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enovo-lap\Desktop\استمارات التكميلي للعام 2024 - 2025\"/>
    </mc:Choice>
  </mc:AlternateContent>
  <xr:revisionPtr revIDLastSave="0" documentId="13_ncr:1_{D2BE5614-90B6-4AFA-AFB2-7CA355F87566}" xr6:coauthVersionLast="47" xr6:coauthVersionMax="47" xr10:uidLastSave="{00000000-0000-0000-0000-000000000000}"/>
  <workbookProtection workbookAlgorithmName="SHA-512" workbookHashValue="4xzGDgnIdBbBXh601QYJgFoKQ4MzW5qvXcAaq9fzykK++SyNWBvbiNDPpxV481mvwmEiR3lEy5zkcpjGnxt/7w==" workbookSaltValue="fitHCYTukE3MzYm6NkIC5w==" workbookSpinCount="100000" lockStructure="1"/>
  <bookViews>
    <workbookView xWindow="-108" yWindow="-108" windowWidth="23256" windowHeight="12576" xr2:uid="{00000000-000D-0000-FFFF-FFFF00000000}"/>
  </bookViews>
  <sheets>
    <sheet name="تعليمات" sheetId="13" r:id="rId1"/>
    <sheet name="إدخال البيانات" sheetId="7" r:id="rId2"/>
    <sheet name="إختيار المقررات" sheetId="5" r:id="rId3"/>
    <sheet name="الإستمارة" sheetId="11" r:id="rId4"/>
    <sheet name="LAW-24-25-t3" sheetId="2" r:id="rId5"/>
    <sheet name="ورقة4" sheetId="10" state="hidden" r:id="rId6"/>
    <sheet name="ورقة2" sheetId="4" state="hidden" r:id="rId7"/>
  </sheets>
  <externalReferences>
    <externalReference r:id="rId8"/>
  </externalReferences>
  <definedNames>
    <definedName name="_xlnm._FilterDatabase" localSheetId="1" hidden="1">'إدخال البيانات'!$L$19:$L$31</definedName>
    <definedName name="_xlnm._FilterDatabase" localSheetId="6" hidden="1">ورقة2!$A$2:$AI$12311</definedName>
    <definedName name="_xlnm._FilterDatabase" localSheetId="5" hidden="1">ورقة4!$A$2:$BG$1204</definedName>
    <definedName name="_xlnm.Print_Area" localSheetId="3">الإستمارة!$A$1:$S$51</definedName>
    <definedName name="RowN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A1204" i="10" l="1"/>
  <c r="BA1203" i="10"/>
  <c r="BA1202" i="10"/>
  <c r="BA1201" i="10"/>
  <c r="BA1200" i="10"/>
  <c r="BA1199" i="10"/>
  <c r="BA1198" i="10"/>
  <c r="BA1197" i="10"/>
  <c r="BA1196" i="10"/>
  <c r="BA1195" i="10"/>
  <c r="BA1194" i="10"/>
  <c r="BA1193" i="10"/>
  <c r="BA1192" i="10"/>
  <c r="BA1191" i="10"/>
  <c r="BA1190" i="10"/>
  <c r="BA1189" i="10"/>
  <c r="BA1188" i="10"/>
  <c r="BA1187" i="10"/>
  <c r="BA1186" i="10"/>
  <c r="BA1185" i="10"/>
  <c r="BA1184" i="10"/>
  <c r="BA1183" i="10"/>
  <c r="BA1182" i="10"/>
  <c r="BA1181" i="10"/>
  <c r="BA1180" i="10"/>
  <c r="BA1179" i="10"/>
  <c r="BA1178" i="10"/>
  <c r="BA1177" i="10"/>
  <c r="BA1176" i="10"/>
  <c r="BA1175" i="10"/>
  <c r="BA1174" i="10"/>
  <c r="BA1173" i="10"/>
  <c r="BA1172" i="10"/>
  <c r="BA1171" i="10"/>
  <c r="BA1170" i="10"/>
  <c r="BA1169" i="10"/>
  <c r="BA1168" i="10"/>
  <c r="BA1167" i="10"/>
  <c r="BA1166" i="10"/>
  <c r="BA1165" i="10"/>
  <c r="BA1164" i="10"/>
  <c r="BA1163" i="10"/>
  <c r="BA1162" i="10"/>
  <c r="BA1161" i="10"/>
  <c r="BA1160" i="10"/>
  <c r="BA1159" i="10"/>
  <c r="BA1158" i="10"/>
  <c r="BA1157" i="10"/>
  <c r="BA1156" i="10"/>
  <c r="BA1155" i="10"/>
  <c r="BA1154" i="10"/>
  <c r="BA1153" i="10"/>
  <c r="BA1152" i="10"/>
  <c r="BA1151" i="10"/>
  <c r="BA1150" i="10"/>
  <c r="BA1149" i="10"/>
  <c r="BA1148" i="10"/>
  <c r="BA1147" i="10"/>
  <c r="BA1146" i="10"/>
  <c r="BA1145" i="10"/>
  <c r="BA1144" i="10"/>
  <c r="BA1143" i="10"/>
  <c r="BA1142" i="10"/>
  <c r="BA1141" i="10"/>
  <c r="BA1140" i="10"/>
  <c r="BA1139" i="10"/>
  <c r="BA1138" i="10"/>
  <c r="BA1137" i="10"/>
  <c r="BA1136" i="10"/>
  <c r="BA1135" i="10"/>
  <c r="BA1134" i="10"/>
  <c r="BA1133" i="10"/>
  <c r="BA1132" i="10"/>
  <c r="BA1131" i="10"/>
  <c r="BA1130" i="10"/>
  <c r="BA1129" i="10"/>
  <c r="BA1128" i="10"/>
  <c r="BA1127" i="10"/>
  <c r="BA1126" i="10"/>
  <c r="BA1125" i="10"/>
  <c r="BA1124" i="10"/>
  <c r="BA1123" i="10"/>
  <c r="BA1122" i="10"/>
  <c r="BA1121" i="10"/>
  <c r="BA1120" i="10"/>
  <c r="BA1119" i="10"/>
  <c r="BA1118" i="10"/>
  <c r="BA1117" i="10"/>
  <c r="BA1116" i="10"/>
  <c r="BA1115" i="10"/>
  <c r="BA1114" i="10"/>
  <c r="BA1113" i="10"/>
  <c r="BA1112" i="10"/>
  <c r="BA1111" i="10"/>
  <c r="BA1110" i="10"/>
  <c r="BA1109" i="10"/>
  <c r="BA1108" i="10"/>
  <c r="BA1107" i="10"/>
  <c r="BA1106" i="10"/>
  <c r="BA1105" i="10"/>
  <c r="BA1104" i="10"/>
  <c r="BA1103" i="10"/>
  <c r="BA1102" i="10"/>
  <c r="BA1101" i="10"/>
  <c r="BA1100" i="10"/>
  <c r="BA1099" i="10"/>
  <c r="BA1098" i="10"/>
  <c r="BA1097" i="10"/>
  <c r="BA1096" i="10"/>
  <c r="BA1095" i="10"/>
  <c r="BA1094" i="10"/>
  <c r="BA1093" i="10"/>
  <c r="BA1092" i="10"/>
  <c r="BA1091" i="10"/>
  <c r="BA1090" i="10"/>
  <c r="BA1089" i="10"/>
  <c r="BA1088" i="10"/>
  <c r="BA1087" i="10"/>
  <c r="BA1086" i="10"/>
  <c r="BA1085" i="10"/>
  <c r="BA1084" i="10"/>
  <c r="BA1083" i="10"/>
  <c r="BA1082" i="10"/>
  <c r="BA1081" i="10"/>
  <c r="BA1080" i="10"/>
  <c r="BA1079" i="10"/>
  <c r="BA1078" i="10"/>
  <c r="BA1077" i="10"/>
  <c r="BA1076" i="10"/>
  <c r="BA1075" i="10"/>
  <c r="BA1074" i="10"/>
  <c r="BA1073" i="10"/>
  <c r="BA1072" i="10"/>
  <c r="BA1071" i="10"/>
  <c r="BA1070" i="10"/>
  <c r="BA1069" i="10"/>
  <c r="BA1068" i="10"/>
  <c r="BA1067" i="10"/>
  <c r="BA1066" i="10"/>
  <c r="BA1065" i="10"/>
  <c r="BA1064" i="10"/>
  <c r="BA1063" i="10"/>
  <c r="BA1062" i="10"/>
  <c r="BA1061" i="10"/>
  <c r="BA1060" i="10"/>
  <c r="BA1059" i="10"/>
  <c r="BA1058" i="10"/>
  <c r="BA1057" i="10"/>
  <c r="BA1056" i="10"/>
  <c r="BA1055" i="10"/>
  <c r="BA1054" i="10"/>
  <c r="BA1053" i="10"/>
  <c r="BA1052" i="10"/>
  <c r="BA1051" i="10"/>
  <c r="BA1050" i="10"/>
  <c r="BA1049" i="10"/>
  <c r="BA1048" i="10"/>
  <c r="BA1047" i="10"/>
  <c r="BA1046" i="10"/>
  <c r="BA1045" i="10"/>
  <c r="BA1044" i="10"/>
  <c r="BA1043" i="10"/>
  <c r="BA1042" i="10"/>
  <c r="BA1041" i="10"/>
  <c r="BA1040" i="10"/>
  <c r="BA1039" i="10"/>
  <c r="BA1038" i="10"/>
  <c r="BA1037" i="10"/>
  <c r="BA1036" i="10"/>
  <c r="BA1035" i="10"/>
  <c r="BA1034" i="10"/>
  <c r="BA1033" i="10"/>
  <c r="BA1032" i="10"/>
  <c r="BA1031" i="10"/>
  <c r="BA1030" i="10"/>
  <c r="BA1029" i="10"/>
  <c r="BA1028" i="10"/>
  <c r="BA1027" i="10"/>
  <c r="BA1026" i="10"/>
  <c r="BA1025" i="10"/>
  <c r="BA1024" i="10"/>
  <c r="BA1023" i="10"/>
  <c r="BA1022" i="10"/>
  <c r="BA1021" i="10"/>
  <c r="BA1020" i="10"/>
  <c r="BA1019" i="10"/>
  <c r="BA1018" i="10"/>
  <c r="BA1017" i="10"/>
  <c r="BA1016" i="10"/>
  <c r="BA1015" i="10"/>
  <c r="BA1014" i="10"/>
  <c r="BA1013" i="10"/>
  <c r="BA1012" i="10"/>
  <c r="BA1011" i="10"/>
  <c r="BA1010" i="10"/>
  <c r="BA1009" i="10"/>
  <c r="BA1008" i="10"/>
  <c r="BA1007" i="10"/>
  <c r="BA1006" i="10"/>
  <c r="BA1005" i="10"/>
  <c r="BA1004" i="10"/>
  <c r="BA1003" i="10"/>
  <c r="BA1002" i="10"/>
  <c r="BA1001" i="10"/>
  <c r="BA1000" i="10"/>
  <c r="BA999" i="10"/>
  <c r="BA998" i="10"/>
  <c r="BA997" i="10"/>
  <c r="BA996" i="10"/>
  <c r="BA995" i="10"/>
  <c r="BA994" i="10"/>
  <c r="BA993" i="10"/>
  <c r="BA992" i="10"/>
  <c r="BA991" i="10"/>
  <c r="BA990" i="10"/>
  <c r="BA989" i="10"/>
  <c r="BA988" i="10"/>
  <c r="BA987" i="10"/>
  <c r="BA986" i="10"/>
  <c r="BA985" i="10"/>
  <c r="BA984" i="10"/>
  <c r="BA983" i="10"/>
  <c r="BA982" i="10"/>
  <c r="BA981" i="10"/>
  <c r="BA980" i="10"/>
  <c r="BA979" i="10"/>
  <c r="BA978" i="10"/>
  <c r="BA977" i="10"/>
  <c r="BA976" i="10"/>
  <c r="BA975" i="10"/>
  <c r="BA974" i="10"/>
  <c r="BA973" i="10"/>
  <c r="BA972" i="10"/>
  <c r="BA971" i="10"/>
  <c r="BA970" i="10"/>
  <c r="BA969" i="10"/>
  <c r="BA968" i="10"/>
  <c r="BA967" i="10"/>
  <c r="BA966" i="10"/>
  <c r="BA965" i="10"/>
  <c r="BA964" i="10"/>
  <c r="BA963" i="10"/>
  <c r="BA962" i="10"/>
  <c r="BA961" i="10"/>
  <c r="BA960" i="10"/>
  <c r="BA959" i="10"/>
  <c r="BA958" i="10"/>
  <c r="BA957" i="10"/>
  <c r="BA956" i="10"/>
  <c r="BA955" i="10"/>
  <c r="BA954" i="10"/>
  <c r="BA953" i="10"/>
  <c r="BA952" i="10"/>
  <c r="BA951" i="10"/>
  <c r="BA950" i="10"/>
  <c r="BA949" i="10"/>
  <c r="BA948" i="10"/>
  <c r="BA947" i="10"/>
  <c r="BA946" i="10"/>
  <c r="BA945" i="10"/>
  <c r="BA944" i="10"/>
  <c r="BA943" i="10"/>
  <c r="BA942" i="10"/>
  <c r="BA941" i="10"/>
  <c r="BA940" i="10"/>
  <c r="BA939" i="10"/>
  <c r="BA938" i="10"/>
  <c r="BA937" i="10"/>
  <c r="BA936" i="10"/>
  <c r="BA935" i="10"/>
  <c r="BA934" i="10"/>
  <c r="BA933" i="10"/>
  <c r="BA932" i="10"/>
  <c r="BA931" i="10"/>
  <c r="BA930" i="10"/>
  <c r="BA929" i="10"/>
  <c r="BA928" i="10"/>
  <c r="BA927" i="10"/>
  <c r="BA926" i="10"/>
  <c r="BA925" i="10"/>
  <c r="BA924" i="10"/>
  <c r="BA923" i="10"/>
  <c r="BA922" i="10"/>
  <c r="BA921" i="10"/>
  <c r="BA920" i="10"/>
  <c r="BA919" i="10"/>
  <c r="BA918" i="10"/>
  <c r="BA917" i="10"/>
  <c r="BA916" i="10"/>
  <c r="BA915" i="10"/>
  <c r="BA914" i="10"/>
  <c r="BA913" i="10"/>
  <c r="BA912" i="10"/>
  <c r="BA911" i="10"/>
  <c r="BA910" i="10"/>
  <c r="BA909" i="10"/>
  <c r="BA908" i="10"/>
  <c r="BA907" i="10"/>
  <c r="BA906" i="10"/>
  <c r="BA905" i="10"/>
  <c r="BA904" i="10"/>
  <c r="BA903" i="10"/>
  <c r="BA902" i="10"/>
  <c r="BA901" i="10"/>
  <c r="BA900" i="10"/>
  <c r="BA899" i="10"/>
  <c r="BA898" i="10"/>
  <c r="BA897" i="10"/>
  <c r="BA896" i="10"/>
  <c r="BA895" i="10"/>
  <c r="BA894" i="10"/>
  <c r="BA893" i="10"/>
  <c r="BA892" i="10"/>
  <c r="BA891" i="10"/>
  <c r="BA890" i="10"/>
  <c r="BA889" i="10"/>
  <c r="BA888" i="10"/>
  <c r="BA887" i="10"/>
  <c r="BA886" i="10"/>
  <c r="BA885" i="10"/>
  <c r="BA884" i="10"/>
  <c r="BA883" i="10"/>
  <c r="BA882" i="10"/>
  <c r="BA881" i="10"/>
  <c r="BA880" i="10"/>
  <c r="BA879" i="10"/>
  <c r="BA878" i="10"/>
  <c r="BA877" i="10"/>
  <c r="BA876" i="10"/>
  <c r="BA875" i="10"/>
  <c r="BA874" i="10"/>
  <c r="BA873" i="10"/>
  <c r="BA872" i="10"/>
  <c r="BA871" i="10"/>
  <c r="BA870" i="10"/>
  <c r="BA869" i="10"/>
  <c r="BA868" i="10"/>
  <c r="BA867" i="10"/>
  <c r="BA866" i="10"/>
  <c r="BA865" i="10"/>
  <c r="BA864" i="10"/>
  <c r="BA863" i="10"/>
  <c r="BA862" i="10"/>
  <c r="BA861" i="10"/>
  <c r="BA860" i="10"/>
  <c r="BA859" i="10"/>
  <c r="BA858" i="10"/>
  <c r="BA857" i="10"/>
  <c r="BA856" i="10"/>
  <c r="BA855" i="10"/>
  <c r="BA854" i="10"/>
  <c r="BA853" i="10"/>
  <c r="BA852" i="10"/>
  <c r="BA851" i="10"/>
  <c r="BA850" i="10"/>
  <c r="BA849" i="10"/>
  <c r="BA848" i="10"/>
  <c r="BA847" i="10"/>
  <c r="BA846" i="10"/>
  <c r="BA845" i="10"/>
  <c r="BA844" i="10"/>
  <c r="BA843" i="10"/>
  <c r="BA842" i="10"/>
  <c r="BA841" i="10"/>
  <c r="BA840" i="10"/>
  <c r="BA839" i="10"/>
  <c r="BA838" i="10"/>
  <c r="BA837" i="10"/>
  <c r="BA836" i="10"/>
  <c r="BA835" i="10"/>
  <c r="BA834" i="10"/>
  <c r="BA833" i="10"/>
  <c r="BA832" i="10"/>
  <c r="BA831" i="10"/>
  <c r="BA830" i="10"/>
  <c r="BA829" i="10"/>
  <c r="BA828" i="10"/>
  <c r="BA827" i="10"/>
  <c r="BA826" i="10"/>
  <c r="BA825" i="10"/>
  <c r="BA824" i="10"/>
  <c r="BA823" i="10"/>
  <c r="BA822" i="10"/>
  <c r="BA821" i="10"/>
  <c r="BA820" i="10"/>
  <c r="BA819" i="10"/>
  <c r="BA818" i="10"/>
  <c r="BA817" i="10"/>
  <c r="BA816" i="10"/>
  <c r="BA815" i="10"/>
  <c r="BA814" i="10"/>
  <c r="BA813" i="10"/>
  <c r="BA812" i="10"/>
  <c r="BA811" i="10"/>
  <c r="BA810" i="10"/>
  <c r="BA809" i="10"/>
  <c r="BA808" i="10"/>
  <c r="BA807" i="10"/>
  <c r="BA806" i="10"/>
  <c r="BA805" i="10"/>
  <c r="BA804" i="10"/>
  <c r="BA803" i="10"/>
  <c r="BA802" i="10"/>
  <c r="BA801" i="10"/>
  <c r="BA800" i="10"/>
  <c r="BA799" i="10"/>
  <c r="BA798" i="10"/>
  <c r="BA797" i="10"/>
  <c r="BA796" i="10"/>
  <c r="BA795" i="10"/>
  <c r="BA794" i="10"/>
  <c r="BA793" i="10"/>
  <c r="BA792" i="10"/>
  <c r="BA791" i="10"/>
  <c r="BA790" i="10"/>
  <c r="BA789" i="10"/>
  <c r="BA788" i="10"/>
  <c r="BA787" i="10"/>
  <c r="BA786" i="10"/>
  <c r="BA785" i="10"/>
  <c r="BA784" i="10"/>
  <c r="BA783" i="10"/>
  <c r="BA782" i="10"/>
  <c r="BA781" i="10"/>
  <c r="BA780" i="10"/>
  <c r="BA779" i="10"/>
  <c r="BA778" i="10"/>
  <c r="BA777" i="10"/>
  <c r="BA776" i="10"/>
  <c r="BA775" i="10"/>
  <c r="BA774" i="10"/>
  <c r="BA773" i="10"/>
  <c r="BA772" i="10"/>
  <c r="BA771" i="10"/>
  <c r="BA770" i="10"/>
  <c r="BA769" i="10"/>
  <c r="BA768" i="10"/>
  <c r="BA767" i="10"/>
  <c r="BA766" i="10"/>
  <c r="BA765" i="10"/>
  <c r="BA764" i="10"/>
  <c r="BA763" i="10"/>
  <c r="BA762" i="10"/>
  <c r="BA761" i="10"/>
  <c r="BA760" i="10"/>
  <c r="BA759" i="10"/>
  <c r="BA758" i="10"/>
  <c r="BA757" i="10"/>
  <c r="BA756" i="10"/>
  <c r="BA755" i="10"/>
  <c r="BA754" i="10"/>
  <c r="BA753" i="10"/>
  <c r="BA752" i="10"/>
  <c r="BA751" i="10"/>
  <c r="BA750" i="10"/>
  <c r="BA749" i="10"/>
  <c r="BA748" i="10"/>
  <c r="BA747" i="10"/>
  <c r="BA746" i="10"/>
  <c r="BA745" i="10"/>
  <c r="BA744" i="10"/>
  <c r="BA743" i="10"/>
  <c r="BA742" i="10"/>
  <c r="BA741" i="10"/>
  <c r="BA740" i="10"/>
  <c r="BA739" i="10"/>
  <c r="BA738" i="10"/>
  <c r="BA737" i="10"/>
  <c r="BA736" i="10"/>
  <c r="BA735" i="10"/>
  <c r="BA734" i="10"/>
  <c r="BA733" i="10"/>
  <c r="BA732" i="10"/>
  <c r="BA731" i="10"/>
  <c r="BA730" i="10"/>
  <c r="BA729" i="10"/>
  <c r="BA728" i="10"/>
  <c r="BA727" i="10"/>
  <c r="BA726" i="10"/>
  <c r="BA725" i="10"/>
  <c r="BA724" i="10"/>
  <c r="BA723" i="10"/>
  <c r="BA722" i="10"/>
  <c r="BA721" i="10"/>
  <c r="BA720" i="10"/>
  <c r="BA719" i="10"/>
  <c r="BA718" i="10"/>
  <c r="BA717" i="10"/>
  <c r="BA716" i="10"/>
  <c r="BA715" i="10"/>
  <c r="BA714" i="10"/>
  <c r="BA713" i="10"/>
  <c r="BA712" i="10"/>
  <c r="BA711" i="10"/>
  <c r="BA710" i="10"/>
  <c r="BA709" i="10"/>
  <c r="BA708" i="10"/>
  <c r="BA707" i="10"/>
  <c r="BA706" i="10"/>
  <c r="BA705" i="10"/>
  <c r="BA704" i="10"/>
  <c r="BA703" i="10"/>
  <c r="BA702" i="10"/>
  <c r="BA701" i="10"/>
  <c r="BA700" i="10"/>
  <c r="BA699" i="10"/>
  <c r="BA698" i="10"/>
  <c r="BA697" i="10"/>
  <c r="BA696" i="10"/>
  <c r="BA695" i="10"/>
  <c r="BA694" i="10"/>
  <c r="BA693" i="10"/>
  <c r="BA692" i="10"/>
  <c r="BA691" i="10"/>
  <c r="BA690" i="10"/>
  <c r="BA689" i="10"/>
  <c r="BA688" i="10"/>
  <c r="BA687" i="10"/>
  <c r="BA686" i="10"/>
  <c r="BA685" i="10"/>
  <c r="BA684" i="10"/>
  <c r="BA683" i="10"/>
  <c r="BA682" i="10"/>
  <c r="BA681" i="10"/>
  <c r="BA680" i="10"/>
  <c r="BA679" i="10"/>
  <c r="BA678" i="10"/>
  <c r="BA677" i="10"/>
  <c r="BA676" i="10"/>
  <c r="BA675" i="10"/>
  <c r="BA674" i="10"/>
  <c r="BA673" i="10"/>
  <c r="BA672" i="10"/>
  <c r="BA671" i="10"/>
  <c r="BA670" i="10"/>
  <c r="BA669" i="10"/>
  <c r="BA668" i="10"/>
  <c r="BA667" i="10"/>
  <c r="BA666" i="10"/>
  <c r="BA665" i="10"/>
  <c r="BA664" i="10"/>
  <c r="BA663" i="10"/>
  <c r="BA662" i="10"/>
  <c r="BA661" i="10"/>
  <c r="BA660" i="10"/>
  <c r="BA659" i="10"/>
  <c r="BA658" i="10"/>
  <c r="BA657" i="10"/>
  <c r="BA656" i="10"/>
  <c r="BA655" i="10"/>
  <c r="BA654" i="10"/>
  <c r="BA653" i="10"/>
  <c r="BA652" i="10"/>
  <c r="BA651" i="10"/>
  <c r="BA650" i="10"/>
  <c r="BA649" i="10"/>
  <c r="BA648" i="10"/>
  <c r="BA647" i="10"/>
  <c r="BA646" i="10"/>
  <c r="BA645" i="10"/>
  <c r="BA644" i="10"/>
  <c r="BA643" i="10"/>
  <c r="BA642" i="10"/>
  <c r="BA641" i="10"/>
  <c r="BA640" i="10"/>
  <c r="BA639" i="10"/>
  <c r="BA638" i="10"/>
  <c r="BA637" i="10"/>
  <c r="BA636" i="10"/>
  <c r="BA635" i="10"/>
  <c r="BA634" i="10"/>
  <c r="BA633" i="10"/>
  <c r="BA632" i="10"/>
  <c r="BA631" i="10"/>
  <c r="BA630" i="10"/>
  <c r="BA629" i="10"/>
  <c r="BA628" i="10"/>
  <c r="BA627" i="10"/>
  <c r="BA626" i="10"/>
  <c r="BA625" i="10"/>
  <c r="BA624" i="10"/>
  <c r="BA623" i="10"/>
  <c r="BA622" i="10"/>
  <c r="BA621" i="10"/>
  <c r="BA620" i="10"/>
  <c r="BA619" i="10"/>
  <c r="BA618" i="10"/>
  <c r="BA617" i="10"/>
  <c r="BA616" i="10"/>
  <c r="BA615" i="10"/>
  <c r="BA614" i="10"/>
  <c r="BA613" i="10"/>
  <c r="BA612" i="10"/>
  <c r="BA611" i="10"/>
  <c r="BA610" i="10"/>
  <c r="BA609" i="10"/>
  <c r="BA608" i="10"/>
  <c r="BA607" i="10"/>
  <c r="BA606" i="10"/>
  <c r="BA605" i="10"/>
  <c r="BA604" i="10"/>
  <c r="BA603" i="10"/>
  <c r="BA602" i="10"/>
  <c r="BA601" i="10"/>
  <c r="BA600" i="10"/>
  <c r="BA599" i="10"/>
  <c r="BA598" i="10"/>
  <c r="BA597" i="10"/>
  <c r="BA596" i="10"/>
  <c r="BA595" i="10"/>
  <c r="BA594" i="10"/>
  <c r="BA593" i="10"/>
  <c r="BA592" i="10"/>
  <c r="BA591" i="10"/>
  <c r="BA590" i="10"/>
  <c r="BA589" i="10"/>
  <c r="BA588" i="10"/>
  <c r="BA587" i="10"/>
  <c r="BA586" i="10"/>
  <c r="BA585" i="10"/>
  <c r="BA584" i="10"/>
  <c r="BA583" i="10"/>
  <c r="BA582" i="10"/>
  <c r="BA581" i="10"/>
  <c r="BA580" i="10"/>
  <c r="BA579" i="10"/>
  <c r="BA578" i="10"/>
  <c r="BA577" i="10"/>
  <c r="BA576" i="10"/>
  <c r="BA575" i="10"/>
  <c r="BA574" i="10"/>
  <c r="BA573" i="10"/>
  <c r="BA572" i="10"/>
  <c r="BA571" i="10"/>
  <c r="BA570" i="10"/>
  <c r="BA569" i="10"/>
  <c r="BA568" i="10"/>
  <c r="BA567" i="10"/>
  <c r="BA566" i="10"/>
  <c r="BA565" i="10"/>
  <c r="BA564" i="10"/>
  <c r="BA563" i="10"/>
  <c r="BA562" i="10"/>
  <c r="BA561" i="10"/>
  <c r="BA560" i="10"/>
  <c r="BA559" i="10"/>
  <c r="BA558" i="10"/>
  <c r="BA557" i="10"/>
  <c r="BA556" i="10"/>
  <c r="BA555" i="10"/>
  <c r="BA554" i="10"/>
  <c r="BA553" i="10"/>
  <c r="BA552" i="10"/>
  <c r="BA551" i="10"/>
  <c r="BA550" i="10"/>
  <c r="BA549" i="10"/>
  <c r="BA548" i="10"/>
  <c r="BA547" i="10"/>
  <c r="BA546" i="10"/>
  <c r="BA545" i="10"/>
  <c r="BA544" i="10"/>
  <c r="BA543" i="10"/>
  <c r="BA542" i="10"/>
  <c r="BA541" i="10"/>
  <c r="BA540" i="10"/>
  <c r="BA539" i="10"/>
  <c r="BA538" i="10"/>
  <c r="BA537" i="10"/>
  <c r="BA536" i="10"/>
  <c r="BA535" i="10"/>
  <c r="BA534" i="10"/>
  <c r="BA533" i="10"/>
  <c r="BA532" i="10"/>
  <c r="BA531" i="10"/>
  <c r="BA530" i="10"/>
  <c r="BA529" i="10"/>
  <c r="BA528" i="10"/>
  <c r="BA527" i="10"/>
  <c r="BA526" i="10"/>
  <c r="BA525" i="10"/>
  <c r="BA524" i="10"/>
  <c r="BA523" i="10"/>
  <c r="BA522" i="10"/>
  <c r="BA521" i="10"/>
  <c r="BA520" i="10"/>
  <c r="BA519" i="10"/>
  <c r="BA518" i="10"/>
  <c r="BA517" i="10"/>
  <c r="BA516" i="10"/>
  <c r="BA515" i="10"/>
  <c r="BA514" i="10"/>
  <c r="BA513" i="10"/>
  <c r="BA512" i="10"/>
  <c r="BA511" i="10"/>
  <c r="BA510" i="10"/>
  <c r="BA509" i="10"/>
  <c r="BA508" i="10"/>
  <c r="BA507" i="10"/>
  <c r="BA506" i="10"/>
  <c r="BA505" i="10"/>
  <c r="BA504" i="10"/>
  <c r="BA503" i="10"/>
  <c r="BA502" i="10"/>
  <c r="BA501" i="10"/>
  <c r="BA500" i="10"/>
  <c r="BA499" i="10"/>
  <c r="BA498" i="10"/>
  <c r="BA497" i="10"/>
  <c r="BA496" i="10"/>
  <c r="BA495" i="10"/>
  <c r="BA494" i="10"/>
  <c r="BA493" i="10"/>
  <c r="BA492" i="10"/>
  <c r="BA491" i="10"/>
  <c r="BA490" i="10"/>
  <c r="BA489" i="10"/>
  <c r="BA488" i="10"/>
  <c r="BA487" i="10"/>
  <c r="BA486" i="10"/>
  <c r="BA485" i="10"/>
  <c r="BA484" i="10"/>
  <c r="BA483" i="10"/>
  <c r="BA482" i="10"/>
  <c r="BA481" i="10"/>
  <c r="BA480" i="10"/>
  <c r="BA479" i="10"/>
  <c r="BA478" i="10"/>
  <c r="BA477" i="10"/>
  <c r="BA476" i="10"/>
  <c r="BA475" i="10"/>
  <c r="BA474" i="10"/>
  <c r="BA473" i="10"/>
  <c r="BA472" i="10"/>
  <c r="BA471" i="10"/>
  <c r="BA470" i="10"/>
  <c r="BA469" i="10"/>
  <c r="BA468" i="10"/>
  <c r="BA467" i="10"/>
  <c r="BA466" i="10"/>
  <c r="BA465" i="10"/>
  <c r="BA464" i="10"/>
  <c r="BA463" i="10"/>
  <c r="BA462" i="10"/>
  <c r="BA461" i="10"/>
  <c r="BA460" i="10"/>
  <c r="BA459" i="10"/>
  <c r="BA458" i="10"/>
  <c r="BA457" i="10"/>
  <c r="BA456" i="10"/>
  <c r="BA455" i="10"/>
  <c r="BA454" i="10"/>
  <c r="BA453" i="10"/>
  <c r="BA452" i="10"/>
  <c r="BA451" i="10"/>
  <c r="BA450" i="10"/>
  <c r="BA449" i="10"/>
  <c r="BA448" i="10"/>
  <c r="BA447" i="10"/>
  <c r="BA446" i="10"/>
  <c r="BA445" i="10"/>
  <c r="BA444" i="10"/>
  <c r="BA443" i="10"/>
  <c r="BA442" i="10"/>
  <c r="BA441" i="10"/>
  <c r="BA440" i="10"/>
  <c r="BA439" i="10"/>
  <c r="BA438" i="10"/>
  <c r="BA437" i="10"/>
  <c r="BA436" i="10"/>
  <c r="BA435" i="10"/>
  <c r="BA434" i="10"/>
  <c r="BA433" i="10"/>
  <c r="BA432" i="10"/>
  <c r="BA431" i="10"/>
  <c r="BA430" i="10"/>
  <c r="BA429" i="10"/>
  <c r="BA428" i="10"/>
  <c r="BA427" i="10"/>
  <c r="BA426" i="10"/>
  <c r="BA425" i="10"/>
  <c r="BA424" i="10"/>
  <c r="BA423" i="10"/>
  <c r="BA422" i="10"/>
  <c r="BA421" i="10"/>
  <c r="BA420" i="10"/>
  <c r="BA419" i="10"/>
  <c r="BA418" i="10"/>
  <c r="BA417" i="10"/>
  <c r="BA416" i="10"/>
  <c r="BA415" i="10"/>
  <c r="BA414" i="10"/>
  <c r="BA413" i="10"/>
  <c r="BA412" i="10"/>
  <c r="BA411" i="10"/>
  <c r="BA410" i="10"/>
  <c r="BA409" i="10"/>
  <c r="BA408" i="10"/>
  <c r="BA407" i="10"/>
  <c r="BA406" i="10"/>
  <c r="BA405" i="10"/>
  <c r="BA404" i="10"/>
  <c r="BA403" i="10"/>
  <c r="BA402" i="10"/>
  <c r="BA401" i="10"/>
  <c r="BA400" i="10"/>
  <c r="BA399" i="10"/>
  <c r="BA398" i="10"/>
  <c r="BA397" i="10"/>
  <c r="BA396" i="10"/>
  <c r="BA395" i="10"/>
  <c r="BA394" i="10"/>
  <c r="BA393" i="10"/>
  <c r="BA392" i="10"/>
  <c r="BA391" i="10"/>
  <c r="BA390" i="10"/>
  <c r="BA389" i="10"/>
  <c r="BA388" i="10"/>
  <c r="BA387" i="10"/>
  <c r="BA386" i="10"/>
  <c r="BA385" i="10"/>
  <c r="BA384" i="10"/>
  <c r="BA383" i="10"/>
  <c r="BA382" i="10"/>
  <c r="BA381" i="10"/>
  <c r="BA380" i="10"/>
  <c r="BA379" i="10"/>
  <c r="BA378" i="10"/>
  <c r="BA377" i="10"/>
  <c r="BA376" i="10"/>
  <c r="BA375" i="10"/>
  <c r="BA374" i="10"/>
  <c r="BA373" i="10"/>
  <c r="BA372" i="10"/>
  <c r="BA371" i="10"/>
  <c r="BA370" i="10"/>
  <c r="BA369" i="10"/>
  <c r="BA368" i="10"/>
  <c r="BA367" i="10"/>
  <c r="BA366" i="10"/>
  <c r="BA365" i="10"/>
  <c r="BA364" i="10"/>
  <c r="BA363" i="10"/>
  <c r="BA362" i="10"/>
  <c r="BA361" i="10"/>
  <c r="BA360" i="10"/>
  <c r="BA359" i="10"/>
  <c r="BA358" i="10"/>
  <c r="BA357" i="10"/>
  <c r="BA356" i="10"/>
  <c r="BA355" i="10"/>
  <c r="BA354" i="10"/>
  <c r="BA353" i="10"/>
  <c r="BA352" i="10"/>
  <c r="BA351" i="10"/>
  <c r="BA350" i="10"/>
  <c r="BA349" i="10"/>
  <c r="BA348" i="10"/>
  <c r="BA347" i="10"/>
  <c r="BA346" i="10"/>
  <c r="BA345" i="10"/>
  <c r="BA344" i="10"/>
  <c r="BA343" i="10"/>
  <c r="BA342" i="10"/>
  <c r="BA341" i="10"/>
  <c r="BA340" i="10"/>
  <c r="BA339" i="10"/>
  <c r="BA338" i="10"/>
  <c r="BA337" i="10"/>
  <c r="BA336" i="10"/>
  <c r="BA335" i="10"/>
  <c r="BA334" i="10"/>
  <c r="BA333" i="10"/>
  <c r="BA332" i="10"/>
  <c r="BA331" i="10"/>
  <c r="BA330" i="10"/>
  <c r="BA329" i="10"/>
  <c r="BA328" i="10"/>
  <c r="BA327" i="10"/>
  <c r="BA326" i="10"/>
  <c r="BA325" i="10"/>
  <c r="BA324" i="10"/>
  <c r="BA323" i="10"/>
  <c r="BA322" i="10"/>
  <c r="BA321" i="10"/>
  <c r="BA320" i="10"/>
  <c r="BA319" i="10"/>
  <c r="BA318" i="10"/>
  <c r="BA317" i="10"/>
  <c r="BA316" i="10"/>
  <c r="BA315" i="10"/>
  <c r="BA314" i="10"/>
  <c r="BA313" i="10"/>
  <c r="BA312" i="10"/>
  <c r="BA311" i="10"/>
  <c r="BA310" i="10"/>
  <c r="BA309" i="10"/>
  <c r="BA308" i="10"/>
  <c r="BA307" i="10"/>
  <c r="BA306" i="10"/>
  <c r="BA305" i="10"/>
  <c r="BA304" i="10"/>
  <c r="BA303" i="10"/>
  <c r="BA302" i="10"/>
  <c r="BA301" i="10"/>
  <c r="BA300" i="10"/>
  <c r="BA299" i="10"/>
  <c r="BA298" i="10"/>
  <c r="BA297" i="10"/>
  <c r="BA296" i="10"/>
  <c r="BA295" i="10"/>
  <c r="BA294" i="10"/>
  <c r="BA293" i="10"/>
  <c r="BA292" i="10"/>
  <c r="BA291" i="10"/>
  <c r="BA290" i="10"/>
  <c r="BA289" i="10"/>
  <c r="BA288" i="10"/>
  <c r="BA287" i="10"/>
  <c r="BA286" i="10"/>
  <c r="BA285" i="10"/>
  <c r="BA284" i="10"/>
  <c r="BA283" i="10"/>
  <c r="BA282" i="10"/>
  <c r="BA281" i="10"/>
  <c r="BA280" i="10"/>
  <c r="BA279" i="10"/>
  <c r="BA278" i="10"/>
  <c r="BA277" i="10"/>
  <c r="BA276" i="10"/>
  <c r="BA275" i="10"/>
  <c r="BA274" i="10"/>
  <c r="BA273" i="10"/>
  <c r="BA272" i="10"/>
  <c r="BA271" i="10"/>
  <c r="BA270" i="10"/>
  <c r="BA269" i="10"/>
  <c r="BA268" i="10"/>
  <c r="BA267" i="10"/>
  <c r="BA266" i="10"/>
  <c r="BA265" i="10"/>
  <c r="BA264" i="10"/>
  <c r="BA263" i="10"/>
  <c r="BA262" i="10"/>
  <c r="BA261" i="10"/>
  <c r="BA260" i="10"/>
  <c r="BA259" i="10"/>
  <c r="BA258" i="10"/>
  <c r="BA257" i="10"/>
  <c r="BA256" i="10"/>
  <c r="BA255" i="10"/>
  <c r="BA254" i="10"/>
  <c r="BA253" i="10"/>
  <c r="BA252" i="10"/>
  <c r="BA251" i="10"/>
  <c r="BA250" i="10"/>
  <c r="BA249" i="10"/>
  <c r="BA248" i="10"/>
  <c r="BA247" i="10"/>
  <c r="BA246" i="10"/>
  <c r="BA245" i="10"/>
  <c r="BA244" i="10"/>
  <c r="BA243" i="10"/>
  <c r="BA242" i="10"/>
  <c r="BA241" i="10"/>
  <c r="BA240" i="10"/>
  <c r="BA239" i="10"/>
  <c r="BA238" i="10"/>
  <c r="BA237" i="10"/>
  <c r="BA236" i="10"/>
  <c r="BA235" i="10"/>
  <c r="BA234" i="10"/>
  <c r="BA233" i="10"/>
  <c r="BA232" i="10"/>
  <c r="BA231" i="10"/>
  <c r="BA230" i="10"/>
  <c r="BA229" i="10"/>
  <c r="BA228" i="10"/>
  <c r="BA227" i="10"/>
  <c r="BA226" i="10"/>
  <c r="BA225" i="10"/>
  <c r="BA224" i="10"/>
  <c r="BA223" i="10"/>
  <c r="BA222" i="10"/>
  <c r="BA221" i="10"/>
  <c r="BA220" i="10"/>
  <c r="BA219" i="10"/>
  <c r="BA218" i="10"/>
  <c r="BA217" i="10"/>
  <c r="BA216" i="10"/>
  <c r="BA215" i="10"/>
  <c r="BA214" i="10"/>
  <c r="BA213" i="10"/>
  <c r="BA212" i="10"/>
  <c r="BA211" i="10"/>
  <c r="BA210" i="10"/>
  <c r="BA209" i="10"/>
  <c r="BA208" i="10"/>
  <c r="BA207" i="10"/>
  <c r="BA206" i="10"/>
  <c r="BA205" i="10"/>
  <c r="BA204" i="10"/>
  <c r="BA203" i="10"/>
  <c r="BA202" i="10"/>
  <c r="BA201" i="10"/>
  <c r="BA200" i="10"/>
  <c r="BA199" i="10"/>
  <c r="BA198" i="10"/>
  <c r="BA197" i="10"/>
  <c r="BA196" i="10"/>
  <c r="BA195" i="10"/>
  <c r="BA194" i="10"/>
  <c r="BA193" i="10"/>
  <c r="BA192" i="10"/>
  <c r="BA191" i="10"/>
  <c r="BA190" i="10"/>
  <c r="BA189" i="10"/>
  <c r="BA188" i="10"/>
  <c r="BA187" i="10"/>
  <c r="BA186" i="10"/>
  <c r="BA185" i="10"/>
  <c r="BA184" i="10"/>
  <c r="BA183" i="10"/>
  <c r="BA182" i="10"/>
  <c r="BA181" i="10"/>
  <c r="BA180" i="10"/>
  <c r="BA179" i="10"/>
  <c r="BA178" i="10"/>
  <c r="BA177" i="10"/>
  <c r="BA176" i="10"/>
  <c r="BA175" i="10"/>
  <c r="BA174" i="10"/>
  <c r="BA173" i="10"/>
  <c r="BA172" i="10"/>
  <c r="BA171" i="10"/>
  <c r="BA170" i="10"/>
  <c r="BA169" i="10"/>
  <c r="BA168" i="10"/>
  <c r="BA167" i="10"/>
  <c r="BA166" i="10"/>
  <c r="BA165" i="10"/>
  <c r="BA164" i="10"/>
  <c r="BA163" i="10"/>
  <c r="BA162" i="10"/>
  <c r="BA161" i="10"/>
  <c r="BA160" i="10"/>
  <c r="BA159" i="10"/>
  <c r="BA158" i="10"/>
  <c r="BA157" i="10"/>
  <c r="BA156" i="10"/>
  <c r="BA155" i="10"/>
  <c r="BA154" i="10"/>
  <c r="BA153" i="10"/>
  <c r="BA152" i="10"/>
  <c r="BA151" i="10"/>
  <c r="BA150" i="10"/>
  <c r="BA149" i="10"/>
  <c r="BA148" i="10"/>
  <c r="BA147" i="10"/>
  <c r="BA146" i="10"/>
  <c r="BA145" i="10"/>
  <c r="BA144" i="10"/>
  <c r="BA143" i="10"/>
  <c r="BA142" i="10"/>
  <c r="BA141" i="10"/>
  <c r="BA140" i="10"/>
  <c r="BA139" i="10"/>
  <c r="BA138" i="10"/>
  <c r="BA137" i="10"/>
  <c r="BA136" i="10"/>
  <c r="BA135" i="10"/>
  <c r="BA134" i="10"/>
  <c r="BA133" i="10"/>
  <c r="BA132" i="10"/>
  <c r="BA131" i="10"/>
  <c r="BA130" i="10"/>
  <c r="BA129" i="10"/>
  <c r="BA128" i="10"/>
  <c r="BA127" i="10"/>
  <c r="BA126" i="10"/>
  <c r="BA125" i="10"/>
  <c r="BA124" i="10"/>
  <c r="BA123" i="10"/>
  <c r="BA122" i="10"/>
  <c r="BA121" i="10"/>
  <c r="BA120" i="10"/>
  <c r="BA119" i="10"/>
  <c r="BA118" i="10"/>
  <c r="BA117" i="10"/>
  <c r="BA116" i="10"/>
  <c r="BA115" i="10"/>
  <c r="BA114" i="10"/>
  <c r="BA113" i="10"/>
  <c r="BA112" i="10"/>
  <c r="BA111" i="10"/>
  <c r="BA110" i="10"/>
  <c r="BA109" i="10"/>
  <c r="BA108" i="10"/>
  <c r="BA107" i="10"/>
  <c r="BA106" i="10"/>
  <c r="BA105" i="10"/>
  <c r="BA104" i="10"/>
  <c r="BA103" i="10"/>
  <c r="BA102" i="10"/>
  <c r="BA101" i="10"/>
  <c r="BA100" i="10"/>
  <c r="BA99" i="10"/>
  <c r="BA98" i="10"/>
  <c r="BA97" i="10"/>
  <c r="BA96" i="10"/>
  <c r="BA95" i="10"/>
  <c r="BA94" i="10"/>
  <c r="BA93" i="10"/>
  <c r="BA92" i="10"/>
  <c r="BA91" i="10"/>
  <c r="BA90" i="10"/>
  <c r="BA89" i="10"/>
  <c r="BA88" i="10"/>
  <c r="BA87" i="10"/>
  <c r="BA86" i="10"/>
  <c r="BA85" i="10"/>
  <c r="BA84" i="10"/>
  <c r="BA83" i="10"/>
  <c r="BA82" i="10"/>
  <c r="BA81" i="10"/>
  <c r="BA80" i="10"/>
  <c r="BA79" i="10"/>
  <c r="BA78" i="10"/>
  <c r="BA77" i="10"/>
  <c r="BA76" i="10"/>
  <c r="BA75" i="10"/>
  <c r="BA74" i="10"/>
  <c r="BA73" i="10"/>
  <c r="BA72" i="10"/>
  <c r="BA71" i="10"/>
  <c r="BA70" i="10"/>
  <c r="BA69" i="10"/>
  <c r="BA68" i="10"/>
  <c r="BA67" i="10"/>
  <c r="BA66" i="10"/>
  <c r="BA65" i="10"/>
  <c r="BA64" i="10"/>
  <c r="BA63" i="10"/>
  <c r="BA62" i="10"/>
  <c r="BA61" i="10"/>
  <c r="BA60" i="10"/>
  <c r="BA59" i="10"/>
  <c r="BA58" i="10"/>
  <c r="BA57" i="10"/>
  <c r="BA56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15" i="10"/>
  <c r="BA14" i="10"/>
  <c r="BA13" i="10"/>
  <c r="BA12" i="10"/>
  <c r="BA11" i="10"/>
  <c r="BA10" i="10"/>
  <c r="BA9" i="10"/>
  <c r="BA8" i="10"/>
  <c r="BA7" i="10"/>
  <c r="BA6" i="10"/>
  <c r="BA5" i="10"/>
  <c r="BA4" i="10"/>
  <c r="BA3" i="10"/>
  <c r="D1" i="5" l="1"/>
  <c r="A10" i="7"/>
  <c r="AH11" i="5" l="1"/>
  <c r="A39" i="5"/>
  <c r="D1" i="7"/>
  <c r="G10" i="7"/>
  <c r="F10" i="7"/>
  <c r="E10" i="7"/>
  <c r="D10" i="7"/>
  <c r="C10" i="7"/>
  <c r="B10" i="7"/>
  <c r="F7" i="7"/>
  <c r="E7" i="7"/>
  <c r="D7" i="7"/>
  <c r="C7" i="7"/>
  <c r="B7" i="7"/>
  <c r="V1" i="5" s="1"/>
  <c r="A7" i="7"/>
  <c r="P1" i="5" s="1"/>
  <c r="A2" i="7" l="1"/>
  <c r="U13" i="5"/>
  <c r="AC20" i="5" l="1"/>
  <c r="V4" i="5" l="1"/>
  <c r="AB4" i="5"/>
  <c r="N5" i="2" s="1"/>
  <c r="AH4" i="5"/>
  <c r="P4" i="5"/>
  <c r="J4" i="5"/>
  <c r="D4" i="5"/>
  <c r="D3" i="5"/>
  <c r="J3" i="5"/>
  <c r="AH1" i="5"/>
  <c r="AB1" i="5"/>
  <c r="J2" i="5"/>
  <c r="P2" i="5"/>
  <c r="V2" i="5"/>
  <c r="AB2" i="5"/>
  <c r="V3" i="5" l="1"/>
  <c r="AH3" i="5"/>
  <c r="AB3" i="5"/>
  <c r="P3" i="5"/>
  <c r="Y23" i="11"/>
  <c r="Y24" i="11"/>
  <c r="Y25" i="11"/>
  <c r="Y26" i="11"/>
  <c r="Y27" i="11"/>
  <c r="Y28" i="11"/>
  <c r="Y29" i="11"/>
  <c r="U3" i="11"/>
  <c r="U11" i="5"/>
  <c r="U12" i="5"/>
  <c r="U10" i="5"/>
  <c r="O2" i="10" s="1"/>
  <c r="BN62" i="5"/>
  <c r="BN48" i="5"/>
  <c r="BN34" i="5"/>
  <c r="BN19" i="5"/>
  <c r="BM62" i="5" l="1"/>
  <c r="AZ2" i="10"/>
  <c r="CP4" i="2"/>
  <c r="AN2" i="10"/>
  <c r="BM34" i="5"/>
  <c r="AB2" i="10"/>
  <c r="BM48" i="5"/>
  <c r="BR4" i="2"/>
  <c r="BM19" i="5"/>
  <c r="AR4" i="2"/>
  <c r="DN4" i="2"/>
  <c r="BR62" i="5" l="1"/>
  <c r="B23" i="11"/>
  <c r="EJ5" i="2"/>
  <c r="DY5" i="2"/>
  <c r="DS5" i="2"/>
  <c r="BR59" i="5" l="1"/>
  <c r="BR55" i="5"/>
  <c r="BR51" i="5"/>
  <c r="BR47" i="5"/>
  <c r="BR43" i="5"/>
  <c r="BR39" i="5"/>
  <c r="BR35" i="5"/>
  <c r="BR31" i="5"/>
  <c r="BR27" i="5"/>
  <c r="BR23" i="5"/>
  <c r="BR19" i="5"/>
  <c r="BR15" i="5"/>
  <c r="BR11" i="5"/>
  <c r="BR7" i="5"/>
  <c r="BR61" i="5"/>
  <c r="BR49" i="5"/>
  <c r="BR41" i="5"/>
  <c r="BR29" i="5"/>
  <c r="BI5" i="2" s="1"/>
  <c r="BR21" i="5"/>
  <c r="AU5" i="2" s="1"/>
  <c r="BR13" i="5"/>
  <c r="BT62" i="5"/>
  <c r="BR50" i="5"/>
  <c r="BR42" i="5"/>
  <c r="BR34" i="5"/>
  <c r="BR26" i="5"/>
  <c r="BR18" i="5"/>
  <c r="BR14" i="5"/>
  <c r="AI5" i="2" s="1"/>
  <c r="BR6" i="5"/>
  <c r="BR60" i="5"/>
  <c r="BR56" i="5"/>
  <c r="BR52" i="5"/>
  <c r="BR48" i="5"/>
  <c r="BR44" i="5"/>
  <c r="BR40" i="5"/>
  <c r="BR36" i="5"/>
  <c r="BU5" i="2" s="1"/>
  <c r="BR32" i="5"/>
  <c r="BR28" i="5"/>
  <c r="BR24" i="5"/>
  <c r="BR20" i="5"/>
  <c r="BR16" i="5"/>
  <c r="BR12" i="5"/>
  <c r="BR8" i="5"/>
  <c r="BR57" i="5"/>
  <c r="BR53" i="5"/>
  <c r="BR45" i="5"/>
  <c r="BR37" i="5"/>
  <c r="BR33" i="5"/>
  <c r="BR25" i="5"/>
  <c r="BR17" i="5"/>
  <c r="BR9" i="5"/>
  <c r="BR58" i="5"/>
  <c r="BR54" i="5"/>
  <c r="BR46" i="5"/>
  <c r="BR38" i="5"/>
  <c r="BR30" i="5"/>
  <c r="BR22" i="5"/>
  <c r="BR10" i="5"/>
  <c r="J1" i="5"/>
  <c r="O2" i="11" s="1"/>
  <c r="P5" i="5"/>
  <c r="AB5" i="5"/>
  <c r="V5" i="5"/>
  <c r="D2" i="5"/>
  <c r="AH7" i="5" s="1"/>
  <c r="J7" i="5"/>
  <c r="A37" i="5"/>
  <c r="A33" i="5"/>
  <c r="A29" i="5"/>
  <c r="A38" i="5"/>
  <c r="A34" i="5"/>
  <c r="A30" i="5"/>
  <c r="A31" i="5"/>
  <c r="A35" i="5"/>
  <c r="A27" i="5"/>
  <c r="U20" i="5" s="1"/>
  <c r="A32" i="5"/>
  <c r="A28" i="5"/>
  <c r="A36" i="5"/>
  <c r="I6" i="11"/>
  <c r="Z14" i="11" s="1"/>
  <c r="Y14" i="11" s="1"/>
  <c r="O6" i="11"/>
  <c r="Z15" i="11" s="1"/>
  <c r="Y15" i="11" s="1"/>
  <c r="D6" i="11"/>
  <c r="Z13" i="11" s="1"/>
  <c r="Y13" i="11" s="1"/>
  <c r="D2" i="11"/>
  <c r="D5" i="11"/>
  <c r="Z10" i="11" s="1"/>
  <c r="Y10" i="11" s="1"/>
  <c r="O3" i="11"/>
  <c r="Z6" i="11" s="1"/>
  <c r="Y6" i="11" s="1"/>
  <c r="D4" i="11"/>
  <c r="Z7" i="11" s="1"/>
  <c r="Y7" i="11" s="1"/>
  <c r="I3" i="11"/>
  <c r="Z5" i="11" s="1"/>
  <c r="Y5" i="11" s="1"/>
  <c r="I5" i="11"/>
  <c r="Z11" i="11" s="1"/>
  <c r="Y11" i="11" s="1"/>
  <c r="U19" i="5" l="1"/>
  <c r="V19" i="5" s="1"/>
  <c r="U30" i="5"/>
  <c r="V30" i="5" s="1"/>
  <c r="Z3" i="11"/>
  <c r="M39" i="11"/>
  <c r="U29" i="5"/>
  <c r="V29" i="5" s="1"/>
  <c r="U28" i="5"/>
  <c r="V28" i="5" s="1"/>
  <c r="D3" i="11"/>
  <c r="Z4" i="11" s="1"/>
  <c r="Y4" i="11" s="1"/>
  <c r="C5" i="2"/>
  <c r="V20" i="5"/>
  <c r="U23" i="5"/>
  <c r="V23" i="5" s="1"/>
  <c r="U25" i="5"/>
  <c r="V25" i="5" s="1"/>
  <c r="U21" i="5"/>
  <c r="V21" i="5" s="1"/>
  <c r="U22" i="5"/>
  <c r="V22" i="5" s="1"/>
  <c r="U24" i="5"/>
  <c r="V24" i="5" s="1"/>
  <c r="U26" i="5"/>
  <c r="V26" i="5" s="1"/>
  <c r="U27" i="5"/>
  <c r="V27" i="5" s="1"/>
  <c r="BT34" i="5"/>
  <c r="BS34" i="5"/>
  <c r="BS5" i="2"/>
  <c r="BT33" i="5"/>
  <c r="BQ5" i="2"/>
  <c r="BS33" i="5"/>
  <c r="AG5" i="2"/>
  <c r="BS12" i="5"/>
  <c r="BT12" i="5"/>
  <c r="CW5" i="2"/>
  <c r="BT52" i="5"/>
  <c r="BS52" i="5"/>
  <c r="BC5" i="2"/>
  <c r="BS25" i="5"/>
  <c r="BT25" i="5"/>
  <c r="CU5" i="2"/>
  <c r="BS51" i="5"/>
  <c r="BT51" i="5"/>
  <c r="BG5" i="2"/>
  <c r="BT27" i="5"/>
  <c r="BS27" i="5"/>
  <c r="AA5" i="2"/>
  <c r="BS9" i="5"/>
  <c r="BT9" i="5"/>
  <c r="CK5" i="2"/>
  <c r="BS45" i="5"/>
  <c r="BT45" i="5"/>
  <c r="AE5" i="2"/>
  <c r="BT11" i="5"/>
  <c r="BS11" i="5"/>
  <c r="BA5" i="2"/>
  <c r="BS24" i="5"/>
  <c r="BT24" i="5"/>
  <c r="DI5" i="2"/>
  <c r="BT59" i="5"/>
  <c r="BS59" i="5"/>
  <c r="CO5" i="2"/>
  <c r="BT47" i="5"/>
  <c r="BS47" i="5"/>
  <c r="DK5" i="2"/>
  <c r="BT60" i="5"/>
  <c r="BS60" i="5"/>
  <c r="DG5" i="2"/>
  <c r="BS58" i="5"/>
  <c r="BT58" i="5"/>
  <c r="AC5" i="2"/>
  <c r="BS10" i="5"/>
  <c r="BT10" i="5"/>
  <c r="DA5" i="2"/>
  <c r="BS54" i="5"/>
  <c r="BT54" i="5"/>
  <c r="BW5" i="2"/>
  <c r="BT37" i="5"/>
  <c r="BS37" i="5"/>
  <c r="CS5" i="2"/>
  <c r="BT50" i="5"/>
  <c r="BS50" i="5"/>
  <c r="AM5" i="2"/>
  <c r="BT16" i="5"/>
  <c r="BS16" i="5"/>
  <c r="CG5" i="2"/>
  <c r="BT43" i="5"/>
  <c r="BS43" i="5"/>
  <c r="CA5" i="2"/>
  <c r="BS39" i="5"/>
  <c r="BT39" i="5"/>
  <c r="BM5" i="2"/>
  <c r="BS31" i="5"/>
  <c r="BT31" i="5"/>
  <c r="AY5" i="2"/>
  <c r="BT23" i="5"/>
  <c r="BS23" i="5"/>
  <c r="AK5" i="2"/>
  <c r="BS15" i="5"/>
  <c r="BT15" i="5"/>
  <c r="W5" i="2"/>
  <c r="BS7" i="5"/>
  <c r="BT7" i="5"/>
  <c r="U5" i="2"/>
  <c r="BS6" i="5"/>
  <c r="BT6" i="5"/>
  <c r="DE5" i="2"/>
  <c r="BT57" i="5"/>
  <c r="BS57" i="5"/>
  <c r="CM5" i="2"/>
  <c r="BS46" i="5"/>
  <c r="BT46" i="5"/>
  <c r="Y5" i="2"/>
  <c r="BT8" i="5"/>
  <c r="BS8" i="5"/>
  <c r="BS19" i="5"/>
  <c r="AS5" i="2"/>
  <c r="BT19" i="5"/>
  <c r="BY5" i="2"/>
  <c r="BS38" i="5"/>
  <c r="BT38" i="5"/>
  <c r="BE5" i="2"/>
  <c r="BS26" i="5"/>
  <c r="BT26" i="5"/>
  <c r="BS62" i="5"/>
  <c r="DO5" i="2"/>
  <c r="CE5" i="2"/>
  <c r="BT41" i="5"/>
  <c r="BS41" i="5"/>
  <c r="BK5" i="2"/>
  <c r="BT30" i="5"/>
  <c r="BS30" i="5"/>
  <c r="AW5" i="2"/>
  <c r="BS22" i="5"/>
  <c r="BT22" i="5"/>
  <c r="CQ5" i="2"/>
  <c r="BT48" i="5"/>
  <c r="BS48" i="5"/>
  <c r="AQ5" i="2"/>
  <c r="BT18" i="5"/>
  <c r="BS18" i="5"/>
  <c r="BT61" i="5"/>
  <c r="BS61" i="5"/>
  <c r="DM5" i="2"/>
  <c r="CC5" i="2"/>
  <c r="BT40" i="5"/>
  <c r="BS40" i="5"/>
  <c r="CI5" i="2"/>
  <c r="BS44" i="5"/>
  <c r="BT44" i="5"/>
  <c r="AO5" i="2"/>
  <c r="BS17" i="5"/>
  <c r="BT17" i="5"/>
  <c r="CY5" i="2"/>
  <c r="BT53" i="5"/>
  <c r="BS53" i="5"/>
  <c r="BO5" i="2"/>
  <c r="BT32" i="5"/>
  <c r="BS32" i="5"/>
  <c r="DC5" i="2"/>
  <c r="BS55" i="5"/>
  <c r="BT55" i="5"/>
  <c r="O5" i="11"/>
  <c r="Z12" i="11" s="1"/>
  <c r="Y12" i="11" s="1"/>
  <c r="AE26" i="11"/>
  <c r="AH10" i="5" l="1"/>
  <c r="EU5" i="2"/>
  <c r="ER5" i="2"/>
  <c r="ET5" i="2"/>
  <c r="ES5" i="2"/>
  <c r="EO5" i="2"/>
  <c r="EV5" i="2"/>
  <c r="I4" i="11"/>
  <c r="Z8" i="11" s="1"/>
  <c r="Y8" i="11" s="1"/>
  <c r="BT56" i="5"/>
  <c r="BT42" i="5"/>
  <c r="BS56" i="5"/>
  <c r="DR5" i="2"/>
  <c r="DQ5" i="2"/>
  <c r="DP5" i="2"/>
  <c r="EQ5" i="2" l="1"/>
  <c r="EP5" i="2"/>
  <c r="J31" i="11"/>
  <c r="E27" i="11"/>
  <c r="V35" i="11"/>
  <c r="V33" i="11"/>
  <c r="V37" i="11"/>
  <c r="EL5" i="2" l="1"/>
  <c r="B36" i="11"/>
  <c r="EM5" i="2"/>
  <c r="EK5" i="2"/>
  <c r="EN5" i="2" l="1"/>
  <c r="G34" i="11"/>
  <c r="B35" i="11"/>
  <c r="G35" i="11"/>
  <c r="N27" i="11" l="1"/>
  <c r="K27" i="11"/>
  <c r="B34" i="11"/>
  <c r="K28" i="11"/>
  <c r="D7" i="11" l="1"/>
  <c r="Z16" i="11" s="1"/>
  <c r="Y16" i="11" s="1"/>
  <c r="I7" i="11"/>
  <c r="Z17" i="11" s="1"/>
  <c r="Y17" i="11" s="1"/>
  <c r="G8" i="11"/>
  <c r="Z19" i="11" s="1"/>
  <c r="Y19" i="11" s="1"/>
  <c r="BK12" i="5"/>
  <c r="BK18" i="5"/>
  <c r="BK25" i="5"/>
  <c r="BK31" i="5"/>
  <c r="BK37" i="5"/>
  <c r="L9" i="11" l="1"/>
  <c r="Z21" i="11" s="1"/>
  <c r="Y21" i="11" s="1"/>
  <c r="B8" i="11"/>
  <c r="Z20" i="11" s="1"/>
  <c r="Y20" i="11" s="1"/>
  <c r="EI5" i="2"/>
  <c r="EH5" i="2"/>
  <c r="EG5" i="2"/>
  <c r="AC3" i="5"/>
  <c r="AC4" i="5"/>
  <c r="D9" i="11"/>
  <c r="Z22" i="11" s="1"/>
  <c r="Y22" i="11" s="1"/>
  <c r="BK7" i="5" l="1"/>
  <c r="BK6" i="5"/>
  <c r="BK13" i="5"/>
  <c r="BT14" i="5" l="1"/>
  <c r="BT13" i="5" s="1"/>
  <c r="BT21" i="5"/>
  <c r="BT20" i="5" s="1"/>
  <c r="BT49" i="5"/>
  <c r="BT36" i="5"/>
  <c r="BT35" i="5" s="1"/>
  <c r="BT29" i="5"/>
  <c r="BT28" i="5" s="1"/>
  <c r="BK8" i="5"/>
  <c r="BK22" i="5"/>
  <c r="BK23" i="5"/>
  <c r="BK24" i="5"/>
  <c r="L8" i="11"/>
  <c r="Z18" i="11" s="1"/>
  <c r="Y18" i="11" s="1"/>
  <c r="BK40" i="5"/>
  <c r="BS42" i="5"/>
  <c r="BK43" i="5"/>
  <c r="BK46" i="5"/>
  <c r="BK38" i="5"/>
  <c r="BK9" i="5"/>
  <c r="BK10" i="5"/>
  <c r="BK11" i="5"/>
  <c r="BK48" i="5"/>
  <c r="BK49" i="5"/>
  <c r="BS49" i="5"/>
  <c r="BK50" i="5"/>
  <c r="BK51" i="5"/>
  <c r="BK52" i="5"/>
  <c r="BK39" i="5"/>
  <c r="BK42" i="5"/>
  <c r="BK45" i="5"/>
  <c r="BK14" i="5"/>
  <c r="BK15" i="5"/>
  <c r="BK16" i="5"/>
  <c r="BK17" i="5"/>
  <c r="BK19" i="5"/>
  <c r="BK20" i="5"/>
  <c r="BK21" i="5"/>
  <c r="BK32" i="5"/>
  <c r="BK41" i="5"/>
  <c r="BK44" i="5"/>
  <c r="BK47" i="5"/>
  <c r="BK33" i="5"/>
  <c r="BK34" i="5"/>
  <c r="BK35" i="5"/>
  <c r="BS36" i="5"/>
  <c r="BS35" i="5" s="1"/>
  <c r="BK36" i="5"/>
  <c r="BK26" i="5"/>
  <c r="BK27" i="5"/>
  <c r="BK28" i="5"/>
  <c r="BS29" i="5"/>
  <c r="BS28" i="5" s="1"/>
  <c r="BK29" i="5"/>
  <c r="BK30" i="5"/>
  <c r="BS14" i="5"/>
  <c r="BS13" i="5" s="1"/>
  <c r="BS21" i="5"/>
  <c r="BS20" i="5" s="1"/>
  <c r="A5" i="2"/>
  <c r="E40" i="11"/>
  <c r="E46" i="11" s="1"/>
  <c r="B1" i="11"/>
  <c r="M5" i="2"/>
  <c r="B5" i="2"/>
  <c r="BS5" i="5" l="1"/>
  <c r="BT5" i="5"/>
  <c r="EF5" i="2"/>
  <c r="V18" i="5"/>
  <c r="B33" i="11" s="1"/>
  <c r="F5" i="2"/>
  <c r="Q5" i="2"/>
  <c r="D5" i="2"/>
  <c r="P5" i="2"/>
  <c r="W16" i="11"/>
  <c r="W18" i="11"/>
  <c r="W19" i="11"/>
  <c r="W24" i="11"/>
  <c r="W14" i="11"/>
  <c r="W17" i="11"/>
  <c r="W15" i="11"/>
  <c r="W20" i="11"/>
  <c r="W13" i="11"/>
  <c r="W12" i="11"/>
  <c r="W23" i="11"/>
  <c r="O5" i="2"/>
  <c r="L45" i="11"/>
  <c r="G9" i="5" l="1"/>
  <c r="G28" i="5"/>
  <c r="H28" i="5" s="1"/>
  <c r="J28" i="5" s="1"/>
  <c r="J5" i="2"/>
  <c r="O4" i="11"/>
  <c r="Z9" i="11" s="1"/>
  <c r="Y9" i="11" s="1"/>
  <c r="I5" i="2"/>
  <c r="A22" i="5"/>
  <c r="B22" i="5" s="1"/>
  <c r="A21" i="5"/>
  <c r="B21" i="5" s="1"/>
  <c r="R5" i="2"/>
  <c r="E5" i="2"/>
  <c r="G5" i="2" l="1"/>
  <c r="L5" i="2"/>
  <c r="H5" i="2"/>
  <c r="K5" i="2"/>
  <c r="B40" i="11"/>
  <c r="B46" i="11" s="1"/>
  <c r="Y3" i="11"/>
  <c r="AA15" i="11" s="1"/>
  <c r="W3" i="11"/>
  <c r="H39" i="11"/>
  <c r="H45" i="11" s="1"/>
  <c r="AA11" i="11" l="1"/>
  <c r="AE11" i="11" s="1"/>
  <c r="AA13" i="11"/>
  <c r="AE13" i="11" s="1"/>
  <c r="AA18" i="11"/>
  <c r="AA20" i="11"/>
  <c r="AA10" i="11"/>
  <c r="AE10" i="11" s="1"/>
  <c r="AA7" i="11"/>
  <c r="AA16" i="11"/>
  <c r="AA21" i="11"/>
  <c r="AA8" i="11"/>
  <c r="AE8" i="11" s="1"/>
  <c r="AA12" i="11"/>
  <c r="AE12" i="11" s="1"/>
  <c r="AA14" i="11"/>
  <c r="AE14" i="11" s="1"/>
  <c r="AA17" i="11"/>
  <c r="AA19" i="11"/>
  <c r="AA9" i="11"/>
  <c r="AE9" i="11" s="1"/>
  <c r="AA4" i="11"/>
  <c r="AE4" i="11" s="1"/>
  <c r="G26" i="5"/>
  <c r="H26" i="5" s="1"/>
  <c r="J26" i="5" s="1"/>
  <c r="S26" i="5" s="1"/>
  <c r="I26" i="5" s="1"/>
  <c r="G12" i="5"/>
  <c r="H12" i="5" s="1"/>
  <c r="K12" i="5" s="1"/>
  <c r="G25" i="5"/>
  <c r="H25" i="5" s="1"/>
  <c r="J25" i="5" s="1"/>
  <c r="S25" i="5" s="1"/>
  <c r="I25" i="5" s="1"/>
  <c r="G33" i="5"/>
  <c r="H33" i="5" s="1"/>
  <c r="K33" i="5" s="1"/>
  <c r="G27" i="5"/>
  <c r="H27" i="5" s="1"/>
  <c r="K27" i="5" s="1"/>
  <c r="G20" i="5"/>
  <c r="H20" i="5" s="1"/>
  <c r="G18" i="5"/>
  <c r="H18" i="5" s="1"/>
  <c r="G31" i="5"/>
  <c r="H31" i="5" s="1"/>
  <c r="J31" i="5" s="1"/>
  <c r="S31" i="5" s="1"/>
  <c r="I31" i="5" s="1"/>
  <c r="G30" i="5"/>
  <c r="H30" i="5" s="1"/>
  <c r="G29" i="5"/>
  <c r="H29" i="5" s="1"/>
  <c r="K29" i="5" s="1"/>
  <c r="G21" i="5"/>
  <c r="H21" i="5" s="1"/>
  <c r="G17" i="5"/>
  <c r="H17" i="5" s="1"/>
  <c r="K17" i="5" s="1"/>
  <c r="G32" i="5"/>
  <c r="H32" i="5" s="1"/>
  <c r="G24" i="5"/>
  <c r="H24" i="5" s="1"/>
  <c r="G19" i="5"/>
  <c r="H19" i="5" s="1"/>
  <c r="G11" i="5"/>
  <c r="H11" i="5" s="1"/>
  <c r="G13" i="5"/>
  <c r="H13" i="5" s="1"/>
  <c r="K13" i="5" s="1"/>
  <c r="G22" i="5"/>
  <c r="H22" i="5" s="1"/>
  <c r="G15" i="5"/>
  <c r="H15" i="5" s="1"/>
  <c r="J15" i="5" s="1"/>
  <c r="S15" i="5" s="1"/>
  <c r="I15" i="5" s="1"/>
  <c r="G34" i="5"/>
  <c r="H34" i="5" s="1"/>
  <c r="G16" i="5"/>
  <c r="H16" i="5" s="1"/>
  <c r="G23" i="5"/>
  <c r="H23" i="5" s="1"/>
  <c r="J23" i="5" s="1"/>
  <c r="S23" i="5" s="1"/>
  <c r="I23" i="5" s="1"/>
  <c r="G14" i="5"/>
  <c r="H14" i="5" s="1"/>
  <c r="J14" i="5" s="1"/>
  <c r="S14" i="5" s="1"/>
  <c r="I14" i="5" s="1"/>
  <c r="G10" i="5"/>
  <c r="H10" i="5" s="1"/>
  <c r="K9" i="5"/>
  <c r="F14" i="5" l="1"/>
  <c r="E14" i="5"/>
  <c r="D14" i="5" s="1"/>
  <c r="F26" i="5"/>
  <c r="F15" i="5"/>
  <c r="E15" i="5"/>
  <c r="D15" i="5" s="1"/>
  <c r="F25" i="5"/>
  <c r="E25" i="5"/>
  <c r="D25" i="5" s="1"/>
  <c r="F23" i="5"/>
  <c r="E23" i="5"/>
  <c r="D23" i="5" s="1"/>
  <c r="J19" i="5"/>
  <c r="S19" i="5" s="1"/>
  <c r="I19" i="5" s="1"/>
  <c r="K19" i="5"/>
  <c r="J32" i="5"/>
  <c r="S32" i="5" s="1"/>
  <c r="I32" i="5" s="1"/>
  <c r="K32" i="5"/>
  <c r="J27" i="5"/>
  <c r="S27" i="5" s="1"/>
  <c r="I27" i="5" s="1"/>
  <c r="S28" i="5"/>
  <c r="I28" i="5" s="1"/>
  <c r="K28" i="5"/>
  <c r="J22" i="5"/>
  <c r="S22" i="5" s="1"/>
  <c r="I22" i="5" s="1"/>
  <c r="K22" i="5"/>
  <c r="J33" i="5"/>
  <c r="S33" i="5" s="1"/>
  <c r="I33" i="5" s="1"/>
  <c r="K23" i="5"/>
  <c r="J11" i="5"/>
  <c r="S11" i="5" s="1"/>
  <c r="I11" i="5" s="1"/>
  <c r="K11" i="5"/>
  <c r="J30" i="5"/>
  <c r="S30" i="5" s="1"/>
  <c r="I30" i="5" s="1"/>
  <c r="K30" i="5"/>
  <c r="J12" i="5"/>
  <c r="S12" i="5" s="1"/>
  <c r="I12" i="5" s="1"/>
  <c r="K14" i="5"/>
  <c r="K15" i="5"/>
  <c r="K25" i="5"/>
  <c r="K26" i="5"/>
  <c r="J21" i="5"/>
  <c r="S21" i="5" s="1"/>
  <c r="I21" i="5" s="1"/>
  <c r="K21" i="5"/>
  <c r="K24" i="5"/>
  <c r="J24" i="5"/>
  <c r="S24" i="5" s="1"/>
  <c r="I24" i="5" s="1"/>
  <c r="J20" i="5"/>
  <c r="S20" i="5" s="1"/>
  <c r="I20" i="5" s="1"/>
  <c r="K20" i="5"/>
  <c r="K16" i="5"/>
  <c r="J16" i="5"/>
  <c r="S16" i="5" s="1"/>
  <c r="I16" i="5" s="1"/>
  <c r="J13" i="5"/>
  <c r="S13" i="5" s="1"/>
  <c r="I13" i="5" s="1"/>
  <c r="K31" i="5"/>
  <c r="E31" i="5"/>
  <c r="D31" i="5" s="1"/>
  <c r="F31" i="5"/>
  <c r="K18" i="5"/>
  <c r="J18" i="5"/>
  <c r="S18" i="5" s="1"/>
  <c r="I18" i="5" s="1"/>
  <c r="K34" i="5"/>
  <c r="J34" i="5"/>
  <c r="S34" i="5" s="1"/>
  <c r="I34" i="5" s="1"/>
  <c r="J29" i="5"/>
  <c r="S29" i="5" s="1"/>
  <c r="I29" i="5" s="1"/>
  <c r="J17" i="5"/>
  <c r="H9" i="5"/>
  <c r="E26" i="5"/>
  <c r="D26" i="5" s="1"/>
  <c r="K10" i="5"/>
  <c r="J10" i="5"/>
  <c r="S17" i="5" l="1"/>
  <c r="I17" i="5" s="1"/>
  <c r="E17" i="5" s="1"/>
  <c r="D17" i="5" s="1"/>
  <c r="F29" i="5"/>
  <c r="F34" i="5"/>
  <c r="F13" i="5"/>
  <c r="E13" i="5"/>
  <c r="D13" i="5" s="1"/>
  <c r="F21" i="5"/>
  <c r="E21" i="5"/>
  <c r="D21" i="5" s="1"/>
  <c r="F27" i="5"/>
  <c r="F30" i="5"/>
  <c r="E30" i="5"/>
  <c r="D30" i="5" s="1"/>
  <c r="F16" i="5"/>
  <c r="E16" i="5"/>
  <c r="D16" i="5" s="1"/>
  <c r="E28" i="5"/>
  <c r="D28" i="5" s="1"/>
  <c r="E11" i="5"/>
  <c r="D11" i="5" s="1"/>
  <c r="F32" i="5"/>
  <c r="F33" i="5"/>
  <c r="E33" i="5"/>
  <c r="D33" i="5" s="1"/>
  <c r="F18" i="5"/>
  <c r="E18" i="5"/>
  <c r="D18" i="5" s="1"/>
  <c r="F20" i="5"/>
  <c r="E20" i="5"/>
  <c r="D20" i="5" s="1"/>
  <c r="F19" i="5"/>
  <c r="E19" i="5"/>
  <c r="D19" i="5" s="1"/>
  <c r="F24" i="5"/>
  <c r="E24" i="5"/>
  <c r="D24" i="5" s="1"/>
  <c r="F12" i="5"/>
  <c r="F22" i="5"/>
  <c r="E22" i="5"/>
  <c r="D22" i="5" s="1"/>
  <c r="BQ10" i="5"/>
  <c r="S10" i="5"/>
  <c r="I10" i="5" s="1"/>
  <c r="F37" i="5"/>
  <c r="G37" i="5"/>
  <c r="E32" i="5"/>
  <c r="D32" i="5" s="1"/>
  <c r="F28" i="5"/>
  <c r="BQ9" i="5"/>
  <c r="BQ8" i="5"/>
  <c r="E12" i="5"/>
  <c r="D12" i="5" s="1"/>
  <c r="E27" i="5"/>
  <c r="D27" i="5" s="1"/>
  <c r="BQ30" i="5"/>
  <c r="F11" i="5"/>
  <c r="BQ47" i="5"/>
  <c r="BQ54" i="5"/>
  <c r="BQ14" i="5"/>
  <c r="BQ23" i="5"/>
  <c r="BQ40" i="5"/>
  <c r="BQ12" i="5"/>
  <c r="BQ51" i="5"/>
  <c r="BQ29" i="5"/>
  <c r="BQ22" i="5"/>
  <c r="BQ20" i="5"/>
  <c r="BQ32" i="5"/>
  <c r="BQ45" i="5"/>
  <c r="BQ24" i="5"/>
  <c r="BQ27" i="5"/>
  <c r="BQ16" i="5"/>
  <c r="BQ13" i="5"/>
  <c r="BQ34" i="5"/>
  <c r="BQ39" i="5"/>
  <c r="BQ50" i="5"/>
  <c r="BQ41" i="5"/>
  <c r="BQ48" i="5"/>
  <c r="BQ36" i="5"/>
  <c r="E29" i="5"/>
  <c r="D29" i="5" s="1"/>
  <c r="BQ15" i="5"/>
  <c r="BQ52" i="5"/>
  <c r="BQ17" i="5"/>
  <c r="BQ18" i="5"/>
  <c r="BQ53" i="5"/>
  <c r="BQ19" i="5"/>
  <c r="BQ35" i="5"/>
  <c r="BQ33" i="5"/>
  <c r="BQ42" i="5"/>
  <c r="E34" i="5"/>
  <c r="D34" i="5" s="1"/>
  <c r="BQ21" i="5"/>
  <c r="BQ28" i="5"/>
  <c r="BQ46" i="5"/>
  <c r="BQ44" i="5"/>
  <c r="BQ38" i="5"/>
  <c r="BQ26" i="5"/>
  <c r="F17" i="5" l="1"/>
  <c r="BQ6" i="5"/>
  <c r="BQ11" i="5"/>
  <c r="J35" i="5"/>
  <c r="BG9" i="5"/>
  <c r="BQ7" i="5"/>
  <c r="F10" i="5"/>
  <c r="AB19" i="5"/>
  <c r="AH9" i="5" l="1"/>
  <c r="E10" i="5"/>
  <c r="D10" i="5" s="1"/>
  <c r="C10" i="5" s="1"/>
  <c r="DT5" i="2" l="1"/>
  <c r="DU5" i="2"/>
  <c r="E29" i="11"/>
  <c r="C11" i="5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l="1"/>
  <c r="C30" i="5" s="1"/>
  <c r="C31" i="5" s="1"/>
  <c r="C32" i="5" s="1"/>
  <c r="C33" i="5" s="1"/>
  <c r="C34" i="5" s="1"/>
  <c r="AE23" i="5"/>
  <c r="E28" i="11"/>
  <c r="AE24" i="5"/>
  <c r="AE25" i="5" l="1"/>
  <c r="AE19" i="11" l="1"/>
  <c r="AA5" i="11" l="1"/>
  <c r="AE5" i="11" s="1"/>
  <c r="AA3" i="11"/>
  <c r="AE15" i="11"/>
  <c r="AE7" i="11"/>
  <c r="AA24" i="11"/>
  <c r="AE24" i="11" s="1"/>
  <c r="AE20" i="11"/>
  <c r="AA25" i="11"/>
  <c r="AE25" i="11" s="1"/>
  <c r="AA23" i="11"/>
  <c r="AE23" i="11" s="1"/>
  <c r="AE16" i="11"/>
  <c r="AE17" i="11"/>
  <c r="AA6" i="11"/>
  <c r="AE6" i="11" s="1"/>
  <c r="AE18" i="11"/>
  <c r="AE3" i="11" l="1"/>
  <c r="AJ1" i="11"/>
  <c r="B10" i="11" s="1"/>
  <c r="AD1" i="11" l="1"/>
  <c r="AN1" i="5"/>
  <c r="BG4" i="5" l="1"/>
  <c r="BF7" i="5"/>
  <c r="BG7" i="5"/>
  <c r="BF6" i="5"/>
  <c r="I2" i="11"/>
  <c r="BF4" i="5"/>
  <c r="BG6" i="5"/>
  <c r="S5" i="2"/>
  <c r="BF2" i="5"/>
  <c r="BG3" i="5"/>
  <c r="BG5" i="5"/>
  <c r="BF3" i="5"/>
  <c r="BG2" i="5"/>
  <c r="BF5" i="5"/>
  <c r="BG1" i="5"/>
  <c r="BF1" i="5"/>
  <c r="S9" i="5"/>
  <c r="F9" i="5" s="1"/>
  <c r="E30" i="11"/>
  <c r="K35" i="5" l="1"/>
  <c r="S35" i="5" s="1"/>
  <c r="G35" i="5"/>
  <c r="H35" i="5" s="1"/>
  <c r="DV5" i="2"/>
  <c r="AH17" i="5" l="1"/>
  <c r="K26" i="11" s="1"/>
  <c r="AH18" i="5"/>
  <c r="Q26" i="11" s="1"/>
  <c r="T35" i="5"/>
  <c r="F35" i="5" s="1"/>
  <c r="I35" i="5" l="1"/>
  <c r="EC5" i="2"/>
  <c r="AH16" i="5"/>
  <c r="AH19" i="5" s="1"/>
  <c r="ED5" i="2"/>
  <c r="V17" i="11"/>
  <c r="V13" i="11"/>
  <c r="V23" i="11"/>
  <c r="V16" i="11"/>
  <c r="V19" i="11"/>
  <c r="V21" i="11"/>
  <c r="V24" i="11"/>
  <c r="V27" i="11"/>
  <c r="V25" i="11"/>
  <c r="V20" i="11"/>
  <c r="V26" i="11"/>
  <c r="V30" i="11"/>
  <c r="V15" i="11"/>
  <c r="V22" i="11"/>
  <c r="V31" i="11"/>
  <c r="V28" i="11"/>
  <c r="V14" i="11"/>
  <c r="V18" i="11"/>
  <c r="V29" i="11"/>
  <c r="V12" i="11"/>
  <c r="B13" i="11" s="1"/>
  <c r="F26" i="11" l="1"/>
  <c r="EB5" i="2"/>
  <c r="EE5" i="2" s="1"/>
  <c r="E35" i="5"/>
  <c r="D35" i="5" s="1"/>
  <c r="C35" i="5" s="1"/>
  <c r="AH8" i="5"/>
  <c r="E31" i="11" s="1"/>
  <c r="C13" i="11"/>
  <c r="B14" i="11"/>
  <c r="AH12" i="5" l="1"/>
  <c r="DW5" i="2"/>
  <c r="D13" i="11"/>
  <c r="B15" i="11"/>
  <c r="C14" i="11"/>
  <c r="D14" i="11" s="1"/>
  <c r="DX5" i="2" l="1"/>
  <c r="AE26" i="5"/>
  <c r="AH14" i="5" s="1"/>
  <c r="AH15" i="5" s="1"/>
  <c r="E32" i="11"/>
  <c r="I14" i="11"/>
  <c r="H14" i="11"/>
  <c r="C15" i="11"/>
  <c r="B16" i="11"/>
  <c r="I13" i="11"/>
  <c r="H13" i="11"/>
  <c r="EA5" i="2" l="1"/>
  <c r="DZ5" i="2"/>
  <c r="F39" i="11"/>
  <c r="B17" i="11"/>
  <c r="C16" i="11"/>
  <c r="D15" i="11"/>
  <c r="F45" i="11" l="1"/>
  <c r="H15" i="11"/>
  <c r="I15" i="11"/>
  <c r="D16" i="11"/>
  <c r="C17" i="11"/>
  <c r="B18" i="11"/>
  <c r="C18" i="11" l="1"/>
  <c r="B19" i="11"/>
  <c r="D17" i="11"/>
  <c r="H16" i="11"/>
  <c r="I16" i="11"/>
  <c r="B20" i="11" l="1"/>
  <c r="C19" i="11"/>
  <c r="D18" i="11"/>
  <c r="I17" i="11"/>
  <c r="H17" i="11"/>
  <c r="B21" i="11" l="1"/>
  <c r="C20" i="11"/>
  <c r="D19" i="11"/>
  <c r="H18" i="11"/>
  <c r="I18" i="11"/>
  <c r="D20" i="11" l="1"/>
  <c r="I19" i="11"/>
  <c r="H19" i="11"/>
  <c r="B22" i="11"/>
  <c r="C21" i="11"/>
  <c r="H20" i="11" l="1"/>
  <c r="I20" i="11"/>
  <c r="D21" i="11"/>
  <c r="C22" i="11"/>
  <c r="J13" i="11"/>
  <c r="D22" i="11" l="1"/>
  <c r="J14" i="11"/>
  <c r="K13" i="11"/>
  <c r="L13" i="11" s="1"/>
  <c r="H21" i="11"/>
  <c r="I21" i="11"/>
  <c r="P13" i="11" l="1"/>
  <c r="Q13" i="11"/>
  <c r="K14" i="11"/>
  <c r="J15" i="11"/>
  <c r="I22" i="11"/>
  <c r="H22" i="11"/>
  <c r="K15" i="11" l="1"/>
  <c r="J16" i="11"/>
  <c r="L14" i="11"/>
  <c r="K16" i="11" l="1"/>
  <c r="J17" i="11"/>
  <c r="L15" i="11"/>
  <c r="P14" i="11"/>
  <c r="Q14" i="11"/>
  <c r="Q15" i="11" l="1"/>
  <c r="P15" i="11"/>
  <c r="J18" i="11"/>
  <c r="K17" i="11"/>
  <c r="L17" i="11" s="1"/>
  <c r="L16" i="11"/>
  <c r="Q17" i="11" l="1"/>
  <c r="P17" i="11"/>
  <c r="J19" i="11"/>
  <c r="K18" i="11"/>
  <c r="L18" i="11" s="1"/>
  <c r="Q16" i="11"/>
  <c r="P16" i="11"/>
  <c r="K19" i="11" l="1"/>
  <c r="J20" i="11"/>
  <c r="P18" i="11"/>
  <c r="Q18" i="11"/>
  <c r="K20" i="11" l="1"/>
  <c r="L20" i="11" s="1"/>
  <c r="J21" i="11"/>
  <c r="L19" i="11"/>
  <c r="P19" i="11" l="1"/>
  <c r="Q19" i="11"/>
  <c r="K21" i="11"/>
  <c r="L21" i="11" s="1"/>
  <c r="J22" i="11"/>
  <c r="K22" i="11" s="1"/>
  <c r="Q20" i="11"/>
  <c r="P20" i="11"/>
  <c r="P21" i="11" l="1"/>
  <c r="Q21" i="11"/>
  <c r="L22" i="11"/>
  <c r="BX5" i="2"/>
  <c r="AX5" i="2"/>
  <c r="BN5" i="2"/>
  <c r="CP5" i="2"/>
  <c r="BJ5" i="2"/>
  <c r="AV5" i="2"/>
  <c r="AB5" i="2"/>
  <c r="CL5" i="2"/>
  <c r="AZ5" i="2"/>
  <c r="AL5" i="2"/>
  <c r="BB5" i="2"/>
  <c r="Z5" i="2"/>
  <c r="BF5" i="2"/>
  <c r="BH5" i="2"/>
  <c r="AP5" i="2"/>
  <c r="CV5" i="2"/>
  <c r="DH5" i="2"/>
  <c r="CX5" i="2"/>
  <c r="AD5" i="2"/>
  <c r="AT5" i="2"/>
  <c r="BD5" i="2"/>
  <c r="X5" i="2"/>
  <c r="BL5" i="2"/>
  <c r="DB5" i="2"/>
  <c r="CR5" i="2"/>
  <c r="BV5" i="2"/>
  <c r="AH5" i="2"/>
  <c r="V5" i="2"/>
  <c r="BZ5" i="2"/>
  <c r="CT5" i="2"/>
  <c r="DL5" i="2"/>
  <c r="DD5" i="2"/>
  <c r="CZ5" i="2"/>
  <c r="DN5" i="2"/>
  <c r="DJ5" i="2"/>
  <c r="CD5" i="2"/>
  <c r="CF5" i="2"/>
  <c r="CN5" i="2"/>
  <c r="BR5" i="2"/>
  <c r="BP5" i="2"/>
  <c r="AR5" i="2"/>
  <c r="T5" i="2"/>
  <c r="CH5" i="2"/>
  <c r="DF5" i="2"/>
  <c r="CJ5" i="2"/>
  <c r="AF5" i="2"/>
  <c r="CB5" i="2"/>
  <c r="BT5" i="2"/>
  <c r="AN5" i="2"/>
  <c r="AJ5" i="2"/>
  <c r="P22" i="11" l="1"/>
  <c r="Q22" i="11"/>
</calcChain>
</file>

<file path=xl/sharedStrings.xml><?xml version="1.0" encoding="utf-8"?>
<sst xmlns="http://schemas.openxmlformats.org/spreadsheetml/2006/main" count="15425" uniqueCount="2627">
  <si>
    <t xml:space="preserve">تعليمات التسجيل </t>
  </si>
  <si>
    <t>اتبع الخطوات التالية:</t>
  </si>
  <si>
    <t>تملأ صفحة إدخال البيانات بالمعلومات المطلوبة وبشكل دقيق وصحيح</t>
  </si>
  <si>
    <t>الانتقال إلى صفحة اختيار المقررات</t>
  </si>
  <si>
    <t>يكون اختيار المقررات المراد التسجيل عليها على الشكل التالي:</t>
  </si>
  <si>
    <t>عند اختيار المقرر تضع بجانب اسم المقرر بالعمود الأزرق رقم /1/</t>
  </si>
  <si>
    <t xml:space="preserve">بعد الإنتهاء من عملية اختيار المقررات انتقل إلى صفحة </t>
  </si>
  <si>
    <t>الاستمارة واطبع منها أربع نسخ</t>
  </si>
  <si>
    <t>التوجه إلى المصرف العقاري لدفع الرسوم</t>
  </si>
  <si>
    <t>أدخل الرقم الإمتحاني</t>
  </si>
  <si>
    <t>يجب أن تقوم بملئ الحقول بالمعلومات المطلوبة بشكل صحيح</t>
  </si>
  <si>
    <t>الاسم الكامل باللغة الإنكليزية</t>
  </si>
  <si>
    <t>اسم الأب باللغة الإنكليزية</t>
  </si>
  <si>
    <t>اسم الأم باللغة الإنكليزية</t>
  </si>
  <si>
    <t>مكان الميلاد باللغة الإنكليزية</t>
  </si>
  <si>
    <t>علمي</t>
  </si>
  <si>
    <t>العربية السورية</t>
  </si>
  <si>
    <t>01</t>
  </si>
  <si>
    <t>دمشق</t>
  </si>
  <si>
    <t>الفلسطينية السورية</t>
  </si>
  <si>
    <t>الرقم الوطني</t>
  </si>
  <si>
    <t>رقم جواز السفر لغير السوريين</t>
  </si>
  <si>
    <t>مكان ورقم القيد</t>
  </si>
  <si>
    <t>رقم الهاتف</t>
  </si>
  <si>
    <t>رقم الموبايل</t>
  </si>
  <si>
    <t>العنوان الدائم</t>
  </si>
  <si>
    <t>02</t>
  </si>
  <si>
    <t>حلب</t>
  </si>
  <si>
    <t>الفلسطينية</t>
  </si>
  <si>
    <t>03</t>
  </si>
  <si>
    <t>ريف دمشق</t>
  </si>
  <si>
    <t>الأردنية</t>
  </si>
  <si>
    <t>نوع الشهادة الثانوية</t>
  </si>
  <si>
    <t>سنة الشهادة</t>
  </si>
  <si>
    <t>محافظ الشهادة</t>
  </si>
  <si>
    <t>شعبة التجنيد</t>
  </si>
  <si>
    <t>04</t>
  </si>
  <si>
    <t>حمص</t>
  </si>
  <si>
    <t>اللبنانية</t>
  </si>
  <si>
    <t>05</t>
  </si>
  <si>
    <t>حماة</t>
  </si>
  <si>
    <t>التونسية</t>
  </si>
  <si>
    <t>تاريخ الميلاد</t>
  </si>
  <si>
    <t>مكان الميلاد</t>
  </si>
  <si>
    <t>الجنسية</t>
  </si>
  <si>
    <t>الجنس</t>
  </si>
  <si>
    <t>06</t>
  </si>
  <si>
    <t>اللاذقية</t>
  </si>
  <si>
    <t>الجزائرية</t>
  </si>
  <si>
    <t>07</t>
  </si>
  <si>
    <t>إدلب</t>
  </si>
  <si>
    <t>السودانية</t>
  </si>
  <si>
    <t>الاب</t>
  </si>
  <si>
    <t>الأم</t>
  </si>
  <si>
    <t>08</t>
  </si>
  <si>
    <t>الحسكة</t>
  </si>
  <si>
    <t>الصومالية</t>
  </si>
  <si>
    <t>09</t>
  </si>
  <si>
    <t>دير الزور</t>
  </si>
  <si>
    <t>العراقية</t>
  </si>
  <si>
    <t>10</t>
  </si>
  <si>
    <t>طرطوس</t>
  </si>
  <si>
    <t>المصرية</t>
  </si>
  <si>
    <t>11</t>
  </si>
  <si>
    <t>الرقة</t>
  </si>
  <si>
    <t>المغربية</t>
  </si>
  <si>
    <t>12</t>
  </si>
  <si>
    <t>درعا</t>
  </si>
  <si>
    <t>اليمنية</t>
  </si>
  <si>
    <t>13</t>
  </si>
  <si>
    <t>السويداء</t>
  </si>
  <si>
    <t>الإيرانية</t>
  </si>
  <si>
    <t>14</t>
  </si>
  <si>
    <t>القنيطرة</t>
  </si>
  <si>
    <t>الأفغانية</t>
  </si>
  <si>
    <t>الباكستانية</t>
  </si>
  <si>
    <t>ذكر</t>
  </si>
  <si>
    <t>أنثى</t>
  </si>
  <si>
    <t>رقم الطالب</t>
  </si>
  <si>
    <t>الاسم والكنية:</t>
  </si>
  <si>
    <t>اسم الاب:</t>
  </si>
  <si>
    <t>اسم الام:</t>
  </si>
  <si>
    <t>نقابة معلمين</t>
  </si>
  <si>
    <t>لا</t>
  </si>
  <si>
    <t>الإنكليزية</t>
  </si>
  <si>
    <t>السنة</t>
  </si>
  <si>
    <t>place of birth</t>
  </si>
  <si>
    <t>Mother Name</t>
  </si>
  <si>
    <t>Father Name</t>
  </si>
  <si>
    <t>Full Name</t>
  </si>
  <si>
    <t>ذوي إحتياجات الخاصة</t>
  </si>
  <si>
    <t>نعم</t>
  </si>
  <si>
    <t>الفرنسية</t>
  </si>
  <si>
    <t>محافظة الهوية</t>
  </si>
  <si>
    <t>عناصر الجيش وقوى الأمن الداخلي</t>
  </si>
  <si>
    <t>نوع الشهادة</t>
  </si>
  <si>
    <t>عام الثانوية :</t>
  </si>
  <si>
    <t>محافظتها</t>
  </si>
  <si>
    <t>الموبايل</t>
  </si>
  <si>
    <t>الهاتف</t>
  </si>
  <si>
    <t>نوع الحسم</t>
  </si>
  <si>
    <t>رقم الإيقاف</t>
  </si>
  <si>
    <t>تاريخه</t>
  </si>
  <si>
    <t>تدوير الرسوم</t>
  </si>
  <si>
    <t>وثيقة وفاة</t>
  </si>
  <si>
    <t>مقررات السنة الأولى (فصل أول)</t>
  </si>
  <si>
    <t>سجين</t>
  </si>
  <si>
    <t>الأولى</t>
  </si>
  <si>
    <t>الأول</t>
  </si>
  <si>
    <t>رسم الشهادة</t>
  </si>
  <si>
    <t>رمز المقرر</t>
  </si>
  <si>
    <t>المقررات التي يحق للطالب تسجيلها</t>
  </si>
  <si>
    <t>إختر اللغة في المقررات الأجنبية</t>
  </si>
  <si>
    <t>رسم المقررات</t>
  </si>
  <si>
    <t>العاملين في وزارة التعليم العالي والمؤسسات والجامعات التابعة لها وأبنائهم</t>
  </si>
  <si>
    <t>رسم التسجيل</t>
  </si>
  <si>
    <t>رسم فصول الانقطاع</t>
  </si>
  <si>
    <t>الرسوم المدورة</t>
  </si>
  <si>
    <t>إجمالي الرسوم المطالب بسدادها</t>
  </si>
  <si>
    <t>مقررات السنة الأولى (فصل ثاني)</t>
  </si>
  <si>
    <t>تقسيط</t>
  </si>
  <si>
    <t>الثاني</t>
  </si>
  <si>
    <t>القسط الأول</t>
  </si>
  <si>
    <t>القسط الثاني</t>
  </si>
  <si>
    <t>عدد المقررات المسجلة لأول مرة</t>
  </si>
  <si>
    <t>عدد المقررات المسجلة للمرة الثانية</t>
  </si>
  <si>
    <t>عدد المقررات المسجلة لأكثر من مرتين</t>
  </si>
  <si>
    <t>مقررات السنة الثانية (فصل أول)</t>
  </si>
  <si>
    <t>عدد المقررات المسجلة</t>
  </si>
  <si>
    <t>الثانية</t>
  </si>
  <si>
    <t>مقررات السنة الثانية (فصل ثاني)</t>
  </si>
  <si>
    <t>ج</t>
  </si>
  <si>
    <t xml:space="preserve">المالية العامة </t>
  </si>
  <si>
    <t>ر1</t>
  </si>
  <si>
    <t>ر2</t>
  </si>
  <si>
    <t>مقررات السنة الثالثة (فصل أول)</t>
  </si>
  <si>
    <t>الثالثة</t>
  </si>
  <si>
    <t>مقررات السنة الثالثة (فصل ثاني)</t>
  </si>
  <si>
    <t>الفصل الأول 2018-2019</t>
  </si>
  <si>
    <t>مقررات السنة الرابعة (فصل ثاني)</t>
  </si>
  <si>
    <t>الفصل الثاني 2018-2019</t>
  </si>
  <si>
    <t>الفصل الأول 2019-2020</t>
  </si>
  <si>
    <t>الفصل الأول 2020-2021</t>
  </si>
  <si>
    <t>الفصل الثاني 2020-2021</t>
  </si>
  <si>
    <t>الفصل الأول 2021-2022</t>
  </si>
  <si>
    <t>رقم الطالب:</t>
  </si>
  <si>
    <t>السنة:</t>
  </si>
  <si>
    <t>الجنس:</t>
  </si>
  <si>
    <t>تاريخ الميلاد:</t>
  </si>
  <si>
    <t>مكان الميلاد:</t>
  </si>
  <si>
    <t>الجنسية:</t>
  </si>
  <si>
    <t>الرقم الوطني:</t>
  </si>
  <si>
    <t>مكان ورقم القيد:</t>
  </si>
  <si>
    <t>شعبة التجنيد:</t>
  </si>
  <si>
    <t>نوع الثانوية:</t>
  </si>
  <si>
    <t>محافظتها:</t>
  </si>
  <si>
    <t>عامها:</t>
  </si>
  <si>
    <t>الموبايل:</t>
  </si>
  <si>
    <t>الهاتف:</t>
  </si>
  <si>
    <t xml:space="preserve"> المقررات التي سجلها الطالب</t>
  </si>
  <si>
    <t>رقم تدوير رسوم</t>
  </si>
  <si>
    <t>طابع هلال احمر
25  ل .س</t>
  </si>
  <si>
    <t xml:space="preserve">طابع مالي
 30  ل.س   </t>
  </si>
  <si>
    <t>طابع بحث علمي
25ل.س</t>
  </si>
  <si>
    <t>رسم الانقطاع</t>
  </si>
  <si>
    <t>المبلغ المستحق</t>
  </si>
  <si>
    <t>ملاحظة: لا يعد الطالب مسجلاً إذا لم ينفذ تعليمات التسجيل كاملةً ويسلم أوراقه إلى القسم المختص  ، وهو مسؤول عن صحة المعلومات الواردة في هذه الاستمارة</t>
  </si>
  <si>
    <t xml:space="preserve">إلى المصرف العقاري </t>
  </si>
  <si>
    <t>يرجى قبض مبلغ  قدره</t>
  </si>
  <si>
    <t xml:space="preserve">وتحويله إلى حساب التعليم المفتوح رقم ck1-10173186 وتسليم إشعار القبض إلى صاحب العلاقة  </t>
  </si>
  <si>
    <t>المعلومات  الشخصية</t>
  </si>
  <si>
    <t>معلومات الشهادة</t>
  </si>
  <si>
    <t>مقررات السنة الأولى</t>
  </si>
  <si>
    <t>مقررات السنة الثانية</t>
  </si>
  <si>
    <t>مقررات السنة الثالثة</t>
  </si>
  <si>
    <t>مقررات السنة الرابعة</t>
  </si>
  <si>
    <t>تدوير رسوم</t>
  </si>
  <si>
    <t>الرسوم</t>
  </si>
  <si>
    <t>الإحصائية</t>
  </si>
  <si>
    <t>البيانات باللغة الإنكليزية</t>
  </si>
  <si>
    <t>فصول الإنقطاع</t>
  </si>
  <si>
    <t>الفصل الأول</t>
  </si>
  <si>
    <t>الفصل الثاني</t>
  </si>
  <si>
    <t>الاسم والنسبة</t>
  </si>
  <si>
    <t>الأب</t>
  </si>
  <si>
    <t>الام</t>
  </si>
  <si>
    <t>عام الميلاد</t>
  </si>
  <si>
    <t>نوع الثانوية</t>
  </si>
  <si>
    <t>عام الثانوية</t>
  </si>
  <si>
    <t>رقمه</t>
  </si>
  <si>
    <t>المبلغ المدور</t>
  </si>
  <si>
    <t>رسم فصل الانقطاع</t>
  </si>
  <si>
    <t>رسم تسجيل سنوي</t>
  </si>
  <si>
    <t>تقيسط</t>
  </si>
  <si>
    <t>عدد المواد الجديدة</t>
  </si>
  <si>
    <t>عدد المواد الراسبة للمرة الأولى</t>
  </si>
  <si>
    <t>عدد المواد الراسبة للمرة الثانية</t>
  </si>
  <si>
    <t>عدد الإجمالي للمواد</t>
  </si>
  <si>
    <t>لغة الطالب</t>
  </si>
  <si>
    <t>الرابعة</t>
  </si>
  <si>
    <t>A</t>
  </si>
  <si>
    <t>فصل أول 2018-2019</t>
  </si>
  <si>
    <t>فصل ثاني 2018-2019</t>
  </si>
  <si>
    <t>فصل أول 2019-2020</t>
  </si>
  <si>
    <t>فصل أول 2020-2021</t>
  </si>
  <si>
    <t>فصل ثاني 2020-2021</t>
  </si>
  <si>
    <t>فصل أول 2021-2022</t>
  </si>
  <si>
    <t>الاستنفاذ</t>
  </si>
  <si>
    <t>خالد</t>
  </si>
  <si>
    <t>سميره</t>
  </si>
  <si>
    <t xml:space="preserve">دمشق </t>
  </si>
  <si>
    <t>احمد</t>
  </si>
  <si>
    <t>باسمه</t>
  </si>
  <si>
    <t>حنان</t>
  </si>
  <si>
    <t>مخيم اليرموك</t>
  </si>
  <si>
    <t>نذير</t>
  </si>
  <si>
    <t>مياده</t>
  </si>
  <si>
    <t>طلال</t>
  </si>
  <si>
    <t>يوسف</t>
  </si>
  <si>
    <t>وفاء</t>
  </si>
  <si>
    <t>راجح</t>
  </si>
  <si>
    <t>هناء</t>
  </si>
  <si>
    <t>زهير</t>
  </si>
  <si>
    <t>سميه</t>
  </si>
  <si>
    <t>النبك</t>
  </si>
  <si>
    <t>حيان</t>
  </si>
  <si>
    <t>محمد</t>
  </si>
  <si>
    <t>فاديا</t>
  </si>
  <si>
    <t>سلمان</t>
  </si>
  <si>
    <t>فاطمه</t>
  </si>
  <si>
    <t>فؤاد</t>
  </si>
  <si>
    <t>سمر</t>
  </si>
  <si>
    <t>فاتن</t>
  </si>
  <si>
    <t>روضه</t>
  </si>
  <si>
    <t>ابتسام</t>
  </si>
  <si>
    <t>سحر</t>
  </si>
  <si>
    <t>داعل</t>
  </si>
  <si>
    <t>حامد</t>
  </si>
  <si>
    <t>تغريد</t>
  </si>
  <si>
    <t>دوما</t>
  </si>
  <si>
    <t>علي</t>
  </si>
  <si>
    <t>انيسه</t>
  </si>
  <si>
    <t>موفق</t>
  </si>
  <si>
    <t>طرابلس</t>
  </si>
  <si>
    <t>سماح</t>
  </si>
  <si>
    <t>محمود</t>
  </si>
  <si>
    <t>بسام</t>
  </si>
  <si>
    <t>منيره</t>
  </si>
  <si>
    <t>السحل</t>
  </si>
  <si>
    <t>ماهر</t>
  </si>
  <si>
    <t>نبيل</t>
  </si>
  <si>
    <t>صحنايا</t>
  </si>
  <si>
    <t>محمد نبيل</t>
  </si>
  <si>
    <t>جمال</t>
  </si>
  <si>
    <t>هيام</t>
  </si>
  <si>
    <t>جديدة عرطوز</t>
  </si>
  <si>
    <t>عائشه</t>
  </si>
  <si>
    <t>ناديا</t>
  </si>
  <si>
    <t>طالب</t>
  </si>
  <si>
    <t>مها</t>
  </si>
  <si>
    <t>غسان</t>
  </si>
  <si>
    <t>محمد سامي</t>
  </si>
  <si>
    <t>زياد</t>
  </si>
  <si>
    <t>ايمان</t>
  </si>
  <si>
    <t>منى</t>
  </si>
  <si>
    <t>محمد هيثم</t>
  </si>
  <si>
    <t>عدنان</t>
  </si>
  <si>
    <t>فريال</t>
  </si>
  <si>
    <t>مريم</t>
  </si>
  <si>
    <t>التل</t>
  </si>
  <si>
    <t>سيف الدين</t>
  </si>
  <si>
    <t>عواطف</t>
  </si>
  <si>
    <t>عبد القادر</t>
  </si>
  <si>
    <t>مديحه</t>
  </si>
  <si>
    <t>شكري</t>
  </si>
  <si>
    <t>موسى</t>
  </si>
  <si>
    <t>عباس</t>
  </si>
  <si>
    <t>شاديه</t>
  </si>
  <si>
    <t>عماد</t>
  </si>
  <si>
    <t>نوال</t>
  </si>
  <si>
    <t>ناصر الدين</t>
  </si>
  <si>
    <t>عمر</t>
  </si>
  <si>
    <t>صديقة</t>
  </si>
  <si>
    <t>صباح</t>
  </si>
  <si>
    <t>محمد ايمن</t>
  </si>
  <si>
    <t>رويده</t>
  </si>
  <si>
    <t>احلام</t>
  </si>
  <si>
    <t>غازي</t>
  </si>
  <si>
    <t>هاله</t>
  </si>
  <si>
    <t>قصي</t>
  </si>
  <si>
    <t>سماهر</t>
  </si>
  <si>
    <t>فريزه</t>
  </si>
  <si>
    <t>ندى</t>
  </si>
  <si>
    <t>معتز</t>
  </si>
  <si>
    <t>سعاد</t>
  </si>
  <si>
    <t>رنا</t>
  </si>
  <si>
    <t>جمانه</t>
  </si>
  <si>
    <t>فتحي</t>
  </si>
  <si>
    <t>عائده</t>
  </si>
  <si>
    <t>محمد ياسر</t>
  </si>
  <si>
    <t>هدى</t>
  </si>
  <si>
    <t>رجاء</t>
  </si>
  <si>
    <t>فهد</t>
  </si>
  <si>
    <t>صفاء</t>
  </si>
  <si>
    <t>حسين</t>
  </si>
  <si>
    <t xml:space="preserve">ريف دمشق </t>
  </si>
  <si>
    <t>رضوان</t>
  </si>
  <si>
    <t>ليلى</t>
  </si>
  <si>
    <t>هيثم</t>
  </si>
  <si>
    <t>خديجه</t>
  </si>
  <si>
    <t>عسال الورد</t>
  </si>
  <si>
    <t>حسن</t>
  </si>
  <si>
    <t>جيرود</t>
  </si>
  <si>
    <t>صفوان</t>
  </si>
  <si>
    <t>وليد</t>
  </si>
  <si>
    <t>ميسون</t>
  </si>
  <si>
    <t>عوض</t>
  </si>
  <si>
    <t>ابراهيم</t>
  </si>
  <si>
    <t>اسعد</t>
  </si>
  <si>
    <t>فلك</t>
  </si>
  <si>
    <t>جهاد</t>
  </si>
  <si>
    <t>مانيا</t>
  </si>
  <si>
    <t>رياض</t>
  </si>
  <si>
    <t>أحمد</t>
  </si>
  <si>
    <t>توفيق</t>
  </si>
  <si>
    <t>نضال</t>
  </si>
  <si>
    <t>نعيم</t>
  </si>
  <si>
    <t>اعتدال</t>
  </si>
  <si>
    <t>جبله</t>
  </si>
  <si>
    <t>غاده</t>
  </si>
  <si>
    <t>فواز</t>
  </si>
  <si>
    <t>عبد الله</t>
  </si>
  <si>
    <t>لينا</t>
  </si>
  <si>
    <t>سعيد</t>
  </si>
  <si>
    <t>سمير</t>
  </si>
  <si>
    <t>محمد جمال</t>
  </si>
  <si>
    <t>عبد اللطيف</t>
  </si>
  <si>
    <t>منور</t>
  </si>
  <si>
    <t>فايز</t>
  </si>
  <si>
    <t>امل</t>
  </si>
  <si>
    <t>عائشة</t>
  </si>
  <si>
    <t>شهناز</t>
  </si>
  <si>
    <t>قدسيا</t>
  </si>
  <si>
    <t>كمال</t>
  </si>
  <si>
    <t>رشا</t>
  </si>
  <si>
    <t>نجاح</t>
  </si>
  <si>
    <t>عليا</t>
  </si>
  <si>
    <t>سبينه</t>
  </si>
  <si>
    <t>فريز</t>
  </si>
  <si>
    <t>مصطفى</t>
  </si>
  <si>
    <t>اميره</t>
  </si>
  <si>
    <t>بشار</t>
  </si>
  <si>
    <t>عبير</t>
  </si>
  <si>
    <t>نبيله</t>
  </si>
  <si>
    <t>عيسى</t>
  </si>
  <si>
    <t>صبحه</t>
  </si>
  <si>
    <t>منير</t>
  </si>
  <si>
    <t>أمل</t>
  </si>
  <si>
    <t>غالب</t>
  </si>
  <si>
    <t>محمد بسام</t>
  </si>
  <si>
    <t>فاتنه</t>
  </si>
  <si>
    <t>سميا</t>
  </si>
  <si>
    <t>معضمية</t>
  </si>
  <si>
    <t>ياسين</t>
  </si>
  <si>
    <t>سليم</t>
  </si>
  <si>
    <t>اليرموك</t>
  </si>
  <si>
    <t xml:space="preserve">عمر </t>
  </si>
  <si>
    <t>غصون</t>
  </si>
  <si>
    <t>عربين</t>
  </si>
  <si>
    <t>محمد بشار</t>
  </si>
  <si>
    <t>ناديه</t>
  </si>
  <si>
    <t>دلال</t>
  </si>
  <si>
    <t>معضميه</t>
  </si>
  <si>
    <t>سناء</t>
  </si>
  <si>
    <t>عبد الكريم</t>
  </si>
  <si>
    <t>امينه</t>
  </si>
  <si>
    <t>حسنه</t>
  </si>
  <si>
    <t>خان دنون</t>
  </si>
  <si>
    <t>محمد عدنان</t>
  </si>
  <si>
    <t>رويدا</t>
  </si>
  <si>
    <t>ثناء</t>
  </si>
  <si>
    <t>داريا</t>
  </si>
  <si>
    <t>ناصر</t>
  </si>
  <si>
    <t>اشرفية صحنايا</t>
  </si>
  <si>
    <t>محمد سمير</t>
  </si>
  <si>
    <t>زينب</t>
  </si>
  <si>
    <t>عفاف</t>
  </si>
  <si>
    <t>شام</t>
  </si>
  <si>
    <t>نجود</t>
  </si>
  <si>
    <t>قلعة جندل</t>
  </si>
  <si>
    <t>جرمانا</t>
  </si>
  <si>
    <t>القطيفة</t>
  </si>
  <si>
    <t>نهله</t>
  </si>
  <si>
    <t>عرطوز</t>
  </si>
  <si>
    <t>ممدوح</t>
  </si>
  <si>
    <t>منال</t>
  </si>
  <si>
    <t>علياء</t>
  </si>
  <si>
    <t>امنه</t>
  </si>
  <si>
    <t>ياسر</t>
  </si>
  <si>
    <t>عصام</t>
  </si>
  <si>
    <t>السيدة زينب</t>
  </si>
  <si>
    <t>احمد الحلاق</t>
  </si>
  <si>
    <t>ميساء</t>
  </si>
  <si>
    <t>فاطمة</t>
  </si>
  <si>
    <t>الهام</t>
  </si>
  <si>
    <t>كوثر</t>
  </si>
  <si>
    <t>سوسن</t>
  </si>
  <si>
    <t>اكرم</t>
  </si>
  <si>
    <t>صالحه</t>
  </si>
  <si>
    <t>جورج</t>
  </si>
  <si>
    <t>اسامه</t>
  </si>
  <si>
    <t>حسناء</t>
  </si>
  <si>
    <t>زكريا</t>
  </si>
  <si>
    <t>سرغايا</t>
  </si>
  <si>
    <t>غازيه</t>
  </si>
  <si>
    <t>قطنا</t>
  </si>
  <si>
    <t>محمد خيري</t>
  </si>
  <si>
    <t>نفيسه</t>
  </si>
  <si>
    <t>عبد المجيد</t>
  </si>
  <si>
    <t>هنادي</t>
  </si>
  <si>
    <t>ناهد</t>
  </si>
  <si>
    <t>بثينه</t>
  </si>
  <si>
    <t>رنده</t>
  </si>
  <si>
    <t>انور</t>
  </si>
  <si>
    <t>نوى</t>
  </si>
  <si>
    <t>فوزيه</t>
  </si>
  <si>
    <t>حسام</t>
  </si>
  <si>
    <t>أميرة</t>
  </si>
  <si>
    <t>ريا</t>
  </si>
  <si>
    <t>محمد سالم</t>
  </si>
  <si>
    <t>هيفاء</t>
  </si>
  <si>
    <t>سلوى</t>
  </si>
  <si>
    <t>محمد خير</t>
  </si>
  <si>
    <t>ماجده</t>
  </si>
  <si>
    <t>يبرود</t>
  </si>
  <si>
    <t>وداد</t>
  </si>
  <si>
    <t>أميره</t>
  </si>
  <si>
    <t>عادل</t>
  </si>
  <si>
    <t>عمار</t>
  </si>
  <si>
    <t>ملك</t>
  </si>
  <si>
    <t>خوله</t>
  </si>
  <si>
    <t>محمد كمال</t>
  </si>
  <si>
    <t>زهره</t>
  </si>
  <si>
    <t>الرقه</t>
  </si>
  <si>
    <t>الحجر الاسود</t>
  </si>
  <si>
    <t>مشفى دوما</t>
  </si>
  <si>
    <t>محمد سليم</t>
  </si>
  <si>
    <t>نزار</t>
  </si>
  <si>
    <t>دياب</t>
  </si>
  <si>
    <t>لمياء</t>
  </si>
  <si>
    <t>امين</t>
  </si>
  <si>
    <t>مروان</t>
  </si>
  <si>
    <t>سهام</t>
  </si>
  <si>
    <t>كامل</t>
  </si>
  <si>
    <t>نور الدين</t>
  </si>
  <si>
    <t>نهى</t>
  </si>
  <si>
    <t>محمد غسان</t>
  </si>
  <si>
    <t>ريم</t>
  </si>
  <si>
    <t>مهند</t>
  </si>
  <si>
    <t>نديم</t>
  </si>
  <si>
    <t>عبدالله</t>
  </si>
  <si>
    <t>اميرة</t>
  </si>
  <si>
    <t>صبحيه</t>
  </si>
  <si>
    <t>قاسم</t>
  </si>
  <si>
    <t>حليمه</t>
  </si>
  <si>
    <t>هند</t>
  </si>
  <si>
    <t>حسان</t>
  </si>
  <si>
    <t>مصياف</t>
  </si>
  <si>
    <t>خلود</t>
  </si>
  <si>
    <t>سهيل</t>
  </si>
  <si>
    <t>خضر</t>
  </si>
  <si>
    <t>يرموك</t>
  </si>
  <si>
    <t>هشام</t>
  </si>
  <si>
    <t>ناهده</t>
  </si>
  <si>
    <t>رباح</t>
  </si>
  <si>
    <t>نجوى</t>
  </si>
  <si>
    <t>حياه</t>
  </si>
  <si>
    <t>قارة</t>
  </si>
  <si>
    <t>حوريه</t>
  </si>
  <si>
    <t>فارس</t>
  </si>
  <si>
    <t>بشيره</t>
  </si>
  <si>
    <t>بدوي</t>
  </si>
  <si>
    <t>عبد الناصر</t>
  </si>
  <si>
    <t>سليمان</t>
  </si>
  <si>
    <t>وجدان</t>
  </si>
  <si>
    <t>مشفى درعا</t>
  </si>
  <si>
    <t>اسما</t>
  </si>
  <si>
    <t>فدوى</t>
  </si>
  <si>
    <t>سامي</t>
  </si>
  <si>
    <t>كسوه</t>
  </si>
  <si>
    <t>محمد زياد</t>
  </si>
  <si>
    <t>رافت</t>
  </si>
  <si>
    <t>جميله</t>
  </si>
  <si>
    <t>زبداني</t>
  </si>
  <si>
    <t>محمد حاتم</t>
  </si>
  <si>
    <t>اديب</t>
  </si>
  <si>
    <t>فضه</t>
  </si>
  <si>
    <t>قبر الست</t>
  </si>
  <si>
    <t>شذى</t>
  </si>
  <si>
    <t>فيصل</t>
  </si>
  <si>
    <t>فطوم</t>
  </si>
  <si>
    <t>معين</t>
  </si>
  <si>
    <t>جباب</t>
  </si>
  <si>
    <t>أيمن</t>
  </si>
  <si>
    <t>نعيمه</t>
  </si>
  <si>
    <t>كفر بطنا</t>
  </si>
  <si>
    <t>تيسير</t>
  </si>
  <si>
    <t>محمد معتز</t>
  </si>
  <si>
    <t>فادية</t>
  </si>
  <si>
    <t>اماني</t>
  </si>
  <si>
    <t>علي الاحمد</t>
  </si>
  <si>
    <t>رغده</t>
  </si>
  <si>
    <t xml:space="preserve">مخيم اليرموك </t>
  </si>
  <si>
    <t>ايمن</t>
  </si>
  <si>
    <t>نهاد</t>
  </si>
  <si>
    <t>ريما</t>
  </si>
  <si>
    <t>نايف</t>
  </si>
  <si>
    <t>روعه</t>
  </si>
  <si>
    <t>فاديه</t>
  </si>
  <si>
    <t>ناجيه</t>
  </si>
  <si>
    <t>غفران</t>
  </si>
  <si>
    <t>محمد سعيد</t>
  </si>
  <si>
    <t>رابعه</t>
  </si>
  <si>
    <t>صلاح</t>
  </si>
  <si>
    <t>عبد العزيز</t>
  </si>
  <si>
    <t>محي الدين</t>
  </si>
  <si>
    <t>سلمية</t>
  </si>
  <si>
    <t>سميرة</t>
  </si>
  <si>
    <t>نواف</t>
  </si>
  <si>
    <t>نادر</t>
  </si>
  <si>
    <t>حمود</t>
  </si>
  <si>
    <t>رزان</t>
  </si>
  <si>
    <t>جمعه</t>
  </si>
  <si>
    <t>تميم</t>
  </si>
  <si>
    <t>محمد هشام</t>
  </si>
  <si>
    <t>نصر</t>
  </si>
  <si>
    <t>زبيده</t>
  </si>
  <si>
    <t>عبدالرحمن</t>
  </si>
  <si>
    <t xml:space="preserve">مشفى دوما </t>
  </si>
  <si>
    <t>فاضل</t>
  </si>
  <si>
    <t>الكويت</t>
  </si>
  <si>
    <t>عبد الرحمن</t>
  </si>
  <si>
    <t>بديع</t>
  </si>
  <si>
    <t>اسماعيل</t>
  </si>
  <si>
    <t>جميل</t>
  </si>
  <si>
    <t>حماه</t>
  </si>
  <si>
    <t>خيريه</t>
  </si>
  <si>
    <t>جمال الدين</t>
  </si>
  <si>
    <t>عيده</t>
  </si>
  <si>
    <t>غزاله</t>
  </si>
  <si>
    <t>محمد علي</t>
  </si>
  <si>
    <t>لما</t>
  </si>
  <si>
    <t>خليل</t>
  </si>
  <si>
    <t>نور علوش</t>
  </si>
  <si>
    <t>عبدو</t>
  </si>
  <si>
    <t>رنكوس</t>
  </si>
  <si>
    <t>محمد يحيى</t>
  </si>
  <si>
    <t>رحيبة</t>
  </si>
  <si>
    <t>رغداء</t>
  </si>
  <si>
    <t>جبعدين</t>
  </si>
  <si>
    <t>آمال</t>
  </si>
  <si>
    <t>فتحيه</t>
  </si>
  <si>
    <t>قمر</t>
  </si>
  <si>
    <t>اميمه</t>
  </si>
  <si>
    <t>فائز</t>
  </si>
  <si>
    <t>رمزيه</t>
  </si>
  <si>
    <t>الصنمين</t>
  </si>
  <si>
    <t>ترفه</t>
  </si>
  <si>
    <t>الرحا</t>
  </si>
  <si>
    <t>ريمه</t>
  </si>
  <si>
    <t>عبده</t>
  </si>
  <si>
    <t>عقربا</t>
  </si>
  <si>
    <t>السعودية</t>
  </si>
  <si>
    <t>جورجيت</t>
  </si>
  <si>
    <t>خان ارنبة</t>
  </si>
  <si>
    <t>منيرة</t>
  </si>
  <si>
    <t xml:space="preserve">حمص </t>
  </si>
  <si>
    <t>يازي</t>
  </si>
  <si>
    <t>فضيله</t>
  </si>
  <si>
    <t>رئيفه</t>
  </si>
  <si>
    <t>سعده</t>
  </si>
  <si>
    <t>علي العلي</t>
  </si>
  <si>
    <t>ماجد</t>
  </si>
  <si>
    <t>سلمى</t>
  </si>
  <si>
    <t>محمد بشير</t>
  </si>
  <si>
    <t>باسمة</t>
  </si>
  <si>
    <t>منصور</t>
  </si>
  <si>
    <t>هديه</t>
  </si>
  <si>
    <t>سليمه</t>
  </si>
  <si>
    <t>المعرة</t>
  </si>
  <si>
    <t>اسمهان</t>
  </si>
  <si>
    <t>امينة</t>
  </si>
  <si>
    <t>محمد وليد</t>
  </si>
  <si>
    <t>عمر حجازي</t>
  </si>
  <si>
    <t>انعام</t>
  </si>
  <si>
    <t>هلال</t>
  </si>
  <si>
    <t>مؤمنه</t>
  </si>
  <si>
    <t>عبدالوهاب</t>
  </si>
  <si>
    <t>ختام</t>
  </si>
  <si>
    <t>عزيزه</t>
  </si>
  <si>
    <t>البستان</t>
  </si>
  <si>
    <t>شمسكين</t>
  </si>
  <si>
    <t>رحاب</t>
  </si>
  <si>
    <t>رفاه</t>
  </si>
  <si>
    <t>سجيع</t>
  </si>
  <si>
    <t>برهان</t>
  </si>
  <si>
    <t>القنيه</t>
  </si>
  <si>
    <t>قامشلي</t>
  </si>
  <si>
    <t>باسل علي</t>
  </si>
  <si>
    <t>محمد عارف</t>
  </si>
  <si>
    <t>الشيخ مسكين</t>
  </si>
  <si>
    <t xml:space="preserve">درعا </t>
  </si>
  <si>
    <t>غزلانية</t>
  </si>
  <si>
    <t>عبد الرزاق</t>
  </si>
  <si>
    <t>حسني</t>
  </si>
  <si>
    <t>احمد محمد</t>
  </si>
  <si>
    <t>كسوة</t>
  </si>
  <si>
    <t>عبد الحسيب</t>
  </si>
  <si>
    <t>ساميه</t>
  </si>
  <si>
    <t>زاهر</t>
  </si>
  <si>
    <t>اصف</t>
  </si>
  <si>
    <t>طفس</t>
  </si>
  <si>
    <t>شعبان</t>
  </si>
  <si>
    <t>احمد العلي</t>
  </si>
  <si>
    <t>جبلة</t>
  </si>
  <si>
    <t>مرفت</t>
  </si>
  <si>
    <t>ربيعه</t>
  </si>
  <si>
    <t>جديدة الوادي</t>
  </si>
  <si>
    <t>دله</t>
  </si>
  <si>
    <t>محمد طه</t>
  </si>
  <si>
    <t>رحيل</t>
  </si>
  <si>
    <t>سلميه</t>
  </si>
  <si>
    <t>صبحي</t>
  </si>
  <si>
    <t>نبل</t>
  </si>
  <si>
    <t>محمد امين</t>
  </si>
  <si>
    <t>فاطمه موسى</t>
  </si>
  <si>
    <t>سوزان</t>
  </si>
  <si>
    <t>هناده</t>
  </si>
  <si>
    <t>أمينه</t>
  </si>
  <si>
    <t>لؤي</t>
  </si>
  <si>
    <t>صالح</t>
  </si>
  <si>
    <t>منذر</t>
  </si>
  <si>
    <t>محمد حسن</t>
  </si>
  <si>
    <t>هويده</t>
  </si>
  <si>
    <t>نزيه</t>
  </si>
  <si>
    <t>تماثيل</t>
  </si>
  <si>
    <t>يونس</t>
  </si>
  <si>
    <t>وفيقه</t>
  </si>
  <si>
    <t>حمد</t>
  </si>
  <si>
    <t>حياة</t>
  </si>
  <si>
    <t>قيطه</t>
  </si>
  <si>
    <t>عبد الغني</t>
  </si>
  <si>
    <t>كوكب</t>
  </si>
  <si>
    <t>هاجر</t>
  </si>
  <si>
    <t>مي</t>
  </si>
  <si>
    <t>تركيه</t>
  </si>
  <si>
    <t>مضايا</t>
  </si>
  <si>
    <t>اسماء</t>
  </si>
  <si>
    <t>أحلام</t>
  </si>
  <si>
    <t>رقيه</t>
  </si>
  <si>
    <t>فايزه</t>
  </si>
  <si>
    <t>جوبر</t>
  </si>
  <si>
    <t>قطيفة</t>
  </si>
  <si>
    <t>نادره</t>
  </si>
  <si>
    <t>رانيا</t>
  </si>
  <si>
    <t>عين العرب</t>
  </si>
  <si>
    <t>شيخه</t>
  </si>
  <si>
    <t>حميده</t>
  </si>
  <si>
    <t>محمد حسين</t>
  </si>
  <si>
    <t>الرياض</t>
  </si>
  <si>
    <t>محمد خالد</t>
  </si>
  <si>
    <t>ذكير</t>
  </si>
  <si>
    <t>لطفيه</t>
  </si>
  <si>
    <t>حسن حسن</t>
  </si>
  <si>
    <t>فاروق</t>
  </si>
  <si>
    <t>وردة</t>
  </si>
  <si>
    <t>امال</t>
  </si>
  <si>
    <t>تمام</t>
  </si>
  <si>
    <t>عبد المنعم</t>
  </si>
  <si>
    <t>ملكه</t>
  </si>
  <si>
    <t>ازرع</t>
  </si>
  <si>
    <t>جهينه</t>
  </si>
  <si>
    <t>يلدا</t>
  </si>
  <si>
    <t>دحام</t>
  </si>
  <si>
    <t>بهيه</t>
  </si>
  <si>
    <t>راغده</t>
  </si>
  <si>
    <t>رسمي</t>
  </si>
  <si>
    <t>يسرى</t>
  </si>
  <si>
    <t>فائزه</t>
  </si>
  <si>
    <t>مشفى السويداء</t>
  </si>
  <si>
    <t>محمد كمي</t>
  </si>
  <si>
    <t>مرعي</t>
  </si>
  <si>
    <t>محمد ديب</t>
  </si>
  <si>
    <t>عليه</t>
  </si>
  <si>
    <t>محمد مازن</t>
  </si>
  <si>
    <t>محمدخير</t>
  </si>
  <si>
    <t>ليبيا</t>
  </si>
  <si>
    <t>نذار</t>
  </si>
  <si>
    <t>بسمه</t>
  </si>
  <si>
    <t>دره</t>
  </si>
  <si>
    <t>حيات</t>
  </si>
  <si>
    <t>هاني</t>
  </si>
  <si>
    <t>ادلب</t>
  </si>
  <si>
    <t>رفيده</t>
  </si>
  <si>
    <t>خديجة</t>
  </si>
  <si>
    <t>هنا</t>
  </si>
  <si>
    <t>تدمر</t>
  </si>
  <si>
    <t>افتكار</t>
  </si>
  <si>
    <t>ربيع</t>
  </si>
  <si>
    <t>الدانا</t>
  </si>
  <si>
    <t>غادة</t>
  </si>
  <si>
    <t>وحيده</t>
  </si>
  <si>
    <t>مفيده</t>
  </si>
  <si>
    <t>القريتين</t>
  </si>
  <si>
    <t>راس المعرة</t>
  </si>
  <si>
    <t>مسعود</t>
  </si>
  <si>
    <t>عمادالدين</t>
  </si>
  <si>
    <t>ماري</t>
  </si>
  <si>
    <t>محمد نذير</t>
  </si>
  <si>
    <t>عبد الرؤوف</t>
  </si>
  <si>
    <t>محمد عمر</t>
  </si>
  <si>
    <t>مالكه</t>
  </si>
  <si>
    <t>خلدون</t>
  </si>
  <si>
    <t>ازهار</t>
  </si>
  <si>
    <t>بيت جن</t>
  </si>
  <si>
    <t>احمد المحمد</t>
  </si>
  <si>
    <t>نوره</t>
  </si>
  <si>
    <t>محمد ميسر</t>
  </si>
  <si>
    <t>وصال</t>
  </si>
  <si>
    <t>ديب</t>
  </si>
  <si>
    <t>إيمان</t>
  </si>
  <si>
    <t>شطحه</t>
  </si>
  <si>
    <t>حمزة</t>
  </si>
  <si>
    <t>حيدر</t>
  </si>
  <si>
    <t>عبدالرزاق</t>
  </si>
  <si>
    <t>عبد الغفور</t>
  </si>
  <si>
    <t>نورما</t>
  </si>
  <si>
    <t>جابر</t>
  </si>
  <si>
    <t>اياد</t>
  </si>
  <si>
    <t>خانم</t>
  </si>
  <si>
    <t>شادي</t>
  </si>
  <si>
    <t>حزه</t>
  </si>
  <si>
    <t>حمدي</t>
  </si>
  <si>
    <t>عبله</t>
  </si>
  <si>
    <t>سامر حداد</t>
  </si>
  <si>
    <t>رشيد</t>
  </si>
  <si>
    <t>ثريا</t>
  </si>
  <si>
    <t>واصل</t>
  </si>
  <si>
    <t>صبريه</t>
  </si>
  <si>
    <t>نوفه</t>
  </si>
  <si>
    <t>زيد</t>
  </si>
  <si>
    <t>سميحة</t>
  </si>
  <si>
    <t>عزيز</t>
  </si>
  <si>
    <t>عبد المالك</t>
  </si>
  <si>
    <t>بشير</t>
  </si>
  <si>
    <t xml:space="preserve">التل </t>
  </si>
  <si>
    <t>معلولا</t>
  </si>
  <si>
    <t>عدنان السماعيل</t>
  </si>
  <si>
    <t>القرداحة</t>
  </si>
  <si>
    <t>زاره</t>
  </si>
  <si>
    <t>كريمه</t>
  </si>
  <si>
    <t>رغد</t>
  </si>
  <si>
    <t>عبد الستار</t>
  </si>
  <si>
    <t>محمد محمد</t>
  </si>
  <si>
    <t>كفاح</t>
  </si>
  <si>
    <t>محمد فارس</t>
  </si>
  <si>
    <t>عبد السلام</t>
  </si>
  <si>
    <t>محمد حمود</t>
  </si>
  <si>
    <t>شمسه</t>
  </si>
  <si>
    <t>حما صغير</t>
  </si>
  <si>
    <t>الياس</t>
  </si>
  <si>
    <t>نبيهه</t>
  </si>
  <si>
    <t>منبج</t>
  </si>
  <si>
    <t>نظير</t>
  </si>
  <si>
    <t>اديبه</t>
  </si>
  <si>
    <t>نزهة</t>
  </si>
  <si>
    <t>محمد عماد الدين</t>
  </si>
  <si>
    <t>محمد المصطفى</t>
  </si>
  <si>
    <t>جواهر</t>
  </si>
  <si>
    <t>محمد جهاد</t>
  </si>
  <si>
    <t>عفيف</t>
  </si>
  <si>
    <t>نور الهدى</t>
  </si>
  <si>
    <t>نجلاء</t>
  </si>
  <si>
    <t>زكاء</t>
  </si>
  <si>
    <t>فيروز</t>
  </si>
  <si>
    <t>حكمت</t>
  </si>
  <si>
    <t>فطيم</t>
  </si>
  <si>
    <t>جعفر صالح</t>
  </si>
  <si>
    <t>شوكت</t>
  </si>
  <si>
    <t>حموره</t>
  </si>
  <si>
    <t>عين التينة</t>
  </si>
  <si>
    <t>فتحية</t>
  </si>
  <si>
    <t>وادي بردى</t>
  </si>
  <si>
    <t>عبد الباسط</t>
  </si>
  <si>
    <t>عبد المحسن</t>
  </si>
  <si>
    <t>رانيه</t>
  </si>
  <si>
    <t>نها</t>
  </si>
  <si>
    <t>عايد</t>
  </si>
  <si>
    <t>سامح</t>
  </si>
  <si>
    <t>حاتم</t>
  </si>
  <si>
    <t>محاسن</t>
  </si>
  <si>
    <t>بسيمه</t>
  </si>
  <si>
    <t>ابو ظبي</t>
  </si>
  <si>
    <t>الثورة</t>
  </si>
  <si>
    <t>مرام</t>
  </si>
  <si>
    <t>روضة</t>
  </si>
  <si>
    <t>راس المعره</t>
  </si>
  <si>
    <t>ندوه</t>
  </si>
  <si>
    <t>صلاخد</t>
  </si>
  <si>
    <t>نبيلة</t>
  </si>
  <si>
    <t xml:space="preserve">حسن </t>
  </si>
  <si>
    <t xml:space="preserve">فاطمه </t>
  </si>
  <si>
    <t>نيروز</t>
  </si>
  <si>
    <t>ميليا</t>
  </si>
  <si>
    <t>فوزه</t>
  </si>
  <si>
    <t>حسنا</t>
  </si>
  <si>
    <t>فايزة</t>
  </si>
  <si>
    <t>فوزية</t>
  </si>
  <si>
    <t>وائل</t>
  </si>
  <si>
    <t>جوهره</t>
  </si>
  <si>
    <t>محمد توفيق</t>
  </si>
  <si>
    <t>فهمية</t>
  </si>
  <si>
    <t>لميا</t>
  </si>
  <si>
    <t>فاتنة</t>
  </si>
  <si>
    <t>ذيب</t>
  </si>
  <si>
    <t>شمه</t>
  </si>
  <si>
    <t>محسن</t>
  </si>
  <si>
    <t xml:space="preserve">المدخل الى علم القانون </t>
  </si>
  <si>
    <t xml:space="preserve">المدخل الى الشريعة الاسلامية </t>
  </si>
  <si>
    <t xml:space="preserve">المدخل الى القانون الدستوري </t>
  </si>
  <si>
    <t>المبادئ العامة في قانون العقوبات (الجريمة )</t>
  </si>
  <si>
    <t xml:space="preserve">تاريخ القانون </t>
  </si>
  <si>
    <t xml:space="preserve">اللغة العربية </t>
  </si>
  <si>
    <t>اللغة الأجنبية (1)</t>
  </si>
  <si>
    <t>التشريعات الاجتماعية
 (قانون التعاون)</t>
  </si>
  <si>
    <t>المبادئ العامة في قانون العقوبات (العقوبة )</t>
  </si>
  <si>
    <t xml:space="preserve">القانون الدولي العام </t>
  </si>
  <si>
    <t xml:space="preserve">المدخل الى القانون الاداري </t>
  </si>
  <si>
    <t xml:space="preserve">مصطلحات قانونية بلغة اجنبية </t>
  </si>
  <si>
    <t>القانون المدني (مصادر الالتزام )</t>
  </si>
  <si>
    <t xml:space="preserve">القانون الاداري </t>
  </si>
  <si>
    <t>قانون العقوبات الخاص 
(جرائم على امن الدولة والاشخاص)</t>
  </si>
  <si>
    <t>قانون الاحوال الشخصية
 (زواج طلاق نفقة طلاق)</t>
  </si>
  <si>
    <t xml:space="preserve">قانون العمل </t>
  </si>
  <si>
    <t xml:space="preserve">المدخل الى المعلوماتية </t>
  </si>
  <si>
    <t>اللغة الأجنبية (2)</t>
  </si>
  <si>
    <t>القانون المدني (احكام الالتزام )</t>
  </si>
  <si>
    <t xml:space="preserve">قانون العقوبات الخاص
 (جرائم على الاموال وجرائم اقتصادية) </t>
  </si>
  <si>
    <t>القانون التجاري 
(الاعمال التجارية والمتجر )</t>
  </si>
  <si>
    <t xml:space="preserve">القانون الدولي الاقتصادي </t>
  </si>
  <si>
    <t>القانون المدني (العقود السمات )</t>
  </si>
  <si>
    <t xml:space="preserve">القضاء الاداري </t>
  </si>
  <si>
    <t>اصول المحاكمات المدنية (1)</t>
  </si>
  <si>
    <t>أصول المحاكمات الجزاتية (1)</t>
  </si>
  <si>
    <t>قانون الاحوال الشخصية
 (الوصية والمواريث )</t>
  </si>
  <si>
    <t>اصول المحاكمات المدنية(2)</t>
  </si>
  <si>
    <t>اصول المحاكمات الجزائية (2)</t>
  </si>
  <si>
    <t>القانون التجاري (الشركات )</t>
  </si>
  <si>
    <t xml:space="preserve">المنظمات الدولية </t>
  </si>
  <si>
    <t>مقررات السنة الرابعة (فصل أول)</t>
  </si>
  <si>
    <t>القانون المدني (الحقوق العينية  الأصلية )</t>
  </si>
  <si>
    <t>القانون التجاري (الاسناد التجارية )</t>
  </si>
  <si>
    <t xml:space="preserve">التشريع الضريبي </t>
  </si>
  <si>
    <t>القانون الدولي الخاص  (الجنسية )</t>
  </si>
  <si>
    <t xml:space="preserve">الادارة العامة </t>
  </si>
  <si>
    <t xml:space="preserve">أصول الفقه </t>
  </si>
  <si>
    <t>القانون المدني 
(الحقوق العينية التبعية )</t>
  </si>
  <si>
    <t>عقوبات خاص
 (جرائم على الادارة-المخلة بالثقة العامة )</t>
  </si>
  <si>
    <t>القانون الدولي الخاص 
(تنازع القوانين )</t>
  </si>
  <si>
    <t xml:space="preserve">أصول التنفيذ </t>
  </si>
  <si>
    <t>$K9</t>
  </si>
  <si>
    <t>المقرر الاختياري س1</t>
  </si>
  <si>
    <t>المقرر الاختياري س2</t>
  </si>
  <si>
    <t>المقرر الاختياري س3</t>
  </si>
  <si>
    <t>المقرر الاختياري س4</t>
  </si>
  <si>
    <t>المقررات الاختيارية</t>
  </si>
  <si>
    <t>الحق في الحياة الخاصة</t>
  </si>
  <si>
    <t>حقوق الإنسان</t>
  </si>
  <si>
    <t>علم الإجرام والعقاب</t>
  </si>
  <si>
    <t>مقدمة الاقتصاد</t>
  </si>
  <si>
    <t>النظم السياسية</t>
  </si>
  <si>
    <t>القضية الفلسطينية</t>
  </si>
  <si>
    <t>التأمينات الاجتماعية</t>
  </si>
  <si>
    <t>السياسة المالي (1)</t>
  </si>
  <si>
    <t>الوظيفة العامة</t>
  </si>
  <si>
    <t>العقود الإدارية</t>
  </si>
  <si>
    <t>قانون أحداث الجانحين</t>
  </si>
  <si>
    <t>العلاقات الدولية (1)</t>
  </si>
  <si>
    <t>عقد الإيجار</t>
  </si>
  <si>
    <t>الإثبات في المواد المدنية</t>
  </si>
  <si>
    <t>السياسة المالية (2)</t>
  </si>
  <si>
    <t>قانون العقوبات الاقتصادية</t>
  </si>
  <si>
    <t>قانون العقوبات العسكرية</t>
  </si>
  <si>
    <t>الدبلوماسية</t>
  </si>
  <si>
    <t>العلاقات الدولية (2)</t>
  </si>
  <si>
    <t>القانون البحري والجوي</t>
  </si>
  <si>
    <t>الإدارة المحلية</t>
  </si>
  <si>
    <t>الرقابة المالية</t>
  </si>
  <si>
    <t>عقود دولية</t>
  </si>
  <si>
    <t xml:space="preserve">الاختصاص القضائي الدولي </t>
  </si>
  <si>
    <t>التأمين</t>
  </si>
  <si>
    <t>قانون ممارسة مهنة المحاماة</t>
  </si>
  <si>
    <t>اختر اسم المقرر الاختياري من السنة الأولى</t>
  </si>
  <si>
    <t>اختر اسم المقرر الاختياري من السنة الثانية</t>
  </si>
  <si>
    <t>اختر اسم المقرر الاختياري من السنة الثالثة</t>
  </si>
  <si>
    <t>اختر اسم المقرر الاختياري من السنة الرابعة</t>
  </si>
  <si>
    <t>مقرر من سنة أعلى</t>
  </si>
  <si>
    <t>العنوان</t>
  </si>
  <si>
    <t>أدبي</t>
  </si>
  <si>
    <t>علي شربا</t>
  </si>
  <si>
    <t xml:space="preserve">حلب </t>
  </si>
  <si>
    <t>باسم ديب</t>
  </si>
  <si>
    <t>خالد خالد</t>
  </si>
  <si>
    <t>علي محمد</t>
  </si>
  <si>
    <t>نظيره</t>
  </si>
  <si>
    <t>عمر اشيتي</t>
  </si>
  <si>
    <t>طلال المعروف</t>
  </si>
  <si>
    <t>شذى النعوم</t>
  </si>
  <si>
    <t>اليان</t>
  </si>
  <si>
    <t/>
  </si>
  <si>
    <t>ريم عماد</t>
  </si>
  <si>
    <t xml:space="preserve">احمد </t>
  </si>
  <si>
    <t>رمضان</t>
  </si>
  <si>
    <t>ايمان العجلاني</t>
  </si>
  <si>
    <t>شرعية</t>
  </si>
  <si>
    <t>وسيم</t>
  </si>
  <si>
    <t>ربا</t>
  </si>
  <si>
    <t>محمد ابراهيم</t>
  </si>
  <si>
    <t>عناد</t>
  </si>
  <si>
    <t xml:space="preserve">السيدة زينب </t>
  </si>
  <si>
    <t>محمد احمد</t>
  </si>
  <si>
    <t>بدر</t>
  </si>
  <si>
    <t>وجيهه</t>
  </si>
  <si>
    <t>الباب</t>
  </si>
  <si>
    <t>مهند ابراهيم</t>
  </si>
  <si>
    <t>دانيا الزيبق الشهير بالحموي</t>
  </si>
  <si>
    <t>راما بغدادي</t>
  </si>
  <si>
    <t>بتول ديب</t>
  </si>
  <si>
    <t>احمد جديد</t>
  </si>
  <si>
    <t>عين حور</t>
  </si>
  <si>
    <t>جميلة</t>
  </si>
  <si>
    <t>محمد جلب</t>
  </si>
  <si>
    <t>ادهم الشمندي</t>
  </si>
  <si>
    <t>سلوى أبو سعد</t>
  </si>
  <si>
    <t>جر مانا</t>
  </si>
  <si>
    <t>رهف الخجا</t>
  </si>
  <si>
    <t>جهيده</t>
  </si>
  <si>
    <t xml:space="preserve">وليد </t>
  </si>
  <si>
    <t>تماره الكيبي</t>
  </si>
  <si>
    <t>التويم</t>
  </si>
  <si>
    <t>باسل اسماعيل</t>
  </si>
  <si>
    <t>عربيه</t>
  </si>
  <si>
    <t>تواني</t>
  </si>
  <si>
    <t xml:space="preserve">نبيل </t>
  </si>
  <si>
    <t xml:space="preserve">دلال </t>
  </si>
  <si>
    <t>خالد الطرون</t>
  </si>
  <si>
    <t>فخريه</t>
  </si>
  <si>
    <t>مروه عبد الرحمن</t>
  </si>
  <si>
    <t>جمال العلي</t>
  </si>
  <si>
    <t>عائشة الغزالي</t>
  </si>
  <si>
    <t>كسيبه</t>
  </si>
  <si>
    <t>مهند ساعور</t>
  </si>
  <si>
    <t>هيلان قاسم</t>
  </si>
  <si>
    <t>هديوي</t>
  </si>
  <si>
    <t xml:space="preserve">الكويت </t>
  </si>
  <si>
    <t>احمد ابراهيم</t>
  </si>
  <si>
    <t>خولة</t>
  </si>
  <si>
    <t>نبال يوسف</t>
  </si>
  <si>
    <t>دولت</t>
  </si>
  <si>
    <t>رنا عامر</t>
  </si>
  <si>
    <t>علي حيدر</t>
  </si>
  <si>
    <t>لورا الغرير</t>
  </si>
  <si>
    <t xml:space="preserve">الحويز </t>
  </si>
  <si>
    <t>حبيب</t>
  </si>
  <si>
    <t xml:space="preserve">حماه </t>
  </si>
  <si>
    <t>دانيا فروج</t>
  </si>
  <si>
    <t>صبحية</t>
  </si>
  <si>
    <t>خنساء</t>
  </si>
  <si>
    <t>عزيزة</t>
  </si>
  <si>
    <t>محمد جمعه</t>
  </si>
  <si>
    <t>نهيده</t>
  </si>
  <si>
    <t>ايناس حليس</t>
  </si>
  <si>
    <t xml:space="preserve">السويداء </t>
  </si>
  <si>
    <t>عمران</t>
  </si>
  <si>
    <t>حمدة</t>
  </si>
  <si>
    <t xml:space="preserve">اميرة </t>
  </si>
  <si>
    <t>محمد وفيق</t>
  </si>
  <si>
    <t>خالد ليلا</t>
  </si>
  <si>
    <t>نواف السعيد</t>
  </si>
  <si>
    <t>سعود</t>
  </si>
  <si>
    <t>عبده خليل</t>
  </si>
  <si>
    <t>نعمه</t>
  </si>
  <si>
    <t>محمد سليمان</t>
  </si>
  <si>
    <t>ناصر الحلبي</t>
  </si>
  <si>
    <t>صافي كشيك</t>
  </si>
  <si>
    <t>نادية</t>
  </si>
  <si>
    <t>حسيبه</t>
  </si>
  <si>
    <t>سلطانه</t>
  </si>
  <si>
    <t>رفيقه</t>
  </si>
  <si>
    <t>اقبال</t>
  </si>
  <si>
    <t>انيس</t>
  </si>
  <si>
    <t>سليمان السليمان</t>
  </si>
  <si>
    <t>حفيظه</t>
  </si>
  <si>
    <t>ساره</t>
  </si>
  <si>
    <t>شاميه</t>
  </si>
  <si>
    <t>نجمه</t>
  </si>
  <si>
    <t xml:space="preserve">هدى </t>
  </si>
  <si>
    <t>شاهه</t>
  </si>
  <si>
    <t>إياد</t>
  </si>
  <si>
    <t>خالدية</t>
  </si>
  <si>
    <t>شريف</t>
  </si>
  <si>
    <t>أسعد</t>
  </si>
  <si>
    <t>اكتمال</t>
  </si>
  <si>
    <t>شحاده</t>
  </si>
  <si>
    <t>حمدان</t>
  </si>
  <si>
    <t>رأس المعرة</t>
  </si>
  <si>
    <t>امين حسن</t>
  </si>
  <si>
    <t xml:space="preserve">يمامة </t>
  </si>
  <si>
    <t>تلفيتا</t>
  </si>
  <si>
    <t>مهدي</t>
  </si>
  <si>
    <t>ميسون قنبر</t>
  </si>
  <si>
    <t>السوق</t>
  </si>
  <si>
    <t>قرفا</t>
  </si>
  <si>
    <t>حسن رزق</t>
  </si>
  <si>
    <t>امال المشوط</t>
  </si>
  <si>
    <t>حازم الجنيدي</t>
  </si>
  <si>
    <t>حورية</t>
  </si>
  <si>
    <t>محمد فهمي</t>
  </si>
  <si>
    <t xml:space="preserve">منى </t>
  </si>
  <si>
    <t>كاملة</t>
  </si>
  <si>
    <t>احمد حسن</t>
  </si>
  <si>
    <t>عايده</t>
  </si>
  <si>
    <t>سناء عثمان</t>
  </si>
  <si>
    <t>خدوج</t>
  </si>
  <si>
    <t>بسيم</t>
  </si>
  <si>
    <t>محمد مقصود</t>
  </si>
  <si>
    <t>محمد نعيم</t>
  </si>
  <si>
    <t>فردوس</t>
  </si>
  <si>
    <t xml:space="preserve">حماة </t>
  </si>
  <si>
    <t>مطيع</t>
  </si>
  <si>
    <t>كنانه المقداد</t>
  </si>
  <si>
    <t xml:space="preserve">غصن </t>
  </si>
  <si>
    <t>نبع الصخر</t>
  </si>
  <si>
    <t xml:space="preserve">سليمان </t>
  </si>
  <si>
    <t xml:space="preserve">دوما </t>
  </si>
  <si>
    <t>نادرة</t>
  </si>
  <si>
    <t>ولاء</t>
  </si>
  <si>
    <t>سهيلا الرحال</t>
  </si>
  <si>
    <t>شيماء عبيدان</t>
  </si>
  <si>
    <t>بارمايا</t>
  </si>
  <si>
    <t>كنان الحمصي</t>
  </si>
  <si>
    <t>يسرى البردقاني</t>
  </si>
  <si>
    <t>لارا الجبر</t>
  </si>
  <si>
    <t>صياح</t>
  </si>
  <si>
    <t>امير</t>
  </si>
  <si>
    <t>شاهر</t>
  </si>
  <si>
    <t>معن</t>
  </si>
  <si>
    <t>اسماعيل المحمد</t>
  </si>
  <si>
    <t>نجاه</t>
  </si>
  <si>
    <t>احمد الاحمد</t>
  </si>
  <si>
    <t>محمد العلي</t>
  </si>
  <si>
    <t xml:space="preserve">حماه العزيزية </t>
  </si>
  <si>
    <t>بتول احمد</t>
  </si>
  <si>
    <t>عماد الدين عبد الله</t>
  </si>
  <si>
    <t>غدير قاسم</t>
  </si>
  <si>
    <t>اية الاسعد</t>
  </si>
  <si>
    <t>فراس الدين الايوبي</t>
  </si>
  <si>
    <t>حسام ديوب</t>
  </si>
  <si>
    <t>شيرين الحمصي الشهير بالزرق</t>
  </si>
  <si>
    <t>رابيا ميهوب</t>
  </si>
  <si>
    <t>تموزي</t>
  </si>
  <si>
    <t>نشوة ريا</t>
  </si>
  <si>
    <t>فهميه</t>
  </si>
  <si>
    <t>فرح عبيسي</t>
  </si>
  <si>
    <t>علاء سكيكر</t>
  </si>
  <si>
    <t>رغده ابراهيم</t>
  </si>
  <si>
    <t xml:space="preserve">توفيق </t>
  </si>
  <si>
    <t xml:space="preserve">سعاد </t>
  </si>
  <si>
    <t>رولا زيدان</t>
  </si>
  <si>
    <t>ناهدة</t>
  </si>
  <si>
    <t>اثنيه</t>
  </si>
  <si>
    <t>محمد شوكت العش</t>
  </si>
  <si>
    <t>هالة عباس</t>
  </si>
  <si>
    <t>امنة سفر</t>
  </si>
  <si>
    <t>أنيسه</t>
  </si>
  <si>
    <t>ادريس</t>
  </si>
  <si>
    <t>عبد الجليل</t>
  </si>
  <si>
    <t>مها نعمان</t>
  </si>
  <si>
    <t>بشرى صلاح</t>
  </si>
  <si>
    <t>صياح الكفيري</t>
  </si>
  <si>
    <t>ولهان ابراهيم</t>
  </si>
  <si>
    <t>راشد</t>
  </si>
  <si>
    <t>محمد امين عرسان</t>
  </si>
  <si>
    <t>هالة</t>
  </si>
  <si>
    <t xml:space="preserve">جبلة </t>
  </si>
  <si>
    <t>ولاء العزب</t>
  </si>
  <si>
    <t>صالحة</t>
  </si>
  <si>
    <t>سليمان سليمان</t>
  </si>
  <si>
    <t>يسرا</t>
  </si>
  <si>
    <t>مسره</t>
  </si>
  <si>
    <t>محمد شفيق</t>
  </si>
  <si>
    <t>شيراز</t>
  </si>
  <si>
    <t>نور الخضر</t>
  </si>
  <si>
    <t>معلا</t>
  </si>
  <si>
    <t xml:space="preserve">فادية </t>
  </si>
  <si>
    <t>ليلى كدادي</t>
  </si>
  <si>
    <t xml:space="preserve">أشرفية صحنايا </t>
  </si>
  <si>
    <t>احمد هاروش</t>
  </si>
  <si>
    <t>نور مونس</t>
  </si>
  <si>
    <t>محمد عبد الله</t>
  </si>
  <si>
    <t>نديم محمد برو</t>
  </si>
  <si>
    <t>جوريه</t>
  </si>
  <si>
    <t>مهند الحلاق</t>
  </si>
  <si>
    <t>رسيلا</t>
  </si>
  <si>
    <t>حماة السلمية</t>
  </si>
  <si>
    <t>رزان العبد</t>
  </si>
  <si>
    <t>فائده</t>
  </si>
  <si>
    <t>ديمه عجيب</t>
  </si>
  <si>
    <t>بسنديانا</t>
  </si>
  <si>
    <t>خالد الشلاش</t>
  </si>
  <si>
    <t>شلاش</t>
  </si>
  <si>
    <t>ابو دردة</t>
  </si>
  <si>
    <t>مطيعه</t>
  </si>
  <si>
    <t>ايهم محمد</t>
  </si>
  <si>
    <t>جانيت منصور</t>
  </si>
  <si>
    <t>نبع الطيب</t>
  </si>
  <si>
    <t>نسرين العباس</t>
  </si>
  <si>
    <t>الشلحه</t>
  </si>
  <si>
    <t>رزان زهيري</t>
  </si>
  <si>
    <t>غير سورية</t>
  </si>
  <si>
    <t>خالد الاحمد</t>
  </si>
  <si>
    <t>هادي خضور</t>
  </si>
  <si>
    <t>رئيفة</t>
  </si>
  <si>
    <t xml:space="preserve">صافيتا </t>
  </si>
  <si>
    <t>عطيه</t>
  </si>
  <si>
    <t>عمار حمدون</t>
  </si>
  <si>
    <t>احمد عجيب</t>
  </si>
  <si>
    <t>نوفا</t>
  </si>
  <si>
    <t>طارق حسين</t>
  </si>
  <si>
    <t>سلحب</t>
  </si>
  <si>
    <t>سكينة</t>
  </si>
  <si>
    <t>عمر النسر</t>
  </si>
  <si>
    <t>زكية</t>
  </si>
  <si>
    <t xml:space="preserve">مادلين بعريني </t>
  </si>
  <si>
    <t>محمد بدران</t>
  </si>
  <si>
    <t>اسيه</t>
  </si>
  <si>
    <t>هلا متاعة عكاش</t>
  </si>
  <si>
    <t>عمر محمد</t>
  </si>
  <si>
    <t>نور نور الدين</t>
  </si>
  <si>
    <t>رنيم القدسي</t>
  </si>
  <si>
    <t>محمد عرفان</t>
  </si>
  <si>
    <t>إيمان اللو</t>
  </si>
  <si>
    <t>حسين العليان</t>
  </si>
  <si>
    <t>محمد فراس الخباز</t>
  </si>
  <si>
    <t>فوزان</t>
  </si>
  <si>
    <t>شفيق السعدي</t>
  </si>
  <si>
    <t>احمد جندي</t>
  </si>
  <si>
    <t>كرم الحلبوني</t>
  </si>
  <si>
    <t>حامديه</t>
  </si>
  <si>
    <t>هتون سليمان</t>
  </si>
  <si>
    <t>سامر كنعان</t>
  </si>
  <si>
    <t xml:space="preserve">جديدة </t>
  </si>
  <si>
    <t>عواد</t>
  </si>
  <si>
    <t>حيان محمد</t>
  </si>
  <si>
    <t>محمود كناكري</t>
  </si>
  <si>
    <t>دربل</t>
  </si>
  <si>
    <t>جادو</t>
  </si>
  <si>
    <t>هلا ابو ريشة</t>
  </si>
  <si>
    <t>عبود</t>
  </si>
  <si>
    <t>حاتم الديب</t>
  </si>
  <si>
    <t>حسام الجهني</t>
  </si>
  <si>
    <t>عبدالرحيم</t>
  </si>
  <si>
    <t>مجيده</t>
  </si>
  <si>
    <t>مامون صالح</t>
  </si>
  <si>
    <t>سند</t>
  </si>
  <si>
    <t>زهرالبان صالح</t>
  </si>
  <si>
    <t>حرفا</t>
  </si>
  <si>
    <t>بديعه سلوم</t>
  </si>
  <si>
    <t>مهند الاحمد</t>
  </si>
  <si>
    <t>الشوكليته</t>
  </si>
  <si>
    <t xml:space="preserve">حنان </t>
  </si>
  <si>
    <t>مشاعل</t>
  </si>
  <si>
    <t>فريزة</t>
  </si>
  <si>
    <t>عياش</t>
  </si>
  <si>
    <t>شمسة</t>
  </si>
  <si>
    <t>محمد خالد الحكيم</t>
  </si>
  <si>
    <t>خليل صالح</t>
  </si>
  <si>
    <t>ديرالزور</t>
  </si>
  <si>
    <t>عبد الصمد</t>
  </si>
  <si>
    <t>خالد المقداد</t>
  </si>
  <si>
    <t>علي بهلول</t>
  </si>
  <si>
    <t>يوسف البكر</t>
  </si>
  <si>
    <t>محمد سامر سويد</t>
  </si>
  <si>
    <t>بليغ</t>
  </si>
  <si>
    <t>خلف</t>
  </si>
  <si>
    <t>مجد مراد</t>
  </si>
  <si>
    <t>ماريا عربيني</t>
  </si>
  <si>
    <t>ريم التركماني</t>
  </si>
  <si>
    <t>محمدربيع</t>
  </si>
  <si>
    <t>اديبة</t>
  </si>
  <si>
    <t>احمد المفعلاني</t>
  </si>
  <si>
    <t>زينه حواط</t>
  </si>
  <si>
    <t>ميلاد ابراهيم</t>
  </si>
  <si>
    <t>نظمية شهاب</t>
  </si>
  <si>
    <t>رغد الطحان الزعيم</t>
  </si>
  <si>
    <t>ضحى</t>
  </si>
  <si>
    <t>محمد عبد الله حج عمر</t>
  </si>
  <si>
    <t>احمد هاني</t>
  </si>
  <si>
    <t>شهد الفوال</t>
  </si>
  <si>
    <t>هنية حاطوم</t>
  </si>
  <si>
    <t>شريفه عتمه</t>
  </si>
  <si>
    <t>محمد فايز البلح</t>
  </si>
  <si>
    <t>خليل سليمان</t>
  </si>
  <si>
    <t>مدينا</t>
  </si>
  <si>
    <t>رامي شاهين</t>
  </si>
  <si>
    <t>محمد ياسين سريول</t>
  </si>
  <si>
    <t>هبه الرفاعي</t>
  </si>
  <si>
    <t xml:space="preserve">صباح </t>
  </si>
  <si>
    <t>فراس ركاب</t>
  </si>
  <si>
    <t>صفوان يوسف</t>
  </si>
  <si>
    <t>محمد سمندر</t>
  </si>
  <si>
    <t>سيرين زقزق</t>
  </si>
  <si>
    <t>نديمه</t>
  </si>
  <si>
    <t>مجيب</t>
  </si>
  <si>
    <t>فراس عيسى</t>
  </si>
  <si>
    <t>عزيزه ابو بكر</t>
  </si>
  <si>
    <t>روهلات</t>
  </si>
  <si>
    <t>أنس عبد العزيز</t>
  </si>
  <si>
    <t>اكرم بدران</t>
  </si>
  <si>
    <t>ناديه دعبول</t>
  </si>
  <si>
    <t>احمد المعلم</t>
  </si>
  <si>
    <t>فادي العلي</t>
  </si>
  <si>
    <t xml:space="preserve">حمصي </t>
  </si>
  <si>
    <t xml:space="preserve">فلك </t>
  </si>
  <si>
    <t xml:space="preserve">ريف ددمشق </t>
  </si>
  <si>
    <t>عايد الفقير</t>
  </si>
  <si>
    <t>انس الداري</t>
  </si>
  <si>
    <t>ايهم علي</t>
  </si>
  <si>
    <t>عبد الله الطالب</t>
  </si>
  <si>
    <t>قتيبة صعب</t>
  </si>
  <si>
    <t>بانياس</t>
  </si>
  <si>
    <t>محمد طارق زهوة</t>
  </si>
  <si>
    <t>احمد طلال</t>
  </si>
  <si>
    <t>ماهر ساعور</t>
  </si>
  <si>
    <t>محمود شيخ علي</t>
  </si>
  <si>
    <t>نجاح عبد الله</t>
  </si>
  <si>
    <t>رهف الخولي</t>
  </si>
  <si>
    <t>عمر شوكه</t>
  </si>
  <si>
    <t>ليلا الحسن</t>
  </si>
  <si>
    <t>ملاك العبيدي</t>
  </si>
  <si>
    <t>زاهد</t>
  </si>
  <si>
    <t>صالح حسن</t>
  </si>
  <si>
    <t>الاذقية</t>
  </si>
  <si>
    <t>مهديه</t>
  </si>
  <si>
    <t>محمد الغزاوي</t>
  </si>
  <si>
    <t>سامر فلوح</t>
  </si>
  <si>
    <t>خالد خليفه</t>
  </si>
  <si>
    <t>محمد عرنوس</t>
  </si>
  <si>
    <t>سهيلة</t>
  </si>
  <si>
    <t xml:space="preserve">ادلب </t>
  </si>
  <si>
    <t xml:space="preserve">هيام </t>
  </si>
  <si>
    <t>باسل العلي</t>
  </si>
  <si>
    <t>الحميديه</t>
  </si>
  <si>
    <t>محمد اسامه مرمر</t>
  </si>
  <si>
    <t>مراد المتني</t>
  </si>
  <si>
    <t>جمال انيس</t>
  </si>
  <si>
    <t>عبد الكريم نصرالله</t>
  </si>
  <si>
    <t>نصر الله</t>
  </si>
  <si>
    <t>محمد البيطار</t>
  </si>
  <si>
    <t>الاء البني</t>
  </si>
  <si>
    <t>وسام الغزالي</t>
  </si>
  <si>
    <t>مضر حيدر</t>
  </si>
  <si>
    <t>الجبة</t>
  </si>
  <si>
    <t>سامر الزين</t>
  </si>
  <si>
    <t>دارين الصمادي</t>
  </si>
  <si>
    <t>جهاد ناصيف</t>
  </si>
  <si>
    <t xml:space="preserve">سهام </t>
  </si>
  <si>
    <t>غيث الدراوشه</t>
  </si>
  <si>
    <t>ميساء نصرت</t>
  </si>
  <si>
    <t>سعدى</t>
  </si>
  <si>
    <t>وسام الديوب</t>
  </si>
  <si>
    <t>شميه</t>
  </si>
  <si>
    <t>وائل نزال</t>
  </si>
  <si>
    <t>شادي رحال</t>
  </si>
  <si>
    <t>ديانا الزخ</t>
  </si>
  <si>
    <t>حنيفه</t>
  </si>
  <si>
    <t>رهف منصور</t>
  </si>
  <si>
    <t>دينا ابو درهمين</t>
  </si>
  <si>
    <t>رسيله</t>
  </si>
  <si>
    <t>محمود شدود</t>
  </si>
  <si>
    <t>ريبال مكارم</t>
  </si>
  <si>
    <t>شفاء زيناتي</t>
  </si>
  <si>
    <t>رغيب</t>
  </si>
  <si>
    <t>زهير ميهوب</t>
  </si>
  <si>
    <t>محمد الدياب</t>
  </si>
  <si>
    <t>ضحوه</t>
  </si>
  <si>
    <t>ريما الحلبي</t>
  </si>
  <si>
    <t>رولا تللو النشواتي</t>
  </si>
  <si>
    <t>نبيله خربوطلي</t>
  </si>
  <si>
    <t>نزار حمود الشيخ</t>
  </si>
  <si>
    <t xml:space="preserve">كسوة </t>
  </si>
  <si>
    <t>الحسكه</t>
  </si>
  <si>
    <t>بهيجه</t>
  </si>
  <si>
    <t>نغم الضاهر عزام</t>
  </si>
  <si>
    <t>رانيه العبد</t>
  </si>
  <si>
    <t>ميراث مخلوف</t>
  </si>
  <si>
    <t>فاطمة سليمان</t>
  </si>
  <si>
    <t>ليث عزام</t>
  </si>
  <si>
    <t>نوف الرفاعي</t>
  </si>
  <si>
    <t>رويضه فروخ</t>
  </si>
  <si>
    <t>اسيا اختبار</t>
  </si>
  <si>
    <t>يمام صالح</t>
  </si>
  <si>
    <t>شهيره سكاف</t>
  </si>
  <si>
    <t xml:space="preserve">معضمية </t>
  </si>
  <si>
    <t>نور طعمه</t>
  </si>
  <si>
    <t>احمد ثلجة</t>
  </si>
  <si>
    <t>حورات عمورين</t>
  </si>
  <si>
    <t>ديما قره واعظ</t>
  </si>
  <si>
    <t>محمد حماد</t>
  </si>
  <si>
    <t>مهران المهنا</t>
  </si>
  <si>
    <t>دينا عبد القادر</t>
  </si>
  <si>
    <t>هيفاء الكردوش المعجون</t>
  </si>
  <si>
    <t>رنان الخياط</t>
  </si>
  <si>
    <t>زكريا مكنا</t>
  </si>
  <si>
    <t>صفوان النعمات</t>
  </si>
  <si>
    <t>سلطان</t>
  </si>
  <si>
    <t>محمد ابو عين</t>
  </si>
  <si>
    <t>محمد غالب</t>
  </si>
  <si>
    <t>صباح عطايا</t>
  </si>
  <si>
    <t>سكندر ادنوف</t>
  </si>
  <si>
    <t>ناهد العويدات</t>
  </si>
  <si>
    <t>فاطمة الحاج</t>
  </si>
  <si>
    <t>هاشمية</t>
  </si>
  <si>
    <t>منى عائشة</t>
  </si>
  <si>
    <t>اميرة الرويشدي</t>
  </si>
  <si>
    <t>عماد الصعبي</t>
  </si>
  <si>
    <t>نعيمه اشريفه</t>
  </si>
  <si>
    <t>محمد نادر نجيب</t>
  </si>
  <si>
    <t>رولا النقار</t>
  </si>
  <si>
    <t>رائد صالح</t>
  </si>
  <si>
    <t>كوسر خضور</t>
  </si>
  <si>
    <t>كردية</t>
  </si>
  <si>
    <t>رؤى حسيان</t>
  </si>
  <si>
    <t>بشرى بلو</t>
  </si>
  <si>
    <t>رزان خباز</t>
  </si>
  <si>
    <t>احمد مومن</t>
  </si>
  <si>
    <t>علاء حسن</t>
  </si>
  <si>
    <t>عائد الشلاخي</t>
  </si>
  <si>
    <t>هجران الحمدان</t>
  </si>
  <si>
    <t>اذربيجان</t>
  </si>
  <si>
    <t>جواد الاطرش</t>
  </si>
  <si>
    <t>وفاء الخولي</t>
  </si>
  <si>
    <t>انس عيون</t>
  </si>
  <si>
    <t>احمد عالا</t>
  </si>
  <si>
    <t>حمزه الخيرات</t>
  </si>
  <si>
    <t>خالد مشلح</t>
  </si>
  <si>
    <t>بهاء الرواس</t>
  </si>
  <si>
    <t>فصل</t>
  </si>
  <si>
    <t>رهف الفتيان</t>
  </si>
  <si>
    <t>منار الحامد</t>
  </si>
  <si>
    <t>اسكندر زاعور</t>
  </si>
  <si>
    <t>حسن ابراهيم</t>
  </si>
  <si>
    <t>محمد قصيبه</t>
  </si>
  <si>
    <t>غسان العسلي</t>
  </si>
  <si>
    <t>وسام منصور زين الدين</t>
  </si>
  <si>
    <t>ريم ابراهيم</t>
  </si>
  <si>
    <t>احمد يونس</t>
  </si>
  <si>
    <t>تل ابيض</t>
  </si>
  <si>
    <t>راما عبد الرحمن</t>
  </si>
  <si>
    <t>عبير عواد</t>
  </si>
  <si>
    <t>حسنة</t>
  </si>
  <si>
    <t>ماهر المنصور</t>
  </si>
  <si>
    <t>قاسم كويفاتي</t>
  </si>
  <si>
    <t>كفر عبده</t>
  </si>
  <si>
    <t>خلود قصاب</t>
  </si>
  <si>
    <t>فلاح</t>
  </si>
  <si>
    <t>محمد غالي</t>
  </si>
  <si>
    <t>بسنقول</t>
  </si>
  <si>
    <t>بترياس</t>
  </si>
  <si>
    <t>قاسم عبد القادر</t>
  </si>
  <si>
    <t>حسن بركات</t>
  </si>
  <si>
    <t>زين عثمان</t>
  </si>
  <si>
    <t>مهدي ميا</t>
  </si>
  <si>
    <t>تقلا</t>
  </si>
  <si>
    <t xml:space="preserve">القرداحة </t>
  </si>
  <si>
    <t>زويان العصلي</t>
  </si>
  <si>
    <t>غالية</t>
  </si>
  <si>
    <t>عطية</t>
  </si>
  <si>
    <t>اسقبله</t>
  </si>
  <si>
    <t>بكر</t>
  </si>
  <si>
    <t>ساميا</t>
  </si>
  <si>
    <t>محمد كباسه</t>
  </si>
  <si>
    <t>محمد هاشم عموش</t>
  </si>
  <si>
    <t xml:space="preserve">لطيفة </t>
  </si>
  <si>
    <t>عماد الدين نقوس</t>
  </si>
  <si>
    <t>ميساء سميط</t>
  </si>
  <si>
    <t>رهام الموسى</t>
  </si>
  <si>
    <t>كفريا</t>
  </si>
  <si>
    <t>فرحان</t>
  </si>
  <si>
    <t>ضيا</t>
  </si>
  <si>
    <t>باسله</t>
  </si>
  <si>
    <t>هاديا</t>
  </si>
  <si>
    <t>معتز حرب هنيدي</t>
  </si>
  <si>
    <t>صابرين شهاب الدين</t>
  </si>
  <si>
    <t>محمد بعاج</t>
  </si>
  <si>
    <t>جهاد يونس</t>
  </si>
  <si>
    <t>سراب الذياب</t>
  </si>
  <si>
    <t>علي داود</t>
  </si>
  <si>
    <t>ردينة</t>
  </si>
  <si>
    <t>منوه</t>
  </si>
  <si>
    <t>ميسر محمد</t>
  </si>
  <si>
    <t xml:space="preserve">مريم </t>
  </si>
  <si>
    <t>اريج حليمة</t>
  </si>
  <si>
    <t>مفير يبوس</t>
  </si>
  <si>
    <t>سماح طيب</t>
  </si>
  <si>
    <t xml:space="preserve">اللاذقية </t>
  </si>
  <si>
    <t>اماني ابو شاهين</t>
  </si>
  <si>
    <t>عتيبه</t>
  </si>
  <si>
    <t>اسراء السبيتان</t>
  </si>
  <si>
    <t>بشار العباس</t>
  </si>
  <si>
    <t>هبه ابراهيم</t>
  </si>
  <si>
    <t>نور الكردي</t>
  </si>
  <si>
    <t xml:space="preserve">روضه حوران </t>
  </si>
  <si>
    <t xml:space="preserve">مها </t>
  </si>
  <si>
    <t>ادهم الشومري</t>
  </si>
  <si>
    <t>هوزان قاسم</t>
  </si>
  <si>
    <t>الفداء</t>
  </si>
  <si>
    <t>الاء عيد</t>
  </si>
  <si>
    <t>وليد العدوي</t>
  </si>
  <si>
    <t>حمديه المذيب</t>
  </si>
  <si>
    <t>سامر الداوودي</t>
  </si>
  <si>
    <t>عبير حجازي</t>
  </si>
  <si>
    <t>محمد الحاج محسن</t>
  </si>
  <si>
    <t>ممدوح دقو</t>
  </si>
  <si>
    <t>علي القش</t>
  </si>
  <si>
    <t>غدير البحري</t>
  </si>
  <si>
    <t>عبداللطيف</t>
  </si>
  <si>
    <t xml:space="preserve">مصياف </t>
  </si>
  <si>
    <t>رشا دبين</t>
  </si>
  <si>
    <t xml:space="preserve">النشابية </t>
  </si>
  <si>
    <t>فيصل علي</t>
  </si>
  <si>
    <t>عمار صقر</t>
  </si>
  <si>
    <t>محمدزهير</t>
  </si>
  <si>
    <t>محمد باسل السمان</t>
  </si>
  <si>
    <t>دمر</t>
  </si>
  <si>
    <t>علي قيسر</t>
  </si>
  <si>
    <t>محمد عزت</t>
  </si>
  <si>
    <t xml:space="preserve">الرقة </t>
  </si>
  <si>
    <t>عاطف ابراهيم</t>
  </si>
  <si>
    <t>نسيم</t>
  </si>
  <si>
    <t>سعيد هلال</t>
  </si>
  <si>
    <t>الاء غبور</t>
  </si>
  <si>
    <t>ميس الصالح</t>
  </si>
  <si>
    <t>رضوان ابو اللبن</t>
  </si>
  <si>
    <t>لواء</t>
  </si>
  <si>
    <t>مورك</t>
  </si>
  <si>
    <t>علي الفاحلي</t>
  </si>
  <si>
    <t>حسيبه حسن امين</t>
  </si>
  <si>
    <t>فطوم ابراهيم</t>
  </si>
  <si>
    <t>عمر رمضان</t>
  </si>
  <si>
    <t>محمد شاهين</t>
  </si>
  <si>
    <t>اميره الحفار</t>
  </si>
  <si>
    <t>علاء حنوف</t>
  </si>
  <si>
    <t>سلامه</t>
  </si>
  <si>
    <t>دارين سلمان</t>
  </si>
  <si>
    <t>صيته</t>
  </si>
  <si>
    <t>باسل عسكر</t>
  </si>
  <si>
    <t>الليث المارديني</t>
  </si>
  <si>
    <t>بولص</t>
  </si>
  <si>
    <t>امجد النيساني</t>
  </si>
  <si>
    <t>حُسن</t>
  </si>
  <si>
    <t>رنيم الدغلي</t>
  </si>
  <si>
    <t>نمريه</t>
  </si>
  <si>
    <t>باسل زيفا</t>
  </si>
  <si>
    <t>ظريفه</t>
  </si>
  <si>
    <t>اسامه نصر الدين</t>
  </si>
  <si>
    <t>مروه مارديني</t>
  </si>
  <si>
    <t>احمد جقموق</t>
  </si>
  <si>
    <t>محمد يحيى محمد الخليل</t>
  </si>
  <si>
    <t>ليلى عابده</t>
  </si>
  <si>
    <t>هلاله</t>
  </si>
  <si>
    <t>جاكلين صبح</t>
  </si>
  <si>
    <t>زينه</t>
  </si>
  <si>
    <t xml:space="preserve">سلميه </t>
  </si>
  <si>
    <t>نادر عبد الغني</t>
  </si>
  <si>
    <t>اروى</t>
  </si>
  <si>
    <t>بدريه غجيه</t>
  </si>
  <si>
    <t>عقبة ملحم</t>
  </si>
  <si>
    <t>مسحره</t>
  </si>
  <si>
    <t>نايفة</t>
  </si>
  <si>
    <t>سولار حمادة</t>
  </si>
  <si>
    <t>جميليه</t>
  </si>
  <si>
    <t>ميشال</t>
  </si>
  <si>
    <t>نسيم شقير</t>
  </si>
  <si>
    <t>ولاء سلوم</t>
  </si>
  <si>
    <t>نور نيساني</t>
  </si>
  <si>
    <t>احسم</t>
  </si>
  <si>
    <t>جومرد شيخاني</t>
  </si>
  <si>
    <t>آلاء صليلو</t>
  </si>
  <si>
    <t>محمد معتز بالله</t>
  </si>
  <si>
    <t>نوار التنك</t>
  </si>
  <si>
    <t>غاليه عيطه</t>
  </si>
  <si>
    <t>علي البغدادي</t>
  </si>
  <si>
    <t xml:space="preserve">حرية </t>
  </si>
  <si>
    <t>محمود دالاتي</t>
  </si>
  <si>
    <t>فيروز العلي</t>
  </si>
  <si>
    <t>غيثاء حسن</t>
  </si>
  <si>
    <t>حسن حاج</t>
  </si>
  <si>
    <t>اركان</t>
  </si>
  <si>
    <t>عبد اللطيف طالب</t>
  </si>
  <si>
    <t>عبد الحسن</t>
  </si>
  <si>
    <t>هاشم العماوي</t>
  </si>
  <si>
    <t xml:space="preserve"> دمشق</t>
  </si>
  <si>
    <t>نذير موسى</t>
  </si>
  <si>
    <t>أغيد الفران</t>
  </si>
  <si>
    <t>حسين عمران</t>
  </si>
  <si>
    <t>كفر زيتا</t>
  </si>
  <si>
    <t>حسين شحاده</t>
  </si>
  <si>
    <t>وهبه</t>
  </si>
  <si>
    <t>امجد كبتوله</t>
  </si>
  <si>
    <t>دانيه المحمد</t>
  </si>
  <si>
    <t>مؤيد ابراهيم</t>
  </si>
  <si>
    <t>ميساء ابراهيم</t>
  </si>
  <si>
    <t>زكريا الصالح</t>
  </si>
  <si>
    <t xml:space="preserve">فاطمة </t>
  </si>
  <si>
    <t>سمر قويدر</t>
  </si>
  <si>
    <t>نوره مطلق</t>
  </si>
  <si>
    <t>كمال ال امام</t>
  </si>
  <si>
    <t>صائمه</t>
  </si>
  <si>
    <t>مرح علي</t>
  </si>
  <si>
    <t>وسيم قرقورا</t>
  </si>
  <si>
    <t>الزينة</t>
  </si>
  <si>
    <t>مروة اسكندراني</t>
  </si>
  <si>
    <t>احمد النيساني</t>
  </si>
  <si>
    <t>ريمان الجغامي</t>
  </si>
  <si>
    <t>فراس المؤذن</t>
  </si>
  <si>
    <t>محمد مروان الشافعي</t>
  </si>
  <si>
    <t>محمود جديد</t>
  </si>
  <si>
    <t>غزل عيون</t>
  </si>
  <si>
    <t>دارين جاموس</t>
  </si>
  <si>
    <t>صباح بدران</t>
  </si>
  <si>
    <t>نادر العلي</t>
  </si>
  <si>
    <t>زينب صالح</t>
  </si>
  <si>
    <t>محمد الحجي</t>
  </si>
  <si>
    <t xml:space="preserve">صوران </t>
  </si>
  <si>
    <t>رامي ابو قاسم شناوي</t>
  </si>
  <si>
    <t xml:space="preserve">طزان </t>
  </si>
  <si>
    <t>كفرزيتا</t>
  </si>
  <si>
    <t>احمد فؤاد</t>
  </si>
  <si>
    <t>مجدولين</t>
  </si>
  <si>
    <t>تلشهاب</t>
  </si>
  <si>
    <t>مرح بغدادي</t>
  </si>
  <si>
    <t>غزوان مهنا</t>
  </si>
  <si>
    <t>اليابسة</t>
  </si>
  <si>
    <t>مها أبوخروب</t>
  </si>
  <si>
    <t>براءه الزعبي</t>
  </si>
  <si>
    <t>رائده زيدان</t>
  </si>
  <si>
    <t>ايلي شلش</t>
  </si>
  <si>
    <t>خديجة عصفور</t>
  </si>
  <si>
    <t>روبا عيد</t>
  </si>
  <si>
    <t xml:space="preserve">قاسم </t>
  </si>
  <si>
    <t>ولاء شيخاني</t>
  </si>
  <si>
    <t xml:space="preserve">دارايا </t>
  </si>
  <si>
    <t>جعفر يونس</t>
  </si>
  <si>
    <t xml:space="preserve">جمال اسماعيل </t>
  </si>
  <si>
    <t xml:space="preserve">عيسى </t>
  </si>
  <si>
    <t xml:space="preserve">سلمى </t>
  </si>
  <si>
    <t>عبد الباسط البطي</t>
  </si>
  <si>
    <t>السكريه</t>
  </si>
  <si>
    <t>المعلقة</t>
  </si>
  <si>
    <t>منال طالب</t>
  </si>
  <si>
    <t>نجود العبد الله</t>
  </si>
  <si>
    <t>رنده قباني</t>
  </si>
  <si>
    <t xml:space="preserve">علي الاحمد </t>
  </si>
  <si>
    <t xml:space="preserve">عبد الله </t>
  </si>
  <si>
    <t xml:space="preserve">نجمه </t>
  </si>
  <si>
    <t>مجد الابرش</t>
  </si>
  <si>
    <t>نهى زرقان الفرخ</t>
  </si>
  <si>
    <t>محمد علاء عنيز</t>
  </si>
  <si>
    <t>صفوه</t>
  </si>
  <si>
    <t>تركيا</t>
  </si>
  <si>
    <t>مها عيسى</t>
  </si>
  <si>
    <t>دالين الخياط</t>
  </si>
  <si>
    <t xml:space="preserve">جده </t>
  </si>
  <si>
    <t>فادي عبد الرزاق</t>
  </si>
  <si>
    <t>رشا نخال</t>
  </si>
  <si>
    <t>ملك جاسم</t>
  </si>
  <si>
    <t>روان ناصر</t>
  </si>
  <si>
    <t>محمد موسى</t>
  </si>
  <si>
    <t>ضعنه</t>
  </si>
  <si>
    <t>احمد جود مشوح</t>
  </si>
  <si>
    <t>فهد العايد</t>
  </si>
  <si>
    <t>الهوب</t>
  </si>
  <si>
    <t>ذيبان</t>
  </si>
  <si>
    <t>اميره البخاري</t>
  </si>
  <si>
    <t>محمد مجد المدني</t>
  </si>
  <si>
    <t>كنده شريف</t>
  </si>
  <si>
    <t>حمزه اسماعيل</t>
  </si>
  <si>
    <t>كفى</t>
  </si>
  <si>
    <t>محمود عبدالعال</t>
  </si>
  <si>
    <t>نجمة</t>
  </si>
  <si>
    <t>رنا بقله</t>
  </si>
  <si>
    <t>بشرى الحلاق</t>
  </si>
  <si>
    <t>ناهد شيخ احمد</t>
  </si>
  <si>
    <t>ساميه عاشور</t>
  </si>
  <si>
    <t xml:space="preserve">ابو ظبي </t>
  </si>
  <si>
    <t>نور هاشم</t>
  </si>
  <si>
    <t xml:space="preserve">سناء </t>
  </si>
  <si>
    <t>دعاء الشيخ ابراهيم</t>
  </si>
  <si>
    <t>مخلص الطويل</t>
  </si>
  <si>
    <t>مرجه</t>
  </si>
  <si>
    <t>مريم احمد</t>
  </si>
  <si>
    <t>ساره ابراهيم</t>
  </si>
  <si>
    <t>صبر جمال</t>
  </si>
  <si>
    <t>سبته</t>
  </si>
  <si>
    <t>مروه زرزور</t>
  </si>
  <si>
    <t>امل عربشه</t>
  </si>
  <si>
    <t>الاء المعلم</t>
  </si>
  <si>
    <t>تركي محفوض</t>
  </si>
  <si>
    <t>قومات</t>
  </si>
  <si>
    <t>هاديه السوادي</t>
  </si>
  <si>
    <t>علاءالدين لول</t>
  </si>
  <si>
    <t>محمد يحيى حاج قطاشيه</t>
  </si>
  <si>
    <t>مروة خنجر</t>
  </si>
  <si>
    <t>نزار رسلان</t>
  </si>
  <si>
    <t>لين الشريفي</t>
  </si>
  <si>
    <t>عيسى معلا</t>
  </si>
  <si>
    <t>البيرة</t>
  </si>
  <si>
    <t>جمانة</t>
  </si>
  <si>
    <t>لبابه عربي كاتبي</t>
  </si>
  <si>
    <t>وعد الصالح</t>
  </si>
  <si>
    <t>نور متاعه عكاش</t>
  </si>
  <si>
    <t>جيهان بوحمدان</t>
  </si>
  <si>
    <t>رغد عزو رحيباني</t>
  </si>
  <si>
    <t>عقبه المحمد</t>
  </si>
  <si>
    <t>الطيف</t>
  </si>
  <si>
    <t>جوانا احمد</t>
  </si>
  <si>
    <t>وائل الحوراني</t>
  </si>
  <si>
    <t>فلك يوسف</t>
  </si>
  <si>
    <t>ميساء البكور</t>
  </si>
  <si>
    <t>محمد غضبان</t>
  </si>
  <si>
    <t>لمى القصير</t>
  </si>
  <si>
    <t>علي نشاب</t>
  </si>
  <si>
    <t>سمير زعرور</t>
  </si>
  <si>
    <t>رفعت علي</t>
  </si>
  <si>
    <t>عينو</t>
  </si>
  <si>
    <t>علا شرشرة</t>
  </si>
  <si>
    <t>اسماعيل ملاعثمان</t>
  </si>
  <si>
    <t>لونه</t>
  </si>
  <si>
    <t>دعاء الغالول</t>
  </si>
  <si>
    <t>تنيه</t>
  </si>
  <si>
    <t>رهام حداد</t>
  </si>
  <si>
    <t>نور فياض</t>
  </si>
  <si>
    <t>امير محمد</t>
  </si>
  <si>
    <t>ضياء برغله</t>
  </si>
  <si>
    <t>محمد غالاتي</t>
  </si>
  <si>
    <t>عبير مللي</t>
  </si>
  <si>
    <t>جمال شرحه</t>
  </si>
  <si>
    <t>شادي ضاهر</t>
  </si>
  <si>
    <t>عتاب هرموش</t>
  </si>
  <si>
    <t xml:space="preserve">محمد فهمي </t>
  </si>
  <si>
    <t>ماهر الخمري</t>
  </si>
  <si>
    <t>سها</t>
  </si>
  <si>
    <t>عمر مسعود</t>
  </si>
  <si>
    <t>بنبيلا</t>
  </si>
  <si>
    <t>عبد الرحيم مرعي</t>
  </si>
  <si>
    <t>بيان النجار</t>
  </si>
  <si>
    <t>شبعا</t>
  </si>
  <si>
    <t>سليمان المصري</t>
  </si>
  <si>
    <t>حارة التركمان</t>
  </si>
  <si>
    <t>عدنان العبدالاحمد</t>
  </si>
  <si>
    <t>موجفه</t>
  </si>
  <si>
    <t>طيانه</t>
  </si>
  <si>
    <t>عمر شاكر</t>
  </si>
  <si>
    <t>تيمة</t>
  </si>
  <si>
    <t>احسان الاحمد الجمعة</t>
  </si>
  <si>
    <t>باسل ابو فخر</t>
  </si>
  <si>
    <t>رشا ابراهيم</t>
  </si>
  <si>
    <t>صبحية جمعة</t>
  </si>
  <si>
    <t>وفا</t>
  </si>
  <si>
    <t>عدي قسام</t>
  </si>
  <si>
    <t>نور عبيد</t>
  </si>
  <si>
    <t xml:space="preserve">اماني بلال </t>
  </si>
  <si>
    <t xml:space="preserve">عبد الرحمن </t>
  </si>
  <si>
    <t xml:space="preserve">صبورة </t>
  </si>
  <si>
    <t xml:space="preserve">رأفت سعيد </t>
  </si>
  <si>
    <t xml:space="preserve">بلال </t>
  </si>
  <si>
    <t>اسرار</t>
  </si>
  <si>
    <t>ايات الحكيم</t>
  </si>
  <si>
    <t xml:space="preserve">مليحا </t>
  </si>
  <si>
    <t>ماجدة كراز</t>
  </si>
  <si>
    <t>مصطفى الدغيله</t>
  </si>
  <si>
    <t>ايهم قزيح</t>
  </si>
  <si>
    <t>مسعود حسن</t>
  </si>
  <si>
    <t>روزيت ديوب</t>
  </si>
  <si>
    <t>سعاة</t>
  </si>
  <si>
    <t>صفاء الدروبي</t>
  </si>
  <si>
    <t>قورقانيا</t>
  </si>
  <si>
    <t>صوران</t>
  </si>
  <si>
    <t>محمد فرج</t>
  </si>
  <si>
    <t>نوره الخلف الشريده</t>
  </si>
  <si>
    <t>سفاف خلوف</t>
  </si>
  <si>
    <t>علي الحمد</t>
  </si>
  <si>
    <t>نور الدين جاسم</t>
  </si>
  <si>
    <t>نوف عمار</t>
  </si>
  <si>
    <t>هاجر الحمدان</t>
  </si>
  <si>
    <t>عذاب</t>
  </si>
  <si>
    <t>فريجه</t>
  </si>
  <si>
    <t>عدرا البلد</t>
  </si>
  <si>
    <t>هبه حسنين</t>
  </si>
  <si>
    <t xml:space="preserve"> معضمية</t>
  </si>
  <si>
    <t>بشار الصباغ</t>
  </si>
  <si>
    <t>هدى حسين</t>
  </si>
  <si>
    <t>الفت العيسى</t>
  </si>
  <si>
    <t>امل عمار</t>
  </si>
  <si>
    <t>بشرى صارمي</t>
  </si>
  <si>
    <t>تالا رمضان</t>
  </si>
  <si>
    <t>تهاني المحمد</t>
  </si>
  <si>
    <t>رنا تيرو</t>
  </si>
  <si>
    <t>والدتهاامل</t>
  </si>
  <si>
    <t>روان جاسم</t>
  </si>
  <si>
    <t>سها العلي</t>
  </si>
  <si>
    <t>عبد الهادي بارودي</t>
  </si>
  <si>
    <t>علاء شحود</t>
  </si>
  <si>
    <t>مرح خرسه</t>
  </si>
  <si>
    <t>تركية</t>
  </si>
  <si>
    <t>نبيله سلمان</t>
  </si>
  <si>
    <t>هدى السعدي جباوي</t>
  </si>
  <si>
    <t xml:space="preserve">ايمان حسن امين </t>
  </si>
  <si>
    <t xml:space="preserve">عبده </t>
  </si>
  <si>
    <t xml:space="preserve">صبحيه </t>
  </si>
  <si>
    <t>نسرين سليمان</t>
  </si>
  <si>
    <t>عمار محمد</t>
  </si>
  <si>
    <t>راتب دحروج</t>
  </si>
  <si>
    <t>نزار رواس</t>
  </si>
  <si>
    <t>ريم حسين عزالدين</t>
  </si>
  <si>
    <t xml:space="preserve">دابق </t>
  </si>
  <si>
    <t>بلال جزعة</t>
  </si>
  <si>
    <t>نهاد حسن</t>
  </si>
  <si>
    <t>الشيحه</t>
  </si>
  <si>
    <t>اسماعيل القاسم</t>
  </si>
  <si>
    <t>رشا زوبلو</t>
  </si>
  <si>
    <t>راما طرقجي</t>
  </si>
  <si>
    <t>بشر كمال الدين</t>
  </si>
  <si>
    <t>حنين خالد</t>
  </si>
  <si>
    <t>اياد شاكر</t>
  </si>
  <si>
    <t>عبدالسلام</t>
  </si>
  <si>
    <t>احلام حسنين</t>
  </si>
  <si>
    <t>عبدالرحمن المحيلج</t>
  </si>
  <si>
    <t>محمد فاتو</t>
  </si>
  <si>
    <t>جسر الشغور</t>
  </si>
  <si>
    <t>نسرين فياض</t>
  </si>
  <si>
    <t>علاء الجاسم</t>
  </si>
  <si>
    <t>حسن سلامه</t>
  </si>
  <si>
    <t>محمد حج عوض</t>
  </si>
  <si>
    <t>شحود</t>
  </si>
  <si>
    <t>فاطمه صالح</t>
  </si>
  <si>
    <t>ورد رمو الولو</t>
  </si>
  <si>
    <t>صميد</t>
  </si>
  <si>
    <t>مروة حاج قدور</t>
  </si>
  <si>
    <t>عبدالقدوس</t>
  </si>
  <si>
    <t>اكرام محمد</t>
  </si>
  <si>
    <t>رشا الدباغ</t>
  </si>
  <si>
    <t>سوزي ابو عضل</t>
  </si>
  <si>
    <t>علي ناصيف</t>
  </si>
  <si>
    <t>وئام سليمان</t>
  </si>
  <si>
    <t>زانه</t>
  </si>
  <si>
    <t>غازي توتنجي</t>
  </si>
  <si>
    <t xml:space="preserve">ناهدة </t>
  </si>
  <si>
    <t>محمد مويد الخباز</t>
  </si>
  <si>
    <t>رنيم الزعبي</t>
  </si>
  <si>
    <t>زياد نمر</t>
  </si>
  <si>
    <t>راحيل حسن</t>
  </si>
  <si>
    <t>هاني عباس</t>
  </si>
  <si>
    <t>نور المصري</t>
  </si>
  <si>
    <t>منار المسالخي</t>
  </si>
  <si>
    <t>عاليه سمسميه</t>
  </si>
  <si>
    <t>هبه شعبان</t>
  </si>
  <si>
    <t>امل الملا</t>
  </si>
  <si>
    <t>امامه خلوف</t>
  </si>
  <si>
    <t>رنيم مصطفى الفاقي</t>
  </si>
  <si>
    <t>نارفين حسين</t>
  </si>
  <si>
    <t>سويديه فوقاني</t>
  </si>
  <si>
    <t>جاكلين جوخدار</t>
  </si>
  <si>
    <t>علاء شميس</t>
  </si>
  <si>
    <t>عبد السلام حلاق</t>
  </si>
  <si>
    <t>عدي المصري</t>
  </si>
  <si>
    <t>كينده حمود</t>
  </si>
  <si>
    <t>اللاذقيه</t>
  </si>
  <si>
    <t>هيفاء سلحب</t>
  </si>
  <si>
    <t>ايهم يونس</t>
  </si>
  <si>
    <t>سلسم</t>
  </si>
  <si>
    <t>اميره شكر</t>
  </si>
  <si>
    <t>ياسمين الحمد</t>
  </si>
  <si>
    <t xml:space="preserve">الجيزة </t>
  </si>
  <si>
    <t>ايمان ابو خيط</t>
  </si>
  <si>
    <t>طارق الدمني</t>
  </si>
  <si>
    <t>سمر سمره</t>
  </si>
  <si>
    <t>معيصره</t>
  </si>
  <si>
    <t>نزار قباني</t>
  </si>
  <si>
    <t>عمر الشمالي</t>
  </si>
  <si>
    <t>الحريه</t>
  </si>
  <si>
    <t>حسين الحلبي</t>
  </si>
  <si>
    <t>هنادي هيمو</t>
  </si>
  <si>
    <t>داليا بغجاتي</t>
  </si>
  <si>
    <t>سعود النجرس</t>
  </si>
  <si>
    <t xml:space="preserve">العشارة </t>
  </si>
  <si>
    <t>غزل الصفدي</t>
  </si>
  <si>
    <t>زينب طالب</t>
  </si>
  <si>
    <t>امل عبد الملك</t>
  </si>
  <si>
    <t>محمد الحريري</t>
  </si>
  <si>
    <t>باسل العنيزان</t>
  </si>
  <si>
    <t>رامي فهد</t>
  </si>
  <si>
    <t>محمد كلسلي</t>
  </si>
  <si>
    <t>فؤادمعتز</t>
  </si>
  <si>
    <t>محمدطارق حميدة</t>
  </si>
  <si>
    <t>احمد رشق</t>
  </si>
  <si>
    <t>قمر صلاحو</t>
  </si>
  <si>
    <t>أريحا</t>
  </si>
  <si>
    <t>عاصم الكوسا</t>
  </si>
  <si>
    <t>اماني السمور</t>
  </si>
  <si>
    <t>فايز صفا</t>
  </si>
  <si>
    <t>محمد معتصم بالله نور</t>
  </si>
  <si>
    <t>مروه النحاس</t>
  </si>
  <si>
    <t>هديل صقر</t>
  </si>
  <si>
    <t>وديان غصيبة</t>
  </si>
  <si>
    <t>ماهر بري</t>
  </si>
  <si>
    <t>شروان</t>
  </si>
  <si>
    <t>صبوحه</t>
  </si>
  <si>
    <t>رهام الباشا</t>
  </si>
  <si>
    <t>المليحا</t>
  </si>
  <si>
    <t>رزان ابو زطام</t>
  </si>
  <si>
    <t>سهام حميدوش</t>
  </si>
  <si>
    <t>لينا باجاري</t>
  </si>
  <si>
    <t>مسال</t>
  </si>
  <si>
    <t>نور الهدى خضره</t>
  </si>
  <si>
    <t>ياسمين مثقال</t>
  </si>
  <si>
    <t>الاء عرنوس</t>
  </si>
  <si>
    <t>هنادي حوا</t>
  </si>
  <si>
    <t>هبا عوض</t>
  </si>
  <si>
    <t>شهيرة العواك</t>
  </si>
  <si>
    <t>بيان ابو دقن</t>
  </si>
  <si>
    <t>سالي عربجي</t>
  </si>
  <si>
    <t>محمود حبيب</t>
  </si>
  <si>
    <t>رهام الجندلي</t>
  </si>
  <si>
    <t>ربى كريز</t>
  </si>
  <si>
    <t xml:space="preserve">كامل </t>
  </si>
  <si>
    <t>حسان رجب</t>
  </si>
  <si>
    <t>سهام طه</t>
  </si>
  <si>
    <t>عزات</t>
  </si>
  <si>
    <t>صائب عوض</t>
  </si>
  <si>
    <t>غفران الحبش</t>
  </si>
  <si>
    <t xml:space="preserve">مضايا </t>
  </si>
  <si>
    <t>رنيم امين السعدي</t>
  </si>
  <si>
    <t>ديما داغر</t>
  </si>
  <si>
    <t>أونان</t>
  </si>
  <si>
    <t>فايز رشق</t>
  </si>
  <si>
    <t>رشق</t>
  </si>
  <si>
    <t xml:space="preserve">نبك </t>
  </si>
  <si>
    <t>عبير عمران</t>
  </si>
  <si>
    <t>شادي مظلوم</t>
  </si>
  <si>
    <t>قبلان</t>
  </si>
  <si>
    <t>كارينا حربا</t>
  </si>
  <si>
    <t>نجينا</t>
  </si>
  <si>
    <t>فايز حسين</t>
  </si>
  <si>
    <t>سلمى جحجاح</t>
  </si>
  <si>
    <t xml:space="preserve">كفريا </t>
  </si>
  <si>
    <t>منى الاحمد</t>
  </si>
  <si>
    <t xml:space="preserve">ذهيبه </t>
  </si>
  <si>
    <t xml:space="preserve">الهيشة </t>
  </si>
  <si>
    <t>موسى صبح</t>
  </si>
  <si>
    <t>عشيرة</t>
  </si>
  <si>
    <t>القصيبة</t>
  </si>
  <si>
    <t>هيام العيسى الصالح</t>
  </si>
  <si>
    <t xml:space="preserve">زباري </t>
  </si>
  <si>
    <t>اسامه مخلوف</t>
  </si>
  <si>
    <t>الشيحا</t>
  </si>
  <si>
    <t>باسل الاحمد</t>
  </si>
  <si>
    <t>فاطمة صالح</t>
  </si>
  <si>
    <t>هشام عوده</t>
  </si>
  <si>
    <t>رانيا عبد الهادي</t>
  </si>
  <si>
    <t>انس الموسى</t>
  </si>
  <si>
    <t xml:space="preserve">مساكن برزه </t>
  </si>
  <si>
    <t>كامله الاحمد</t>
  </si>
  <si>
    <t>سامر الخضر</t>
  </si>
  <si>
    <t>رشا الشيخ ديب</t>
  </si>
  <si>
    <t>سلمان العلي الشيخ</t>
  </si>
  <si>
    <t>تامبر طامزوق</t>
  </si>
  <si>
    <t>سعاد فليون</t>
  </si>
  <si>
    <t>سعدون الحاجي</t>
  </si>
  <si>
    <t>محمد وحيد ابو ذراع</t>
  </si>
  <si>
    <t>يارا ولي الدين</t>
  </si>
  <si>
    <t>ايمان البرشه</t>
  </si>
  <si>
    <t>نايا بدور</t>
  </si>
  <si>
    <t>فرح البحره</t>
  </si>
  <si>
    <t>محمد السعدي</t>
  </si>
  <si>
    <t>مروه الاحمر</t>
  </si>
  <si>
    <t>هبه داؤود</t>
  </si>
  <si>
    <t>بهزات</t>
  </si>
  <si>
    <t>الاء زاده</t>
  </si>
  <si>
    <t>غيداء عوض</t>
  </si>
  <si>
    <t>نشأت شرف</t>
  </si>
  <si>
    <t>يوسف السلوم</t>
  </si>
  <si>
    <t>بتول سلوم</t>
  </si>
  <si>
    <t>خولا</t>
  </si>
  <si>
    <t>محمدعبدالقادر العش</t>
  </si>
  <si>
    <t>عبدالباسط</t>
  </si>
  <si>
    <t>علي خضور</t>
  </si>
  <si>
    <t>لانا ابو لباده</t>
  </si>
  <si>
    <t>محمد نهاد</t>
  </si>
  <si>
    <t>مهدي الجمعات</t>
  </si>
  <si>
    <t>محمد ساري الدبوسي</t>
  </si>
  <si>
    <t>ميري</t>
  </si>
  <si>
    <t>يوسف خلوف</t>
  </si>
  <si>
    <t>جوانا البدي</t>
  </si>
  <si>
    <t>ديما شمعه</t>
  </si>
  <si>
    <t>طارق الغفير</t>
  </si>
  <si>
    <t>بنانه الدروبي</t>
  </si>
  <si>
    <t>محمد سامر الشاطر</t>
  </si>
  <si>
    <t>دعاء سليمان</t>
  </si>
  <si>
    <t>غيث الديوب</t>
  </si>
  <si>
    <t>احمد الزبيدي</t>
  </si>
  <si>
    <t>ادهم صفا</t>
  </si>
  <si>
    <t>مهيبه</t>
  </si>
  <si>
    <t>شادي رميح</t>
  </si>
  <si>
    <t>عبد الله زوده</t>
  </si>
  <si>
    <t>عمار الشعبان</t>
  </si>
  <si>
    <t>محمد الدسوقي</t>
  </si>
  <si>
    <t>باسل طلاس</t>
  </si>
  <si>
    <t>بيان شوشان</t>
  </si>
  <si>
    <t>دعاء حمود</t>
  </si>
  <si>
    <t>ربا ياغي</t>
  </si>
  <si>
    <t>رشا المكاكي</t>
  </si>
  <si>
    <t>علا ذياب</t>
  </si>
  <si>
    <t>كنار شاهين</t>
  </si>
  <si>
    <t>لينا الخوري</t>
  </si>
  <si>
    <t>طوني</t>
  </si>
  <si>
    <t>هبه الناشف</t>
  </si>
  <si>
    <t>مايسه</t>
  </si>
  <si>
    <t>روان ياغي</t>
  </si>
  <si>
    <t>سائره</t>
  </si>
  <si>
    <t>سلام جليلاتي</t>
  </si>
  <si>
    <t>آلاء ابو ارشيد</t>
  </si>
  <si>
    <t>عبير الأخرس</t>
  </si>
  <si>
    <t>خلدون موسى</t>
  </si>
  <si>
    <t>هاني الحجي</t>
  </si>
  <si>
    <t>هناء تركمان</t>
  </si>
  <si>
    <t>جرابلس تحتاني</t>
  </si>
  <si>
    <t>وعد يوسف</t>
  </si>
  <si>
    <t>ايمن عيد</t>
  </si>
  <si>
    <t>روان فروج</t>
  </si>
  <si>
    <t>سائر الحسيان</t>
  </si>
  <si>
    <t>سدره علي</t>
  </si>
  <si>
    <t>كنان</t>
  </si>
  <si>
    <t>سناء ابوذراع</t>
  </si>
  <si>
    <t>علياء عبدالحميد</t>
  </si>
  <si>
    <t>حياة البديوي</t>
  </si>
  <si>
    <t>محمد ماهر خطيب</t>
  </si>
  <si>
    <t>احمد الدياب</t>
  </si>
  <si>
    <t>رباب هنيدي</t>
  </si>
  <si>
    <t>هديل الجهماني</t>
  </si>
  <si>
    <t>هبه شنار</t>
  </si>
  <si>
    <t>يارا عبده</t>
  </si>
  <si>
    <t>هديل ستستي</t>
  </si>
  <si>
    <t>عائشه تركي</t>
  </si>
  <si>
    <t>صالحية</t>
  </si>
  <si>
    <t>محمد اياد حجازي</t>
  </si>
  <si>
    <t>بسمه القاضي</t>
  </si>
  <si>
    <t>جمانه حيدر</t>
  </si>
  <si>
    <t>امنة علي</t>
  </si>
  <si>
    <t>لينده</t>
  </si>
  <si>
    <t>كامل صقر</t>
  </si>
  <si>
    <t>سلوى ويس</t>
  </si>
  <si>
    <t>براء الحمدو</t>
  </si>
  <si>
    <t>السفيره</t>
  </si>
  <si>
    <t>مزيريب</t>
  </si>
  <si>
    <t>ردين حيدر</t>
  </si>
  <si>
    <t>سعده كمال الدين</t>
  </si>
  <si>
    <t>ضحى مداح</t>
  </si>
  <si>
    <t>لبيب علي</t>
  </si>
  <si>
    <t>الاء الهزار</t>
  </si>
  <si>
    <t>باسمه اسماعيل</t>
  </si>
  <si>
    <t>عمار حسين</t>
  </si>
  <si>
    <t>حلة عارا</t>
  </si>
  <si>
    <t xml:space="preserve">ماحده الدرويش الخطيب </t>
  </si>
  <si>
    <t xml:space="preserve">اياد الماغوط </t>
  </si>
  <si>
    <t xml:space="preserve">جمال الدين </t>
  </si>
  <si>
    <t xml:space="preserve">انتصار </t>
  </si>
  <si>
    <t>غنى ونوس</t>
  </si>
  <si>
    <t>حسام كور</t>
  </si>
  <si>
    <t>موريتانيا</t>
  </si>
  <si>
    <t>نافله</t>
  </si>
  <si>
    <t>سميرا</t>
  </si>
  <si>
    <t>حسان اسماعيل</t>
  </si>
  <si>
    <t>حسان عيساوي</t>
  </si>
  <si>
    <t>الركايا</t>
  </si>
  <si>
    <t>حسن انضج</t>
  </si>
  <si>
    <t>الرياض القريات</t>
  </si>
  <si>
    <t>ربا ابوعمار</t>
  </si>
  <si>
    <t>رشا سرديني</t>
  </si>
  <si>
    <t>عبير داود</t>
  </si>
  <si>
    <t>علا حسن</t>
  </si>
  <si>
    <t>علي الجابر</t>
  </si>
  <si>
    <t>عماد الحافظ</t>
  </si>
  <si>
    <t>لورين ديبو</t>
  </si>
  <si>
    <t>حمام قنيه</t>
  </si>
  <si>
    <t>ميسم سلوم</t>
  </si>
  <si>
    <t xml:space="preserve">الدليبة </t>
  </si>
  <si>
    <t>هبا نيوف</t>
  </si>
  <si>
    <t>هديل كوكجه</t>
  </si>
  <si>
    <t>يحيى السيد</t>
  </si>
  <si>
    <t>ميساء النوري</t>
  </si>
  <si>
    <t>روان مظلوم</t>
  </si>
  <si>
    <t>آيات الفندي</t>
  </si>
  <si>
    <t>مي دياب</t>
  </si>
  <si>
    <t>محمد فاروق</t>
  </si>
  <si>
    <t>هديل بصو</t>
  </si>
  <si>
    <t>عبد الله قطرميز</t>
  </si>
  <si>
    <t>هيفاء التيناوي</t>
  </si>
  <si>
    <t>اماني القاضي</t>
  </si>
  <si>
    <t>تمام ابراهيم</t>
  </si>
  <si>
    <t>مكرم</t>
  </si>
  <si>
    <t>اكرم الحلاق</t>
  </si>
  <si>
    <t>عهد عمر</t>
  </si>
  <si>
    <t>دانيال عبد الله</t>
  </si>
  <si>
    <t>يسن</t>
  </si>
  <si>
    <t>بيت العلوني</t>
  </si>
  <si>
    <t>علياء نصر</t>
  </si>
  <si>
    <t>مسلم ابراهيم</t>
  </si>
  <si>
    <t>عمار خدام</t>
  </si>
  <si>
    <t>احمد عطيه</t>
  </si>
  <si>
    <t>ادريس سلامه</t>
  </si>
  <si>
    <t>اوس ابراهيم</t>
  </si>
  <si>
    <t>باسل الايوبي</t>
  </si>
  <si>
    <t>خوله الزوربا</t>
  </si>
  <si>
    <t>رجاء مصطفى</t>
  </si>
  <si>
    <t>ريم الفياض حرفوش</t>
  </si>
  <si>
    <t>علي سريه</t>
  </si>
  <si>
    <t>مجد اللحام</t>
  </si>
  <si>
    <t>مها علقم</t>
  </si>
  <si>
    <t>الاء عواد</t>
  </si>
  <si>
    <t>سلطان الموصلي</t>
  </si>
  <si>
    <t>بشرى الحاج احمد</t>
  </si>
  <si>
    <t>رنيم شكري</t>
  </si>
  <si>
    <t>لما قدور</t>
  </si>
  <si>
    <t>غيده</t>
  </si>
  <si>
    <t>بسمة المسالمة</t>
  </si>
  <si>
    <t>جعفر هيفا</t>
  </si>
  <si>
    <t>محمد رغيد حلله لي</t>
  </si>
  <si>
    <t>محمد غيث ايوبي</t>
  </si>
  <si>
    <t>محمود خللو</t>
  </si>
  <si>
    <t>فكربه</t>
  </si>
  <si>
    <t>الراعي</t>
  </si>
  <si>
    <t>خالد العلوش</t>
  </si>
  <si>
    <t>يحيى كمون</t>
  </si>
  <si>
    <t>لميه</t>
  </si>
  <si>
    <t>زين سليمان</t>
  </si>
  <si>
    <t>احمد مصيني</t>
  </si>
  <si>
    <t>ريم حمود</t>
  </si>
  <si>
    <t>غانية</t>
  </si>
  <si>
    <t>منى كركر</t>
  </si>
  <si>
    <t>عاشه</t>
  </si>
  <si>
    <t>غاليه جبري</t>
  </si>
  <si>
    <t>حجيره</t>
  </si>
  <si>
    <t>محمد قباط الشهابي</t>
  </si>
  <si>
    <t>رنا اسبر</t>
  </si>
  <si>
    <t>رابيا</t>
  </si>
  <si>
    <t>امال السوادي</t>
  </si>
  <si>
    <t>منى الاسعد</t>
  </si>
  <si>
    <t>رنا مظلوم</t>
  </si>
  <si>
    <t>الاء كنعان</t>
  </si>
  <si>
    <t>احمد السندان</t>
  </si>
  <si>
    <t>الاحمدية</t>
  </si>
  <si>
    <t>محمد زياد الخطيب</t>
  </si>
  <si>
    <t>ارمناز</t>
  </si>
  <si>
    <t>ساره بلول</t>
  </si>
  <si>
    <t>الماظه</t>
  </si>
  <si>
    <t>عصام اسماعيل</t>
  </si>
  <si>
    <t>علي فرحات</t>
  </si>
  <si>
    <t>ربا ابراهيم</t>
  </si>
  <si>
    <t>برمانة المشايخ</t>
  </si>
  <si>
    <t>ايات باجاري</t>
  </si>
  <si>
    <t>هبا حجي</t>
  </si>
  <si>
    <t>انس السقا</t>
  </si>
  <si>
    <t>رولا شبلي</t>
  </si>
  <si>
    <t>ايمان حجي</t>
  </si>
  <si>
    <t>غدير يوسف</t>
  </si>
  <si>
    <t>نغم دليقان</t>
  </si>
  <si>
    <t>سالم قريعوش</t>
  </si>
  <si>
    <t>بسينه دباس</t>
  </si>
  <si>
    <t>رائده تقوى</t>
  </si>
  <si>
    <t>يونس علي</t>
  </si>
  <si>
    <t>سماهر اللحام</t>
  </si>
  <si>
    <t>اخترين</t>
  </si>
  <si>
    <t>هدى الابراهيم</t>
  </si>
  <si>
    <t>شوحه</t>
  </si>
  <si>
    <t>لين عبيد</t>
  </si>
  <si>
    <t>هيثم قدو</t>
  </si>
  <si>
    <t>زين العابدين كرابيج</t>
  </si>
  <si>
    <t>ايمان عقل</t>
  </si>
  <si>
    <t>صلاح العمر</t>
  </si>
  <si>
    <t>حويز تحتاني</t>
  </si>
  <si>
    <t>احمد قرجولي</t>
  </si>
  <si>
    <t>امجد زاهده</t>
  </si>
  <si>
    <t xml:space="preserve">الحسينية  </t>
  </si>
  <si>
    <t>انس الحلبي</t>
  </si>
  <si>
    <t>بسام علوان</t>
  </si>
  <si>
    <t>حسن عيسى</t>
  </si>
  <si>
    <t>دارين مرعي</t>
  </si>
  <si>
    <t>رويده الصغير</t>
  </si>
  <si>
    <t>زينب نعمي</t>
  </si>
  <si>
    <t>سعد الهفل</t>
  </si>
  <si>
    <t>سوزان عقيل</t>
  </si>
  <si>
    <t>شادي الجاسم</t>
  </si>
  <si>
    <t>عبد الرحمن الحمصي</t>
  </si>
  <si>
    <t>عبير عيد</t>
  </si>
  <si>
    <t>علاء الدين سلام</t>
  </si>
  <si>
    <t>علي الحسين</t>
  </si>
  <si>
    <t>فادي ابو حمره</t>
  </si>
  <si>
    <t>فادي عنبر</t>
  </si>
  <si>
    <t>مساكن السيدة زينب</t>
  </si>
  <si>
    <t>محمد الدرويش</t>
  </si>
  <si>
    <t xml:space="preserve">حمص الشرقية </t>
  </si>
  <si>
    <t>محمد جبه</t>
  </si>
  <si>
    <t>محمد صواف</t>
  </si>
  <si>
    <t>محمد عرابي</t>
  </si>
  <si>
    <t>محمد هاجم عباس</t>
  </si>
  <si>
    <t>انغام</t>
  </si>
  <si>
    <t>نسرين العوض</t>
  </si>
  <si>
    <t>نسيبه خضره</t>
  </si>
  <si>
    <t>وديع حداد</t>
  </si>
  <si>
    <t>ياسمين نزيم</t>
  </si>
  <si>
    <t>يسرى ثابت</t>
  </si>
  <si>
    <t>فدره</t>
  </si>
  <si>
    <t>ضياء الدين قسومة</t>
  </si>
  <si>
    <t>لوريس الصفدي</t>
  </si>
  <si>
    <t>اريج الحلاق</t>
  </si>
  <si>
    <t>الاء المارديني</t>
  </si>
  <si>
    <t>الين خليل</t>
  </si>
  <si>
    <t>اندريه</t>
  </si>
  <si>
    <t>مجد عرقوب</t>
  </si>
  <si>
    <t>ولاء هرموش</t>
  </si>
  <si>
    <t>عبد الكريم الضاهر</t>
  </si>
  <si>
    <t>ابتسام موعد</t>
  </si>
  <si>
    <t>حائل</t>
  </si>
  <si>
    <t>احمد حايك</t>
  </si>
  <si>
    <t>ادوار جربنده</t>
  </si>
  <si>
    <t>مخول</t>
  </si>
  <si>
    <t>الهام الخانجي</t>
  </si>
  <si>
    <t>انس ابو غليون</t>
  </si>
  <si>
    <t>باسل صالح</t>
  </si>
  <si>
    <t>بيان شميس</t>
  </si>
  <si>
    <t>جعفر داوود</t>
  </si>
  <si>
    <t>نبهان</t>
  </si>
  <si>
    <t>سراب</t>
  </si>
  <si>
    <t>جمانه عبد الدين</t>
  </si>
  <si>
    <t>حازم الشاهين ابو دهن</t>
  </si>
  <si>
    <t>حذيفه عليا</t>
  </si>
  <si>
    <t>حنان قطيفاني</t>
  </si>
  <si>
    <t>خليل الظاهر</t>
  </si>
  <si>
    <t>الحرمون</t>
  </si>
  <si>
    <t>رهام الشيخ عمر</t>
  </si>
  <si>
    <t>زهراء البهاء الدين</t>
  </si>
  <si>
    <t>ساره شعبان</t>
  </si>
  <si>
    <t>ساره نفوس</t>
  </si>
  <si>
    <t>سامح شيحه</t>
  </si>
  <si>
    <t>ضحى الدركزللي</t>
  </si>
  <si>
    <t>حكمه</t>
  </si>
  <si>
    <t>عبد الرحمن زعيتر</t>
  </si>
  <si>
    <t>عبد الرزاق الدعبول</t>
  </si>
  <si>
    <t>خشوف</t>
  </si>
  <si>
    <t>حريتان</t>
  </si>
  <si>
    <t>عبد الله بردان</t>
  </si>
  <si>
    <t>عبير جغنون</t>
  </si>
  <si>
    <t xml:space="preserve">ضمير </t>
  </si>
  <si>
    <t>عفراء سلامي</t>
  </si>
  <si>
    <t>علاء الزعبي</t>
  </si>
  <si>
    <t>عماد العلي</t>
  </si>
  <si>
    <t>عمر العوده</t>
  </si>
  <si>
    <t>غاده مسعود</t>
  </si>
  <si>
    <t>غدير الحلبي</t>
  </si>
  <si>
    <t>لميس الحايك</t>
  </si>
  <si>
    <t>ليلى حقوق</t>
  </si>
  <si>
    <t>نور الدهر</t>
  </si>
  <si>
    <t>القاهره</t>
  </si>
  <si>
    <t>ماري خزعل</t>
  </si>
  <si>
    <t>مجد سعيدان</t>
  </si>
  <si>
    <t>مجيب زاهد</t>
  </si>
  <si>
    <t>محمد سلمان مظلوم</t>
  </si>
  <si>
    <t>محمد نوري زرزور</t>
  </si>
  <si>
    <t>مريم مدور</t>
  </si>
  <si>
    <t>نورهان الموصلي</t>
  </si>
  <si>
    <t>هاله ديب</t>
  </si>
  <si>
    <t>هدير كيوان</t>
  </si>
  <si>
    <t>وطفا</t>
  </si>
  <si>
    <t>هزار الحجار</t>
  </si>
  <si>
    <t>هيلين شعبان</t>
  </si>
  <si>
    <t>الاء الموسى</t>
  </si>
  <si>
    <t>اماني الترك</t>
  </si>
  <si>
    <t>رشا المطر</t>
  </si>
  <si>
    <t>عدنان شقحبي</t>
  </si>
  <si>
    <t>هيا مدور</t>
  </si>
  <si>
    <t>ايمان البلبوص</t>
  </si>
  <si>
    <t>عبد الكريم السيد</t>
  </si>
  <si>
    <t>غفران العكله</t>
  </si>
  <si>
    <t>مالدا الزيات</t>
  </si>
  <si>
    <t>راويه</t>
  </si>
  <si>
    <t>وسام االعواد</t>
  </si>
  <si>
    <t>أمجد القنطار</t>
  </si>
  <si>
    <t>أيمن الياسين</t>
  </si>
  <si>
    <t>أمينة</t>
  </si>
  <si>
    <t>بسيم سليمان</t>
  </si>
  <si>
    <t>تميم سلمون</t>
  </si>
  <si>
    <t>سلوى شمالي</t>
  </si>
  <si>
    <t>سمر الشيخ محمد</t>
  </si>
  <si>
    <t>شروق السيد</t>
  </si>
  <si>
    <t>عمران السيد حسين</t>
  </si>
  <si>
    <t>محمد معلا</t>
  </si>
  <si>
    <t>مرام الدعبل</t>
  </si>
  <si>
    <t>مصطفى المصطفى العبدو</t>
  </si>
  <si>
    <t>غرور</t>
  </si>
  <si>
    <t>مؤيد شبيب</t>
  </si>
  <si>
    <t>نعيم أمانة</t>
  </si>
  <si>
    <t>عبدالجليل</t>
  </si>
  <si>
    <t xml:space="preserve">المعضمية  </t>
  </si>
  <si>
    <t>نورالدين البارودي</t>
  </si>
  <si>
    <t>لوزيه</t>
  </si>
  <si>
    <t>هدى رجب</t>
  </si>
  <si>
    <t>حمزه الصالح</t>
  </si>
  <si>
    <t>فردوس الرمضان</t>
  </si>
  <si>
    <t>بتول الفارس</t>
  </si>
  <si>
    <t>تهاني جوبان</t>
  </si>
  <si>
    <t>سهام طقيقة</t>
  </si>
  <si>
    <t>محمد الحبل</t>
  </si>
  <si>
    <t>محمد الحسن البغا</t>
  </si>
  <si>
    <t>محمد حموش</t>
  </si>
  <si>
    <t>حسن جعفر</t>
  </si>
  <si>
    <t>عين سليمو</t>
  </si>
  <si>
    <t>اليس الحمد</t>
  </si>
  <si>
    <t>بدر الدين الاخرس</t>
  </si>
  <si>
    <t>بسام اشريفة</t>
  </si>
  <si>
    <t>بيان كيوان</t>
  </si>
  <si>
    <t>تامر صالح</t>
  </si>
  <si>
    <t>رانية البني</t>
  </si>
  <si>
    <t>سهاد الأحمر</t>
  </si>
  <si>
    <t>ربى الطواشي</t>
  </si>
  <si>
    <t>رهام مستوكرديه</t>
  </si>
  <si>
    <t>زياد الصفدي</t>
  </si>
  <si>
    <t>زينب النعسان</t>
  </si>
  <si>
    <t>سلمان زعرور</t>
  </si>
  <si>
    <t>سمر فنده</t>
  </si>
  <si>
    <t>عصام علي</t>
  </si>
  <si>
    <t>تالين</t>
  </si>
  <si>
    <t>غصون منون</t>
  </si>
  <si>
    <t>عفيفه</t>
  </si>
  <si>
    <t>روضة الوعر</t>
  </si>
  <si>
    <t>فاتنه الراعي</t>
  </si>
  <si>
    <t>فادي فاخره</t>
  </si>
  <si>
    <t>فايز ناصر</t>
  </si>
  <si>
    <t>نوره صبح</t>
  </si>
  <si>
    <t>هبه الحسن</t>
  </si>
  <si>
    <t>علي الجوجي</t>
  </si>
  <si>
    <t>حطيبه</t>
  </si>
  <si>
    <t>نهى النجيب</t>
  </si>
  <si>
    <t>يحيى مهنا</t>
  </si>
  <si>
    <t>احمد التركماني</t>
  </si>
  <si>
    <t>اكرم حبش</t>
  </si>
  <si>
    <t>رهام المشرف</t>
  </si>
  <si>
    <t>مراد شدود</t>
  </si>
  <si>
    <t>علي نور الدين</t>
  </si>
  <si>
    <t>حطانيه</t>
  </si>
  <si>
    <t xml:space="preserve">اميرة خلوف </t>
  </si>
  <si>
    <t xml:space="preserve">ايهم عزيمه </t>
  </si>
  <si>
    <t xml:space="preserve">بشائر التركاوي </t>
  </si>
  <si>
    <t xml:space="preserve">تمام </t>
  </si>
  <si>
    <t xml:space="preserve">روعة </t>
  </si>
  <si>
    <t xml:space="preserve">ندى الساجر </t>
  </si>
  <si>
    <t>احمد الناطور</t>
  </si>
  <si>
    <t>مهند علي</t>
  </si>
  <si>
    <t>تمام عيسى</t>
  </si>
  <si>
    <t>مصطفى جنيد</t>
  </si>
  <si>
    <t>وعد الضيا</t>
  </si>
  <si>
    <t>احمد العميان</t>
  </si>
  <si>
    <t>عبد الغني حموده</t>
  </si>
  <si>
    <t>عاطفة</t>
  </si>
  <si>
    <t>قاسم الصيص</t>
  </si>
  <si>
    <t>محمد حاكمه</t>
  </si>
  <si>
    <t>يمان السعيد الخلف</t>
  </si>
  <si>
    <t>نجوا</t>
  </si>
  <si>
    <t>احمد كوسه</t>
  </si>
  <si>
    <t>زين العابدين البرباري</t>
  </si>
  <si>
    <t>محمد سمور</t>
  </si>
  <si>
    <t>ناصر شيحا</t>
  </si>
  <si>
    <t xml:space="preserve">يحيى </t>
  </si>
  <si>
    <t xml:space="preserve">زينات </t>
  </si>
  <si>
    <t>الاء حبش</t>
  </si>
  <si>
    <t>ايهم السوسي</t>
  </si>
  <si>
    <t>عماد قباط الشهابي</t>
  </si>
  <si>
    <t>وسيم القصيباتي</t>
  </si>
  <si>
    <t>ثريا كنينه</t>
  </si>
  <si>
    <t>ديانا زعرور</t>
  </si>
  <si>
    <t>عبير قريش</t>
  </si>
  <si>
    <t>عزيزه عبد العال</t>
  </si>
  <si>
    <t>نور الهدى شباط</t>
  </si>
  <si>
    <t>بيان راشد</t>
  </si>
  <si>
    <t>امبره</t>
  </si>
  <si>
    <t>احمد غصن</t>
  </si>
  <si>
    <t>المى سلهب</t>
  </si>
  <si>
    <t>انصاف شيحة</t>
  </si>
  <si>
    <t>قلمون</t>
  </si>
  <si>
    <t>ايناس العدوج</t>
  </si>
  <si>
    <t>جمال حسن</t>
  </si>
  <si>
    <t>رواد الزير</t>
  </si>
  <si>
    <t>سهاد صافي</t>
  </si>
  <si>
    <t>غدير زلفو</t>
  </si>
  <si>
    <t>لين شبيرو</t>
  </si>
  <si>
    <t>محمد قزيز</t>
  </si>
  <si>
    <t>محمد قسوم</t>
  </si>
  <si>
    <t>مصعب الحمدان</t>
  </si>
  <si>
    <t>ناجي قسام</t>
  </si>
  <si>
    <t>نور بكر</t>
  </si>
  <si>
    <t>يوسف ياسين</t>
  </si>
  <si>
    <t>نور العبد الله العبد الرحمن</t>
  </si>
  <si>
    <t>ماريه الحجار</t>
  </si>
  <si>
    <t>مجدولين مصطفى</t>
  </si>
  <si>
    <t>محمد القصير</t>
  </si>
  <si>
    <t>معاذ الحمصي</t>
  </si>
  <si>
    <t>محمود سروجي</t>
  </si>
  <si>
    <t xml:space="preserve">محمد سليم </t>
  </si>
  <si>
    <t>اميره الباشا</t>
  </si>
  <si>
    <t>بدور العلي</t>
  </si>
  <si>
    <t>الطيانة</t>
  </si>
  <si>
    <t>جمال الهنيدي</t>
  </si>
  <si>
    <t xml:space="preserve">رشيد </t>
  </si>
  <si>
    <t>جهان كلا</t>
  </si>
  <si>
    <t>الماريه</t>
  </si>
  <si>
    <t>حمزه فواز</t>
  </si>
  <si>
    <t>خالد بدير</t>
  </si>
  <si>
    <t>ربيع سليمان</t>
  </si>
  <si>
    <t>رنيم ضاهر</t>
  </si>
  <si>
    <t>طارق النعسان</t>
  </si>
  <si>
    <t>عائشه سرجاوي</t>
  </si>
  <si>
    <t>كفرحايا</t>
  </si>
  <si>
    <t>عبد الله ابو هلال</t>
  </si>
  <si>
    <t>غفران الطويل</t>
  </si>
  <si>
    <t>محمد عبد الكريم</t>
  </si>
  <si>
    <t>فاطمه ذيب</t>
  </si>
  <si>
    <t>لانا بيروتي</t>
  </si>
  <si>
    <t>لينا كلثوم</t>
  </si>
  <si>
    <t>مروه الغصين</t>
  </si>
  <si>
    <t>مقداد فياض</t>
  </si>
  <si>
    <t>نيفين الهرن</t>
  </si>
  <si>
    <t>هاديه الذياب</t>
  </si>
  <si>
    <t>هبه زبيدي</t>
  </si>
  <si>
    <t>هديل الجباعي</t>
  </si>
  <si>
    <t>هديل غرز الدين</t>
  </si>
  <si>
    <t>هنادي محمد</t>
  </si>
  <si>
    <t>تبارك دلة</t>
  </si>
  <si>
    <t>جمعه الشتيوي</t>
  </si>
  <si>
    <t>مرزوق</t>
  </si>
  <si>
    <t>البحدليه</t>
  </si>
  <si>
    <t>عمر الحسون</t>
  </si>
  <si>
    <t>محمد فراس حمود</t>
  </si>
  <si>
    <t>ناهد الحمد</t>
  </si>
  <si>
    <t>الصور</t>
  </si>
  <si>
    <t>بهاء ابو ذياب</t>
  </si>
  <si>
    <t>خالد خير الدين</t>
  </si>
  <si>
    <t>عبادة طقش</t>
  </si>
  <si>
    <t>ترمالين</t>
  </si>
  <si>
    <t>ندى الحنش</t>
  </si>
  <si>
    <t>غاده الصارم</t>
  </si>
  <si>
    <t>الكرامة</t>
  </si>
  <si>
    <t>الاء الفهد</t>
  </si>
  <si>
    <t>رشا الطراد</t>
  </si>
  <si>
    <t>سهى الشحاده</t>
  </si>
  <si>
    <t>محمد بالوش</t>
  </si>
  <si>
    <t>ولاء الحموي</t>
  </si>
  <si>
    <t>تلقطا</t>
  </si>
  <si>
    <t>ابراهيم العمار</t>
  </si>
  <si>
    <t>اسما الزعبي</t>
  </si>
  <si>
    <t>أيهم محمد</t>
  </si>
  <si>
    <t>بشرى الشام</t>
  </si>
  <si>
    <t>فاطم</t>
  </si>
  <si>
    <t>حسام الصالح</t>
  </si>
  <si>
    <t>دعاء الشوحه</t>
  </si>
  <si>
    <t>محمد اياد</t>
  </si>
  <si>
    <t>رانيا العكله</t>
  </si>
  <si>
    <t>رشا سليمان</t>
  </si>
  <si>
    <t>جاهده</t>
  </si>
  <si>
    <t>زينو بشبش</t>
  </si>
  <si>
    <t>ديرعطيه</t>
  </si>
  <si>
    <t>عبدالعال عيطة</t>
  </si>
  <si>
    <t>علا ونوس</t>
  </si>
  <si>
    <t>علي عليان</t>
  </si>
  <si>
    <t>عيدة عرعور</t>
  </si>
  <si>
    <t>غسان مطر</t>
  </si>
  <si>
    <t>القطيلبية</t>
  </si>
  <si>
    <t>فراس الجوماني</t>
  </si>
  <si>
    <t>قمر مصري</t>
  </si>
  <si>
    <t>لور برصه</t>
  </si>
  <si>
    <t>روز</t>
  </si>
  <si>
    <t>محمدعزالدين حصوه</t>
  </si>
  <si>
    <t>مروه ابودرهمين</t>
  </si>
  <si>
    <t>نور حمدي</t>
  </si>
  <si>
    <t>نورا ناصر</t>
  </si>
  <si>
    <t>نيرمين يوسف</t>
  </si>
  <si>
    <t>هبه البدوي</t>
  </si>
  <si>
    <t>هبه السليمان</t>
  </si>
  <si>
    <t>هشام عبدالكريم</t>
  </si>
  <si>
    <t>يزن بلال</t>
  </si>
  <si>
    <t>بتول زيادة</t>
  </si>
  <si>
    <t>جمان مشوح</t>
  </si>
  <si>
    <t>سليمان عتال</t>
  </si>
  <si>
    <t>نور الورع</t>
  </si>
  <si>
    <t>محمد وئام درويش</t>
  </si>
  <si>
    <t>سلهب</t>
  </si>
  <si>
    <t>نور الهدى العسه</t>
  </si>
  <si>
    <t>ايات محمد</t>
  </si>
  <si>
    <t xml:space="preserve">محمد وليد </t>
  </si>
  <si>
    <t>ايهم ديوب</t>
  </si>
  <si>
    <t>باسل عبد الله</t>
  </si>
  <si>
    <t>باسل قاسم</t>
  </si>
  <si>
    <t>حسام رجب</t>
  </si>
  <si>
    <t>دينا</t>
  </si>
  <si>
    <t xml:space="preserve">رهف سيد احمد </t>
  </si>
  <si>
    <t xml:space="preserve">سعود </t>
  </si>
  <si>
    <t>عيسى عبد الله</t>
  </si>
  <si>
    <t>كاترين حسن</t>
  </si>
  <si>
    <t>كفاح زين الدين</t>
  </si>
  <si>
    <t>ماري محمد</t>
  </si>
  <si>
    <t>نسرين شوقل</t>
  </si>
  <si>
    <t>يعرب القباقلي</t>
  </si>
  <si>
    <t>ثوريا</t>
  </si>
  <si>
    <t>هديل الحلبي</t>
  </si>
  <si>
    <t>نور الهدى عياد</t>
  </si>
  <si>
    <t>احمد نمر</t>
  </si>
  <si>
    <t>محمود حمادة</t>
  </si>
  <si>
    <t>حسن السيد</t>
  </si>
  <si>
    <t xml:space="preserve">أدبي </t>
  </si>
  <si>
    <t xml:space="preserve">وفاء العلو </t>
  </si>
  <si>
    <t>محمد العكام</t>
  </si>
  <si>
    <t>م</t>
  </si>
  <si>
    <t>فصل ثاني 2021-2022</t>
  </si>
  <si>
    <t>فصل أول 2022-2023</t>
  </si>
  <si>
    <t>فصل ثاني 2022-2023</t>
  </si>
  <si>
    <t>Damascus</t>
  </si>
  <si>
    <t>damas</t>
  </si>
  <si>
    <t xml:space="preserve">DAMASCOUS </t>
  </si>
  <si>
    <t>HAMA</t>
  </si>
  <si>
    <t>DAMAS SUBRUB</t>
  </si>
  <si>
    <t>RIF DAMASCUS</t>
  </si>
  <si>
    <t>NAHLA</t>
  </si>
  <si>
    <t>aldaksha</t>
  </si>
  <si>
    <t>في حال وجود أي خطأ البيانات يمكنك التعديل من هنا</t>
  </si>
  <si>
    <t>شريعة</t>
  </si>
  <si>
    <t>الفصل الأول 2022-2023</t>
  </si>
  <si>
    <t>الفصل الثاني 2022-2023</t>
  </si>
  <si>
    <t>الفصل الثاني 2021-2022</t>
  </si>
  <si>
    <t>اعادة ارتباط من 2019-2020</t>
  </si>
  <si>
    <t>مستنفذ بنتيجة امتحانات الفصل الثاني للعام 2022-2023</t>
  </si>
  <si>
    <t>اعادة ارتباط ف2 2021-2022</t>
  </si>
  <si>
    <t>ضعف الرسوم</t>
  </si>
  <si>
    <t>اعادة ارتباط من ف1 2023</t>
  </si>
  <si>
    <t>اعادة ارتباط من ف1 2022-2023</t>
  </si>
  <si>
    <t>اعادة ارتباط ف1 2023</t>
  </si>
  <si>
    <t>اعادة تسجيل من ف1 2023</t>
  </si>
  <si>
    <t>مستنفذ بنتيجة الفصل الثاني للعام 2020-2021</t>
  </si>
  <si>
    <t>مستنفذ بنتيجة الفصل الأول للعام 2021-2022</t>
  </si>
  <si>
    <t>مستنفذ بنتيجة الفصل الأول للعام 2022-2023</t>
  </si>
  <si>
    <t>مستنفذ بنتيجة الفصل الثاني للعام 2021-2022</t>
  </si>
  <si>
    <t>اعادة ارتباط الفصل الأول 2022-2023</t>
  </si>
  <si>
    <t>اعادة ارتباط الفصل الأول 2023-2024</t>
  </si>
  <si>
    <t>إعادة ارتباط فصل أول 2023-2024</t>
  </si>
  <si>
    <t>سدره السروجي</t>
  </si>
  <si>
    <t>منهل الخضر</t>
  </si>
  <si>
    <t>شادي اسماعيل</t>
  </si>
  <si>
    <t>أحمد دعبول</t>
  </si>
  <si>
    <t>غفران أبو عباس</t>
  </si>
  <si>
    <t>حلا المعجل</t>
  </si>
  <si>
    <t>مجدي شقير</t>
  </si>
  <si>
    <t>مهند هواش</t>
  </si>
  <si>
    <t>خلدون سلامه</t>
  </si>
  <si>
    <t>صفوح</t>
  </si>
  <si>
    <t>أحمد الكناوي</t>
  </si>
  <si>
    <t>طلال خطيب</t>
  </si>
  <si>
    <t>حمزه العبد الله</t>
  </si>
  <si>
    <t>عيسى النابلسي</t>
  </si>
  <si>
    <t>ادريسي</t>
  </si>
  <si>
    <t>لطيفه بلول</t>
  </si>
  <si>
    <t>مراد الحاج محمد اليونس</t>
  </si>
  <si>
    <t>عامر بشارة</t>
  </si>
  <si>
    <t>خالد القصار</t>
  </si>
  <si>
    <t>كرم السلامه</t>
  </si>
  <si>
    <t>شادي عبد الكريم</t>
  </si>
  <si>
    <t>رزم عيسى</t>
  </si>
  <si>
    <t xml:space="preserve">جومانا </t>
  </si>
  <si>
    <t>مصطفى نجار</t>
  </si>
  <si>
    <t>محمود الزعبي</t>
  </si>
  <si>
    <t>محمد سلمان</t>
  </si>
  <si>
    <t>رحاب عباس</t>
  </si>
  <si>
    <t>علياء مسرابي</t>
  </si>
  <si>
    <t>علي  درويش</t>
  </si>
  <si>
    <t>صلاح الدين الحموي</t>
  </si>
  <si>
    <t>شادي شريف</t>
  </si>
  <si>
    <t>نجاح سليمون</t>
  </si>
  <si>
    <t>رابح اتمت</t>
  </si>
  <si>
    <t>رؤى عباس</t>
  </si>
  <si>
    <t>باسل الاسدي</t>
  </si>
  <si>
    <t>باسل إبراهيم</t>
  </si>
  <si>
    <t>ايمان كايد</t>
  </si>
  <si>
    <t>انيسه الحراكي</t>
  </si>
  <si>
    <t>احسان كنفاني</t>
  </si>
  <si>
    <t>تميم المقداد</t>
  </si>
  <si>
    <t>فصل أول 2023-2024</t>
  </si>
  <si>
    <t>الفصل الأول 2023-2024</t>
  </si>
  <si>
    <t>مستنفذ بنتيجة امتحانات الفصل الأول 2023-2024</t>
  </si>
  <si>
    <t>حرمان ثلاث دورات امتحانية - ف1 -22-23</t>
  </si>
  <si>
    <t>حرمان دورتين امتحانيتين - ف1 -22-23</t>
  </si>
  <si>
    <t>إعادة تسجيل من الفصل الأول 22-23</t>
  </si>
  <si>
    <t>مستنفذ فصل أول 2022-2023</t>
  </si>
  <si>
    <t>فصل ثاني 2023-2024</t>
  </si>
  <si>
    <t>الفصل الثاني 2023-2024</t>
  </si>
  <si>
    <t>إرسال ملف الإستمارة (Excel ) عبر البريد الإلكتروني إلى العنوان التالي :
log.ol@hotmail.com 
ويجب أن يكون موضوع الإيميل هو الرقم الامتحاني للطالب</t>
  </si>
  <si>
    <t xml:space="preserve">ثم تسليم استمارة التسجيل مع إيصال المصرف إلى شؤون طلاب الدراسات القانونية - كلية الحقوق - الطابق الثاني خلال مدة أقصاها أسبوع من تاريخ إرسال الإيميل .
</t>
  </si>
  <si>
    <t>القانون الجزائي دولي</t>
  </si>
  <si>
    <t>محمد شحادة</t>
  </si>
  <si>
    <t>أوائل</t>
  </si>
  <si>
    <t>ذوي الشهداء والجرحى</t>
  </si>
  <si>
    <t>فصل أول 2024-2025</t>
  </si>
  <si>
    <t>جبران مراد</t>
  </si>
  <si>
    <t>احمد الاقرع المصري</t>
  </si>
  <si>
    <t>يسرى السكفوني</t>
  </si>
  <si>
    <t>أحمد الطالب</t>
  </si>
  <si>
    <t>أمجد النداف</t>
  </si>
  <si>
    <t>حسام الاحمد</t>
  </si>
  <si>
    <t>رامز عمر</t>
  </si>
  <si>
    <t>رزان حسن</t>
  </si>
  <si>
    <t>شيرين الكوسى</t>
  </si>
  <si>
    <t>طارق الحلبي</t>
  </si>
  <si>
    <t>عبد الله الاسد</t>
  </si>
  <si>
    <t>عوض أبو صافي</t>
  </si>
  <si>
    <t>منتها</t>
  </si>
  <si>
    <t>غاندي منصور</t>
  </si>
  <si>
    <t>محمد الرفاعي</t>
  </si>
  <si>
    <t>زاهره</t>
  </si>
  <si>
    <t>محمد القاضي</t>
  </si>
  <si>
    <t>محمد حجي</t>
  </si>
  <si>
    <t>هويدة</t>
  </si>
  <si>
    <t>أنس الداهوك</t>
  </si>
  <si>
    <t>مفلح</t>
  </si>
  <si>
    <t>خديجه عيسى</t>
  </si>
  <si>
    <t>اباء سليمان</t>
  </si>
  <si>
    <t>كلال العبد الله</t>
  </si>
  <si>
    <t>سميه الأحمر</t>
  </si>
  <si>
    <t>محمد عليان</t>
  </si>
  <si>
    <t>محمد ظافر</t>
  </si>
  <si>
    <t>نسمات</t>
  </si>
  <si>
    <t>عصام صوان</t>
  </si>
  <si>
    <t>علي الزيدان</t>
  </si>
  <si>
    <t>حلوم</t>
  </si>
  <si>
    <t>هيفاء مهنا</t>
  </si>
  <si>
    <t>ثورة</t>
  </si>
  <si>
    <t>حليمة حديد</t>
  </si>
  <si>
    <t>عمر الخير الله</t>
  </si>
  <si>
    <t>خزنة</t>
  </si>
  <si>
    <t xml:space="preserve">خيرو لطوف </t>
  </si>
  <si>
    <t xml:space="preserve">معينة </t>
  </si>
  <si>
    <t>فادي الاسعد</t>
  </si>
  <si>
    <t>منتجب خضور</t>
  </si>
  <si>
    <t>غاليه</t>
  </si>
  <si>
    <t>ياسر جزار</t>
  </si>
  <si>
    <t>عمار جديد</t>
  </si>
  <si>
    <t>لونا المارديني</t>
  </si>
  <si>
    <t>احمد عبد الله</t>
  </si>
  <si>
    <t>اعتدال شعبان</t>
  </si>
  <si>
    <t>محمد السرحان</t>
  </si>
  <si>
    <t>حسان برهوم</t>
  </si>
  <si>
    <t>مريم سليمان</t>
  </si>
  <si>
    <t>الحجر</t>
  </si>
  <si>
    <t>سهى</t>
  </si>
  <si>
    <t>سماره بولات</t>
  </si>
  <si>
    <t>محمد قاص</t>
  </si>
  <si>
    <t>الفصل الأول 2024-2025</t>
  </si>
  <si>
    <t>منقطع</t>
  </si>
  <si>
    <t>مستنفذ 2024-2025 - ف2</t>
  </si>
  <si>
    <t>إعادة تسجيل</t>
  </si>
  <si>
    <t>مستنفذ بنتيجة الفصل الاول للعام 2021-2022</t>
  </si>
  <si>
    <t>الفصل الثاني 2025-2024</t>
  </si>
  <si>
    <t>خلدون عبدالله</t>
  </si>
  <si>
    <t>خلود عبد الله</t>
  </si>
  <si>
    <t>محمد حمصي</t>
  </si>
  <si>
    <t>محمد سليم عواطة</t>
  </si>
  <si>
    <t>إبراهيم الموسى</t>
  </si>
  <si>
    <t>إسماعيل الجاسم</t>
  </si>
  <si>
    <t>تقي السيد احمد</t>
  </si>
  <si>
    <t>تيسير شربجي</t>
  </si>
  <si>
    <t>حازم قابيل</t>
  </si>
  <si>
    <t>حسام الحجي</t>
  </si>
  <si>
    <t>حسين الحمود</t>
  </si>
  <si>
    <t>دياب ناصر الدين</t>
  </si>
  <si>
    <t>رشا إبراهيم</t>
  </si>
  <si>
    <t>عبد الرزاق المر</t>
  </si>
  <si>
    <t>عبد الله الحجي</t>
  </si>
  <si>
    <t>عبد المحسن قسوات</t>
  </si>
  <si>
    <t>عبد الواحد عبد المجيد</t>
  </si>
  <si>
    <t>علاء صابوني</t>
  </si>
  <si>
    <t>فادي الهلال</t>
  </si>
  <si>
    <t>فراس بركات</t>
  </si>
  <si>
    <t>مؤيد السطوف</t>
  </si>
  <si>
    <t>محمد الشعيري</t>
  </si>
  <si>
    <t>محمد هاجر العمري</t>
  </si>
  <si>
    <t>محمود سطله</t>
  </si>
  <si>
    <t>مهند عطايا</t>
  </si>
  <si>
    <t>نبيل احمد</t>
  </si>
  <si>
    <t>فضل جمعة</t>
  </si>
  <si>
    <t>محمد زاهر بصمه جي</t>
  </si>
  <si>
    <t>إبراهيم المحمد</t>
  </si>
  <si>
    <t>شهد الاسعد البكري</t>
  </si>
  <si>
    <t>محمد مظهر المنجد</t>
  </si>
  <si>
    <t>محمد جاسم</t>
  </si>
  <si>
    <t>محمد معدل</t>
  </si>
  <si>
    <t>كامل البشر</t>
  </si>
  <si>
    <t>احمد منذر مارديني</t>
  </si>
  <si>
    <t>حمزه ابراهيم</t>
  </si>
  <si>
    <t>نمير ديب</t>
  </si>
  <si>
    <t>الاستمارة الخاصة بتسجيل طلاب برنامج الدراسات القانونية في الدورة التكميلية للعام الدراسي 2025/2024</t>
  </si>
  <si>
    <t xml:space="preserve">                                                       المقررات المسجلة في الدورة التكميلية للعام الدراسي 2024/ 2025
ملاحظة 1:تقع اختيار جميع هذه المقررات على مسؤولية الطالب.
ملاحظة 2 :لا تعدل هذه المقررات أو يضاف تسجيل أي مقرر بعد تسديد الرسوم وتثبيت التسجيل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</si>
</sst>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010000]yyyy/mm/dd;@"/>
    <numFmt numFmtId="165" formatCode="#,##0\ &quot;ل.س.‏&quot;"/>
  </numFmts>
  <fonts count="86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8"/>
      <scheme val="minor"/>
    </font>
    <font>
      <b/>
      <sz val="12"/>
      <name val="Arial"/>
      <family val="2"/>
    </font>
    <font>
      <b/>
      <sz val="12"/>
      <name val="Sakkal Majalla"/>
    </font>
    <font>
      <b/>
      <sz val="11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0"/>
      <name val="Traditional Arabic"/>
      <family val="1"/>
    </font>
    <font>
      <sz val="11"/>
      <color theme="0"/>
      <name val="Arial"/>
      <family val="2"/>
      <scheme val="minor"/>
    </font>
    <font>
      <u/>
      <sz val="10"/>
      <color theme="10"/>
      <name val="Arial"/>
      <family val="2"/>
    </font>
    <font>
      <sz val="11"/>
      <color rgb="FFFF0000"/>
      <name val="Arial"/>
      <family val="2"/>
      <scheme val="minor"/>
    </font>
    <font>
      <b/>
      <sz val="12"/>
      <color rgb="FFFF0000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color theme="1"/>
      <name val="Sakkal Majalla"/>
    </font>
    <font>
      <b/>
      <sz val="16"/>
      <color theme="0"/>
      <name val="Arial"/>
      <family val="2"/>
    </font>
    <font>
      <b/>
      <sz val="11"/>
      <name val="Arial"/>
      <family val="2"/>
      <scheme val="minor"/>
    </font>
    <font>
      <b/>
      <sz val="14"/>
      <color theme="0"/>
      <name val="Arial"/>
      <family val="2"/>
      <scheme val="minor"/>
    </font>
    <font>
      <b/>
      <sz val="14"/>
      <color theme="8" tint="-0.249977111117893"/>
      <name val="Arial"/>
      <family val="2"/>
      <scheme val="minor"/>
    </font>
    <font>
      <b/>
      <sz val="14"/>
      <name val="Arial"/>
      <family val="2"/>
      <scheme val="minor"/>
    </font>
    <font>
      <b/>
      <sz val="12"/>
      <color theme="0"/>
      <name val="Arial"/>
      <family val="2"/>
    </font>
    <font>
      <b/>
      <sz val="16"/>
      <color theme="0"/>
      <name val="Arial"/>
      <family val="2"/>
      <scheme val="minor"/>
    </font>
    <font>
      <b/>
      <sz val="10"/>
      <color theme="0"/>
      <name val="Arial"/>
      <family val="2"/>
    </font>
    <font>
      <b/>
      <sz val="14"/>
      <color theme="1"/>
      <name val="Sakkal Majalla"/>
    </font>
    <font>
      <sz val="11"/>
      <color theme="1"/>
      <name val="Sakkal Majalla"/>
    </font>
    <font>
      <b/>
      <sz val="18"/>
      <color theme="1"/>
      <name val="Sakkal Majalla"/>
    </font>
    <font>
      <b/>
      <sz val="14"/>
      <color rgb="FFFF0000"/>
      <name val="Sakkal Majalla"/>
    </font>
    <font>
      <b/>
      <sz val="18"/>
      <color rgb="FFFF0000"/>
      <name val="Sakkal Majalla"/>
    </font>
    <font>
      <b/>
      <sz val="14"/>
      <color theme="0"/>
      <name val="Sakkal Majalla"/>
    </font>
    <font>
      <b/>
      <u/>
      <sz val="14"/>
      <color theme="0"/>
      <name val="Sakkal Majalla"/>
    </font>
    <font>
      <sz val="14"/>
      <color theme="0"/>
      <name val="Sakkal Majalla"/>
    </font>
    <font>
      <sz val="11"/>
      <color theme="0"/>
      <name val="Sakkal Majalla"/>
    </font>
    <font>
      <sz val="14"/>
      <color theme="1"/>
      <name val="Sakkal Majalla"/>
    </font>
    <font>
      <b/>
      <u/>
      <sz val="16"/>
      <color theme="0"/>
      <name val="Sakkal Majalla"/>
    </font>
    <font>
      <b/>
      <sz val="16"/>
      <color rgb="FFFF0000"/>
      <name val="Sakkal Majalla"/>
    </font>
    <font>
      <b/>
      <u/>
      <sz val="12"/>
      <color theme="10"/>
      <name val="Sakkal Majalla"/>
    </font>
    <font>
      <b/>
      <sz val="16"/>
      <color rgb="FF0070C0"/>
      <name val="Sakkal Majalla"/>
    </font>
    <font>
      <b/>
      <u/>
      <sz val="12"/>
      <name val="Arial"/>
      <family val="2"/>
    </font>
    <font>
      <sz val="11"/>
      <color theme="1"/>
      <name val="Arial"/>
      <family val="2"/>
      <scheme val="minor"/>
    </font>
    <font>
      <sz val="8"/>
      <name val="Arial"/>
      <family val="2"/>
      <scheme val="minor"/>
    </font>
    <font>
      <b/>
      <u/>
      <sz val="12"/>
      <color theme="0"/>
      <name val="Arial"/>
      <family val="2"/>
    </font>
    <font>
      <sz val="14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  <scheme val="minor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u/>
      <sz val="1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sz val="14"/>
      <color rgb="FF002060"/>
      <name val="Arial"/>
      <family val="2"/>
    </font>
    <font>
      <sz val="11"/>
      <name val="Arial"/>
      <family val="2"/>
      <scheme val="minor"/>
    </font>
    <font>
      <b/>
      <sz val="10"/>
      <color rgb="FFFF0000"/>
      <name val="Arial"/>
      <family val="2"/>
    </font>
    <font>
      <b/>
      <sz val="14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8"/>
      <color theme="0"/>
      <name val="Arial"/>
      <family val="2"/>
    </font>
    <font>
      <sz val="11"/>
      <name val="Arial"/>
      <family val="2"/>
    </font>
    <font>
      <sz val="8"/>
      <color theme="0"/>
      <name val="Arial"/>
      <family val="2"/>
    </font>
    <font>
      <b/>
      <sz val="12"/>
      <color rgb="FF002060"/>
      <name val="Arial"/>
      <family val="2"/>
    </font>
    <font>
      <sz val="10"/>
      <color theme="0"/>
      <name val="Arial"/>
      <family val="2"/>
    </font>
    <font>
      <sz val="12"/>
      <color rgb="FF002060"/>
      <name val="Arial"/>
      <family val="2"/>
    </font>
    <font>
      <b/>
      <sz val="18"/>
      <color rgb="FFFF0000"/>
      <name val="Arial"/>
      <family val="2"/>
    </font>
    <font>
      <b/>
      <sz val="14"/>
      <color theme="7" tint="0.79998168889431442"/>
      <name val="Arial"/>
      <family val="2"/>
      <scheme val="minor"/>
    </font>
    <font>
      <b/>
      <sz val="16"/>
      <color theme="0"/>
      <name val="Sakkal Majalla"/>
    </font>
    <font>
      <sz val="14"/>
      <name val="Sakkal Majalla"/>
    </font>
    <font>
      <sz val="14"/>
      <color rgb="FFFF0000"/>
      <name val="Sakkal Majalla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002060"/>
      <name val="Arial"/>
      <family val="2"/>
    </font>
    <font>
      <b/>
      <sz val="16"/>
      <color theme="1"/>
      <name val="Arial"/>
      <family val="2"/>
    </font>
    <font>
      <sz val="20"/>
      <color theme="1"/>
      <name val="Arial"/>
      <family val="2"/>
    </font>
    <font>
      <b/>
      <sz val="11"/>
      <color rgb="FFFF0000"/>
      <name val="Arial"/>
      <family val="2"/>
      <scheme val="minor"/>
    </font>
    <font>
      <b/>
      <sz val="11"/>
      <color theme="0"/>
      <name val="Sakkal Majalla"/>
    </font>
    <font>
      <sz val="12"/>
      <color rgb="FFFF0000"/>
      <name val="Arial"/>
      <family val="2"/>
      <scheme val="minor"/>
    </font>
    <font>
      <sz val="16"/>
      <color theme="1"/>
      <name val="Sakkal Majalla"/>
    </font>
    <font>
      <sz val="11"/>
      <name val="Sakkal Majalla"/>
    </font>
    <font>
      <sz val="11"/>
      <color rgb="FF0070C0"/>
      <name val="Sakkal Majalla"/>
    </font>
    <font>
      <b/>
      <sz val="16"/>
      <name val="Sakkal Majalla"/>
    </font>
    <font>
      <sz val="12"/>
      <color rgb="FFFF0000"/>
      <name val="Arial"/>
      <family val="2"/>
    </font>
    <font>
      <b/>
      <sz val="16"/>
      <color rgb="FFFF0000"/>
      <name val="Arial"/>
      <family val="2"/>
    </font>
    <font>
      <sz val="8"/>
      <color theme="1"/>
      <name val="Arial"/>
      <family val="2"/>
    </font>
    <font>
      <sz val="12"/>
      <color theme="1"/>
      <name val="Sakkal Majalla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3855A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54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thick">
        <color theme="0"/>
      </bottom>
      <diagonal/>
    </border>
    <border>
      <left/>
      <right style="dashDot">
        <color theme="0"/>
      </right>
      <top/>
      <bottom/>
      <diagonal/>
    </border>
    <border>
      <left style="dashDot">
        <color theme="0"/>
      </left>
      <right style="dashDot">
        <color theme="0"/>
      </right>
      <top/>
      <bottom/>
      <diagonal/>
    </border>
    <border>
      <left style="dashDotDot">
        <color theme="0"/>
      </left>
      <right style="dashDotDot">
        <color theme="0"/>
      </right>
      <top style="thin">
        <color theme="0"/>
      </top>
      <bottom style="thin">
        <color theme="0"/>
      </bottom>
      <diagonal/>
    </border>
    <border>
      <left style="dashDotDot">
        <color theme="0"/>
      </left>
      <right style="double">
        <color indexed="64"/>
      </right>
      <top style="thin">
        <color theme="0"/>
      </top>
      <bottom style="thin">
        <color theme="0"/>
      </bottom>
      <diagonal/>
    </border>
    <border>
      <left style="double">
        <color indexed="64"/>
      </left>
      <right style="dashDotDot">
        <color theme="0"/>
      </right>
      <top style="thin">
        <color theme="0"/>
      </top>
      <bottom style="thin">
        <color theme="0"/>
      </bottom>
      <diagonal/>
    </border>
    <border>
      <left style="dashDot">
        <color theme="0"/>
      </left>
      <right style="dashDot">
        <color theme="0"/>
      </right>
      <top/>
      <bottom style="medium">
        <color theme="0"/>
      </bottom>
      <diagonal/>
    </border>
    <border>
      <left style="dashDot">
        <color theme="0"/>
      </left>
      <right/>
      <top/>
      <bottom/>
      <diagonal/>
    </border>
    <border>
      <left style="dashDot">
        <color theme="0"/>
      </left>
      <right/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dashDotDot">
        <color theme="0"/>
      </left>
      <right/>
      <top style="thin">
        <color theme="0"/>
      </top>
      <bottom style="thin">
        <color theme="0"/>
      </bottom>
      <diagonal/>
    </border>
    <border>
      <left style="double">
        <color auto="1"/>
      </left>
      <right style="mediumDashDot">
        <color auto="1"/>
      </right>
      <top style="thin">
        <color auto="1"/>
      </top>
      <bottom style="medium">
        <color auto="1"/>
      </bottom>
      <diagonal/>
    </border>
    <border>
      <left style="mediumDashDot">
        <color auto="1"/>
      </left>
      <right style="mediumDashDot">
        <color auto="1"/>
      </right>
      <top style="thin">
        <color auto="1"/>
      </top>
      <bottom style="medium">
        <color auto="1"/>
      </bottom>
      <diagonal/>
    </border>
    <border>
      <left style="mediumDashDot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DashDot">
        <color auto="1"/>
      </right>
      <top style="medium">
        <color auto="1"/>
      </top>
      <bottom style="medium">
        <color auto="1"/>
      </bottom>
      <diagonal/>
    </border>
    <border>
      <left style="mediumDashDot">
        <color auto="1"/>
      </left>
      <right style="mediumDashDot">
        <color auto="1"/>
      </right>
      <top style="medium">
        <color auto="1"/>
      </top>
      <bottom style="medium">
        <color auto="1"/>
      </bottom>
      <diagonal/>
    </border>
    <border>
      <left style="mediumDashDot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mediumDashDot">
        <color auto="1"/>
      </left>
      <right style="mediumDashDot">
        <color auto="1"/>
      </right>
      <top style="thin">
        <color auto="1"/>
      </top>
      <bottom/>
      <diagonal/>
    </border>
    <border>
      <left style="mediumDashDot">
        <color auto="1"/>
      </left>
      <right style="mediumDashDot">
        <color auto="1"/>
      </right>
      <top/>
      <bottom/>
      <diagonal/>
    </border>
    <border>
      <left style="mediumDashDot">
        <color auto="1"/>
      </left>
      <right style="mediumDashDot">
        <color auto="1"/>
      </right>
      <top/>
      <bottom style="medium">
        <color auto="1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/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thin">
        <color theme="0"/>
      </right>
      <top style="medium">
        <color theme="0"/>
      </top>
      <bottom style="dashed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dashed">
        <color theme="0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dashed">
        <color theme="0"/>
      </top>
      <bottom style="dashed">
        <color theme="0"/>
      </bottom>
      <diagonal/>
    </border>
    <border>
      <left style="thin">
        <color theme="0"/>
      </left>
      <right style="thin">
        <color theme="0"/>
      </right>
      <top style="dashed">
        <color theme="0"/>
      </top>
      <bottom style="dashed">
        <color theme="0"/>
      </bottom>
      <diagonal/>
    </border>
    <border>
      <left style="thin">
        <color theme="0"/>
      </left>
      <right/>
      <top/>
      <bottom style="dashed">
        <color theme="0"/>
      </bottom>
      <diagonal/>
    </border>
    <border>
      <left/>
      <right style="medium">
        <color theme="0"/>
      </right>
      <top/>
      <bottom style="dashed">
        <color theme="0"/>
      </bottom>
      <diagonal/>
    </border>
    <border>
      <left style="medium">
        <color indexed="64"/>
      </left>
      <right/>
      <top style="medium">
        <color theme="0"/>
      </top>
      <bottom style="medium">
        <color theme="0"/>
      </bottom>
      <diagonal/>
    </border>
    <border>
      <left/>
      <right style="medium">
        <color indexed="64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dashed">
        <color theme="0"/>
      </top>
      <bottom style="dashed">
        <color theme="0"/>
      </bottom>
      <diagonal/>
    </border>
    <border>
      <left/>
      <right/>
      <top style="dashed">
        <color theme="0"/>
      </top>
      <bottom style="dashed">
        <color theme="0"/>
      </bottom>
      <diagonal/>
    </border>
    <border>
      <left/>
      <right style="thin">
        <color theme="0"/>
      </right>
      <top style="dashed">
        <color theme="0"/>
      </top>
      <bottom style="dashed">
        <color theme="0"/>
      </bottom>
      <diagonal/>
    </border>
    <border>
      <left style="thin">
        <color theme="0"/>
      </left>
      <right style="medium">
        <color theme="0"/>
      </right>
      <top style="dashed">
        <color theme="0"/>
      </top>
      <bottom style="dashed">
        <color theme="0"/>
      </bottom>
      <diagonal/>
    </border>
    <border>
      <left style="medium">
        <color theme="0"/>
      </left>
      <right/>
      <top style="dashed">
        <color theme="0"/>
      </top>
      <bottom style="medium">
        <color theme="0"/>
      </bottom>
      <diagonal/>
    </border>
    <border>
      <left/>
      <right/>
      <top style="dashed">
        <color theme="0"/>
      </top>
      <bottom style="medium">
        <color theme="0"/>
      </bottom>
      <diagonal/>
    </border>
    <border>
      <left/>
      <right style="thin">
        <color theme="0"/>
      </right>
      <top style="dashed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dashed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dashed">
        <color theme="0"/>
      </top>
      <bottom style="medium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ashed">
        <color theme="0"/>
      </right>
      <top style="thin">
        <color theme="0"/>
      </top>
      <bottom style="thin">
        <color theme="0"/>
      </bottom>
      <diagonal/>
    </border>
    <border>
      <left style="dashed">
        <color theme="0"/>
      </left>
      <right style="dashed">
        <color theme="0"/>
      </right>
      <top style="thin">
        <color theme="0"/>
      </top>
      <bottom style="thin">
        <color theme="0"/>
      </bottom>
      <diagonal/>
    </border>
    <border>
      <left style="dashed">
        <color theme="0"/>
      </left>
      <right style="double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double">
        <color auto="1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dashed">
        <color theme="0"/>
      </right>
      <top style="double">
        <color auto="1"/>
      </top>
      <bottom style="thin">
        <color theme="0"/>
      </bottom>
      <diagonal/>
    </border>
    <border>
      <left style="dashed">
        <color theme="0"/>
      </left>
      <right/>
      <top style="double">
        <color auto="1"/>
      </top>
      <bottom style="thin">
        <color theme="0"/>
      </bottom>
      <diagonal/>
    </border>
    <border>
      <left/>
      <right style="double">
        <color auto="1"/>
      </right>
      <top style="double">
        <color auto="1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dashed">
        <color theme="0"/>
      </right>
      <top style="thin">
        <color theme="0"/>
      </top>
      <bottom style="double">
        <color indexed="64"/>
      </bottom>
      <diagonal/>
    </border>
    <border>
      <left style="dashed">
        <color theme="0"/>
      </left>
      <right style="dashed">
        <color theme="0"/>
      </right>
      <top style="thin">
        <color theme="0"/>
      </top>
      <bottom style="double">
        <color indexed="64"/>
      </bottom>
      <diagonal/>
    </border>
    <border>
      <left style="dashed">
        <color theme="0"/>
      </left>
      <right style="double">
        <color auto="1"/>
      </right>
      <top style="thin">
        <color theme="0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theme="0"/>
      </top>
      <bottom style="thin">
        <color theme="0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3855A6"/>
      </left>
      <right/>
      <top style="thick">
        <color rgb="FF3855A6"/>
      </top>
      <bottom/>
      <diagonal/>
    </border>
    <border>
      <left/>
      <right/>
      <top style="thick">
        <color rgb="FF3855A6"/>
      </top>
      <bottom/>
      <diagonal/>
    </border>
    <border>
      <left/>
      <right style="thick">
        <color rgb="FF3855A6"/>
      </right>
      <top style="thick">
        <color rgb="FF3855A6"/>
      </top>
      <bottom/>
      <diagonal/>
    </border>
    <border>
      <left style="thick">
        <color rgb="FF3855A6"/>
      </left>
      <right/>
      <top/>
      <bottom style="thick">
        <color rgb="FF3855A6"/>
      </bottom>
      <diagonal/>
    </border>
    <border>
      <left/>
      <right/>
      <top/>
      <bottom style="thick">
        <color rgb="FF3855A6"/>
      </bottom>
      <diagonal/>
    </border>
    <border>
      <left/>
      <right style="thick">
        <color rgb="FF3855A6"/>
      </right>
      <top/>
      <bottom style="thick">
        <color rgb="FF3855A6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theme="0"/>
      </top>
      <bottom style="thin">
        <color theme="0"/>
      </bottom>
      <diagonal/>
    </border>
    <border>
      <left/>
      <right/>
      <top style="double">
        <color theme="0"/>
      </top>
      <bottom style="thin">
        <color theme="0"/>
      </bottom>
      <diagonal/>
    </border>
    <border>
      <left/>
      <right style="double">
        <color auto="1"/>
      </right>
      <top style="double">
        <color theme="0"/>
      </top>
      <bottom style="thin">
        <color theme="0"/>
      </bottom>
      <diagonal/>
    </border>
    <border>
      <left style="double">
        <color indexed="64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medium">
        <color auto="1"/>
      </right>
      <top style="thin">
        <color theme="0"/>
      </top>
      <bottom style="thin">
        <color indexed="64"/>
      </bottom>
      <diagonal/>
    </border>
    <border>
      <left/>
      <right style="double">
        <color auto="1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medium">
        <color auto="1"/>
      </bottom>
      <diagonal/>
    </border>
    <border>
      <left/>
      <right style="medium">
        <color auto="1"/>
      </right>
      <top style="thin">
        <color theme="0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double">
        <color indexed="64"/>
      </right>
      <top/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</borders>
  <cellStyleXfs count="7">
    <xf numFmtId="0" fontId="0" fillId="0" borderId="0"/>
    <xf numFmtId="0" fontId="10" fillId="0" borderId="0" applyNumberFormat="0" applyFill="0" applyBorder="0" applyAlignment="0" applyProtection="0"/>
    <xf numFmtId="0" fontId="7" fillId="0" borderId="0"/>
    <xf numFmtId="0" fontId="8" fillId="0" borderId="0"/>
    <xf numFmtId="0" fontId="7" fillId="0" borderId="0"/>
    <xf numFmtId="0" fontId="40" fillId="0" borderId="0"/>
    <xf numFmtId="0" fontId="1" fillId="0" borderId="0"/>
  </cellStyleXfs>
  <cellXfs count="536">
    <xf numFmtId="0" fontId="0" fillId="0" borderId="0" xfId="0"/>
    <xf numFmtId="0" fontId="0" fillId="0" borderId="0" xfId="0" applyProtection="1">
      <protection hidden="1"/>
    </xf>
    <xf numFmtId="0" fontId="9" fillId="0" borderId="0" xfId="0" applyFont="1"/>
    <xf numFmtId="49" fontId="0" fillId="0" borderId="0" xfId="0" applyNumberFormat="1"/>
    <xf numFmtId="0" fontId="18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vertical="center" shrinkToFit="1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20" fillId="9" borderId="15" xfId="0" applyFont="1" applyFill="1" applyBorder="1" applyAlignment="1" applyProtection="1">
      <alignment horizontal="center" vertical="center"/>
      <protection hidden="1"/>
    </xf>
    <xf numFmtId="0" fontId="20" fillId="9" borderId="16" xfId="0" applyFont="1" applyFill="1" applyBorder="1" applyAlignment="1" applyProtection="1">
      <alignment horizontal="center" vertical="center"/>
      <protection hidden="1"/>
    </xf>
    <xf numFmtId="14" fontId="20" fillId="9" borderId="16" xfId="0" applyNumberFormat="1" applyFont="1" applyFill="1" applyBorder="1" applyAlignment="1" applyProtection="1">
      <alignment horizontal="center" vertical="center"/>
      <protection hidden="1"/>
    </xf>
    <xf numFmtId="14" fontId="0" fillId="0" borderId="0" xfId="0" applyNumberFormat="1" applyProtection="1">
      <protection hidden="1"/>
    </xf>
    <xf numFmtId="0" fontId="0" fillId="0" borderId="0" xfId="0" applyAlignment="1">
      <alignment wrapText="1"/>
    </xf>
    <xf numFmtId="0" fontId="26" fillId="0" borderId="0" xfId="0" applyFont="1"/>
    <xf numFmtId="0" fontId="25" fillId="0" borderId="0" xfId="0" applyFont="1" applyAlignment="1">
      <alignment horizontal="center"/>
    </xf>
    <xf numFmtId="0" fontId="25" fillId="0" borderId="0" xfId="0" applyFont="1"/>
    <xf numFmtId="0" fontId="31" fillId="9" borderId="53" xfId="1" applyFont="1" applyFill="1" applyBorder="1"/>
    <xf numFmtId="0" fontId="34" fillId="0" borderId="0" xfId="0" applyFont="1"/>
    <xf numFmtId="0" fontId="34" fillId="0" borderId="0" xfId="0" applyFont="1" applyAlignment="1">
      <alignment horizontal="center"/>
    </xf>
    <xf numFmtId="0" fontId="37" fillId="0" borderId="0" xfId="1" applyFont="1" applyFill="1" applyBorder="1" applyAlignment="1">
      <alignment vertical="center" wrapText="1"/>
    </xf>
    <xf numFmtId="0" fontId="37" fillId="0" borderId="0" xfId="1" applyFont="1" applyFill="1" applyAlignment="1"/>
    <xf numFmtId="0" fontId="17" fillId="0" borderId="0" xfId="0" applyFont="1" applyAlignment="1" applyProtection="1">
      <alignment vertical="center"/>
      <protection hidden="1"/>
    </xf>
    <xf numFmtId="0" fontId="22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vertical="top" wrapText="1"/>
      <protection hidden="1"/>
    </xf>
    <xf numFmtId="0" fontId="22" fillId="0" borderId="0" xfId="0" applyFont="1" applyAlignment="1" applyProtection="1">
      <alignment vertical="center" shrinkToFit="1"/>
      <protection hidden="1"/>
    </xf>
    <xf numFmtId="0" fontId="22" fillId="0" borderId="0" xfId="0" applyFont="1" applyProtection="1">
      <protection hidden="1"/>
    </xf>
    <xf numFmtId="0" fontId="46" fillId="0" borderId="0" xfId="0" applyFont="1" applyAlignment="1" applyProtection="1">
      <alignment vertical="center"/>
      <protection hidden="1"/>
    </xf>
    <xf numFmtId="0" fontId="42" fillId="0" borderId="0" xfId="1" applyFont="1" applyFill="1" applyBorder="1" applyAlignment="1" applyProtection="1">
      <alignment vertical="center"/>
      <protection hidden="1"/>
    </xf>
    <xf numFmtId="0" fontId="42" fillId="0" borderId="0" xfId="1" applyFont="1" applyFill="1" applyBorder="1" applyAlignment="1" applyProtection="1">
      <alignment vertical="center" wrapText="1"/>
      <protection hidden="1"/>
    </xf>
    <xf numFmtId="0" fontId="43" fillId="0" borderId="0" xfId="1" applyFont="1" applyFill="1" applyBorder="1" applyAlignment="1" applyProtection="1">
      <alignment vertical="center" wrapText="1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24" fillId="0" borderId="0" xfId="0" applyFont="1" applyProtection="1">
      <protection hidden="1"/>
    </xf>
    <xf numFmtId="0" fontId="22" fillId="0" borderId="0" xfId="0" applyFont="1" applyAlignment="1" applyProtection="1">
      <alignment vertical="center" textRotation="90"/>
      <protection hidden="1"/>
    </xf>
    <xf numFmtId="0" fontId="24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vertical="center" wrapText="1"/>
      <protection hidden="1"/>
    </xf>
    <xf numFmtId="0" fontId="47" fillId="0" borderId="0" xfId="0" applyFont="1" applyAlignment="1" applyProtection="1">
      <alignment vertical="center"/>
      <protection hidden="1"/>
    </xf>
    <xf numFmtId="0" fontId="47" fillId="0" borderId="0" xfId="0" applyFont="1" applyAlignment="1" applyProtection="1">
      <alignment horizontal="right" vertical="center"/>
      <protection hidden="1"/>
    </xf>
    <xf numFmtId="0" fontId="48" fillId="0" borderId="0" xfId="1" applyFont="1" applyFill="1" applyBorder="1" applyProtection="1">
      <protection hidden="1"/>
    </xf>
    <xf numFmtId="0" fontId="24" fillId="0" borderId="0" xfId="0" applyFont="1" applyAlignment="1" applyProtection="1">
      <alignment horizontal="center" vertical="center" wrapText="1"/>
      <protection hidden="1"/>
    </xf>
    <xf numFmtId="0" fontId="44" fillId="0" borderId="0" xfId="0" applyFont="1" applyAlignment="1" applyProtection="1">
      <alignment shrinkToFit="1"/>
      <protection hidden="1"/>
    </xf>
    <xf numFmtId="0" fontId="49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 shrinkToFit="1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horizontal="right"/>
      <protection hidden="1"/>
    </xf>
    <xf numFmtId="0" fontId="17" fillId="0" borderId="0" xfId="0" applyFont="1" applyAlignment="1" applyProtection="1">
      <alignment horizontal="center"/>
      <protection hidden="1"/>
    </xf>
    <xf numFmtId="0" fontId="50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right"/>
      <protection hidden="1"/>
    </xf>
    <xf numFmtId="0" fontId="51" fillId="0" borderId="0" xfId="1" applyFont="1" applyFill="1" applyBorder="1" applyAlignment="1" applyProtection="1">
      <alignment vertical="center" wrapText="1"/>
      <protection hidden="1"/>
    </xf>
    <xf numFmtId="0" fontId="2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vertical="center"/>
      <protection hidden="1"/>
    </xf>
    <xf numFmtId="0" fontId="22" fillId="0" borderId="14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5" fillId="4" borderId="2" xfId="0" applyFont="1" applyFill="1" applyBorder="1" applyAlignment="1" applyProtection="1">
      <alignment horizontal="center" vertical="center"/>
      <protection hidden="1"/>
    </xf>
    <xf numFmtId="0" fontId="55" fillId="0" borderId="0" xfId="0" applyFont="1" applyProtection="1">
      <protection hidden="1"/>
    </xf>
    <xf numFmtId="0" fontId="49" fillId="0" borderId="0" xfId="0" applyFont="1" applyProtection="1">
      <protection hidden="1"/>
    </xf>
    <xf numFmtId="0" fontId="58" fillId="0" borderId="0" xfId="0" applyFont="1" applyProtection="1">
      <protection hidden="1"/>
    </xf>
    <xf numFmtId="0" fontId="60" fillId="0" borderId="0" xfId="0" applyFont="1" applyProtection="1">
      <protection hidden="1"/>
    </xf>
    <xf numFmtId="0" fontId="59" fillId="0" borderId="0" xfId="0" applyFont="1" applyProtection="1">
      <protection hidden="1"/>
    </xf>
    <xf numFmtId="0" fontId="59" fillId="0" borderId="0" xfId="0" applyFont="1" applyAlignment="1" applyProtection="1">
      <alignment shrinkToFit="1"/>
      <protection hidden="1"/>
    </xf>
    <xf numFmtId="0" fontId="61" fillId="0" borderId="0" xfId="0" applyFont="1" applyProtection="1"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0" fillId="15" borderId="0" xfId="0" applyFill="1" applyProtection="1">
      <protection hidden="1"/>
    </xf>
    <xf numFmtId="0" fontId="0" fillId="15" borderId="0" xfId="0" applyFill="1" applyAlignment="1" applyProtection="1">
      <alignment horizontal="center" vertical="center"/>
      <protection hidden="1"/>
    </xf>
    <xf numFmtId="0" fontId="0" fillId="15" borderId="0" xfId="0" applyFill="1" applyAlignment="1" applyProtection="1">
      <alignment horizontal="center" vertical="center" wrapText="1"/>
      <protection hidden="1"/>
    </xf>
    <xf numFmtId="0" fontId="71" fillId="0" borderId="0" xfId="0" applyFont="1" applyAlignment="1" applyProtection="1">
      <alignment horizontal="center" vertical="center" shrinkToFit="1"/>
      <protection hidden="1"/>
    </xf>
    <xf numFmtId="0" fontId="70" fillId="0" borderId="72" xfId="0" applyFont="1" applyBorder="1" applyAlignment="1" applyProtection="1">
      <alignment horizontal="center" vertical="center" shrinkToFit="1"/>
      <protection hidden="1"/>
    </xf>
    <xf numFmtId="0" fontId="70" fillId="2" borderId="0" xfId="0" applyFont="1" applyFill="1" applyAlignment="1" applyProtection="1">
      <alignment horizontal="center" vertical="center" shrinkToFit="1"/>
      <protection hidden="1"/>
    </xf>
    <xf numFmtId="0" fontId="61" fillId="0" borderId="0" xfId="0" applyFont="1" applyAlignment="1" applyProtection="1">
      <alignment horizontal="center" vertical="center" shrinkToFit="1"/>
      <protection hidden="1"/>
    </xf>
    <xf numFmtId="0" fontId="70" fillId="0" borderId="69" xfId="0" applyFont="1" applyBorder="1" applyAlignment="1" applyProtection="1">
      <alignment horizontal="center" vertical="center" shrinkToFit="1"/>
      <protection hidden="1"/>
    </xf>
    <xf numFmtId="0" fontId="71" fillId="0" borderId="11" xfId="0" applyFont="1" applyBorder="1" applyAlignment="1" applyProtection="1">
      <alignment horizontal="center" vertical="center" shrinkToFit="1"/>
      <protection hidden="1"/>
    </xf>
    <xf numFmtId="0" fontId="71" fillId="0" borderId="71" xfId="0" applyFont="1" applyBorder="1" applyAlignment="1" applyProtection="1">
      <alignment horizontal="center" vertical="center" shrinkToFit="1"/>
      <protection hidden="1"/>
    </xf>
    <xf numFmtId="0" fontId="71" fillId="0" borderId="70" xfId="0" applyFont="1" applyBorder="1" applyAlignment="1" applyProtection="1">
      <alignment horizontal="center" vertical="center" shrinkToFit="1"/>
      <protection hidden="1"/>
    </xf>
    <xf numFmtId="0" fontId="7" fillId="0" borderId="6" xfId="0" applyFont="1" applyBorder="1" applyAlignment="1" applyProtection="1">
      <alignment vertical="center" shrinkToFit="1"/>
      <protection hidden="1"/>
    </xf>
    <xf numFmtId="0" fontId="71" fillId="0" borderId="0" xfId="0" applyFont="1" applyAlignment="1" applyProtection="1">
      <alignment shrinkToFit="1"/>
      <protection hidden="1"/>
    </xf>
    <xf numFmtId="0" fontId="71" fillId="3" borderId="6" xfId="0" applyFont="1" applyFill="1" applyBorder="1" applyAlignment="1" applyProtection="1">
      <alignment vertical="center" shrinkToFit="1"/>
      <protection hidden="1"/>
    </xf>
    <xf numFmtId="0" fontId="71" fillId="3" borderId="95" xfId="0" applyFont="1" applyFill="1" applyBorder="1" applyAlignment="1" applyProtection="1">
      <alignment vertical="center" shrinkToFit="1"/>
      <protection hidden="1"/>
    </xf>
    <xf numFmtId="0" fontId="69" fillId="16" borderId="0" xfId="0" applyFont="1" applyFill="1" applyAlignment="1" applyProtection="1">
      <alignment horizontal="center" vertical="center" shrinkToFit="1"/>
      <protection hidden="1"/>
    </xf>
    <xf numFmtId="165" fontId="69" fillId="16" borderId="0" xfId="0" applyNumberFormat="1" applyFont="1" applyFill="1" applyAlignment="1" applyProtection="1">
      <alignment horizontal="center" vertical="center" shrinkToFit="1"/>
      <protection hidden="1"/>
    </xf>
    <xf numFmtId="165" fontId="69" fillId="16" borderId="97" xfId="0" applyNumberFormat="1" applyFont="1" applyFill="1" applyBorder="1" applyAlignment="1" applyProtection="1">
      <alignment horizontal="center" vertical="center" shrinkToFit="1"/>
      <protection hidden="1"/>
    </xf>
    <xf numFmtId="0" fontId="72" fillId="6" borderId="98" xfId="0" applyFont="1" applyFill="1" applyBorder="1" applyAlignment="1" applyProtection="1">
      <alignment horizontal="center" vertical="center" shrinkToFit="1"/>
      <protection hidden="1"/>
    </xf>
    <xf numFmtId="0" fontId="70" fillId="0" borderId="35" xfId="0" applyFont="1" applyBorder="1" applyAlignment="1" applyProtection="1">
      <alignment vertical="center" textRotation="90" shrinkToFit="1"/>
      <protection hidden="1"/>
    </xf>
    <xf numFmtId="0" fontId="71" fillId="0" borderId="35" xfId="0" applyFont="1" applyBorder="1" applyAlignment="1" applyProtection="1">
      <alignment horizontal="center" vertical="center" shrinkToFit="1"/>
      <protection hidden="1"/>
    </xf>
    <xf numFmtId="0" fontId="70" fillId="0" borderId="36" xfId="0" applyFont="1" applyBorder="1" applyAlignment="1" applyProtection="1">
      <alignment vertical="center" textRotation="90" shrinkToFit="1"/>
      <protection hidden="1"/>
    </xf>
    <xf numFmtId="0" fontId="71" fillId="0" borderId="36" xfId="0" applyFont="1" applyBorder="1" applyAlignment="1" applyProtection="1">
      <alignment horizontal="center" vertical="center" shrinkToFit="1"/>
      <protection hidden="1"/>
    </xf>
    <xf numFmtId="0" fontId="71" fillId="0" borderId="0" xfId="0" applyFont="1" applyProtection="1">
      <protection hidden="1"/>
    </xf>
    <xf numFmtId="0" fontId="71" fillId="0" borderId="102" xfId="0" applyFont="1" applyBorder="1" applyProtection="1">
      <protection hidden="1"/>
    </xf>
    <xf numFmtId="0" fontId="74" fillId="0" borderId="39" xfId="0" applyFont="1" applyBorder="1" applyAlignment="1">
      <alignment horizontal="center" vertical="center"/>
    </xf>
    <xf numFmtId="0" fontId="72" fillId="6" borderId="5" xfId="0" applyFont="1" applyFill="1" applyBorder="1" applyAlignment="1" applyProtection="1">
      <alignment horizontal="center" vertical="center" shrinkToFit="1"/>
      <protection hidden="1"/>
    </xf>
    <xf numFmtId="0" fontId="7" fillId="3" borderId="6" xfId="0" applyFont="1" applyFill="1" applyBorder="1" applyAlignment="1" applyProtection="1">
      <alignment horizontal="center" vertical="center" shrinkToFit="1"/>
      <protection hidden="1"/>
    </xf>
    <xf numFmtId="0" fontId="71" fillId="0" borderId="6" xfId="0" applyFont="1" applyBorder="1" applyAlignment="1" applyProtection="1">
      <alignment horizontal="center" vertical="center" shrinkToFit="1"/>
      <protection hidden="1"/>
    </xf>
    <xf numFmtId="0" fontId="70" fillId="0" borderId="0" xfId="0" applyFont="1" applyAlignment="1" applyProtection="1">
      <alignment horizontal="center" vertical="center" shrinkToFit="1"/>
      <protection hidden="1"/>
    </xf>
    <xf numFmtId="0" fontId="70" fillId="0" borderId="35" xfId="0" applyFont="1" applyBorder="1" applyAlignment="1" applyProtection="1">
      <alignment horizontal="center" vertical="top" shrinkToFit="1"/>
      <protection hidden="1"/>
    </xf>
    <xf numFmtId="0" fontId="70" fillId="0" borderId="36" xfId="0" applyFont="1" applyBorder="1" applyAlignment="1" applyProtection="1">
      <alignment horizontal="center" vertical="top" shrinkToFit="1"/>
      <protection hidden="1"/>
    </xf>
    <xf numFmtId="0" fontId="74" fillId="5" borderId="10" xfId="0" applyFont="1" applyFill="1" applyBorder="1" applyAlignment="1" applyProtection="1">
      <alignment horizontal="center" vertical="center" wrapText="1"/>
      <protection locked="0"/>
    </xf>
    <xf numFmtId="0" fontId="68" fillId="0" borderId="0" xfId="0" applyFont="1" applyAlignment="1">
      <alignment shrinkToFit="1"/>
    </xf>
    <xf numFmtId="49" fontId="68" fillId="0" borderId="0" xfId="0" applyNumberFormat="1" applyFont="1" applyAlignment="1">
      <alignment shrinkToFit="1"/>
    </xf>
    <xf numFmtId="0" fontId="15" fillId="0" borderId="0" xfId="0" applyFont="1" applyAlignment="1">
      <alignment vertical="center"/>
    </xf>
    <xf numFmtId="0" fontId="19" fillId="9" borderId="15" xfId="0" applyFont="1" applyFill="1" applyBorder="1" applyAlignment="1">
      <alignment horizontal="center" vertical="center"/>
    </xf>
    <xf numFmtId="0" fontId="19" fillId="9" borderId="16" xfId="0" applyFont="1" applyFill="1" applyBorder="1" applyAlignment="1">
      <alignment horizontal="center" vertical="center"/>
    </xf>
    <xf numFmtId="14" fontId="19" fillId="9" borderId="16" xfId="0" applyNumberFormat="1" applyFont="1" applyFill="1" applyBorder="1" applyAlignment="1">
      <alignment horizontal="center" vertical="center"/>
    </xf>
    <xf numFmtId="49" fontId="19" fillId="9" borderId="16" xfId="0" applyNumberFormat="1" applyFont="1" applyFill="1" applyBorder="1" applyAlignment="1">
      <alignment horizontal="center" vertical="center"/>
    </xf>
    <xf numFmtId="0" fontId="66" fillId="16" borderId="17" xfId="0" applyFont="1" applyFill="1" applyBorder="1" applyAlignment="1">
      <alignment horizontal="center"/>
    </xf>
    <xf numFmtId="164" fontId="66" fillId="16" borderId="17" xfId="0" applyNumberFormat="1" applyFont="1" applyFill="1" applyBorder="1" applyAlignment="1">
      <alignment horizontal="center"/>
    </xf>
    <xf numFmtId="49" fontId="66" fillId="16" borderId="17" xfId="0" applyNumberFormat="1" applyFont="1" applyFill="1" applyBorder="1" applyAlignment="1">
      <alignment horizontal="center"/>
    </xf>
    <xf numFmtId="0" fontId="66" fillId="16" borderId="18" xfId="0" applyFont="1" applyFill="1" applyBorder="1" applyAlignment="1">
      <alignment horizontal="center"/>
    </xf>
    <xf numFmtId="0" fontId="66" fillId="16" borderId="24" xfId="0" applyFont="1" applyFill="1" applyBorder="1" applyAlignment="1">
      <alignment horizontal="center"/>
    </xf>
    <xf numFmtId="0" fontId="66" fillId="16" borderId="19" xfId="0" applyFont="1" applyFill="1" applyBorder="1" applyAlignment="1">
      <alignment horizontal="center"/>
    </xf>
    <xf numFmtId="0" fontId="66" fillId="16" borderId="112" xfId="0" applyFont="1" applyFill="1" applyBorder="1" applyAlignment="1">
      <alignment horizontal="center"/>
    </xf>
    <xf numFmtId="0" fontId="52" fillId="0" borderId="0" xfId="0" applyFont="1"/>
    <xf numFmtId="0" fontId="66" fillId="3" borderId="108" xfId="0" applyFont="1" applyFill="1" applyBorder="1" applyAlignment="1">
      <alignment horizontal="center" vertical="center"/>
    </xf>
    <xf numFmtId="0" fontId="66" fillId="3" borderId="10" xfId="0" applyFont="1" applyFill="1" applyBorder="1" applyAlignment="1">
      <alignment horizontal="center" vertical="center"/>
    </xf>
    <xf numFmtId="1" fontId="66" fillId="3" borderId="109" xfId="0" applyNumberFormat="1" applyFont="1" applyFill="1" applyBorder="1" applyAlignment="1">
      <alignment horizontal="center"/>
    </xf>
    <xf numFmtId="0" fontId="66" fillId="3" borderId="109" xfId="0" applyFont="1" applyFill="1" applyBorder="1" applyAlignment="1">
      <alignment horizontal="center"/>
    </xf>
    <xf numFmtId="0" fontId="66" fillId="3" borderId="108" xfId="0" applyFont="1" applyFill="1" applyBorder="1" applyAlignment="1">
      <alignment horizontal="center"/>
    </xf>
    <xf numFmtId="0" fontId="66" fillId="3" borderId="10" xfId="0" applyFont="1" applyFill="1" applyBorder="1" applyAlignment="1">
      <alignment horizontal="center"/>
    </xf>
    <xf numFmtId="0" fontId="67" fillId="3" borderId="10" xfId="0" applyFont="1" applyFill="1" applyBorder="1" applyAlignment="1">
      <alignment horizontal="center"/>
    </xf>
    <xf numFmtId="0" fontId="66" fillId="3" borderId="10" xfId="0" applyFont="1" applyFill="1" applyBorder="1"/>
    <xf numFmtId="0" fontId="66" fillId="3" borderId="109" xfId="0" applyFont="1" applyFill="1" applyBorder="1" applyAlignment="1">
      <alignment horizontal="center" vertical="center"/>
    </xf>
    <xf numFmtId="0" fontId="11" fillId="0" borderId="0" xfId="0" applyFont="1"/>
    <xf numFmtId="14" fontId="0" fillId="0" borderId="0" xfId="0" applyNumberFormat="1"/>
    <xf numFmtId="0" fontId="0" fillId="15" borderId="115" xfId="0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" fillId="22" borderId="0" xfId="0" applyFont="1" applyFill="1" applyAlignment="1" applyProtection="1">
      <alignment horizontal="center" vertical="center"/>
      <protection hidden="1"/>
    </xf>
    <xf numFmtId="0" fontId="4" fillId="22" borderId="0" xfId="0" applyFont="1" applyFill="1" applyAlignment="1" applyProtection="1">
      <alignment horizontal="center" vertical="center"/>
      <protection hidden="1"/>
    </xf>
    <xf numFmtId="0" fontId="58" fillId="22" borderId="0" xfId="0" applyFont="1" applyFill="1" applyProtection="1">
      <protection hidden="1"/>
    </xf>
    <xf numFmtId="0" fontId="12" fillId="0" borderId="14" xfId="0" applyFont="1" applyBorder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0" fontId="75" fillId="0" borderId="0" xfId="0" applyFont="1" applyAlignment="1" applyProtection="1">
      <alignment vertical="center"/>
      <protection hidden="1"/>
    </xf>
    <xf numFmtId="0" fontId="75" fillId="0" borderId="0" xfId="0" applyFont="1" applyAlignment="1" applyProtection="1">
      <alignment vertical="center" shrinkToFit="1"/>
      <protection hidden="1"/>
    </xf>
    <xf numFmtId="0" fontId="75" fillId="0" borderId="0" xfId="0" applyFont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vertical="center" textRotation="90" shrinkToFit="1"/>
      <protection hidden="1"/>
    </xf>
    <xf numFmtId="0" fontId="49" fillId="0" borderId="0" xfId="0" applyFont="1" applyAlignment="1" applyProtection="1">
      <alignment shrinkToFit="1"/>
      <protection hidden="1"/>
    </xf>
    <xf numFmtId="0" fontId="24" fillId="0" borderId="0" xfId="0" applyFont="1" applyAlignment="1" applyProtection="1">
      <alignment horizontal="center" vertical="center" shrinkToFit="1"/>
      <protection hidden="1"/>
    </xf>
    <xf numFmtId="0" fontId="24" fillId="0" borderId="0" xfId="0" applyFont="1" applyAlignment="1" applyProtection="1">
      <alignment shrinkToFit="1"/>
      <protection hidden="1"/>
    </xf>
    <xf numFmtId="0" fontId="22" fillId="0" borderId="0" xfId="0" applyFont="1" applyAlignment="1" applyProtection="1">
      <alignment shrinkToFit="1"/>
      <protection hidden="1"/>
    </xf>
    <xf numFmtId="0" fontId="11" fillId="15" borderId="0" xfId="0" applyFont="1" applyFill="1" applyAlignment="1" applyProtection="1">
      <alignment horizontal="center" vertical="center"/>
      <protection hidden="1"/>
    </xf>
    <xf numFmtId="0" fontId="11" fillId="15" borderId="0" xfId="0" applyFont="1" applyFill="1" applyProtection="1">
      <protection hidden="1"/>
    </xf>
    <xf numFmtId="0" fontId="28" fillId="21" borderId="113" xfId="0" applyFont="1" applyFill="1" applyBorder="1" applyAlignment="1">
      <alignment horizontal="center" vertical="center" shrinkToFit="1"/>
    </xf>
    <xf numFmtId="0" fontId="66" fillId="7" borderId="10" xfId="0" applyFont="1" applyFill="1" applyBorder="1" applyAlignment="1">
      <alignment horizontal="center" vertical="center" shrinkToFit="1"/>
    </xf>
    <xf numFmtId="0" fontId="62" fillId="14" borderId="66" xfId="0" applyFont="1" applyFill="1" applyBorder="1" applyAlignment="1" applyProtection="1">
      <alignment horizontal="center" vertical="center" shrinkToFit="1"/>
      <protection hidden="1"/>
    </xf>
    <xf numFmtId="0" fontId="62" fillId="14" borderId="64" xfId="0" applyFont="1" applyFill="1" applyBorder="1" applyAlignment="1" applyProtection="1">
      <alignment horizontal="center" vertical="center" shrinkToFit="1"/>
      <protection hidden="1"/>
    </xf>
    <xf numFmtId="0" fontId="62" fillId="16" borderId="64" xfId="0" applyFont="1" applyFill="1" applyBorder="1" applyAlignment="1" applyProtection="1">
      <alignment horizontal="center" vertical="center" shrinkToFit="1"/>
      <protection locked="0" hidden="1"/>
    </xf>
    <xf numFmtId="0" fontId="22" fillId="19" borderId="0" xfId="0" applyFont="1" applyFill="1" applyAlignment="1" applyProtection="1">
      <alignment horizontal="center" vertical="center" shrinkToFit="1"/>
      <protection hidden="1"/>
    </xf>
    <xf numFmtId="0" fontId="60" fillId="14" borderId="66" xfId="0" applyFont="1" applyFill="1" applyBorder="1" applyAlignment="1" applyProtection="1">
      <alignment horizontal="center" vertical="center" shrinkToFit="1"/>
      <protection hidden="1"/>
    </xf>
    <xf numFmtId="0" fontId="60" fillId="14" borderId="64" xfId="0" applyFont="1" applyFill="1" applyBorder="1" applyAlignment="1" applyProtection="1">
      <alignment horizontal="center" vertical="center" shrinkToFit="1"/>
      <protection hidden="1"/>
    </xf>
    <xf numFmtId="0" fontId="60" fillId="16" borderId="64" xfId="0" applyFont="1" applyFill="1" applyBorder="1" applyAlignment="1" applyProtection="1">
      <alignment horizontal="center" vertical="center" shrinkToFit="1"/>
      <protection hidden="1"/>
    </xf>
    <xf numFmtId="0" fontId="60" fillId="16" borderId="64" xfId="0" applyFont="1" applyFill="1" applyBorder="1" applyAlignment="1" applyProtection="1">
      <alignment horizontal="center" vertical="center" shrinkToFit="1"/>
      <protection locked="0" hidden="1"/>
    </xf>
    <xf numFmtId="0" fontId="2" fillId="0" borderId="0" xfId="0" applyFont="1" applyAlignment="1" applyProtection="1">
      <alignment vertical="center" textRotation="90" shrinkToFit="1"/>
      <protection hidden="1"/>
    </xf>
    <xf numFmtId="0" fontId="58" fillId="0" borderId="0" xfId="0" applyFont="1" applyAlignment="1" applyProtection="1">
      <alignment shrinkToFit="1"/>
      <protection hidden="1"/>
    </xf>
    <xf numFmtId="0" fontId="44" fillId="3" borderId="0" xfId="0" applyFont="1" applyFill="1" applyAlignment="1" applyProtection="1">
      <alignment vertical="center" shrinkToFit="1"/>
      <protection hidden="1"/>
    </xf>
    <xf numFmtId="0" fontId="22" fillId="3" borderId="0" xfId="0" applyFont="1" applyFill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52" fillId="0" borderId="0" xfId="0" applyFont="1" applyAlignment="1" applyProtection="1">
      <alignment horizontal="center" vertical="center"/>
      <protection hidden="1"/>
    </xf>
    <xf numFmtId="0" fontId="16" fillId="7" borderId="142" xfId="0" applyFont="1" applyFill="1" applyBorder="1" applyAlignment="1" applyProtection="1">
      <alignment horizontal="center" vertical="center"/>
      <protection hidden="1"/>
    </xf>
    <xf numFmtId="49" fontId="16" fillId="7" borderId="142" xfId="0" applyNumberFormat="1" applyFont="1" applyFill="1" applyBorder="1" applyAlignment="1" applyProtection="1">
      <alignment horizontal="center" vertical="center"/>
      <protection hidden="1"/>
    </xf>
    <xf numFmtId="0" fontId="16" fillId="7" borderId="143" xfId="0" applyFont="1" applyFill="1" applyBorder="1" applyAlignment="1" applyProtection="1">
      <alignment horizontal="center" vertical="center"/>
      <protection hidden="1"/>
    </xf>
    <xf numFmtId="49" fontId="77" fillId="5" borderId="144" xfId="0" applyNumberFormat="1" applyFont="1" applyFill="1" applyBorder="1" applyAlignment="1" applyProtection="1">
      <alignment horizontal="center" vertical="center" shrinkToFit="1"/>
      <protection locked="0" hidden="1"/>
    </xf>
    <xf numFmtId="0" fontId="77" fillId="5" borderId="144" xfId="0" applyFont="1" applyFill="1" applyBorder="1" applyAlignment="1" applyProtection="1">
      <alignment horizontal="center" vertical="center" shrinkToFit="1"/>
      <protection locked="0" hidden="1"/>
    </xf>
    <xf numFmtId="0" fontId="77" fillId="5" borderId="145" xfId="0" applyFont="1" applyFill="1" applyBorder="1" applyAlignment="1" applyProtection="1">
      <alignment horizontal="center" vertical="center" shrinkToFit="1"/>
      <protection locked="0" hidden="1"/>
    </xf>
    <xf numFmtId="0" fontId="16" fillId="7" borderId="146" xfId="0" applyFont="1" applyFill="1" applyBorder="1" applyAlignment="1" applyProtection="1">
      <alignment horizontal="center" vertical="center"/>
      <protection hidden="1"/>
    </xf>
    <xf numFmtId="0" fontId="16" fillId="7" borderId="147" xfId="0" applyFont="1" applyFill="1" applyBorder="1" applyAlignment="1" applyProtection="1">
      <alignment horizontal="center" vertical="center"/>
      <protection hidden="1"/>
    </xf>
    <xf numFmtId="0" fontId="16" fillId="7" borderId="148" xfId="0" applyFont="1" applyFill="1" applyBorder="1" applyAlignment="1" applyProtection="1">
      <alignment horizontal="center" vertical="center"/>
      <protection hidden="1"/>
    </xf>
    <xf numFmtId="0" fontId="77" fillId="5" borderId="149" xfId="0" applyFont="1" applyFill="1" applyBorder="1" applyAlignment="1" applyProtection="1">
      <alignment horizontal="center" vertical="center" shrinkToFit="1"/>
      <protection hidden="1"/>
    </xf>
    <xf numFmtId="0" fontId="77" fillId="5" borderId="150" xfId="0" applyFont="1" applyFill="1" applyBorder="1" applyAlignment="1" applyProtection="1">
      <alignment horizontal="center" vertical="center" shrinkToFit="1"/>
      <protection hidden="1"/>
    </xf>
    <xf numFmtId="0" fontId="77" fillId="5" borderId="151" xfId="0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wrapText="1"/>
      <protection hidden="1"/>
    </xf>
    <xf numFmtId="0" fontId="77" fillId="5" borderId="152" xfId="0" applyFont="1" applyFill="1" applyBorder="1" applyAlignment="1" applyProtection="1">
      <alignment horizontal="center" vertical="center" shrinkToFit="1"/>
      <protection locked="0" hidden="1"/>
    </xf>
    <xf numFmtId="0" fontId="16" fillId="7" borderId="153" xfId="0" applyFont="1" applyFill="1" applyBorder="1" applyAlignment="1" applyProtection="1">
      <alignment horizontal="center" vertical="center"/>
      <protection hidden="1"/>
    </xf>
    <xf numFmtId="164" fontId="77" fillId="5" borderId="149" xfId="0" applyNumberFormat="1" applyFont="1" applyFill="1" applyBorder="1" applyAlignment="1" applyProtection="1">
      <alignment horizontal="center" vertical="center" shrinkToFit="1"/>
      <protection hidden="1"/>
    </xf>
    <xf numFmtId="164" fontId="77" fillId="5" borderId="152" xfId="0" applyNumberFormat="1" applyFont="1" applyFill="1" applyBorder="1" applyAlignment="1" applyProtection="1">
      <alignment horizontal="center" vertical="center" shrinkToFit="1"/>
      <protection locked="0" hidden="1"/>
    </xf>
    <xf numFmtId="0" fontId="78" fillId="0" borderId="0" xfId="0" applyFont="1" applyAlignment="1" applyProtection="1">
      <alignment vertical="center"/>
      <protection hidden="1"/>
    </xf>
    <xf numFmtId="49" fontId="66" fillId="16" borderId="24" xfId="0" applyNumberFormat="1" applyFont="1" applyFill="1" applyBorder="1" applyAlignment="1">
      <alignment horizontal="center"/>
    </xf>
    <xf numFmtId="0" fontId="12" fillId="0" borderId="0" xfId="0" applyFont="1" applyAlignment="1" applyProtection="1">
      <alignment vertical="center" shrinkToFit="1"/>
      <protection hidden="1"/>
    </xf>
    <xf numFmtId="0" fontId="49" fillId="0" borderId="0" xfId="0" applyFont="1"/>
    <xf numFmtId="0" fontId="43" fillId="0" borderId="0" xfId="0" applyFont="1" applyAlignment="1" applyProtection="1">
      <alignment vertical="center"/>
      <protection hidden="1"/>
    </xf>
    <xf numFmtId="0" fontId="82" fillId="0" borderId="0" xfId="0" applyFont="1" applyAlignment="1" applyProtection="1">
      <alignment shrinkToFit="1"/>
      <protection hidden="1"/>
    </xf>
    <xf numFmtId="0" fontId="55" fillId="0" borderId="0" xfId="0" applyFont="1" applyAlignment="1" applyProtection="1">
      <alignment vertical="center"/>
      <protection hidden="1"/>
    </xf>
    <xf numFmtId="0" fontId="83" fillId="0" borderId="0" xfId="0" applyFont="1" applyAlignment="1" applyProtection="1">
      <alignment vertical="center"/>
      <protection hidden="1"/>
    </xf>
    <xf numFmtId="0" fontId="83" fillId="0" borderId="0" xfId="0" applyFont="1" applyAlignment="1" applyProtection="1">
      <alignment vertical="center" shrinkToFit="1"/>
      <protection hidden="1"/>
    </xf>
    <xf numFmtId="0" fontId="83" fillId="0" borderId="0" xfId="0" applyFont="1" applyProtection="1">
      <protection hidden="1"/>
    </xf>
    <xf numFmtId="0" fontId="83" fillId="0" borderId="0" xfId="0" applyFont="1" applyAlignment="1" applyProtection="1">
      <alignment horizontal="right"/>
      <protection hidden="1"/>
    </xf>
    <xf numFmtId="9" fontId="32" fillId="0" borderId="49" xfId="0" applyNumberFormat="1" applyFont="1" applyBorder="1" applyAlignment="1">
      <alignment vertical="center" wrapText="1"/>
    </xf>
    <xf numFmtId="0" fontId="32" fillId="0" borderId="57" xfId="0" applyFont="1" applyBorder="1" applyAlignment="1">
      <alignment vertical="center" wrapText="1"/>
    </xf>
    <xf numFmtId="0" fontId="32" fillId="0" borderId="58" xfId="0" applyFont="1" applyBorder="1" applyAlignment="1">
      <alignment vertical="center"/>
    </xf>
    <xf numFmtId="0" fontId="32" fillId="0" borderId="59" xfId="0" applyFont="1" applyBorder="1" applyAlignment="1">
      <alignment vertical="center"/>
    </xf>
    <xf numFmtId="0" fontId="32" fillId="0" borderId="60" xfId="0" applyFont="1" applyBorder="1" applyAlignment="1">
      <alignment vertical="center"/>
    </xf>
    <xf numFmtId="9" fontId="32" fillId="0" borderId="61" xfId="0" applyNumberFormat="1" applyFont="1" applyBorder="1" applyAlignment="1">
      <alignment vertical="center"/>
    </xf>
    <xf numFmtId="0" fontId="32" fillId="0" borderId="62" xfId="0" applyFont="1" applyBorder="1" applyAlignment="1">
      <alignment vertical="center"/>
    </xf>
    <xf numFmtId="0" fontId="36" fillId="0" borderId="0" xfId="0" applyFont="1" applyAlignment="1">
      <alignment vertical="center" wrapText="1"/>
    </xf>
    <xf numFmtId="0" fontId="36" fillId="0" borderId="0" xfId="0" applyFont="1" applyAlignment="1">
      <alignment vertical="center"/>
    </xf>
    <xf numFmtId="0" fontId="28" fillId="0" borderId="0" xfId="0" applyFont="1" applyAlignment="1">
      <alignment vertical="center" wrapText="1"/>
    </xf>
    <xf numFmtId="0" fontId="28" fillId="0" borderId="0" xfId="0" applyFont="1"/>
    <xf numFmtId="0" fontId="32" fillId="0" borderId="54" xfId="0" applyFont="1" applyBorder="1"/>
    <xf numFmtId="0" fontId="32" fillId="0" borderId="55" xfId="0" applyFont="1" applyBorder="1"/>
    <xf numFmtId="0" fontId="32" fillId="0" borderId="56" xfId="0" applyFont="1" applyBorder="1"/>
    <xf numFmtId="9" fontId="32" fillId="0" borderId="49" xfId="0" applyNumberFormat="1" applyFont="1" applyBorder="1" applyAlignment="1">
      <alignment vertical="center"/>
    </xf>
    <xf numFmtId="0" fontId="32" fillId="0" borderId="57" xfId="0" applyFont="1" applyBorder="1" applyAlignment="1">
      <alignment vertical="center"/>
    </xf>
    <xf numFmtId="0" fontId="32" fillId="0" borderId="48" xfId="0" applyFont="1" applyBorder="1" applyAlignment="1">
      <alignment vertical="center" wrapText="1"/>
    </xf>
    <xf numFmtId="0" fontId="32" fillId="0" borderId="49" xfId="0" applyFont="1" applyBorder="1" applyAlignment="1">
      <alignment vertical="center" wrapText="1"/>
    </xf>
    <xf numFmtId="9" fontId="32" fillId="0" borderId="49" xfId="0" applyNumberFormat="1" applyFont="1" applyBorder="1"/>
    <xf numFmtId="0" fontId="32" fillId="0" borderId="57" xfId="0" applyFont="1" applyBorder="1"/>
    <xf numFmtId="0" fontId="32" fillId="0" borderId="49" xfId="0" applyFont="1" applyBorder="1"/>
    <xf numFmtId="0" fontId="32" fillId="0" borderId="54" xfId="0" applyFont="1" applyBorder="1" applyAlignment="1">
      <alignment vertical="center"/>
    </xf>
    <xf numFmtId="0" fontId="32" fillId="0" borderId="55" xfId="0" applyFont="1" applyBorder="1" applyAlignment="1">
      <alignment vertical="center"/>
    </xf>
    <xf numFmtId="0" fontId="32" fillId="0" borderId="56" xfId="0" applyFont="1" applyBorder="1" applyAlignment="1">
      <alignment vertical="center"/>
    </xf>
    <xf numFmtId="0" fontId="32" fillId="0" borderId="48" xfId="0" applyFont="1" applyBorder="1" applyAlignment="1">
      <alignment vertical="center"/>
    </xf>
    <xf numFmtId="0" fontId="32" fillId="0" borderId="49" xfId="0" applyFont="1" applyBorder="1" applyAlignment="1">
      <alignment vertical="center"/>
    </xf>
    <xf numFmtId="9" fontId="32" fillId="0" borderId="49" xfId="1" applyNumberFormat="1" applyFont="1" applyFill="1" applyBorder="1" applyAlignment="1">
      <alignment vertical="center"/>
    </xf>
    <xf numFmtId="0" fontId="32" fillId="0" borderId="57" xfId="1" applyFont="1" applyFill="1" applyBorder="1" applyAlignment="1">
      <alignment vertical="center"/>
    </xf>
    <xf numFmtId="0" fontId="33" fillId="0" borderId="49" xfId="0" applyFont="1" applyBorder="1" applyAlignment="1">
      <alignment vertical="center"/>
    </xf>
    <xf numFmtId="0" fontId="33" fillId="0" borderId="57" xfId="0" applyFont="1" applyBorder="1" applyAlignment="1">
      <alignment vertical="center"/>
    </xf>
    <xf numFmtId="0" fontId="29" fillId="0" borderId="41" xfId="0" applyFont="1" applyBorder="1" applyAlignment="1">
      <alignment vertical="center"/>
    </xf>
    <xf numFmtId="0" fontId="30" fillId="0" borderId="42" xfId="0" applyFont="1" applyBorder="1" applyAlignment="1">
      <alignment vertical="center"/>
    </xf>
    <xf numFmtId="0" fontId="30" fillId="0" borderId="48" xfId="0" applyFont="1" applyBorder="1" applyAlignment="1">
      <alignment vertical="center"/>
    </xf>
    <xf numFmtId="0" fontId="30" fillId="0" borderId="49" xfId="0" applyFont="1" applyBorder="1" applyAlignment="1">
      <alignment vertical="center"/>
    </xf>
    <xf numFmtId="0" fontId="30" fillId="0" borderId="43" xfId="0" applyFont="1" applyBorder="1" applyAlignment="1">
      <alignment vertical="center"/>
    </xf>
    <xf numFmtId="0" fontId="30" fillId="0" borderId="44" xfId="0" applyFont="1" applyBorder="1" applyAlignment="1">
      <alignment vertical="center"/>
    </xf>
    <xf numFmtId="0" fontId="30" fillId="0" borderId="50" xfId="0" applyFont="1" applyBorder="1" applyAlignment="1">
      <alignment vertical="center"/>
    </xf>
    <xf numFmtId="0" fontId="30" fillId="0" borderId="51" xfId="0" applyFont="1" applyBorder="1" applyAlignment="1">
      <alignment vertical="center"/>
    </xf>
    <xf numFmtId="0" fontId="38" fillId="0" borderId="0" xfId="0" applyFont="1" applyAlignment="1">
      <alignment wrapText="1"/>
    </xf>
    <xf numFmtId="0" fontId="27" fillId="0" borderId="0" xfId="0" applyFont="1"/>
    <xf numFmtId="0" fontId="68" fillId="0" borderId="0" xfId="0" applyFont="1" applyProtection="1">
      <protection hidden="1"/>
    </xf>
    <xf numFmtId="0" fontId="84" fillId="0" borderId="0" xfId="0" applyFont="1" applyProtection="1">
      <protection hidden="1"/>
    </xf>
    <xf numFmtId="0" fontId="0" fillId="23" borderId="0" xfId="0" applyFill="1"/>
    <xf numFmtId="0" fontId="0" fillId="24" borderId="0" xfId="0" applyFill="1"/>
    <xf numFmtId="0" fontId="0" fillId="24" borderId="10" xfId="0" applyFill="1" applyBorder="1"/>
    <xf numFmtId="0" fontId="0" fillId="0" borderId="10" xfId="0" applyBorder="1"/>
    <xf numFmtId="0" fontId="16" fillId="0" borderId="0" xfId="0" applyFont="1" applyAlignment="1">
      <alignment horizontal="center" vertical="center" shrinkToFit="1"/>
    </xf>
    <xf numFmtId="0" fontId="85" fillId="0" borderId="0" xfId="0" applyFont="1" applyAlignment="1">
      <alignment horizontal="center" vertical="center" shrinkToFit="1"/>
    </xf>
    <xf numFmtId="14" fontId="52" fillId="0" borderId="0" xfId="0" applyNumberFormat="1" applyFont="1"/>
    <xf numFmtId="0" fontId="16" fillId="25" borderId="0" xfId="0" applyFont="1" applyFill="1" applyAlignment="1">
      <alignment horizontal="center" vertical="center" shrinkToFit="1"/>
    </xf>
    <xf numFmtId="0" fontId="0" fillId="25" borderId="0" xfId="0" applyFill="1"/>
    <xf numFmtId="14" fontId="0" fillId="25" borderId="0" xfId="0" applyNumberFormat="1" applyFill="1"/>
    <xf numFmtId="0" fontId="85" fillId="25" borderId="0" xfId="0" applyFont="1" applyFill="1" applyAlignment="1">
      <alignment horizontal="center" vertical="center" shrinkToFit="1"/>
    </xf>
    <xf numFmtId="0" fontId="52" fillId="25" borderId="0" xfId="0" applyFont="1" applyFill="1"/>
    <xf numFmtId="0" fontId="52" fillId="0" borderId="131" xfId="0" applyFont="1" applyBorder="1"/>
    <xf numFmtId="0" fontId="52" fillId="0" borderId="11" xfId="0" applyFont="1" applyBorder="1"/>
    <xf numFmtId="0" fontId="52" fillId="0" borderId="134" xfId="0" applyFont="1" applyBorder="1"/>
    <xf numFmtId="0" fontId="0" fillId="0" borderId="131" xfId="0" applyBorder="1"/>
    <xf numFmtId="0" fontId="0" fillId="0" borderId="11" xfId="0" applyBorder="1"/>
    <xf numFmtId="0" fontId="0" fillId="0" borderId="134" xfId="0" applyBorder="1"/>
    <xf numFmtId="0" fontId="16" fillId="0" borderId="131" xfId="0" applyFont="1" applyBorder="1" applyAlignment="1">
      <alignment horizontal="center" vertical="center" shrinkToFit="1"/>
    </xf>
    <xf numFmtId="0" fontId="16" fillId="0" borderId="11" xfId="0" applyFont="1" applyBorder="1" applyAlignment="1">
      <alignment horizontal="center" vertical="center" shrinkToFit="1"/>
    </xf>
    <xf numFmtId="0" fontId="16" fillId="0" borderId="134" xfId="0" applyFont="1" applyBorder="1" applyAlignment="1">
      <alignment horizontal="center" vertical="center" shrinkToFit="1"/>
    </xf>
    <xf numFmtId="0" fontId="85" fillId="0" borderId="134" xfId="0" applyFont="1" applyBorder="1" applyAlignment="1">
      <alignment horizontal="center" vertical="center" shrinkToFit="1"/>
    </xf>
    <xf numFmtId="0" fontId="85" fillId="0" borderId="11" xfId="0" applyFont="1" applyBorder="1" applyAlignment="1">
      <alignment horizontal="center" vertical="center" shrinkToFit="1"/>
    </xf>
    <xf numFmtId="0" fontId="16" fillId="25" borderId="131" xfId="0" applyFont="1" applyFill="1" applyBorder="1" applyAlignment="1">
      <alignment horizontal="center" vertical="center" shrinkToFit="1"/>
    </xf>
    <xf numFmtId="0" fontId="16" fillId="25" borderId="11" xfId="0" applyFont="1" applyFill="1" applyBorder="1" applyAlignment="1">
      <alignment horizontal="center" vertical="center" shrinkToFit="1"/>
    </xf>
    <xf numFmtId="0" fontId="16" fillId="25" borderId="134" xfId="0" applyFont="1" applyFill="1" applyBorder="1" applyAlignment="1">
      <alignment horizontal="center" vertical="center" shrinkToFit="1"/>
    </xf>
    <xf numFmtId="0" fontId="85" fillId="25" borderId="134" xfId="0" applyFont="1" applyFill="1" applyBorder="1" applyAlignment="1">
      <alignment horizontal="center" vertical="center" shrinkToFit="1"/>
    </xf>
    <xf numFmtId="0" fontId="85" fillId="25" borderId="11" xfId="0" applyFont="1" applyFill="1" applyBorder="1" applyAlignment="1">
      <alignment horizontal="center" vertical="center" shrinkToFit="1"/>
    </xf>
    <xf numFmtId="0" fontId="0" fillId="26" borderId="0" xfId="0" applyFill="1"/>
    <xf numFmtId="0" fontId="0" fillId="24" borderId="131" xfId="0" applyFill="1" applyBorder="1"/>
    <xf numFmtId="0" fontId="0" fillId="20" borderId="0" xfId="0" applyFill="1"/>
    <xf numFmtId="0" fontId="0" fillId="20" borderId="10" xfId="0" applyFill="1" applyBorder="1"/>
    <xf numFmtId="0" fontId="27" fillId="0" borderId="0" xfId="0" applyFont="1" applyAlignment="1">
      <alignment horizontal="center"/>
    </xf>
    <xf numFmtId="0" fontId="32" fillId="9" borderId="52" xfId="0" applyFont="1" applyFill="1" applyBorder="1" applyAlignment="1">
      <alignment horizontal="center"/>
    </xf>
    <xf numFmtId="0" fontId="32" fillId="9" borderId="23" xfId="0" applyFont="1" applyFill="1" applyBorder="1" applyAlignment="1">
      <alignment horizontal="center"/>
    </xf>
    <xf numFmtId="0" fontId="32" fillId="9" borderId="52" xfId="0" applyFont="1" applyFill="1" applyBorder="1" applyAlignment="1">
      <alignment horizontal="right"/>
    </xf>
    <xf numFmtId="0" fontId="32" fillId="9" borderId="23" xfId="0" applyFont="1" applyFill="1" applyBorder="1" applyAlignment="1">
      <alignment horizontal="right"/>
    </xf>
    <xf numFmtId="0" fontId="32" fillId="9" borderId="53" xfId="0" applyFont="1" applyFill="1" applyBorder="1" applyAlignment="1">
      <alignment horizontal="right"/>
    </xf>
    <xf numFmtId="0" fontId="31" fillId="9" borderId="52" xfId="1" applyFont="1" applyFill="1" applyBorder="1" applyAlignment="1">
      <alignment horizontal="right"/>
    </xf>
    <xf numFmtId="0" fontId="31" fillId="9" borderId="23" xfId="1" applyFont="1" applyFill="1" applyBorder="1" applyAlignment="1">
      <alignment horizontal="right"/>
    </xf>
    <xf numFmtId="0" fontId="31" fillId="9" borderId="53" xfId="1" applyFont="1" applyFill="1" applyBorder="1" applyAlignment="1">
      <alignment horizontal="right"/>
    </xf>
    <xf numFmtId="0" fontId="28" fillId="0" borderId="4" xfId="0" applyFont="1" applyBorder="1" applyAlignment="1">
      <alignment horizontal="right"/>
    </xf>
    <xf numFmtId="0" fontId="31" fillId="9" borderId="45" xfId="1" applyFont="1" applyFill="1" applyBorder="1" applyAlignment="1">
      <alignment horizontal="right"/>
    </xf>
    <xf numFmtId="0" fontId="31" fillId="9" borderId="46" xfId="1" applyFont="1" applyFill="1" applyBorder="1" applyAlignment="1">
      <alignment horizontal="right"/>
    </xf>
    <xf numFmtId="0" fontId="31" fillId="9" borderId="47" xfId="1" applyFont="1" applyFill="1" applyBorder="1" applyAlignment="1">
      <alignment horizontal="right"/>
    </xf>
    <xf numFmtId="0" fontId="32" fillId="9" borderId="52" xfId="0" applyFont="1" applyFill="1" applyBorder="1" applyAlignment="1">
      <alignment horizontal="right" wrapText="1"/>
    </xf>
    <xf numFmtId="0" fontId="32" fillId="9" borderId="23" xfId="0" applyFont="1" applyFill="1" applyBorder="1" applyAlignment="1">
      <alignment horizontal="right" wrapText="1"/>
    </xf>
    <xf numFmtId="0" fontId="32" fillId="9" borderId="53" xfId="0" applyFont="1" applyFill="1" applyBorder="1" applyAlignment="1">
      <alignment horizontal="right" wrapText="1"/>
    </xf>
    <xf numFmtId="0" fontId="32" fillId="9" borderId="40" xfId="0" applyFont="1" applyFill="1" applyBorder="1" applyAlignment="1">
      <alignment horizontal="right" wrapText="1"/>
    </xf>
    <xf numFmtId="0" fontId="32" fillId="9" borderId="0" xfId="0" applyFont="1" applyFill="1" applyAlignment="1">
      <alignment horizontal="right" wrapText="1"/>
    </xf>
    <xf numFmtId="0" fontId="32" fillId="9" borderId="4" xfId="0" applyFont="1" applyFill="1" applyBorder="1" applyAlignment="1">
      <alignment horizontal="right" wrapText="1"/>
    </xf>
    <xf numFmtId="0" fontId="35" fillId="9" borderId="23" xfId="1" applyFont="1" applyFill="1" applyBorder="1" applyAlignment="1">
      <alignment horizontal="center"/>
    </xf>
    <xf numFmtId="0" fontId="35" fillId="9" borderId="53" xfId="1" applyFont="1" applyFill="1" applyBorder="1" applyAlignment="1">
      <alignment horizontal="center"/>
    </xf>
    <xf numFmtId="0" fontId="32" fillId="9" borderId="40" xfId="0" applyFont="1" applyFill="1" applyBorder="1" applyAlignment="1">
      <alignment horizontal="center" vertical="center" wrapText="1"/>
    </xf>
    <xf numFmtId="0" fontId="32" fillId="9" borderId="0" xfId="0" applyFont="1" applyFill="1" applyAlignment="1">
      <alignment horizontal="center" vertical="center" wrapText="1"/>
    </xf>
    <xf numFmtId="0" fontId="32" fillId="9" borderId="37" xfId="0" applyFont="1" applyFill="1" applyBorder="1" applyAlignment="1">
      <alignment horizontal="center" vertical="center" wrapText="1"/>
    </xf>
    <xf numFmtId="0" fontId="73" fillId="14" borderId="0" xfId="0" applyFont="1" applyFill="1" applyAlignment="1">
      <alignment horizontal="right" vertical="center"/>
    </xf>
    <xf numFmtId="0" fontId="6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3" fillId="20" borderId="0" xfId="0" applyFont="1" applyFill="1" applyAlignment="1" applyProtection="1">
      <alignment horizontal="center"/>
      <protection hidden="1"/>
    </xf>
    <xf numFmtId="0" fontId="47" fillId="19" borderId="0" xfId="0" applyFont="1" applyFill="1" applyAlignment="1" applyProtection="1">
      <alignment horizontal="center" vertical="center" shrinkToFit="1"/>
      <protection hidden="1"/>
    </xf>
    <xf numFmtId="0" fontId="46" fillId="8" borderId="0" xfId="0" applyFont="1" applyFill="1" applyAlignment="1" applyProtection="1">
      <alignment horizontal="center" vertical="center" shrinkToFit="1"/>
      <protection locked="0" hidden="1"/>
    </xf>
    <xf numFmtId="0" fontId="58" fillId="0" borderId="91" xfId="0" applyFont="1" applyBorder="1" applyAlignment="1" applyProtection="1">
      <alignment horizontal="center" shrinkToFit="1"/>
      <protection hidden="1"/>
    </xf>
    <xf numFmtId="0" fontId="55" fillId="0" borderId="120" xfId="0" applyFont="1" applyBorder="1" applyAlignment="1" applyProtection="1">
      <alignment horizontal="center" shrinkToFit="1"/>
      <protection hidden="1"/>
    </xf>
    <xf numFmtId="0" fontId="62" fillId="17" borderId="79" xfId="0" applyFont="1" applyFill="1" applyBorder="1" applyAlignment="1" applyProtection="1">
      <alignment horizontal="center" shrinkToFit="1"/>
      <protection hidden="1"/>
    </xf>
    <xf numFmtId="0" fontId="62" fillId="17" borderId="80" xfId="0" applyFont="1" applyFill="1" applyBorder="1" applyAlignment="1" applyProtection="1">
      <alignment horizontal="center" shrinkToFit="1"/>
      <protection hidden="1"/>
    </xf>
    <xf numFmtId="0" fontId="51" fillId="10" borderId="80" xfId="0" applyFont="1" applyFill="1" applyBorder="1" applyAlignment="1" applyProtection="1">
      <alignment horizontal="center"/>
      <protection locked="0" hidden="1"/>
    </xf>
    <xf numFmtId="0" fontId="51" fillId="10" borderId="81" xfId="0" applyFont="1" applyFill="1" applyBorder="1" applyAlignment="1" applyProtection="1">
      <alignment horizontal="center"/>
      <protection locked="0" hidden="1"/>
    </xf>
    <xf numFmtId="0" fontId="62" fillId="17" borderId="99" xfId="0" applyFont="1" applyFill="1" applyBorder="1" applyAlignment="1" applyProtection="1">
      <alignment horizontal="center" shrinkToFit="1"/>
      <protection hidden="1"/>
    </xf>
    <xf numFmtId="0" fontId="62" fillId="17" borderId="100" xfId="0" applyFont="1" applyFill="1" applyBorder="1" applyAlignment="1" applyProtection="1">
      <alignment horizontal="center" shrinkToFit="1"/>
      <protection hidden="1"/>
    </xf>
    <xf numFmtId="0" fontId="51" fillId="10" borderId="100" xfId="0" applyFont="1" applyFill="1" applyBorder="1" applyAlignment="1" applyProtection="1">
      <alignment horizontal="center"/>
      <protection hidden="1"/>
    </xf>
    <xf numFmtId="0" fontId="51" fillId="10" borderId="101" xfId="0" applyFont="1" applyFill="1" applyBorder="1" applyAlignment="1" applyProtection="1">
      <alignment horizontal="center"/>
      <protection hidden="1"/>
    </xf>
    <xf numFmtId="0" fontId="22" fillId="8" borderId="65" xfId="0" applyFont="1" applyFill="1" applyBorder="1" applyAlignment="1" applyProtection="1">
      <alignment horizontal="center" vertical="center" shrinkToFit="1"/>
      <protection hidden="1"/>
    </xf>
    <xf numFmtId="0" fontId="22" fillId="8" borderId="63" xfId="0" applyFont="1" applyFill="1" applyBorder="1" applyAlignment="1" applyProtection="1">
      <alignment horizontal="center" vertical="center" shrinkToFit="1"/>
      <protection hidden="1"/>
    </xf>
    <xf numFmtId="0" fontId="22" fillId="8" borderId="66" xfId="0" applyFont="1" applyFill="1" applyBorder="1" applyAlignment="1" applyProtection="1">
      <alignment horizontal="center" vertical="center" shrinkToFit="1"/>
      <protection hidden="1"/>
    </xf>
    <xf numFmtId="0" fontId="44" fillId="8" borderId="65" xfId="0" applyFont="1" applyFill="1" applyBorder="1" applyAlignment="1" applyProtection="1">
      <alignment horizontal="center" vertical="center" shrinkToFit="1"/>
      <protection hidden="1"/>
    </xf>
    <xf numFmtId="0" fontId="44" fillId="8" borderId="63" xfId="0" applyFont="1" applyFill="1" applyBorder="1" applyAlignment="1" applyProtection="1">
      <alignment horizontal="center" vertical="center" shrinkToFit="1"/>
      <protection hidden="1"/>
    </xf>
    <xf numFmtId="0" fontId="44" fillId="8" borderId="66" xfId="0" applyFont="1" applyFill="1" applyBorder="1" applyAlignment="1" applyProtection="1">
      <alignment horizontal="center" vertical="center" shrinkToFit="1"/>
      <protection hidden="1"/>
    </xf>
    <xf numFmtId="0" fontId="57" fillId="8" borderId="0" xfId="0" applyFont="1" applyFill="1" applyAlignment="1" applyProtection="1">
      <alignment horizontal="center" vertical="center"/>
      <protection locked="0" hidden="1"/>
    </xf>
    <xf numFmtId="0" fontId="51" fillId="10" borderId="80" xfId="0" applyFont="1" applyFill="1" applyBorder="1" applyAlignment="1" applyProtection="1">
      <alignment horizontal="center"/>
      <protection hidden="1"/>
    </xf>
    <xf numFmtId="0" fontId="51" fillId="10" borderId="81" xfId="0" applyFont="1" applyFill="1" applyBorder="1" applyAlignment="1" applyProtection="1">
      <alignment horizontal="center"/>
      <protection hidden="1"/>
    </xf>
    <xf numFmtId="0" fontId="62" fillId="17" borderId="84" xfId="0" applyFont="1" applyFill="1" applyBorder="1" applyAlignment="1" applyProtection="1">
      <alignment horizontal="center" shrinkToFit="1"/>
      <protection hidden="1"/>
    </xf>
    <xf numFmtId="0" fontId="62" fillId="17" borderId="85" xfId="0" applyFont="1" applyFill="1" applyBorder="1" applyAlignment="1" applyProtection="1">
      <alignment horizontal="center" shrinkToFit="1"/>
      <protection hidden="1"/>
    </xf>
    <xf numFmtId="0" fontId="62" fillId="17" borderId="86" xfId="0" applyFont="1" applyFill="1" applyBorder="1" applyAlignment="1" applyProtection="1">
      <alignment horizontal="center" shrinkToFit="1"/>
      <protection hidden="1"/>
    </xf>
    <xf numFmtId="0" fontId="51" fillId="10" borderId="87" xfId="0" applyFont="1" applyFill="1" applyBorder="1" applyAlignment="1" applyProtection="1">
      <alignment horizontal="center"/>
      <protection hidden="1"/>
    </xf>
    <xf numFmtId="0" fontId="51" fillId="10" borderId="85" xfId="0" applyFont="1" applyFill="1" applyBorder="1" applyAlignment="1" applyProtection="1">
      <alignment horizontal="center"/>
      <protection hidden="1"/>
    </xf>
    <xf numFmtId="0" fontId="51" fillId="10" borderId="88" xfId="0" applyFont="1" applyFill="1" applyBorder="1" applyAlignment="1" applyProtection="1">
      <alignment horizontal="center"/>
      <protection hidden="1"/>
    </xf>
    <xf numFmtId="0" fontId="63" fillId="0" borderId="0" xfId="0" applyFont="1" applyAlignment="1" applyProtection="1">
      <alignment horizontal="center"/>
      <protection hidden="1"/>
    </xf>
    <xf numFmtId="0" fontId="22" fillId="19" borderId="67" xfId="0" applyFont="1" applyFill="1" applyBorder="1" applyAlignment="1" applyProtection="1">
      <alignment horizontal="center" vertical="center" shrinkToFit="1"/>
      <protection hidden="1"/>
    </xf>
    <xf numFmtId="0" fontId="47" fillId="19" borderId="0" xfId="0" applyFont="1" applyFill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center"/>
      <protection hidden="1"/>
    </xf>
    <xf numFmtId="0" fontId="22" fillId="18" borderId="68" xfId="0" applyFont="1" applyFill="1" applyBorder="1" applyAlignment="1" applyProtection="1">
      <alignment horizontal="center" vertical="center" shrinkToFit="1"/>
      <protection hidden="1"/>
    </xf>
    <xf numFmtId="0" fontId="22" fillId="18" borderId="0" xfId="0" applyFont="1" applyFill="1" applyAlignment="1" applyProtection="1">
      <alignment horizontal="center" vertical="center" shrinkToFit="1"/>
      <protection hidden="1"/>
    </xf>
    <xf numFmtId="0" fontId="22" fillId="18" borderId="83" xfId="0" applyFont="1" applyFill="1" applyBorder="1" applyAlignment="1" applyProtection="1">
      <alignment horizontal="center" vertical="center" shrinkToFit="1"/>
      <protection hidden="1"/>
    </xf>
    <xf numFmtId="0" fontId="5" fillId="3" borderId="64" xfId="1" applyFont="1" applyFill="1" applyBorder="1" applyAlignment="1" applyProtection="1">
      <alignment horizontal="center" vertical="center" shrinkToFit="1"/>
      <protection hidden="1"/>
    </xf>
    <xf numFmtId="0" fontId="5" fillId="3" borderId="64" xfId="0" applyFont="1" applyFill="1" applyBorder="1" applyAlignment="1" applyProtection="1">
      <alignment horizontal="center" vertical="center" shrinkToFit="1"/>
      <protection hidden="1"/>
    </xf>
    <xf numFmtId="0" fontId="5" fillId="3" borderId="82" xfId="0" applyFont="1" applyFill="1" applyBorder="1" applyAlignment="1" applyProtection="1">
      <alignment horizontal="center" vertical="center" shrinkToFit="1"/>
      <protection hidden="1"/>
    </xf>
    <xf numFmtId="0" fontId="22" fillId="15" borderId="82" xfId="0" applyFont="1" applyFill="1" applyBorder="1" applyAlignment="1" applyProtection="1">
      <alignment horizontal="center" vertical="center" shrinkToFit="1"/>
      <protection hidden="1"/>
    </xf>
    <xf numFmtId="0" fontId="22" fillId="15" borderId="64" xfId="0" applyFont="1" applyFill="1" applyBorder="1" applyAlignment="1" applyProtection="1">
      <alignment horizontal="center" vertical="center" shrinkToFit="1"/>
      <protection hidden="1"/>
    </xf>
    <xf numFmtId="0" fontId="6" fillId="3" borderId="64" xfId="1" applyFont="1" applyFill="1" applyBorder="1" applyAlignment="1" applyProtection="1">
      <alignment horizontal="center" vertical="center" shrinkToFit="1"/>
      <protection hidden="1"/>
    </xf>
    <xf numFmtId="0" fontId="5" fillId="3" borderId="82" xfId="1" applyFont="1" applyFill="1" applyBorder="1" applyAlignment="1" applyProtection="1">
      <alignment horizontal="center" vertical="center" shrinkToFit="1"/>
      <protection hidden="1"/>
    </xf>
    <xf numFmtId="0" fontId="39" fillId="3" borderId="64" xfId="1" applyFont="1" applyFill="1" applyBorder="1" applyAlignment="1" applyProtection="1">
      <alignment horizontal="center" vertical="center" wrapText="1" shrinkToFit="1"/>
      <protection hidden="1"/>
    </xf>
    <xf numFmtId="0" fontId="39" fillId="3" borderId="64" xfId="1" applyFont="1" applyFill="1" applyBorder="1" applyAlignment="1" applyProtection="1">
      <alignment horizontal="center" vertical="center" shrinkToFit="1"/>
      <protection hidden="1"/>
    </xf>
    <xf numFmtId="0" fontId="2" fillId="3" borderId="64" xfId="1" applyFont="1" applyFill="1" applyBorder="1" applyAlignment="1" applyProtection="1">
      <alignment horizontal="center" vertical="center" shrinkToFit="1"/>
      <protection hidden="1"/>
    </xf>
    <xf numFmtId="0" fontId="5" fillId="3" borderId="90" xfId="1" applyFont="1" applyFill="1" applyBorder="1" applyAlignment="1" applyProtection="1">
      <alignment horizontal="center" vertical="center" shrinkToFit="1"/>
      <protection locked="0" hidden="1"/>
    </xf>
    <xf numFmtId="0" fontId="5" fillId="3" borderId="91" xfId="1" applyFont="1" applyFill="1" applyBorder="1" applyAlignment="1" applyProtection="1">
      <alignment horizontal="center" vertical="center" shrinkToFit="1"/>
      <protection locked="0" hidden="1"/>
    </xf>
    <xf numFmtId="0" fontId="5" fillId="3" borderId="92" xfId="1" applyFont="1" applyFill="1" applyBorder="1" applyAlignment="1" applyProtection="1">
      <alignment horizontal="center" vertical="center" shrinkToFit="1"/>
      <protection locked="0" hidden="1"/>
    </xf>
    <xf numFmtId="0" fontId="39" fillId="3" borderId="0" xfId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0" xfId="0" applyFont="1" applyFill="1" applyAlignment="1" applyProtection="1">
      <alignment horizontal="center" vertical="center" shrinkToFit="1"/>
      <protection hidden="1"/>
    </xf>
    <xf numFmtId="49" fontId="5" fillId="3" borderId="82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1" applyFont="1" applyFill="1" applyBorder="1" applyAlignment="1" applyProtection="1">
      <alignment horizontal="center" vertical="center" shrinkToFit="1"/>
      <protection hidden="1"/>
    </xf>
    <xf numFmtId="0" fontId="5" fillId="3" borderId="0" xfId="1" applyFont="1" applyFill="1" applyBorder="1" applyAlignment="1" applyProtection="1">
      <alignment horizontal="center" vertical="center" shrinkToFit="1"/>
      <protection hidden="1"/>
    </xf>
    <xf numFmtId="164" fontId="5" fillId="3" borderId="64" xfId="1" applyNumberFormat="1" applyFont="1" applyFill="1" applyBorder="1" applyAlignment="1" applyProtection="1">
      <alignment horizontal="center" vertical="center" shrinkToFit="1"/>
      <protection hidden="1"/>
    </xf>
    <xf numFmtId="164" fontId="5" fillId="3" borderId="82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65" xfId="1" applyFont="1" applyFill="1" applyBorder="1" applyAlignment="1" applyProtection="1">
      <alignment horizontal="center" vertical="center" shrinkToFit="1"/>
      <protection hidden="1"/>
    </xf>
    <xf numFmtId="0" fontId="5" fillId="3" borderId="63" xfId="1" applyFont="1" applyFill="1" applyBorder="1" applyAlignment="1" applyProtection="1">
      <alignment horizontal="center" vertical="center" shrinkToFit="1"/>
      <protection hidden="1"/>
    </xf>
    <xf numFmtId="0" fontId="5" fillId="3" borderId="66" xfId="1" applyFont="1" applyFill="1" applyBorder="1" applyAlignment="1" applyProtection="1">
      <alignment horizontal="center" vertical="center" shrinkToFit="1"/>
      <protection hidden="1"/>
    </xf>
    <xf numFmtId="0" fontId="22" fillId="8" borderId="64" xfId="0" applyFont="1" applyFill="1" applyBorder="1" applyAlignment="1" applyProtection="1">
      <alignment horizontal="center" vertical="center" shrinkToFit="1"/>
      <protection hidden="1"/>
    </xf>
    <xf numFmtId="0" fontId="72" fillId="6" borderId="96" xfId="0" applyFont="1" applyFill="1" applyBorder="1" applyAlignment="1" applyProtection="1">
      <alignment horizontal="center" shrinkToFit="1"/>
      <protection hidden="1"/>
    </xf>
    <xf numFmtId="0" fontId="72" fillId="6" borderId="7" xfId="0" applyFont="1" applyFill="1" applyBorder="1" applyAlignment="1" applyProtection="1">
      <alignment horizontal="center" shrinkToFit="1"/>
      <protection hidden="1"/>
    </xf>
    <xf numFmtId="0" fontId="72" fillId="6" borderId="94" xfId="0" applyFont="1" applyFill="1" applyBorder="1" applyAlignment="1" applyProtection="1">
      <alignment horizontal="center" shrinkToFit="1"/>
      <protection hidden="1"/>
    </xf>
    <xf numFmtId="0" fontId="72" fillId="6" borderId="39" xfId="0" applyFont="1" applyFill="1" applyBorder="1" applyAlignment="1" applyProtection="1">
      <alignment horizontal="center" vertical="center" shrinkToFit="1"/>
      <protection hidden="1"/>
    </xf>
    <xf numFmtId="0" fontId="72" fillId="6" borderId="0" xfId="0" applyFont="1" applyFill="1" applyAlignment="1" applyProtection="1">
      <alignment horizontal="center" vertical="center" shrinkToFit="1"/>
      <protection hidden="1"/>
    </xf>
    <xf numFmtId="0" fontId="72" fillId="6" borderId="97" xfId="0" applyFont="1" applyFill="1" applyBorder="1" applyAlignment="1" applyProtection="1">
      <alignment horizontal="center" vertical="center" shrinkToFit="1"/>
      <protection hidden="1"/>
    </xf>
    <xf numFmtId="165" fontId="69" fillId="16" borderId="6" xfId="0" applyNumberFormat="1" applyFont="1" applyFill="1" applyBorder="1" applyAlignment="1" applyProtection="1">
      <alignment horizontal="center" vertical="center" shrinkToFit="1"/>
      <protection hidden="1"/>
    </xf>
    <xf numFmtId="22" fontId="69" fillId="0" borderId="0" xfId="0" applyNumberFormat="1" applyFont="1" applyAlignment="1" applyProtection="1">
      <alignment horizontal="center" vertical="center" shrinkToFit="1" readingOrder="2"/>
      <protection hidden="1"/>
    </xf>
    <xf numFmtId="0" fontId="79" fillId="0" borderId="76" xfId="0" applyFont="1" applyBorder="1" applyAlignment="1" applyProtection="1">
      <alignment horizontal="center" vertical="center" shrinkToFit="1"/>
      <protection hidden="1"/>
    </xf>
    <xf numFmtId="0" fontId="79" fillId="0" borderId="8" xfId="0" applyFont="1" applyBorder="1" applyAlignment="1" applyProtection="1">
      <alignment horizontal="center" vertical="center" shrinkToFit="1"/>
      <protection hidden="1"/>
    </xf>
    <xf numFmtId="0" fontId="79" fillId="0" borderId="77" xfId="0" applyFont="1" applyBorder="1" applyAlignment="1" applyProtection="1">
      <alignment horizontal="center" vertical="center" shrinkToFit="1"/>
      <protection hidden="1"/>
    </xf>
    <xf numFmtId="0" fontId="79" fillId="0" borderId="6" xfId="0" applyFont="1" applyBorder="1" applyAlignment="1" applyProtection="1">
      <alignment horizontal="center" vertical="center" shrinkToFit="1"/>
      <protection hidden="1"/>
    </xf>
    <xf numFmtId="0" fontId="70" fillId="0" borderId="70" xfId="0" applyFont="1" applyBorder="1" applyAlignment="1" applyProtection="1">
      <alignment horizontal="center" vertical="center" shrinkToFit="1"/>
      <protection hidden="1"/>
    </xf>
    <xf numFmtId="0" fontId="7" fillId="0" borderId="6" xfId="0" applyFont="1" applyBorder="1" applyAlignment="1" applyProtection="1">
      <alignment horizontal="center" vertical="center" shrinkToFit="1"/>
      <protection hidden="1"/>
    </xf>
    <xf numFmtId="0" fontId="54" fillId="11" borderId="3" xfId="0" applyFont="1" applyFill="1" applyBorder="1" applyAlignment="1" applyProtection="1">
      <alignment horizontal="center" vertical="center" wrapText="1" shrinkToFit="1"/>
      <protection hidden="1"/>
    </xf>
    <xf numFmtId="0" fontId="54" fillId="11" borderId="0" xfId="0" applyFont="1" applyFill="1" applyAlignment="1" applyProtection="1">
      <alignment horizontal="center" vertical="center" wrapText="1" shrinkToFit="1"/>
      <protection hidden="1"/>
    </xf>
    <xf numFmtId="165" fontId="71" fillId="3" borderId="6" xfId="0" applyNumberFormat="1" applyFont="1" applyFill="1" applyBorder="1" applyAlignment="1" applyProtection="1">
      <alignment horizontal="right" vertical="center" shrinkToFit="1"/>
      <protection hidden="1"/>
    </xf>
    <xf numFmtId="165" fontId="71" fillId="3" borderId="95" xfId="0" applyNumberFormat="1" applyFont="1" applyFill="1" applyBorder="1" applyAlignment="1" applyProtection="1">
      <alignment horizontal="right" vertical="center" shrinkToFit="1"/>
      <protection hidden="1"/>
    </xf>
    <xf numFmtId="0" fontId="70" fillId="0" borderId="73" xfId="0" applyFont="1" applyBorder="1" applyAlignment="1" applyProtection="1">
      <alignment horizontal="center" vertical="center" shrinkToFit="1"/>
      <protection hidden="1"/>
    </xf>
    <xf numFmtId="0" fontId="70" fillId="0" borderId="74" xfId="0" applyFont="1" applyBorder="1" applyAlignment="1" applyProtection="1">
      <alignment horizontal="center" vertical="center" shrinkToFit="1"/>
      <protection hidden="1"/>
    </xf>
    <xf numFmtId="0" fontId="70" fillId="0" borderId="75" xfId="0" applyFont="1" applyBorder="1" applyAlignment="1" applyProtection="1">
      <alignment horizontal="center" vertical="center" shrinkToFit="1"/>
      <protection hidden="1"/>
    </xf>
    <xf numFmtId="0" fontId="53" fillId="0" borderId="0" xfId="0" applyFont="1" applyAlignment="1" applyProtection="1">
      <alignment horizontal="right" vertical="center" wrapText="1" shrinkToFit="1"/>
      <protection hidden="1"/>
    </xf>
    <xf numFmtId="0" fontId="53" fillId="0" borderId="5" xfId="0" applyFont="1" applyBorder="1" applyAlignment="1" applyProtection="1">
      <alignment horizontal="right" vertical="center" wrapText="1" shrinkToFit="1"/>
      <protection hidden="1"/>
    </xf>
    <xf numFmtId="0" fontId="7" fillId="0" borderId="0" xfId="0" applyFont="1" applyAlignment="1" applyProtection="1">
      <alignment horizontal="center" shrinkToFit="1"/>
      <protection hidden="1"/>
    </xf>
    <xf numFmtId="0" fontId="70" fillId="0" borderId="0" xfId="0" applyFont="1" applyAlignment="1" applyProtection="1">
      <alignment horizontal="center" shrinkToFit="1"/>
      <protection hidden="1"/>
    </xf>
    <xf numFmtId="0" fontId="71" fillId="0" borderId="89" xfId="0" applyFont="1" applyBorder="1" applyAlignment="1" applyProtection="1">
      <alignment horizontal="right" vertical="center" shrinkToFit="1"/>
      <protection hidden="1"/>
    </xf>
    <xf numFmtId="0" fontId="71" fillId="0" borderId="6" xfId="0" applyFont="1" applyBorder="1" applyAlignment="1" applyProtection="1">
      <alignment horizontal="right" vertical="center" shrinkToFit="1"/>
      <protection hidden="1"/>
    </xf>
    <xf numFmtId="0" fontId="70" fillId="0" borderId="7" xfId="0" applyFont="1" applyBorder="1" applyAlignment="1" applyProtection="1">
      <alignment horizontal="center" vertical="center" shrinkToFit="1"/>
      <protection hidden="1"/>
    </xf>
    <xf numFmtId="0" fontId="70" fillId="0" borderId="0" xfId="0" applyFont="1" applyAlignment="1" applyProtection="1">
      <alignment horizontal="center" vertical="center" shrinkToFit="1"/>
      <protection hidden="1"/>
    </xf>
    <xf numFmtId="0" fontId="7" fillId="0" borderId="0" xfId="0" applyFont="1" applyAlignment="1" applyProtection="1">
      <alignment horizontal="center" vertical="center" shrinkToFit="1"/>
      <protection hidden="1"/>
    </xf>
    <xf numFmtId="0" fontId="71" fillId="0" borderId="5" xfId="0" applyFont="1" applyBorder="1" applyAlignment="1" applyProtection="1">
      <alignment horizontal="center" shrinkToFit="1"/>
      <protection hidden="1"/>
    </xf>
    <xf numFmtId="0" fontId="70" fillId="0" borderId="35" xfId="0" applyFont="1" applyBorder="1" applyAlignment="1" applyProtection="1">
      <alignment horizontal="center" vertical="top" shrinkToFit="1"/>
      <protection hidden="1"/>
    </xf>
    <xf numFmtId="0" fontId="70" fillId="0" borderId="36" xfId="0" applyFont="1" applyBorder="1" applyAlignment="1" applyProtection="1">
      <alignment horizontal="center" vertical="top" shrinkToFit="1"/>
      <protection hidden="1"/>
    </xf>
    <xf numFmtId="0" fontId="70" fillId="0" borderId="1" xfId="0" applyFont="1" applyBorder="1" applyAlignment="1" applyProtection="1">
      <alignment horizontal="right" vertical="center" shrinkToFit="1"/>
      <protection hidden="1"/>
    </xf>
    <xf numFmtId="0" fontId="70" fillId="0" borderId="5" xfId="0" applyFont="1" applyBorder="1" applyAlignment="1" applyProtection="1">
      <alignment horizontal="right" vertical="center" shrinkToFit="1"/>
      <protection hidden="1"/>
    </xf>
    <xf numFmtId="0" fontId="70" fillId="0" borderId="98" xfId="0" applyFont="1" applyBorder="1" applyAlignment="1" applyProtection="1">
      <alignment horizontal="right" vertical="center" shrinkToFit="1"/>
      <protection hidden="1"/>
    </xf>
    <xf numFmtId="0" fontId="70" fillId="0" borderId="0" xfId="0" applyFont="1" applyAlignment="1" applyProtection="1">
      <alignment horizontal="right" vertical="center" shrinkToFit="1"/>
      <protection hidden="1"/>
    </xf>
    <xf numFmtId="165" fontId="71" fillId="3" borderId="6" xfId="0" applyNumberFormat="1" applyFont="1" applyFill="1" applyBorder="1" applyAlignment="1" applyProtection="1">
      <alignment horizontal="right" shrinkToFit="1"/>
      <protection hidden="1"/>
    </xf>
    <xf numFmtId="165" fontId="71" fillId="3" borderId="95" xfId="0" applyNumberFormat="1" applyFont="1" applyFill="1" applyBorder="1" applyAlignment="1" applyProtection="1">
      <alignment horizontal="right" shrinkToFit="1"/>
      <protection hidden="1"/>
    </xf>
    <xf numFmtId="0" fontId="0" fillId="15" borderId="114" xfId="0" applyFill="1" applyBorder="1" applyAlignment="1" applyProtection="1">
      <alignment horizontal="right" vertical="center" wrapText="1"/>
      <protection hidden="1"/>
    </xf>
    <xf numFmtId="0" fontId="0" fillId="15" borderId="115" xfId="0" applyFill="1" applyBorder="1" applyAlignment="1" applyProtection="1">
      <alignment horizontal="right" vertical="center" wrapText="1"/>
      <protection hidden="1"/>
    </xf>
    <xf numFmtId="0" fontId="0" fillId="15" borderId="116" xfId="0" applyFill="1" applyBorder="1" applyAlignment="1" applyProtection="1">
      <alignment horizontal="right" vertical="center" wrapText="1"/>
      <protection hidden="1"/>
    </xf>
    <xf numFmtId="0" fontId="0" fillId="15" borderId="117" xfId="0" applyFill="1" applyBorder="1" applyAlignment="1" applyProtection="1">
      <alignment horizontal="right" vertical="center" wrapText="1"/>
      <protection hidden="1"/>
    </xf>
    <xf numFmtId="0" fontId="0" fillId="15" borderId="118" xfId="0" applyFill="1" applyBorder="1" applyAlignment="1" applyProtection="1">
      <alignment horizontal="right" vertical="center" wrapText="1"/>
      <protection hidden="1"/>
    </xf>
    <xf numFmtId="0" fontId="0" fillId="15" borderId="119" xfId="0" applyFill="1" applyBorder="1" applyAlignment="1" applyProtection="1">
      <alignment horizontal="right" vertical="center" wrapText="1"/>
      <protection hidden="1"/>
    </xf>
    <xf numFmtId="0" fontId="0" fillId="15" borderId="115" xfId="0" applyFill="1" applyBorder="1" applyAlignment="1" applyProtection="1">
      <alignment horizontal="center" vertical="center"/>
      <protection hidden="1"/>
    </xf>
    <xf numFmtId="0" fontId="0" fillId="15" borderId="0" xfId="0" applyFill="1" applyAlignment="1" applyProtection="1">
      <alignment horizontal="center" vertical="center"/>
      <protection hidden="1"/>
    </xf>
    <xf numFmtId="0" fontId="71" fillId="0" borderId="89" xfId="0" applyFont="1" applyBorder="1" applyAlignment="1" applyProtection="1">
      <alignment horizontal="center" vertical="center" shrinkToFit="1"/>
      <protection hidden="1"/>
    </xf>
    <xf numFmtId="0" fontId="71" fillId="0" borderId="6" xfId="0" applyFont="1" applyBorder="1" applyAlignment="1" applyProtection="1">
      <alignment horizontal="center" vertical="center" shrinkToFit="1"/>
      <protection hidden="1"/>
    </xf>
    <xf numFmtId="0" fontId="7" fillId="3" borderId="6" xfId="0" applyFont="1" applyFill="1" applyBorder="1" applyAlignment="1" applyProtection="1">
      <alignment horizontal="center" vertical="center" shrinkToFit="1"/>
      <protection hidden="1"/>
    </xf>
    <xf numFmtId="0" fontId="72" fillId="6" borderId="1" xfId="0" applyFont="1" applyFill="1" applyBorder="1" applyAlignment="1" applyProtection="1">
      <alignment horizontal="center" vertical="center" shrinkToFit="1"/>
      <protection hidden="1"/>
    </xf>
    <xf numFmtId="0" fontId="72" fillId="6" borderId="5" xfId="0" applyFont="1" applyFill="1" applyBorder="1" applyAlignment="1" applyProtection="1">
      <alignment horizontal="center" vertical="center" shrinkToFit="1"/>
      <protection hidden="1"/>
    </xf>
    <xf numFmtId="0" fontId="71" fillId="0" borderId="7" xfId="0" applyFont="1" applyBorder="1" applyAlignment="1" applyProtection="1">
      <alignment horizontal="center" vertical="center" shrinkToFit="1"/>
      <protection hidden="1"/>
    </xf>
    <xf numFmtId="0" fontId="71" fillId="0" borderId="0" xfId="0" applyFont="1" applyAlignment="1" applyProtection="1">
      <alignment horizontal="center" vertical="center" shrinkToFit="1"/>
      <protection hidden="1"/>
    </xf>
    <xf numFmtId="0" fontId="71" fillId="0" borderId="5" xfId="0" applyFont="1" applyBorder="1" applyAlignment="1" applyProtection="1">
      <alignment horizontal="center" vertical="center" shrinkToFit="1"/>
      <protection hidden="1"/>
    </xf>
    <xf numFmtId="0" fontId="71" fillId="0" borderId="94" xfId="0" applyFont="1" applyBorder="1" applyAlignment="1" applyProtection="1">
      <alignment horizontal="center" vertical="center" shrinkToFit="1"/>
      <protection hidden="1"/>
    </xf>
    <xf numFmtId="0" fontId="71" fillId="0" borderId="97" xfId="0" applyFont="1" applyBorder="1" applyAlignment="1" applyProtection="1">
      <alignment horizontal="center" vertical="center" shrinkToFit="1"/>
      <protection hidden="1"/>
    </xf>
    <xf numFmtId="0" fontId="71" fillId="0" borderId="98" xfId="0" applyFont="1" applyBorder="1" applyAlignment="1" applyProtection="1">
      <alignment horizontal="center" vertical="center" shrinkToFit="1"/>
      <protection hidden="1"/>
    </xf>
    <xf numFmtId="0" fontId="69" fillId="0" borderId="4" xfId="0" applyFont="1" applyBorder="1" applyAlignment="1" applyProtection="1">
      <alignment horizontal="center" vertical="center" shrinkToFit="1" readingOrder="2"/>
      <protection hidden="1"/>
    </xf>
    <xf numFmtId="0" fontId="71" fillId="0" borderId="96" xfId="0" applyFont="1" applyBorder="1" applyAlignment="1" applyProtection="1">
      <alignment horizontal="center" vertical="center" shrinkToFit="1"/>
      <protection hidden="1"/>
    </xf>
    <xf numFmtId="0" fontId="71" fillId="0" borderId="39" xfId="0" applyFont="1" applyBorder="1" applyAlignment="1" applyProtection="1">
      <alignment horizontal="center" vertical="center" shrinkToFit="1"/>
      <protection hidden="1"/>
    </xf>
    <xf numFmtId="0" fontId="71" fillId="0" borderId="1" xfId="0" applyFont="1" applyBorder="1" applyAlignment="1" applyProtection="1">
      <alignment horizontal="center" vertical="center" shrinkToFit="1"/>
      <protection hidden="1"/>
    </xf>
    <xf numFmtId="165" fontId="7" fillId="3" borderId="7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94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0" xfId="0" applyNumberFormat="1" applyFont="1" applyFill="1" applyAlignment="1" applyProtection="1">
      <alignment horizontal="center" vertical="center" shrinkToFit="1"/>
      <protection hidden="1"/>
    </xf>
    <xf numFmtId="165" fontId="7" fillId="3" borderId="97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5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98" xfId="0" applyNumberFormat="1" applyFont="1" applyFill="1" applyBorder="1" applyAlignment="1" applyProtection="1">
      <alignment horizontal="center" vertical="center" shrinkToFit="1"/>
      <protection hidden="1"/>
    </xf>
    <xf numFmtId="0" fontId="7" fillId="3" borderId="95" xfId="0" applyFont="1" applyFill="1" applyBorder="1" applyAlignment="1" applyProtection="1">
      <alignment horizontal="center" vertical="center" shrinkToFit="1"/>
      <protection hidden="1"/>
    </xf>
    <xf numFmtId="0" fontId="7" fillId="0" borderId="89" xfId="0" applyFont="1" applyBorder="1" applyAlignment="1" applyProtection="1">
      <alignment horizontal="right" vertical="center" shrinkToFit="1"/>
      <protection hidden="1"/>
    </xf>
    <xf numFmtId="0" fontId="7" fillId="0" borderId="6" xfId="0" applyFont="1" applyBorder="1" applyAlignment="1" applyProtection="1">
      <alignment horizontal="right" vertical="center" shrinkToFit="1"/>
      <protection hidden="1"/>
    </xf>
    <xf numFmtId="0" fontId="69" fillId="3" borderId="6" xfId="0" applyFont="1" applyFill="1" applyBorder="1" applyAlignment="1" applyProtection="1">
      <alignment horizontal="right" vertical="center" shrinkToFit="1"/>
      <protection hidden="1"/>
    </xf>
    <xf numFmtId="0" fontId="69" fillId="3" borderId="95" xfId="0" applyFont="1" applyFill="1" applyBorder="1" applyAlignment="1" applyProtection="1">
      <alignment horizontal="right" vertical="center" shrinkToFit="1"/>
      <protection hidden="1"/>
    </xf>
    <xf numFmtId="0" fontId="71" fillId="3" borderId="6" xfId="0" applyFont="1" applyFill="1" applyBorder="1" applyAlignment="1" applyProtection="1">
      <alignment horizontal="center" vertical="center" shrinkToFit="1"/>
      <protection hidden="1"/>
    </xf>
    <xf numFmtId="164" fontId="71" fillId="3" borderId="6" xfId="0" applyNumberFormat="1" applyFont="1" applyFill="1" applyBorder="1" applyAlignment="1" applyProtection="1">
      <alignment horizontal="center" vertical="center" shrinkToFit="1"/>
      <protection hidden="1"/>
    </xf>
    <xf numFmtId="0" fontId="7" fillId="0" borderId="89" xfId="0" applyFont="1" applyBorder="1" applyAlignment="1" applyProtection="1">
      <alignment horizontal="center" vertical="center" shrinkToFit="1"/>
      <protection hidden="1"/>
    </xf>
    <xf numFmtId="0" fontId="69" fillId="16" borderId="89" xfId="0" applyFont="1" applyFill="1" applyBorder="1" applyAlignment="1" applyProtection="1">
      <alignment horizontal="center" vertical="center" shrinkToFit="1"/>
      <protection hidden="1"/>
    </xf>
    <xf numFmtId="0" fontId="69" fillId="16" borderId="6" xfId="0" applyFont="1" applyFill="1" applyBorder="1" applyAlignment="1" applyProtection="1">
      <alignment horizontal="center" vertical="center" shrinkToFit="1"/>
      <protection hidden="1"/>
    </xf>
    <xf numFmtId="0" fontId="71" fillId="0" borderId="96" xfId="0" applyFont="1" applyBorder="1" applyAlignment="1" applyProtection="1">
      <alignment horizontal="right" vertical="center" shrinkToFit="1"/>
      <protection hidden="1"/>
    </xf>
    <xf numFmtId="0" fontId="71" fillId="0" borderId="7" xfId="0" applyFont="1" applyBorder="1" applyAlignment="1" applyProtection="1">
      <alignment horizontal="right" vertical="center" shrinkToFit="1"/>
      <protection hidden="1"/>
    </xf>
    <xf numFmtId="165" fontId="71" fillId="3" borderId="7" xfId="0" applyNumberFormat="1" applyFont="1" applyFill="1" applyBorder="1" applyAlignment="1" applyProtection="1">
      <alignment horizontal="right" vertical="center" shrinkToFit="1"/>
      <protection hidden="1"/>
    </xf>
    <xf numFmtId="165" fontId="71" fillId="3" borderId="94" xfId="0" applyNumberFormat="1" applyFont="1" applyFill="1" applyBorder="1" applyAlignment="1" applyProtection="1">
      <alignment horizontal="right" vertical="center" shrinkToFit="1"/>
      <protection hidden="1"/>
    </xf>
    <xf numFmtId="0" fontId="79" fillId="0" borderId="140" xfId="0" applyFont="1" applyBorder="1" applyAlignment="1" applyProtection="1">
      <alignment horizontal="center" vertical="center" shrinkToFit="1"/>
      <protection hidden="1"/>
    </xf>
    <xf numFmtId="0" fontId="79" fillId="0" borderId="141" xfId="0" applyFont="1" applyBorder="1" applyAlignment="1" applyProtection="1">
      <alignment horizontal="center" vertical="center" shrinkToFit="1"/>
      <protection hidden="1"/>
    </xf>
    <xf numFmtId="0" fontId="38" fillId="3" borderId="135" xfId="1" applyNumberFormat="1" applyFont="1" applyFill="1" applyBorder="1" applyAlignment="1" applyProtection="1">
      <alignment horizontal="center" vertical="center" shrinkToFit="1"/>
      <protection hidden="1"/>
    </xf>
    <xf numFmtId="0" fontId="80" fillId="3" borderId="63" xfId="1" applyNumberFormat="1" applyFont="1" applyFill="1" applyBorder="1" applyAlignment="1" applyProtection="1">
      <alignment horizontal="center" vertical="center" shrinkToFit="1"/>
      <protection hidden="1"/>
    </xf>
    <xf numFmtId="164" fontId="80" fillId="3" borderId="63" xfId="1" applyNumberFormat="1" applyFont="1" applyFill="1" applyBorder="1" applyAlignment="1" applyProtection="1">
      <alignment horizontal="center" vertical="center" shrinkToFit="1"/>
      <protection hidden="1"/>
    </xf>
    <xf numFmtId="49" fontId="80" fillId="3" borderId="63" xfId="1" applyNumberFormat="1" applyFont="1" applyFill="1" applyBorder="1" applyAlignment="1" applyProtection="1">
      <alignment horizontal="center" vertical="center" shrinkToFit="1"/>
      <protection hidden="1"/>
    </xf>
    <xf numFmtId="0" fontId="80" fillId="3" borderId="138" xfId="1" applyNumberFormat="1" applyFont="1" applyFill="1" applyBorder="1" applyAlignment="1" applyProtection="1">
      <alignment horizontal="center" vertical="center" shrinkToFit="1"/>
      <protection hidden="1"/>
    </xf>
    <xf numFmtId="0" fontId="79" fillId="3" borderId="63" xfId="0" applyFont="1" applyFill="1" applyBorder="1" applyAlignment="1" applyProtection="1">
      <alignment horizontal="center" vertical="center" shrinkToFit="1"/>
      <protection hidden="1"/>
    </xf>
    <xf numFmtId="0" fontId="79" fillId="3" borderId="137" xfId="0" applyFont="1" applyFill="1" applyBorder="1" applyAlignment="1" applyProtection="1">
      <alignment horizontal="center" vertical="center" shrinkToFit="1"/>
      <protection hidden="1"/>
    </xf>
    <xf numFmtId="0" fontId="79" fillId="3" borderId="138" xfId="0" applyFont="1" applyFill="1" applyBorder="1" applyAlignment="1" applyProtection="1">
      <alignment horizontal="center" vertical="center" shrinkToFit="1"/>
      <protection hidden="1"/>
    </xf>
    <xf numFmtId="0" fontId="79" fillId="3" borderId="139" xfId="0" applyFont="1" applyFill="1" applyBorder="1" applyAlignment="1" applyProtection="1">
      <alignment horizontal="center" vertical="center" shrinkToFit="1"/>
      <protection hidden="1"/>
    </xf>
    <xf numFmtId="0" fontId="81" fillId="3" borderId="135" xfId="0" applyFont="1" applyFill="1" applyBorder="1" applyAlignment="1" applyProtection="1">
      <alignment horizontal="center" vertical="center" shrinkToFit="1"/>
      <protection hidden="1"/>
    </xf>
    <xf numFmtId="0" fontId="81" fillId="3" borderId="136" xfId="0" applyFont="1" applyFill="1" applyBorder="1" applyAlignment="1" applyProtection="1">
      <alignment horizontal="center" vertical="center" shrinkToFit="1"/>
      <protection hidden="1"/>
    </xf>
    <xf numFmtId="0" fontId="14" fillId="0" borderId="9" xfId="0" applyFont="1" applyBorder="1" applyAlignment="1" applyProtection="1">
      <alignment horizontal="center" vertical="center" textRotation="90"/>
      <protection hidden="1"/>
    </xf>
    <xf numFmtId="0" fontId="14" fillId="0" borderId="38" xfId="0" applyFont="1" applyBorder="1" applyAlignment="1" applyProtection="1">
      <alignment horizontal="center" vertical="center" textRotation="90"/>
      <protection hidden="1"/>
    </xf>
    <xf numFmtId="0" fontId="65" fillId="20" borderId="9" xfId="0" applyFont="1" applyFill="1" applyBorder="1" applyAlignment="1">
      <alignment horizontal="center" vertical="center"/>
    </xf>
    <xf numFmtId="0" fontId="65" fillId="20" borderId="38" xfId="0" applyFont="1" applyFill="1" applyBorder="1" applyAlignment="1">
      <alignment horizontal="center" vertical="center"/>
    </xf>
    <xf numFmtId="0" fontId="3" fillId="7" borderId="131" xfId="0" applyFont="1" applyFill="1" applyBorder="1" applyAlignment="1">
      <alignment horizontal="center" vertical="center" textRotation="90" wrapText="1"/>
    </xf>
    <xf numFmtId="0" fontId="3" fillId="7" borderId="132" xfId="0" applyFont="1" applyFill="1" applyBorder="1" applyAlignment="1">
      <alignment horizontal="center" vertical="center" textRotation="90" wrapText="1"/>
    </xf>
    <xf numFmtId="0" fontId="21" fillId="4" borderId="25" xfId="0" applyFont="1" applyFill="1" applyBorder="1" applyAlignment="1" applyProtection="1">
      <alignment horizontal="center" vertical="center"/>
      <protection hidden="1"/>
    </xf>
    <xf numFmtId="0" fontId="21" fillId="4" borderId="28" xfId="0" applyFont="1" applyFill="1" applyBorder="1" applyAlignment="1" applyProtection="1">
      <alignment horizontal="center" vertical="center"/>
      <protection hidden="1"/>
    </xf>
    <xf numFmtId="0" fontId="45" fillId="20" borderId="111" xfId="0" applyFont="1" applyFill="1" applyBorder="1" applyAlignment="1">
      <alignment horizontal="center" vertical="center" textRotation="90" wrapText="1"/>
    </xf>
    <xf numFmtId="0" fontId="45" fillId="20" borderId="107" xfId="0" applyFont="1" applyFill="1" applyBorder="1" applyAlignment="1">
      <alignment horizontal="center" vertical="center" textRotation="90" wrapText="1"/>
    </xf>
    <xf numFmtId="0" fontId="3" fillId="7" borderId="122" xfId="0" applyFont="1" applyFill="1" applyBorder="1" applyAlignment="1">
      <alignment horizontal="center" vertical="center" textRotation="90" wrapText="1"/>
    </xf>
    <xf numFmtId="0" fontId="3" fillId="7" borderId="121" xfId="0" applyFont="1" applyFill="1" applyBorder="1" applyAlignment="1">
      <alignment horizontal="center" vertical="center" textRotation="90" wrapText="1"/>
    </xf>
    <xf numFmtId="0" fontId="22" fillId="20" borderId="9" xfId="0" applyFont="1" applyFill="1" applyBorder="1" applyAlignment="1">
      <alignment horizontal="center" vertical="center" wrapText="1"/>
    </xf>
    <xf numFmtId="0" fontId="22" fillId="20" borderId="38" xfId="0" applyFont="1" applyFill="1" applyBorder="1" applyAlignment="1">
      <alignment horizontal="center" vertical="center" wrapText="1"/>
    </xf>
    <xf numFmtId="0" fontId="22" fillId="20" borderId="110" xfId="0" applyFont="1" applyFill="1" applyBorder="1" applyAlignment="1">
      <alignment horizontal="center" vertical="center" wrapText="1"/>
    </xf>
    <xf numFmtId="0" fontId="22" fillId="20" borderId="106" xfId="0" applyFont="1" applyFill="1" applyBorder="1" applyAlignment="1">
      <alignment horizontal="center" vertical="center" wrapText="1"/>
    </xf>
    <xf numFmtId="0" fontId="3" fillId="7" borderId="134" xfId="0" applyFont="1" applyFill="1" applyBorder="1" applyAlignment="1">
      <alignment horizontal="center" vertical="center" textRotation="90" wrapText="1"/>
    </xf>
    <xf numFmtId="0" fontId="45" fillId="20" borderId="9" xfId="0" applyFont="1" applyFill="1" applyBorder="1" applyAlignment="1">
      <alignment horizontal="center" vertical="center" textRotation="90" wrapText="1"/>
    </xf>
    <xf numFmtId="0" fontId="45" fillId="20" borderId="38" xfId="0" applyFont="1" applyFill="1" applyBorder="1" applyAlignment="1">
      <alignment horizontal="center" vertical="center" textRotation="90" wrapText="1"/>
    </xf>
    <xf numFmtId="0" fontId="3" fillId="7" borderId="131" xfId="0" applyFont="1" applyFill="1" applyBorder="1" applyAlignment="1">
      <alignment horizontal="center" vertical="center"/>
    </xf>
    <xf numFmtId="0" fontId="3" fillId="7" borderId="132" xfId="0" applyFont="1" applyFill="1" applyBorder="1" applyAlignment="1">
      <alignment horizontal="center" vertical="center"/>
    </xf>
    <xf numFmtId="0" fontId="45" fillId="20" borderId="10" xfId="0" applyFont="1" applyFill="1" applyBorder="1" applyAlignment="1">
      <alignment horizontal="center" vertical="center"/>
    </xf>
    <xf numFmtId="0" fontId="3" fillId="7" borderId="121" xfId="0" applyFont="1" applyFill="1" applyBorder="1" applyAlignment="1">
      <alignment horizontal="center" vertical="center"/>
    </xf>
    <xf numFmtId="0" fontId="65" fillId="20" borderId="111" xfId="0" applyFont="1" applyFill="1" applyBorder="1" applyAlignment="1">
      <alignment horizontal="center" vertical="center"/>
    </xf>
    <xf numFmtId="0" fontId="65" fillId="20" borderId="107" xfId="0" applyFont="1" applyFill="1" applyBorder="1" applyAlignment="1">
      <alignment horizontal="center" vertical="center"/>
    </xf>
    <xf numFmtId="0" fontId="22" fillId="20" borderId="111" xfId="0" applyFont="1" applyFill="1" applyBorder="1" applyAlignment="1" applyProtection="1">
      <alignment horizontal="center" vertical="center" wrapText="1"/>
      <protection hidden="1"/>
    </xf>
    <xf numFmtId="0" fontId="22" fillId="20" borderId="107" xfId="0" applyFont="1" applyFill="1" applyBorder="1" applyAlignment="1" applyProtection="1">
      <alignment horizontal="center" vertical="center" wrapText="1"/>
      <protection hidden="1"/>
    </xf>
    <xf numFmtId="0" fontId="65" fillId="20" borderId="110" xfId="0" applyFont="1" applyFill="1" applyBorder="1" applyAlignment="1">
      <alignment horizontal="center" vertical="center"/>
    </xf>
    <xf numFmtId="0" fontId="65" fillId="20" borderId="106" xfId="0" applyFont="1" applyFill="1" applyBorder="1" applyAlignment="1">
      <alignment horizontal="center" vertical="center"/>
    </xf>
    <xf numFmtId="0" fontId="3" fillId="7" borderId="34" xfId="0" applyFont="1" applyFill="1" applyBorder="1" applyAlignment="1">
      <alignment horizontal="center" vertical="center"/>
    </xf>
    <xf numFmtId="0" fontId="3" fillId="7" borderId="133" xfId="0" applyFont="1" applyFill="1" applyBorder="1" applyAlignment="1">
      <alignment horizontal="center" vertical="center"/>
    </xf>
    <xf numFmtId="0" fontId="22" fillId="20" borderId="108" xfId="0" applyFont="1" applyFill="1" applyBorder="1" applyAlignment="1" applyProtection="1">
      <alignment horizontal="center" vertical="center" wrapText="1"/>
      <protection hidden="1"/>
    </xf>
    <xf numFmtId="0" fontId="22" fillId="20" borderId="111" xfId="0" applyFont="1" applyFill="1" applyBorder="1" applyAlignment="1">
      <alignment horizontal="center" vertical="center" wrapText="1"/>
    </xf>
    <xf numFmtId="0" fontId="22" fillId="20" borderId="107" xfId="0" applyFont="1" applyFill="1" applyBorder="1" applyAlignment="1">
      <alignment horizontal="center" vertical="center" wrapText="1"/>
    </xf>
    <xf numFmtId="0" fontId="45" fillId="20" borderId="10" xfId="0" applyFont="1" applyFill="1" applyBorder="1" applyAlignment="1">
      <alignment horizontal="center" vertical="center" wrapText="1"/>
    </xf>
    <xf numFmtId="0" fontId="45" fillId="20" borderId="110" xfId="0" applyFont="1" applyFill="1" applyBorder="1" applyAlignment="1">
      <alignment horizontal="center" vertical="center" textRotation="90"/>
    </xf>
    <xf numFmtId="0" fontId="45" fillId="20" borderId="106" xfId="0" applyFont="1" applyFill="1" applyBorder="1" applyAlignment="1">
      <alignment horizontal="center" vertical="center" textRotation="90"/>
    </xf>
    <xf numFmtId="0" fontId="22" fillId="20" borderId="10" xfId="0" applyFont="1" applyFill="1" applyBorder="1" applyAlignment="1">
      <alignment horizontal="center" vertical="center"/>
    </xf>
    <xf numFmtId="0" fontId="3" fillId="7" borderId="133" xfId="0" applyFont="1" applyFill="1" applyBorder="1" applyAlignment="1">
      <alignment horizontal="center" vertical="center" textRotation="90" wrapText="1"/>
    </xf>
    <xf numFmtId="0" fontId="3" fillId="7" borderId="11" xfId="0" applyFont="1" applyFill="1" applyBorder="1" applyAlignment="1">
      <alignment horizontal="center" vertical="center" textRotation="90" wrapText="1"/>
    </xf>
    <xf numFmtId="0" fontId="3" fillId="7" borderId="34" xfId="0" applyFont="1" applyFill="1" applyBorder="1" applyAlignment="1">
      <alignment horizontal="center" vertical="center" textRotation="90" wrapText="1"/>
    </xf>
    <xf numFmtId="0" fontId="3" fillId="7" borderId="134" xfId="0" applyFont="1" applyFill="1" applyBorder="1" applyAlignment="1">
      <alignment horizontal="center" vertical="center"/>
    </xf>
    <xf numFmtId="0" fontId="3" fillId="7" borderId="89" xfId="0" applyFont="1" applyFill="1" applyBorder="1" applyAlignment="1">
      <alignment horizontal="center" vertical="center"/>
    </xf>
    <xf numFmtId="0" fontId="3" fillId="7" borderId="123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3" fillId="17" borderId="89" xfId="0" applyFont="1" applyFill="1" applyBorder="1" applyAlignment="1">
      <alignment horizontal="center" vertical="center"/>
    </xf>
    <xf numFmtId="0" fontId="3" fillId="17" borderId="123" xfId="0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15" fillId="0" borderId="103" xfId="0" applyFont="1" applyBorder="1" applyAlignment="1">
      <alignment horizontal="center" vertical="center"/>
    </xf>
    <xf numFmtId="0" fontId="15" fillId="0" borderId="104" xfId="0" applyFont="1" applyBorder="1" applyAlignment="1">
      <alignment horizontal="center" vertical="center"/>
    </xf>
    <xf numFmtId="0" fontId="15" fillId="0" borderId="105" xfId="0" applyFont="1" applyBorder="1" applyAlignment="1">
      <alignment horizontal="center" vertical="center"/>
    </xf>
    <xf numFmtId="0" fontId="15" fillId="0" borderId="108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09" xfId="0" applyFont="1" applyBorder="1" applyAlignment="1">
      <alignment horizontal="center" vertical="center"/>
    </xf>
    <xf numFmtId="0" fontId="15" fillId="0" borderId="105" xfId="0" applyFont="1" applyBorder="1" applyAlignment="1" applyProtection="1">
      <alignment horizontal="center" vertical="center"/>
      <protection hidden="1"/>
    </xf>
    <xf numFmtId="0" fontId="15" fillId="0" borderId="109" xfId="0" applyFont="1" applyBorder="1" applyAlignment="1" applyProtection="1">
      <alignment horizontal="center" vertical="center"/>
      <protection hidden="1"/>
    </xf>
    <xf numFmtId="0" fontId="15" fillId="0" borderId="106" xfId="0" applyFont="1" applyBorder="1" applyAlignment="1" applyProtection="1">
      <alignment horizontal="center" vertical="center"/>
      <protection hidden="1"/>
    </xf>
    <xf numFmtId="0" fontId="15" fillId="0" borderId="38" xfId="0" applyFont="1" applyBorder="1" applyAlignment="1" applyProtection="1">
      <alignment horizontal="center" vertical="center"/>
      <protection hidden="1"/>
    </xf>
    <xf numFmtId="0" fontId="15" fillId="0" borderId="108" xfId="0" applyFont="1" applyBorder="1" applyAlignment="1" applyProtection="1">
      <alignment horizontal="center" vertical="center"/>
      <protection hidden="1"/>
    </xf>
    <xf numFmtId="0" fontId="15" fillId="0" borderId="10" xfId="0" applyFont="1" applyBorder="1" applyAlignment="1" applyProtection="1">
      <alignment horizontal="center" vertical="center"/>
      <protection hidden="1"/>
    </xf>
    <xf numFmtId="0" fontId="15" fillId="0" borderId="106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0" fontId="15" fillId="0" borderId="107" xfId="0" applyFont="1" applyBorder="1" applyAlignment="1">
      <alignment horizontal="center" vertical="center"/>
    </xf>
    <xf numFmtId="0" fontId="21" fillId="4" borderId="26" xfId="0" applyFont="1" applyFill="1" applyBorder="1" applyAlignment="1" applyProtection="1">
      <alignment horizontal="center" vertical="center"/>
      <protection hidden="1"/>
    </xf>
    <xf numFmtId="0" fontId="21" fillId="4" borderId="29" xfId="0" applyFont="1" applyFill="1" applyBorder="1" applyAlignment="1" applyProtection="1">
      <alignment horizontal="center" vertical="center"/>
      <protection hidden="1"/>
    </xf>
    <xf numFmtId="0" fontId="15" fillId="13" borderId="16" xfId="0" applyFont="1" applyFill="1" applyBorder="1" applyAlignment="1" applyProtection="1">
      <alignment horizontal="center" vertical="center"/>
      <protection hidden="1"/>
    </xf>
    <xf numFmtId="0" fontId="15" fillId="13" borderId="20" xfId="0" applyFont="1" applyFill="1" applyBorder="1" applyAlignment="1" applyProtection="1">
      <alignment horizontal="center" vertical="center"/>
      <protection hidden="1"/>
    </xf>
    <xf numFmtId="0" fontId="19" fillId="12" borderId="0" xfId="0" applyFont="1" applyFill="1" applyAlignment="1" applyProtection="1">
      <alignment horizontal="center" vertical="center"/>
      <protection hidden="1"/>
    </xf>
    <xf numFmtId="0" fontId="19" fillId="12" borderId="14" xfId="0" applyFont="1" applyFill="1" applyBorder="1" applyAlignment="1" applyProtection="1">
      <alignment horizontal="center" vertical="center"/>
      <protection hidden="1"/>
    </xf>
    <xf numFmtId="0" fontId="21" fillId="4" borderId="31" xfId="0" applyFont="1" applyFill="1" applyBorder="1" applyAlignment="1" applyProtection="1">
      <alignment horizontal="center" vertical="center"/>
      <protection hidden="1"/>
    </xf>
    <xf numFmtId="0" fontId="21" fillId="4" borderId="32" xfId="0" applyFont="1" applyFill="1" applyBorder="1" applyAlignment="1" applyProtection="1">
      <alignment horizontal="center" vertical="center"/>
      <protection hidden="1"/>
    </xf>
    <xf numFmtId="0" fontId="21" fillId="4" borderId="33" xfId="0" applyFont="1" applyFill="1" applyBorder="1" applyAlignment="1" applyProtection="1">
      <alignment horizontal="center" vertical="center"/>
      <protection hidden="1"/>
    </xf>
    <xf numFmtId="0" fontId="21" fillId="4" borderId="27" xfId="0" applyFont="1" applyFill="1" applyBorder="1" applyAlignment="1" applyProtection="1">
      <alignment horizontal="center" vertical="center"/>
      <protection hidden="1"/>
    </xf>
    <xf numFmtId="0" fontId="21" fillId="4" borderId="30" xfId="0" applyFont="1" applyFill="1" applyBorder="1" applyAlignment="1" applyProtection="1">
      <alignment horizontal="center" vertical="center"/>
      <protection hidden="1"/>
    </xf>
    <xf numFmtId="0" fontId="15" fillId="13" borderId="21" xfId="0" applyFont="1" applyFill="1" applyBorder="1" applyAlignment="1" applyProtection="1">
      <alignment horizontal="center" vertical="center"/>
      <protection hidden="1"/>
    </xf>
    <xf numFmtId="0" fontId="15" fillId="13" borderId="22" xfId="0" applyFont="1" applyFill="1" applyBorder="1" applyAlignment="1" applyProtection="1">
      <alignment horizontal="center" vertical="center"/>
      <protection hidden="1"/>
    </xf>
    <xf numFmtId="0" fontId="76" fillId="9" borderId="77" xfId="0" applyFont="1" applyFill="1" applyBorder="1" applyAlignment="1" applyProtection="1">
      <alignment horizontal="center" vertical="center"/>
      <protection hidden="1"/>
    </xf>
    <xf numFmtId="0" fontId="76" fillId="9" borderId="6" xfId="0" applyFont="1" applyFill="1" applyBorder="1" applyAlignment="1" applyProtection="1">
      <alignment horizontal="center" vertical="center"/>
      <protection hidden="1"/>
    </xf>
    <xf numFmtId="0" fontId="76" fillId="9" borderId="123" xfId="0" applyFont="1" applyFill="1" applyBorder="1" applyAlignment="1" applyProtection="1">
      <alignment horizontal="center" vertical="center"/>
      <protection hidden="1"/>
    </xf>
    <xf numFmtId="0" fontId="76" fillId="9" borderId="124" xfId="0" applyFont="1" applyFill="1" applyBorder="1" applyAlignment="1" applyProtection="1">
      <alignment horizontal="center" vertical="center"/>
      <protection hidden="1"/>
    </xf>
    <xf numFmtId="0" fontId="76" fillId="9" borderId="125" xfId="0" applyFont="1" applyFill="1" applyBorder="1" applyAlignment="1" applyProtection="1">
      <alignment horizontal="center" vertical="center"/>
      <protection hidden="1"/>
    </xf>
    <xf numFmtId="0" fontId="76" fillId="9" borderId="126" xfId="0" applyFont="1" applyFill="1" applyBorder="1" applyAlignment="1" applyProtection="1">
      <alignment horizontal="center" vertical="center"/>
      <protection hidden="1"/>
    </xf>
    <xf numFmtId="0" fontId="76" fillId="9" borderId="78" xfId="0" applyFont="1" applyFill="1" applyBorder="1" applyAlignment="1" applyProtection="1">
      <alignment horizontal="center" vertical="center"/>
      <protection hidden="1"/>
    </xf>
    <xf numFmtId="0" fontId="76" fillId="9" borderId="127" xfId="0" applyFont="1" applyFill="1" applyBorder="1" applyAlignment="1" applyProtection="1">
      <alignment horizontal="center" vertical="center"/>
      <protection hidden="1"/>
    </xf>
    <xf numFmtId="0" fontId="76" fillId="9" borderId="128" xfId="0" applyFont="1" applyFill="1" applyBorder="1" applyAlignment="1" applyProtection="1">
      <alignment horizontal="center" vertical="center"/>
      <protection hidden="1"/>
    </xf>
    <xf numFmtId="0" fontId="76" fillId="9" borderId="129" xfId="0" applyFont="1" applyFill="1" applyBorder="1" applyAlignment="1" applyProtection="1">
      <alignment horizontal="center" vertical="center"/>
      <protection hidden="1"/>
    </xf>
    <xf numFmtId="0" fontId="76" fillId="9" borderId="130" xfId="0" applyFont="1" applyFill="1" applyBorder="1" applyAlignment="1" applyProtection="1">
      <alignment horizontal="center" vertical="center"/>
      <protection hidden="1"/>
    </xf>
  </cellXfs>
  <cellStyles count="7">
    <cellStyle name="Normal 2" xfId="2" xr:uid="{00000000-0005-0000-0000-000002000000}"/>
    <cellStyle name="Normal 2 2" xfId="3" xr:uid="{00000000-0005-0000-0000-000003000000}"/>
    <cellStyle name="Normal 4" xfId="4" xr:uid="{00000000-0005-0000-0000-000004000000}"/>
    <cellStyle name="ارتباط تشعبي" xfId="1" builtinId="8"/>
    <cellStyle name="عادي" xfId="0" builtinId="0"/>
    <cellStyle name="عادي 2" xfId="5" xr:uid="{00000000-0005-0000-0000-000005000000}"/>
    <cellStyle name="عادي 2 2" xfId="6" xr:uid="{00000000-0005-0000-0000-000006000000}"/>
  </cellStyles>
  <dxfs count="101">
    <dxf>
      <font>
        <b/>
        <i/>
        <color theme="0"/>
      </font>
      <fill>
        <patternFill>
          <bgColor rgb="FF7030A0"/>
        </patternFill>
      </fill>
    </dxf>
    <dxf>
      <font>
        <b/>
        <i/>
        <color theme="0"/>
      </font>
      <fill>
        <patternFill>
          <bgColor rgb="FF7030A0"/>
        </patternFill>
      </fill>
    </dxf>
    <dxf>
      <font>
        <b/>
        <i/>
        <color theme="0"/>
      </font>
      <fill>
        <patternFill>
          <bgColor rgb="FF7030A0"/>
        </patternFill>
      </fill>
    </dxf>
    <dxf>
      <font>
        <b/>
        <i/>
        <color theme="0"/>
      </font>
      <fill>
        <patternFill>
          <bgColor rgb="FF7030A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ont>
        <b/>
        <i/>
        <color theme="0"/>
      </font>
      <fill>
        <patternFill>
          <bgColor rgb="FF7030A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206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strike/>
        <u val="double"/>
      </font>
      <fill>
        <patternFill>
          <bgColor rgb="FF00206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theme="8" tint="-0.499984740745262"/>
        </patternFill>
      </fill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theme="8" tint="-0.499984740745262"/>
        </patternFill>
      </fill>
      <border>
        <left/>
        <right/>
        <top style="thin">
          <color theme="0"/>
        </top>
        <bottom style="thin">
          <color theme="0"/>
        </bottom>
      </border>
    </dxf>
  </dxfs>
  <tableStyles count="0" defaultTableStyle="TableStyleMedium2" defaultPivotStyle="PivotStyleLight16"/>
  <colors>
    <mruColors>
      <color rgb="FF3855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693420</xdr:colOff>
      <xdr:row>0</xdr:row>
      <xdr:rowOff>60960</xdr:rowOff>
    </xdr:from>
    <xdr:to>
      <xdr:col>1</xdr:col>
      <xdr:colOff>1264920</xdr:colOff>
      <xdr:row>0</xdr:row>
      <xdr:rowOff>320040</xdr:rowOff>
    </xdr:to>
    <xdr:sp macro="" textlink="">
      <xdr:nvSpPr>
        <xdr:cNvPr id="2" name="سهم: لليسار 1">
          <a:extLst>
            <a:ext uri="{FF2B5EF4-FFF2-40B4-BE49-F238E27FC236}">
              <a16:creationId xmlns:a16="http://schemas.microsoft.com/office/drawing/2014/main" id="{8BB206E7-BF58-478C-B8B6-3EC9FD23543F}"/>
            </a:ext>
          </a:extLst>
        </xdr:cNvPr>
        <xdr:cNvSpPr/>
      </xdr:nvSpPr>
      <xdr:spPr>
        <a:xfrm>
          <a:off x="10121150700" y="60960"/>
          <a:ext cx="571500" cy="25908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1043940</xdr:colOff>
      <xdr:row>7</xdr:row>
      <xdr:rowOff>106680</xdr:rowOff>
    </xdr:from>
    <xdr:to>
      <xdr:col>8</xdr:col>
      <xdr:colOff>76200</xdr:colOff>
      <xdr:row>7</xdr:row>
      <xdr:rowOff>365760</xdr:rowOff>
    </xdr:to>
    <xdr:sp macro="" textlink="">
      <xdr:nvSpPr>
        <xdr:cNvPr id="3" name="سهم: لليسار 2">
          <a:extLst>
            <a:ext uri="{FF2B5EF4-FFF2-40B4-BE49-F238E27FC236}">
              <a16:creationId xmlns:a16="http://schemas.microsoft.com/office/drawing/2014/main" id="{586E0036-FB7B-4D61-8220-7A67C0839176}"/>
            </a:ext>
          </a:extLst>
        </xdr:cNvPr>
        <xdr:cNvSpPr/>
      </xdr:nvSpPr>
      <xdr:spPr>
        <a:xfrm rot="10800000">
          <a:off x="11235255660" y="2560320"/>
          <a:ext cx="739140" cy="25908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twoCellAnchor>
  <xdr:twoCellAnchor>
    <xdr:from>
      <xdr:col>7</xdr:col>
      <xdr:colOff>175260</xdr:colOff>
      <xdr:row>10</xdr:row>
      <xdr:rowOff>175260</xdr:rowOff>
    </xdr:from>
    <xdr:to>
      <xdr:col>9</xdr:col>
      <xdr:colOff>342900</xdr:colOff>
      <xdr:row>11</xdr:row>
      <xdr:rowOff>7620</xdr:rowOff>
    </xdr:to>
    <xdr:sp macro="" textlink="">
      <xdr:nvSpPr>
        <xdr:cNvPr id="4" name="سهم: لليسار 3">
          <a:extLst>
            <a:ext uri="{FF2B5EF4-FFF2-40B4-BE49-F238E27FC236}">
              <a16:creationId xmlns:a16="http://schemas.microsoft.com/office/drawing/2014/main" id="{F5587180-01B7-CF95-BE73-055B94301554}"/>
            </a:ext>
          </a:extLst>
        </xdr:cNvPr>
        <xdr:cNvSpPr/>
      </xdr:nvSpPr>
      <xdr:spPr>
        <a:xfrm rot="10800000">
          <a:off x="11234745120" y="3771900"/>
          <a:ext cx="739140" cy="25908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47</xdr:row>
      <xdr:rowOff>211454</xdr:rowOff>
    </xdr:from>
    <xdr:to>
      <xdr:col>16</xdr:col>
      <xdr:colOff>38100</xdr:colOff>
      <xdr:row>49</xdr:row>
      <xdr:rowOff>66674</xdr:rowOff>
    </xdr:to>
    <xdr:sp macro="" textlink="">
      <xdr:nvSpPr>
        <xdr:cNvPr id="2" name="مربع نص 1">
          <a:extLst>
            <a:ext uri="{FF2B5EF4-FFF2-40B4-BE49-F238E27FC236}">
              <a16:creationId xmlns:a16="http://schemas.microsoft.com/office/drawing/2014/main" id="{8C37488C-6F18-4ADC-AF49-2D9C2E9CD5FF}"/>
            </a:ext>
          </a:extLst>
        </xdr:cNvPr>
        <xdr:cNvSpPr txBox="1"/>
      </xdr:nvSpPr>
      <xdr:spPr>
        <a:xfrm>
          <a:off x="9972118740" y="10102214"/>
          <a:ext cx="6113145" cy="3581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ar-SY" sz="1600" b="0">
              <a:latin typeface="Sakkal Majalla" pitchFamily="2" charset="-78"/>
              <a:cs typeface="Sakkal Majalla" pitchFamily="2" charset="-78"/>
            </a:rPr>
            <a:t>عنوان </a:t>
          </a:r>
          <a:r>
            <a:rPr lang="ar-SA" sz="1600" b="0">
              <a:latin typeface="Sakkal Majalla" pitchFamily="2" charset="-78"/>
              <a:cs typeface="Sakkal Majalla" pitchFamily="2" charset="-78"/>
            </a:rPr>
            <a:t>مركز</a:t>
          </a:r>
          <a:r>
            <a:rPr lang="ar-SA" sz="1600" b="0" baseline="0">
              <a:latin typeface="Sakkal Majalla" pitchFamily="2" charset="-78"/>
              <a:cs typeface="Sakkal Majalla" pitchFamily="2" charset="-78"/>
            </a:rPr>
            <a:t> التعليم المفتوح : دمشق - المزة - جانب المدينة الجامعية  | ص.ب /</a:t>
          </a:r>
          <a:r>
            <a:rPr lang="en-US" sz="1600" b="0" baseline="0">
              <a:latin typeface="Sakkal Majalla" pitchFamily="2" charset="-78"/>
              <a:cs typeface="Sakkal Majalla" pitchFamily="2" charset="-78"/>
            </a:rPr>
            <a:t>35063</a:t>
          </a:r>
          <a:r>
            <a:rPr lang="ar-SA" sz="1600" b="0" baseline="0">
              <a:latin typeface="Sakkal Majalla" pitchFamily="2" charset="-78"/>
              <a:cs typeface="Sakkal Majalla" pitchFamily="2" charset="-78"/>
            </a:rPr>
            <a:t>/</a:t>
          </a:r>
          <a:endParaRPr lang="ar-SY" sz="1600" b="0">
            <a:latin typeface="Sakkal Majalla" pitchFamily="2" charset="-78"/>
            <a:cs typeface="Sakkal Majalla" pitchFamily="2" charset="-78"/>
          </a:endParaRPr>
        </a:p>
      </xdr:txBody>
    </xdr:sp>
    <xdr:clientData/>
  </xdr:twoCellAnchor>
  <xdr:twoCellAnchor>
    <xdr:from>
      <xdr:col>1</xdr:col>
      <xdr:colOff>19050</xdr:colOff>
      <xdr:row>48</xdr:row>
      <xdr:rowOff>180976</xdr:rowOff>
    </xdr:from>
    <xdr:to>
      <xdr:col>15</xdr:col>
      <xdr:colOff>300990</xdr:colOff>
      <xdr:row>51</xdr:row>
      <xdr:rowOff>1906</xdr:rowOff>
    </xdr:to>
    <xdr:sp macro="" textlink="">
      <xdr:nvSpPr>
        <xdr:cNvPr id="3" name="مربع نص 2">
          <a:extLst>
            <a:ext uri="{FF2B5EF4-FFF2-40B4-BE49-F238E27FC236}">
              <a16:creationId xmlns:a16="http://schemas.microsoft.com/office/drawing/2014/main" id="{471CDA3A-6E09-401E-8568-1A006B43F4E8}"/>
            </a:ext>
          </a:extLst>
        </xdr:cNvPr>
        <xdr:cNvSpPr txBox="1"/>
      </xdr:nvSpPr>
      <xdr:spPr>
        <a:xfrm>
          <a:off x="9972160650" y="10285096"/>
          <a:ext cx="6118860" cy="544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en-US" sz="1600" b="0" u="none">
              <a:latin typeface="Sakkal Majalla" panose="02000000000000000000" pitchFamily="2" charset="-78"/>
              <a:cs typeface="Sakkal Majalla" panose="02000000000000000000" pitchFamily="2" charset="-78"/>
            </a:rPr>
            <a:t>www.damascusuniversity.edu.sy/ol     |          damascusuniversity.ol</a:t>
          </a:r>
          <a:r>
            <a:rPr lang="en-US" sz="1600" b="0" u="none" baseline="0">
              <a:latin typeface="Sakkal Majalla" panose="02000000000000000000" pitchFamily="2" charset="-78"/>
              <a:cs typeface="Sakkal Majalla" panose="02000000000000000000" pitchFamily="2" charset="-78"/>
            </a:rPr>
            <a:t>     </a:t>
          </a:r>
          <a:r>
            <a:rPr lang="en-US" sz="1600" b="0" u="none">
              <a:latin typeface="Sakkal Majalla" panose="02000000000000000000" pitchFamily="2" charset="-78"/>
              <a:cs typeface="Sakkal Majalla" panose="02000000000000000000" pitchFamily="2" charset="-78"/>
            </a:rPr>
            <a:t>|          </a:t>
          </a:r>
          <a:r>
            <a:rPr lang="en-US" sz="1600" b="0" u="none">
              <a:solidFill>
                <a:schemeClr val="dk1"/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rPr>
            <a:t>damascusuniversity_ol   </a:t>
          </a:r>
        </a:p>
      </xdr:txBody>
    </xdr:sp>
    <xdr:clientData/>
  </xdr:twoCellAnchor>
  <xdr:twoCellAnchor editAs="oneCell">
    <xdr:from>
      <xdr:col>4</xdr:col>
      <xdr:colOff>376767</xdr:colOff>
      <xdr:row>48</xdr:row>
      <xdr:rowOff>230717</xdr:rowOff>
    </xdr:from>
    <xdr:to>
      <xdr:col>5</xdr:col>
      <xdr:colOff>218652</xdr:colOff>
      <xdr:row>50</xdr:row>
      <xdr:rowOff>71205</xdr:rowOff>
    </xdr:to>
    <xdr:pic>
      <xdr:nvPicPr>
        <xdr:cNvPr id="4" name="صورة 3">
          <a:extLst>
            <a:ext uri="{FF2B5EF4-FFF2-40B4-BE49-F238E27FC236}">
              <a16:creationId xmlns:a16="http://schemas.microsoft.com/office/drawing/2014/main" id="{58204598-18B8-4051-A55A-C27B5DF6E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812681" y="10424584"/>
          <a:ext cx="273685" cy="272288"/>
        </a:xfrm>
        <a:prstGeom prst="rect">
          <a:avLst/>
        </a:prstGeom>
      </xdr:spPr>
    </xdr:pic>
    <xdr:clientData/>
  </xdr:twoCellAnchor>
  <xdr:twoCellAnchor editAs="oneCell">
    <xdr:from>
      <xdr:col>9</xdr:col>
      <xdr:colOff>120933</xdr:colOff>
      <xdr:row>48</xdr:row>
      <xdr:rowOff>244193</xdr:rowOff>
    </xdr:from>
    <xdr:to>
      <xdr:col>9</xdr:col>
      <xdr:colOff>344592</xdr:colOff>
      <xdr:row>50</xdr:row>
      <xdr:rowOff>31466</xdr:rowOff>
    </xdr:to>
    <xdr:pic>
      <xdr:nvPicPr>
        <xdr:cNvPr id="5" name="صورة 4">
          <a:extLst>
            <a:ext uri="{FF2B5EF4-FFF2-40B4-BE49-F238E27FC236}">
              <a16:creationId xmlns:a16="http://schemas.microsoft.com/office/drawing/2014/main" id="{5B68B9F7-3DCF-4ECF-9BF9-744557013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5959541" y="10438060"/>
          <a:ext cx="223659" cy="2190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ورقة4"/>
      <sheetName val="ورقة2"/>
      <sheetName val="قوائم"/>
      <sheetName val="الايقاف"/>
      <sheetName val="Sheet10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300177</v>
          </cell>
          <cell r="B3" t="str">
            <v>ادهم الشمندي</v>
          </cell>
          <cell r="C3" t="str">
            <v>صالح</v>
          </cell>
          <cell r="D3" t="str">
            <v>سلوى أبو سعد</v>
          </cell>
          <cell r="E3" t="str">
            <v>ذكر</v>
          </cell>
          <cell r="F3">
            <v>30779</v>
          </cell>
          <cell r="G3" t="str">
            <v>جر مانا</v>
          </cell>
          <cell r="H3" t="str">
            <v>العربية السورية</v>
          </cell>
          <cell r="I3" t="str">
            <v>الرابعة</v>
          </cell>
          <cell r="J3" t="str">
            <v>أدبي</v>
          </cell>
          <cell r="L3" t="str">
            <v>ريف دمشق</v>
          </cell>
          <cell r="V3" t="str">
            <v>مستنفذ بنتيجة الفصل الأول للعام 2021-2022</v>
          </cell>
        </row>
        <row r="4">
          <cell r="A4">
            <v>300301</v>
          </cell>
          <cell r="B4" t="str">
            <v>باسم ديب</v>
          </cell>
          <cell r="C4" t="str">
            <v>احمد</v>
          </cell>
          <cell r="D4" t="str">
            <v>حياة</v>
          </cell>
          <cell r="E4" t="str">
            <v>ذكر</v>
          </cell>
          <cell r="F4">
            <v>29113</v>
          </cell>
          <cell r="G4" t="str">
            <v>اليرموك</v>
          </cell>
          <cell r="H4" t="str">
            <v>العربية السورية</v>
          </cell>
          <cell r="I4" t="str">
            <v>الرابعة</v>
          </cell>
          <cell r="J4" t="str">
            <v>علمي</v>
          </cell>
          <cell r="L4" t="str">
            <v>دمشق</v>
          </cell>
          <cell r="V4" t="str">
            <v>اعادة ارتباط من 2019-2020</v>
          </cell>
        </row>
        <row r="5">
          <cell r="A5">
            <v>300334</v>
          </cell>
          <cell r="B5" t="str">
            <v>تميم المقداد</v>
          </cell>
          <cell r="C5" t="str">
            <v>محمد سعيد</v>
          </cell>
          <cell r="D5" t="str">
            <v>ندى</v>
          </cell>
          <cell r="I5" t="str">
            <v>الرابعة</v>
          </cell>
          <cell r="V5" t="str">
            <v>مستنفذ بنتيجة الفصل الأول للعام 2021-2022</v>
          </cell>
        </row>
        <row r="6">
          <cell r="A6">
            <v>300345</v>
          </cell>
          <cell r="B6" t="str">
            <v>جبران مراد</v>
          </cell>
          <cell r="D6" t="str">
            <v>اميره</v>
          </cell>
          <cell r="I6" t="str">
            <v>الرابعة</v>
          </cell>
          <cell r="V6">
            <v>0</v>
          </cell>
        </row>
        <row r="7">
          <cell r="A7">
            <v>300441</v>
          </cell>
          <cell r="B7" t="str">
            <v>خالد خالد</v>
          </cell>
          <cell r="C7" t="str">
            <v>يوسف</v>
          </cell>
          <cell r="D7" t="str">
            <v>عائشه</v>
          </cell>
          <cell r="E7" t="str">
            <v>ذكر</v>
          </cell>
          <cell r="F7">
            <v>31256</v>
          </cell>
          <cell r="G7" t="str">
            <v>عين التينة</v>
          </cell>
          <cell r="H7" t="str">
            <v>العربية السورية</v>
          </cell>
          <cell r="I7" t="str">
            <v>الرابعة</v>
          </cell>
          <cell r="V7" t="str">
            <v>مستنفذ بنتيجة الفصل الثاني للعام 2020-2021</v>
          </cell>
        </row>
        <row r="8">
          <cell r="A8">
            <v>300450</v>
          </cell>
          <cell r="B8" t="str">
            <v>خالد ليلا</v>
          </cell>
          <cell r="C8" t="str">
            <v>علي</v>
          </cell>
          <cell r="D8" t="str">
            <v>فطوم</v>
          </cell>
          <cell r="E8" t="str">
            <v>ذكر</v>
          </cell>
          <cell r="H8" t="str">
            <v>العربية السورية</v>
          </cell>
          <cell r="I8" t="str">
            <v>الرابعة</v>
          </cell>
          <cell r="V8" t="str">
            <v>مستنفذ بنتيجة الفصل الأول للعام 2021-2022</v>
          </cell>
        </row>
        <row r="9">
          <cell r="A9">
            <v>300483</v>
          </cell>
          <cell r="B9" t="str">
            <v>دينا ابو درهمين</v>
          </cell>
          <cell r="C9" t="str">
            <v>اسماعيل</v>
          </cell>
          <cell r="D9" t="str">
            <v>رسيله</v>
          </cell>
          <cell r="E9" t="str">
            <v>ذكر</v>
          </cell>
          <cell r="F9">
            <v>29076</v>
          </cell>
          <cell r="G9" t="str">
            <v>دمشق</v>
          </cell>
          <cell r="H9" t="str">
            <v>العربية السورية</v>
          </cell>
          <cell r="I9" t="str">
            <v>الرابعة</v>
          </cell>
          <cell r="V9" t="str">
            <v>مستنفذ فصل أول 2022-2023</v>
          </cell>
        </row>
        <row r="10">
          <cell r="A10">
            <v>300497</v>
          </cell>
          <cell r="B10" t="str">
            <v>راما بغدادي</v>
          </cell>
          <cell r="C10" t="str">
            <v>احمد</v>
          </cell>
          <cell r="D10" t="str">
            <v>غادة</v>
          </cell>
          <cell r="E10" t="str">
            <v>أنثى</v>
          </cell>
          <cell r="F10">
            <v>31211</v>
          </cell>
          <cell r="G10" t="str">
            <v>دمشق</v>
          </cell>
          <cell r="H10" t="str">
            <v>العربية السورية</v>
          </cell>
          <cell r="I10" t="str">
            <v>الرابعة</v>
          </cell>
          <cell r="J10" t="str">
            <v>أدبي</v>
          </cell>
          <cell r="L10" t="str">
            <v>دمشق</v>
          </cell>
          <cell r="V10" t="str">
            <v>مستنفذ بنتيجة الفصل الثاني للعام 2020-2021</v>
          </cell>
        </row>
        <row r="11">
          <cell r="A11">
            <v>300686</v>
          </cell>
          <cell r="B11" t="str">
            <v>طارق حسين</v>
          </cell>
          <cell r="C11" t="str">
            <v>اسماعيل</v>
          </cell>
          <cell r="D11" t="str">
            <v>سناء</v>
          </cell>
          <cell r="E11" t="str">
            <v>ذكر</v>
          </cell>
          <cell r="F11">
            <v>30938</v>
          </cell>
          <cell r="G11" t="str">
            <v>جرمانا</v>
          </cell>
          <cell r="H11" t="str">
            <v>العربية السورية</v>
          </cell>
          <cell r="I11" t="str">
            <v>الرابعة</v>
          </cell>
          <cell r="J11" t="str">
            <v>أدبي</v>
          </cell>
          <cell r="K11">
            <v>2003</v>
          </cell>
          <cell r="L11" t="str">
            <v>دمشق</v>
          </cell>
          <cell r="V11" t="str">
            <v>مستنفذ بنتيجة امتحانات الفصل الثاني للعام 2022-2023</v>
          </cell>
        </row>
        <row r="12">
          <cell r="A12">
            <v>300788</v>
          </cell>
          <cell r="B12" t="str">
            <v>علاء حسن</v>
          </cell>
          <cell r="C12" t="str">
            <v>محمد</v>
          </cell>
          <cell r="D12" t="str">
            <v>حسنه</v>
          </cell>
          <cell r="E12" t="str">
            <v>ذكر</v>
          </cell>
          <cell r="F12">
            <v>29302</v>
          </cell>
          <cell r="G12" t="str">
            <v>دمشق</v>
          </cell>
          <cell r="H12" t="str">
            <v>العربية السورية</v>
          </cell>
          <cell r="I12" t="str">
            <v>الرابعة</v>
          </cell>
          <cell r="J12" t="str">
            <v>أدبي</v>
          </cell>
          <cell r="L12" t="str">
            <v>دمشق</v>
          </cell>
          <cell r="V12" t="str">
            <v>مستنفذ بنتيجة امتحانات الفصل الثاني للعام 2022-2023</v>
          </cell>
        </row>
        <row r="13">
          <cell r="A13">
            <v>300843</v>
          </cell>
          <cell r="B13" t="str">
            <v>عمر اشيتي</v>
          </cell>
          <cell r="C13" t="str">
            <v>محمدخير</v>
          </cell>
          <cell r="D13" t="str">
            <v>منيرة</v>
          </cell>
          <cell r="E13" t="str">
            <v>ذكر</v>
          </cell>
          <cell r="F13">
            <v>30476</v>
          </cell>
          <cell r="G13" t="str">
            <v xml:space="preserve">دمشق </v>
          </cell>
          <cell r="H13" t="str">
            <v>العربية السورية</v>
          </cell>
          <cell r="I13" t="str">
            <v>الرابعة</v>
          </cell>
          <cell r="J13" t="str">
            <v>علمي</v>
          </cell>
          <cell r="L13" t="str">
            <v>دمشق</v>
          </cell>
          <cell r="V13" t="str">
            <v>مستنفذ بنتيجة الفصل الأول للعام 2021-2022</v>
          </cell>
        </row>
        <row r="14">
          <cell r="A14">
            <v>301602</v>
          </cell>
          <cell r="B14" t="str">
            <v>احمد الاقرع المصري</v>
          </cell>
          <cell r="C14" t="str">
            <v>شحاده</v>
          </cell>
          <cell r="D14" t="str">
            <v>يسرى السكفوني</v>
          </cell>
          <cell r="I14" t="str">
            <v>الرابعة</v>
          </cell>
          <cell r="V14">
            <v>0</v>
          </cell>
        </row>
        <row r="15">
          <cell r="A15">
            <v>301776</v>
          </cell>
          <cell r="B15" t="str">
            <v>احمد المعلم</v>
          </cell>
          <cell r="C15" t="str">
            <v>حيان</v>
          </cell>
          <cell r="D15" t="str">
            <v>نجلاء</v>
          </cell>
          <cell r="E15" t="str">
            <v>ذكر</v>
          </cell>
          <cell r="H15" t="str">
            <v>العربية السورية</v>
          </cell>
          <cell r="I15" t="str">
            <v>الرابعة</v>
          </cell>
          <cell r="V15" t="str">
            <v>مستنفذ بنتيجة امتحانات الفصل الثاني للعام 2022-2023</v>
          </cell>
          <cell r="X15" t="str">
            <v>م</v>
          </cell>
        </row>
        <row r="16">
          <cell r="A16">
            <v>301807</v>
          </cell>
          <cell r="B16" t="str">
            <v>احمد ثلجة</v>
          </cell>
          <cell r="C16" t="str">
            <v>عبد الكريم</v>
          </cell>
          <cell r="D16" t="str">
            <v>نزهة</v>
          </cell>
          <cell r="E16" t="str">
            <v>ذكر</v>
          </cell>
          <cell r="F16">
            <v>29772</v>
          </cell>
          <cell r="G16" t="str">
            <v>حورات عمورين</v>
          </cell>
          <cell r="H16" t="str">
            <v>العربية السورية</v>
          </cell>
          <cell r="I16" t="str">
            <v>الرابعة</v>
          </cell>
          <cell r="J16" t="str">
            <v>أدبي</v>
          </cell>
          <cell r="L16" t="str">
            <v>دمشق</v>
          </cell>
          <cell r="V16" t="str">
            <v>مستنفذ بنتيجة الفصل الأول للعام 2022-2023</v>
          </cell>
        </row>
        <row r="17">
          <cell r="A17">
            <v>301814</v>
          </cell>
          <cell r="B17" t="str">
            <v>احمد جندي</v>
          </cell>
          <cell r="C17" t="str">
            <v>نظير</v>
          </cell>
          <cell r="D17" t="str">
            <v>لميا</v>
          </cell>
          <cell r="E17" t="str">
            <v>ذكر</v>
          </cell>
          <cell r="F17">
            <v>30830</v>
          </cell>
          <cell r="G17" t="str">
            <v>دمشق</v>
          </cell>
          <cell r="H17" t="str">
            <v>العربية السورية</v>
          </cell>
          <cell r="I17" t="str">
            <v>الرابعة</v>
          </cell>
          <cell r="J17" t="str">
            <v>أدبي</v>
          </cell>
          <cell r="L17" t="str">
            <v>اللاذقية</v>
          </cell>
          <cell r="V17" t="str">
            <v>مستنفذ بنتيجة الفصل الثاني للعام 2020-2021</v>
          </cell>
        </row>
        <row r="18">
          <cell r="A18">
            <v>302172</v>
          </cell>
          <cell r="B18" t="str">
            <v>اسامه مخلوف</v>
          </cell>
          <cell r="C18" t="str">
            <v>توفيق</v>
          </cell>
          <cell r="D18" t="str">
            <v>ضيا</v>
          </cell>
          <cell r="E18" t="str">
            <v>ذكر</v>
          </cell>
          <cell r="F18">
            <v>28491</v>
          </cell>
          <cell r="G18" t="str">
            <v>الشيحا</v>
          </cell>
          <cell r="H18" t="str">
            <v>العربية السورية</v>
          </cell>
          <cell r="I18" t="str">
            <v>الرابعة</v>
          </cell>
          <cell r="J18" t="str">
            <v>أدبي</v>
          </cell>
          <cell r="L18" t="str">
            <v>دمشق</v>
          </cell>
          <cell r="V18">
            <v>0</v>
          </cell>
        </row>
        <row r="19">
          <cell r="A19">
            <v>302396</v>
          </cell>
          <cell r="B19" t="str">
            <v>اماني القاضي</v>
          </cell>
          <cell r="C19" t="str">
            <v>عادل</v>
          </cell>
          <cell r="D19" t="str">
            <v>يسرا</v>
          </cell>
          <cell r="E19" t="str">
            <v>أنثى</v>
          </cell>
          <cell r="F19">
            <v>31574</v>
          </cell>
          <cell r="G19" t="str">
            <v>دمشق</v>
          </cell>
          <cell r="H19" t="str">
            <v>العربية السورية</v>
          </cell>
          <cell r="I19" t="str">
            <v>الرابعة</v>
          </cell>
          <cell r="J19" t="str">
            <v>أدبي</v>
          </cell>
          <cell r="K19">
            <v>2005</v>
          </cell>
          <cell r="L19" t="str">
            <v>دمشق</v>
          </cell>
          <cell r="V19">
            <v>0</v>
          </cell>
        </row>
        <row r="20">
          <cell r="A20">
            <v>302430</v>
          </cell>
          <cell r="B20" t="str">
            <v>أمجد النداف</v>
          </cell>
          <cell r="C20" t="e">
            <v>#N/A</v>
          </cell>
          <cell r="D20" t="str">
            <v>وفاء</v>
          </cell>
          <cell r="I20" t="str">
            <v>الرابعة</v>
          </cell>
          <cell r="V20">
            <v>0</v>
          </cell>
        </row>
        <row r="21">
          <cell r="A21">
            <v>302628</v>
          </cell>
          <cell r="B21" t="str">
            <v>انيسه الحراكي</v>
          </cell>
          <cell r="C21" t="str">
            <v>سعود</v>
          </cell>
          <cell r="D21" t="str">
            <v>حسنة</v>
          </cell>
          <cell r="I21" t="str">
            <v>الرابعة</v>
          </cell>
          <cell r="V21" t="str">
            <v>مستنفذ بنتيجة الفصل الثاني للعام 2020-2021</v>
          </cell>
        </row>
        <row r="22">
          <cell r="A22">
            <v>302744</v>
          </cell>
          <cell r="B22" t="str">
            <v>ايمان العجلاني</v>
          </cell>
          <cell r="C22" t="str">
            <v>معتز</v>
          </cell>
          <cell r="D22" t="str">
            <v>هناده</v>
          </cell>
          <cell r="E22" t="str">
            <v>أنثى</v>
          </cell>
          <cell r="F22">
            <v>27749</v>
          </cell>
          <cell r="G22" t="str">
            <v>دمشق</v>
          </cell>
          <cell r="H22" t="str">
            <v>العربية السورية</v>
          </cell>
          <cell r="I22" t="str">
            <v>الرابعة</v>
          </cell>
          <cell r="J22" t="str">
            <v>علمي</v>
          </cell>
          <cell r="L22" t="str">
            <v>دمشق</v>
          </cell>
          <cell r="V22" t="str">
            <v>مستنفذ بنتيجة الفصل الثاني للعام 2020-2021</v>
          </cell>
        </row>
        <row r="23">
          <cell r="A23">
            <v>302900</v>
          </cell>
          <cell r="B23" t="str">
            <v>ايهم علي</v>
          </cell>
          <cell r="C23" t="str">
            <v>محمد</v>
          </cell>
          <cell r="D23" t="str">
            <v>عفاف</v>
          </cell>
          <cell r="E23" t="str">
            <v>ذكر</v>
          </cell>
          <cell r="F23">
            <v>30511</v>
          </cell>
          <cell r="G23" t="str">
            <v>دمشق</v>
          </cell>
          <cell r="H23" t="str">
            <v>العربية السورية</v>
          </cell>
          <cell r="I23" t="str">
            <v>الرابعة</v>
          </cell>
          <cell r="J23" t="str">
            <v>علمي</v>
          </cell>
          <cell r="L23" t="str">
            <v>درعا</v>
          </cell>
          <cell r="V23" t="str">
            <v>مستنفذ فصل أول 2022-2023</v>
          </cell>
        </row>
        <row r="24">
          <cell r="A24">
            <v>302917</v>
          </cell>
          <cell r="B24" t="str">
            <v>ايهم يونس</v>
          </cell>
          <cell r="C24" t="str">
            <v>سلسم</v>
          </cell>
          <cell r="D24" t="str">
            <v>دلال</v>
          </cell>
          <cell r="E24" t="str">
            <v>ذكر</v>
          </cell>
          <cell r="F24">
            <v>29123</v>
          </cell>
          <cell r="G24" t="str">
            <v xml:space="preserve">جبلة </v>
          </cell>
          <cell r="H24" t="str">
            <v>العربية السورية</v>
          </cell>
          <cell r="I24" t="str">
            <v>الرابعة</v>
          </cell>
          <cell r="J24" t="str">
            <v>أدبي</v>
          </cell>
          <cell r="L24" t="str">
            <v>اللاذقية</v>
          </cell>
          <cell r="V24">
            <v>0</v>
          </cell>
        </row>
        <row r="25">
          <cell r="A25">
            <v>302946</v>
          </cell>
          <cell r="B25" t="str">
            <v>باسل الاسدي</v>
          </cell>
          <cell r="C25" t="str">
            <v>سمير</v>
          </cell>
          <cell r="D25" t="str">
            <v>دلال</v>
          </cell>
          <cell r="I25" t="str">
            <v>الرابعة</v>
          </cell>
          <cell r="V25" t="str">
            <v>مستنفذ بنتيجة الفصل الثاني للعام 2020-2021</v>
          </cell>
        </row>
        <row r="26">
          <cell r="A26">
            <v>303332</v>
          </cell>
          <cell r="B26" t="str">
            <v>بهاء الرواس</v>
          </cell>
          <cell r="C26" t="str">
            <v>علي</v>
          </cell>
          <cell r="D26" t="str">
            <v>فصل</v>
          </cell>
          <cell r="E26" t="str">
            <v>ذكر</v>
          </cell>
          <cell r="F26">
            <v>29874</v>
          </cell>
          <cell r="G26" t="str">
            <v>حمص</v>
          </cell>
          <cell r="H26" t="str">
            <v>العربية السورية</v>
          </cell>
          <cell r="I26" t="str">
            <v>الرابعة</v>
          </cell>
          <cell r="J26" t="str">
            <v>أدبي</v>
          </cell>
          <cell r="L26" t="str">
            <v>اللاذقية</v>
          </cell>
          <cell r="V26" t="str">
            <v>مستنفذ بنتيجة الفصل الثاني للعام 2020-2021</v>
          </cell>
        </row>
        <row r="27">
          <cell r="A27">
            <v>303428</v>
          </cell>
          <cell r="B27" t="str">
            <v>تمام عيسى</v>
          </cell>
          <cell r="C27" t="str">
            <v>علي</v>
          </cell>
          <cell r="D27" t="str">
            <v>تماثيل</v>
          </cell>
          <cell r="E27" t="str">
            <v>ذكر</v>
          </cell>
          <cell r="F27">
            <v>29767</v>
          </cell>
          <cell r="G27" t="str">
            <v>دمشق</v>
          </cell>
          <cell r="H27" t="str">
            <v>العربية السورية</v>
          </cell>
          <cell r="I27" t="str">
            <v>الرابعة</v>
          </cell>
          <cell r="J27" t="str">
            <v>أدبي</v>
          </cell>
          <cell r="L27" t="str">
            <v>دمشق</v>
          </cell>
          <cell r="V27">
            <v>0</v>
          </cell>
        </row>
        <row r="28">
          <cell r="A28">
            <v>303654</v>
          </cell>
          <cell r="B28" t="str">
            <v>جهاد ناصيف</v>
          </cell>
          <cell r="C28" t="str">
            <v>اسعد</v>
          </cell>
          <cell r="D28" t="str">
            <v xml:space="preserve">سهام </v>
          </cell>
          <cell r="E28" t="str">
            <v>ذكر</v>
          </cell>
          <cell r="F28">
            <v>31624</v>
          </cell>
          <cell r="G28" t="str">
            <v xml:space="preserve">دمشق </v>
          </cell>
          <cell r="H28" t="str">
            <v>العربية السورية</v>
          </cell>
          <cell r="I28" t="str">
            <v>الرابعة</v>
          </cell>
          <cell r="J28" t="str">
            <v>علمي</v>
          </cell>
          <cell r="L28" t="str">
            <v>دمشق</v>
          </cell>
          <cell r="V28" t="str">
            <v>مستنفذ بنتيجة الفصل الأول للعام 2022-2023</v>
          </cell>
        </row>
        <row r="29">
          <cell r="A29">
            <v>303789</v>
          </cell>
          <cell r="B29" t="str">
            <v>حسام الاحمد</v>
          </cell>
          <cell r="C29" t="str">
            <v>محمد</v>
          </cell>
          <cell r="D29" t="str">
            <v>عائشة</v>
          </cell>
          <cell r="I29" t="str">
            <v>الرابعة</v>
          </cell>
          <cell r="V29" t="str">
            <v>مستنفذ بنتيجة الفصل الأول للعام 2021-2022</v>
          </cell>
        </row>
        <row r="30">
          <cell r="A30">
            <v>303969</v>
          </cell>
          <cell r="B30" t="str">
            <v>حسن السيد</v>
          </cell>
          <cell r="C30" t="str">
            <v>حسني</v>
          </cell>
          <cell r="D30" t="str">
            <v>سلمى</v>
          </cell>
          <cell r="E30" t="str">
            <v>ذكر</v>
          </cell>
          <cell r="F30">
            <v>31778</v>
          </cell>
          <cell r="G30" t="str">
            <v>طرطوس</v>
          </cell>
          <cell r="H30" t="str">
            <v>العربية السورية</v>
          </cell>
          <cell r="I30" t="str">
            <v>الرابعة</v>
          </cell>
          <cell r="J30" t="str">
            <v>علمي</v>
          </cell>
          <cell r="L30" t="str">
            <v>طرطوس</v>
          </cell>
          <cell r="V30" t="str">
            <v>ضعف الرسوم</v>
          </cell>
        </row>
        <row r="31">
          <cell r="A31">
            <v>304372</v>
          </cell>
          <cell r="B31" t="str">
            <v>خالد خليفه</v>
          </cell>
          <cell r="C31" t="str">
            <v>محمد</v>
          </cell>
          <cell r="D31" t="str">
            <v>سعاد</v>
          </cell>
          <cell r="E31" t="str">
            <v>ذكر</v>
          </cell>
          <cell r="F31">
            <v>30379</v>
          </cell>
          <cell r="G31" t="str">
            <v>معضميه</v>
          </cell>
          <cell r="H31" t="str">
            <v>العربية السورية</v>
          </cell>
          <cell r="I31" t="str">
            <v>الرابعة</v>
          </cell>
          <cell r="J31" t="str">
            <v>أدبي</v>
          </cell>
          <cell r="L31" t="str">
            <v>ريف دمشق</v>
          </cell>
          <cell r="V31" t="str">
            <v>مستنفذ بنتيجة الفصل الثاني للعام 2020-2021</v>
          </cell>
        </row>
        <row r="32">
          <cell r="A32">
            <v>304687</v>
          </cell>
          <cell r="B32" t="str">
            <v>رؤى عباس</v>
          </cell>
          <cell r="C32" t="str">
            <v>محمد</v>
          </cell>
          <cell r="D32" t="str">
            <v>يسرى</v>
          </cell>
          <cell r="I32" t="str">
            <v>الرابعة</v>
          </cell>
          <cell r="V32" t="str">
            <v>مستنفذ بنتيجة الفصل الأول للعام 2021-2022</v>
          </cell>
        </row>
        <row r="33">
          <cell r="A33">
            <v>304734</v>
          </cell>
          <cell r="B33" t="str">
            <v>رابح اتمت</v>
          </cell>
          <cell r="C33" t="str">
            <v>محمود</v>
          </cell>
          <cell r="D33" t="str">
            <v>اقبال</v>
          </cell>
          <cell r="I33" t="str">
            <v>الرابعة</v>
          </cell>
          <cell r="V33" t="str">
            <v>مستنفذ بنتيجة الفصل الثاني للعام 2020-2021</v>
          </cell>
        </row>
        <row r="34">
          <cell r="A34">
            <v>304793</v>
          </cell>
          <cell r="B34" t="str">
            <v>رامز عمر</v>
          </cell>
          <cell r="C34" t="e">
            <v>#N/A</v>
          </cell>
          <cell r="D34" t="e">
            <v>#N/A</v>
          </cell>
          <cell r="I34" t="str">
            <v>الرابعة</v>
          </cell>
          <cell r="V34">
            <v>0</v>
          </cell>
        </row>
        <row r="35">
          <cell r="A35">
            <v>304937</v>
          </cell>
          <cell r="B35" t="str">
            <v>رانيه العبد</v>
          </cell>
          <cell r="C35" t="str">
            <v>محمد سعيد</v>
          </cell>
          <cell r="D35" t="str">
            <v>نزار</v>
          </cell>
          <cell r="E35" t="str">
            <v>أنثى</v>
          </cell>
          <cell r="F35">
            <v>28510</v>
          </cell>
          <cell r="G35" t="str">
            <v xml:space="preserve">دمشق </v>
          </cell>
          <cell r="H35" t="str">
            <v>العربية السورية</v>
          </cell>
          <cell r="I35" t="str">
            <v>الرابعة</v>
          </cell>
          <cell r="J35" t="str">
            <v>أدبي</v>
          </cell>
          <cell r="L35" t="str">
            <v>دمشق</v>
          </cell>
          <cell r="V35" t="str">
            <v>مستنفذ بنتيجة امتحانات الفصل الثاني للعام 2022-2023</v>
          </cell>
        </row>
        <row r="36">
          <cell r="A36">
            <v>305040</v>
          </cell>
          <cell r="B36" t="str">
            <v>رزان حسن</v>
          </cell>
          <cell r="C36" t="str">
            <v>حسن</v>
          </cell>
          <cell r="D36" t="str">
            <v>نبيله</v>
          </cell>
          <cell r="I36" t="str">
            <v>الرابعة</v>
          </cell>
          <cell r="V36" t="str">
            <v>مستنفذ بنتيجة الفصل الثاني للعام 2020-2021</v>
          </cell>
        </row>
        <row r="37">
          <cell r="A37">
            <v>305317</v>
          </cell>
          <cell r="B37" t="str">
            <v>رولا تللو النشواتي</v>
          </cell>
          <cell r="C37" t="str">
            <v>محمد ياسر</v>
          </cell>
          <cell r="D37" t="str">
            <v>ماجده</v>
          </cell>
          <cell r="E37" t="str">
            <v>أنثى</v>
          </cell>
          <cell r="F37">
            <v>29704</v>
          </cell>
          <cell r="G37" t="str">
            <v>دمشق</v>
          </cell>
          <cell r="H37" t="str">
            <v>العربية السورية</v>
          </cell>
          <cell r="I37" t="str">
            <v>الرابعة</v>
          </cell>
          <cell r="J37" t="str">
            <v>أدبي</v>
          </cell>
          <cell r="L37" t="str">
            <v>دمشق</v>
          </cell>
          <cell r="V37" t="str">
            <v>مستنفذ بنتيجة الفصل الثاني للعام 2020-2021</v>
          </cell>
        </row>
        <row r="38">
          <cell r="A38">
            <v>305442</v>
          </cell>
          <cell r="B38" t="str">
            <v>ريما الحلبي</v>
          </cell>
          <cell r="C38" t="str">
            <v>فيصل</v>
          </cell>
          <cell r="D38" t="str">
            <v>جمانه</v>
          </cell>
          <cell r="E38" t="str">
            <v>أنثى</v>
          </cell>
          <cell r="F38">
            <v>31486</v>
          </cell>
          <cell r="G38" t="str">
            <v>جرمانا</v>
          </cell>
          <cell r="H38" t="str">
            <v>العربية السورية</v>
          </cell>
          <cell r="I38" t="str">
            <v>الرابعة</v>
          </cell>
          <cell r="J38" t="str">
            <v>أدبي</v>
          </cell>
          <cell r="L38" t="str">
            <v>ريف دمشق</v>
          </cell>
          <cell r="V38" t="str">
            <v>مستنفذ بنتيجة الفصل الثاني للعام 2020-2021</v>
          </cell>
        </row>
        <row r="39">
          <cell r="A39">
            <v>305516</v>
          </cell>
          <cell r="B39" t="str">
            <v>زهير ميهوب</v>
          </cell>
          <cell r="C39" t="str">
            <v>محمود</v>
          </cell>
          <cell r="D39" t="str">
            <v>صفاء</v>
          </cell>
          <cell r="E39" t="str">
            <v>أنثى</v>
          </cell>
          <cell r="H39" t="str">
            <v>العربية السورية</v>
          </cell>
          <cell r="I39" t="str">
            <v>الرابعة</v>
          </cell>
          <cell r="V39" t="str">
            <v>مستنفذ بنتيجة الفصل الأول للعام 2021-2022</v>
          </cell>
        </row>
        <row r="40">
          <cell r="A40">
            <v>305702</v>
          </cell>
          <cell r="B40" t="str">
            <v>سامر حداد</v>
          </cell>
          <cell r="C40" t="str">
            <v>محمد</v>
          </cell>
          <cell r="D40" t="str">
            <v>نوفه</v>
          </cell>
          <cell r="E40" t="str">
            <v>ذكر</v>
          </cell>
          <cell r="F40">
            <v>29393</v>
          </cell>
          <cell r="G40" t="str">
            <v>حماة</v>
          </cell>
          <cell r="H40" t="str">
            <v>العربية السورية</v>
          </cell>
          <cell r="I40" t="str">
            <v>الرابعة</v>
          </cell>
          <cell r="J40" t="str">
            <v>أدبي</v>
          </cell>
          <cell r="L40" t="str">
            <v>حماة</v>
          </cell>
          <cell r="V40">
            <v>0</v>
          </cell>
        </row>
        <row r="41">
          <cell r="A41">
            <v>305740</v>
          </cell>
          <cell r="B41" t="str">
            <v>سامر كنعان</v>
          </cell>
          <cell r="C41" t="str">
            <v>موفق</v>
          </cell>
          <cell r="D41" t="str">
            <v>سوسن</v>
          </cell>
          <cell r="E41" t="str">
            <v>ذكر</v>
          </cell>
          <cell r="F41">
            <v>29952</v>
          </cell>
          <cell r="G41" t="str">
            <v xml:space="preserve">جديدة </v>
          </cell>
          <cell r="H41" t="str">
            <v>العربية السورية</v>
          </cell>
          <cell r="I41" t="str">
            <v>الرابعة</v>
          </cell>
          <cell r="J41" t="str">
            <v>أدبي</v>
          </cell>
          <cell r="L41" t="str">
            <v>ريف دمشق</v>
          </cell>
          <cell r="V41" t="str">
            <v>مستنفذ بنتيجة الفصل الثاني للعام 2021-2022</v>
          </cell>
        </row>
        <row r="42">
          <cell r="A42">
            <v>306045</v>
          </cell>
          <cell r="B42" t="str">
            <v>سمير زعرور</v>
          </cell>
          <cell r="C42" t="str">
            <v>احمد</v>
          </cell>
          <cell r="D42" t="str">
            <v>ابتسام</v>
          </cell>
          <cell r="E42" t="str">
            <v>ذكر</v>
          </cell>
          <cell r="F42">
            <v>30715</v>
          </cell>
          <cell r="G42" t="str">
            <v>دمشق</v>
          </cell>
          <cell r="H42" t="str">
            <v>العربية السورية</v>
          </cell>
          <cell r="I42" t="str">
            <v>الرابعة</v>
          </cell>
          <cell r="J42" t="str">
            <v>أدبي</v>
          </cell>
          <cell r="L42" t="str">
            <v>دمشق</v>
          </cell>
          <cell r="V42">
            <v>0</v>
          </cell>
        </row>
        <row r="43">
          <cell r="A43">
            <v>306174</v>
          </cell>
          <cell r="B43" t="str">
            <v>سولار حمادة</v>
          </cell>
          <cell r="C43" t="str">
            <v>اصف</v>
          </cell>
          <cell r="D43" t="str">
            <v>اميره</v>
          </cell>
          <cell r="E43" t="str">
            <v>أنثى</v>
          </cell>
          <cell r="F43">
            <v>30597</v>
          </cell>
          <cell r="G43" t="str">
            <v>جميليه</v>
          </cell>
          <cell r="H43" t="str">
            <v>العربية السورية</v>
          </cell>
          <cell r="I43" t="str">
            <v>الرابعة</v>
          </cell>
          <cell r="V43" t="str">
            <v>مستنفذ فصل أول 2022-2023</v>
          </cell>
        </row>
        <row r="44">
          <cell r="A44">
            <v>306302</v>
          </cell>
          <cell r="B44" t="str">
            <v>شادي شريف</v>
          </cell>
          <cell r="C44" t="str">
            <v>بسام</v>
          </cell>
          <cell r="D44" t="str">
            <v>نجاح سليمون</v>
          </cell>
          <cell r="I44" t="str">
            <v>الرابعة</v>
          </cell>
          <cell r="V44" t="str">
            <v>اعادة ارتباط الفصل الأول 2023-2024</v>
          </cell>
        </row>
        <row r="45">
          <cell r="A45">
            <v>306402</v>
          </cell>
          <cell r="B45" t="str">
            <v>شيرين الكوسى</v>
          </cell>
          <cell r="C45" t="str">
            <v>نزيه</v>
          </cell>
          <cell r="D45" t="str">
            <v>عزيزة</v>
          </cell>
          <cell r="I45" t="str">
            <v>الرابعة</v>
          </cell>
          <cell r="V45" t="str">
            <v>مستنفذ بنتيجة الفصل الثاني للعام 2021-2022</v>
          </cell>
        </row>
        <row r="46">
          <cell r="A46">
            <v>306421</v>
          </cell>
          <cell r="B46" t="str">
            <v>شيماء عبيدان</v>
          </cell>
          <cell r="C46" t="str">
            <v>علي</v>
          </cell>
          <cell r="D46" t="str">
            <v>حياه</v>
          </cell>
          <cell r="E46" t="str">
            <v>أنثى</v>
          </cell>
          <cell r="F46">
            <v>31413</v>
          </cell>
          <cell r="G46" t="str">
            <v>بارمايا</v>
          </cell>
          <cell r="H46" t="str">
            <v>العربية السورية</v>
          </cell>
          <cell r="I46" t="str">
            <v>الرابعة</v>
          </cell>
          <cell r="J46" t="str">
            <v>أدبي</v>
          </cell>
          <cell r="L46" t="str">
            <v>طرطوس</v>
          </cell>
          <cell r="V46" t="str">
            <v>مستنفذ بنتيجة الفصل الأول للعام 2021-2022</v>
          </cell>
        </row>
        <row r="47">
          <cell r="A47">
            <v>306511</v>
          </cell>
          <cell r="B47" t="str">
            <v>صفوان النعمات</v>
          </cell>
          <cell r="C47" t="str">
            <v>سلطان</v>
          </cell>
          <cell r="D47" t="str">
            <v>اثنيه</v>
          </cell>
          <cell r="E47" t="str">
            <v>ذكر</v>
          </cell>
          <cell r="F47">
            <v>29635</v>
          </cell>
          <cell r="G47" t="str">
            <v>كسوه</v>
          </cell>
          <cell r="H47" t="str">
            <v>العربية السورية</v>
          </cell>
          <cell r="I47" t="str">
            <v>الرابعة</v>
          </cell>
          <cell r="J47" t="str">
            <v>أدبي</v>
          </cell>
          <cell r="L47" t="str">
            <v>درعا</v>
          </cell>
          <cell r="V47" t="str">
            <v>مستنفذ بنتيجة امتحانات الفصل الثاني للعام 2022-2023</v>
          </cell>
        </row>
        <row r="48">
          <cell r="A48">
            <v>306524</v>
          </cell>
          <cell r="B48" t="str">
            <v>صفوان يوسف</v>
          </cell>
          <cell r="C48" t="str">
            <v>سليمان</v>
          </cell>
          <cell r="D48" t="str">
            <v>حياة</v>
          </cell>
          <cell r="E48" t="str">
            <v>ذكر</v>
          </cell>
          <cell r="F48">
            <v>32057</v>
          </cell>
          <cell r="G48" t="str">
            <v>دمشق</v>
          </cell>
          <cell r="H48" t="str">
            <v>العربية السورية</v>
          </cell>
          <cell r="I48" t="str">
            <v>الرابعة</v>
          </cell>
          <cell r="J48" t="str">
            <v>أدبي</v>
          </cell>
          <cell r="L48" t="str">
            <v>دمشق</v>
          </cell>
          <cell r="V48" t="str">
            <v>مستنفذ بنتيجة الفصل الثاني للعام 2021-2022</v>
          </cell>
        </row>
        <row r="49">
          <cell r="A49">
            <v>306529</v>
          </cell>
          <cell r="B49" t="str">
            <v>صلاح الدين الحموي</v>
          </cell>
          <cell r="C49" t="str">
            <v>ياسر</v>
          </cell>
          <cell r="D49" t="str">
            <v>فلك</v>
          </cell>
          <cell r="I49" t="str">
            <v>الرابعة</v>
          </cell>
          <cell r="V49" t="str">
            <v>مستنفذ بنتيجة الفصل الأول للعام 2021-2022</v>
          </cell>
        </row>
        <row r="50">
          <cell r="A50">
            <v>306614</v>
          </cell>
          <cell r="B50" t="str">
            <v>طارق الحلبي</v>
          </cell>
          <cell r="C50" t="e">
            <v>#N/A</v>
          </cell>
          <cell r="D50" t="str">
            <v>سميرا</v>
          </cell>
          <cell r="I50" t="str">
            <v>الرابعة</v>
          </cell>
          <cell r="V50">
            <v>0</v>
          </cell>
        </row>
        <row r="51">
          <cell r="A51">
            <v>307083</v>
          </cell>
          <cell r="B51" t="str">
            <v>عبد الله الاسد</v>
          </cell>
          <cell r="C51" t="str">
            <v>احمد</v>
          </cell>
          <cell r="D51" t="str">
            <v>فهميه</v>
          </cell>
          <cell r="I51" t="str">
            <v>الرابعة</v>
          </cell>
          <cell r="V51">
            <v>0</v>
          </cell>
        </row>
        <row r="52">
          <cell r="A52">
            <v>307404</v>
          </cell>
          <cell r="B52" t="str">
            <v>عقبة ملحم</v>
          </cell>
          <cell r="C52" t="str">
            <v>حسين</v>
          </cell>
          <cell r="D52" t="str">
            <v>ثناء</v>
          </cell>
          <cell r="E52" t="str">
            <v>ذكر</v>
          </cell>
          <cell r="F52">
            <v>26576</v>
          </cell>
          <cell r="G52" t="str">
            <v>دمشق</v>
          </cell>
          <cell r="H52" t="str">
            <v>العربية السورية</v>
          </cell>
          <cell r="I52" t="str">
            <v>الرابعة</v>
          </cell>
          <cell r="J52" t="str">
            <v>أدبي</v>
          </cell>
          <cell r="L52" t="str">
            <v>دمشق</v>
          </cell>
          <cell r="V52">
            <v>0</v>
          </cell>
        </row>
        <row r="53">
          <cell r="A53">
            <v>307596</v>
          </cell>
          <cell r="B53" t="str">
            <v>علاء سكيكر</v>
          </cell>
          <cell r="C53" t="str">
            <v>اسماعيل</v>
          </cell>
          <cell r="D53" t="str">
            <v>منى</v>
          </cell>
          <cell r="E53" t="str">
            <v>ذكر</v>
          </cell>
          <cell r="F53">
            <v>30174</v>
          </cell>
          <cell r="G53" t="str">
            <v>دمشق</v>
          </cell>
          <cell r="H53" t="str">
            <v>العربية السورية</v>
          </cell>
          <cell r="I53" t="str">
            <v>الرابعة</v>
          </cell>
          <cell r="J53" t="str">
            <v>علمي</v>
          </cell>
          <cell r="L53" t="str">
            <v>دمشق</v>
          </cell>
          <cell r="V53" t="str">
            <v>مستنفذ بنتيجة الفصل الثاني للعام 2020-2021</v>
          </cell>
        </row>
        <row r="54">
          <cell r="A54">
            <v>308002</v>
          </cell>
          <cell r="B54" t="str">
            <v>علياء مسرابي</v>
          </cell>
          <cell r="C54" t="str">
            <v>عبدو</v>
          </cell>
          <cell r="D54" t="str">
            <v>روضه</v>
          </cell>
          <cell r="I54" t="str">
            <v>الرابعة</v>
          </cell>
          <cell r="V54" t="str">
            <v>إعادة ارتباط فصل أول 2023-2024</v>
          </cell>
        </row>
        <row r="55">
          <cell r="A55">
            <v>308239</v>
          </cell>
          <cell r="B55" t="str">
            <v>عمر شوكه</v>
          </cell>
          <cell r="C55" t="str">
            <v>نديم</v>
          </cell>
          <cell r="D55" t="str">
            <v>هناء</v>
          </cell>
          <cell r="E55" t="str">
            <v>ذكر</v>
          </cell>
          <cell r="H55" t="str">
            <v>العربية السورية</v>
          </cell>
          <cell r="I55" t="str">
            <v>الرابعة</v>
          </cell>
          <cell r="V55" t="str">
            <v>مستنفذ بنتيجة الفصل الأول للعام 2021-2022</v>
          </cell>
        </row>
        <row r="56">
          <cell r="A56">
            <v>308299</v>
          </cell>
          <cell r="B56" t="str">
            <v>عوض أبو صافي</v>
          </cell>
          <cell r="C56" t="str">
            <v>فؤاد</v>
          </cell>
          <cell r="D56" t="str">
            <v>منتها</v>
          </cell>
          <cell r="I56" t="str">
            <v>الرابعة</v>
          </cell>
          <cell r="V56">
            <v>0</v>
          </cell>
        </row>
        <row r="57">
          <cell r="A57">
            <v>308576</v>
          </cell>
          <cell r="B57" t="str">
            <v>فادي العلي</v>
          </cell>
          <cell r="C57" t="str">
            <v xml:space="preserve">حمصي </v>
          </cell>
          <cell r="D57" t="str">
            <v xml:space="preserve">فلك </v>
          </cell>
          <cell r="E57" t="str">
            <v>ذكر</v>
          </cell>
          <cell r="F57">
            <v>31640</v>
          </cell>
          <cell r="G57" t="str">
            <v xml:space="preserve">ريف ددمشق </v>
          </cell>
          <cell r="H57" t="str">
            <v>العربية السورية</v>
          </cell>
          <cell r="I57" t="str">
            <v>الرابعة</v>
          </cell>
          <cell r="V57" t="str">
            <v>مستنفذ فصل أول 2022-2023</v>
          </cell>
        </row>
        <row r="58">
          <cell r="A58">
            <v>308697</v>
          </cell>
          <cell r="B58" t="str">
            <v>فاطمة الحاج</v>
          </cell>
          <cell r="C58" t="str">
            <v>ماجد</v>
          </cell>
          <cell r="D58" t="str">
            <v>هاشمية</v>
          </cell>
          <cell r="E58" t="str">
            <v>أنثى</v>
          </cell>
          <cell r="F58">
            <v>31062</v>
          </cell>
          <cell r="G58" t="str">
            <v>دمشق</v>
          </cell>
          <cell r="H58" t="str">
            <v>الفلسطينية السورية</v>
          </cell>
          <cell r="I58" t="str">
            <v>الرابعة</v>
          </cell>
          <cell r="J58" t="str">
            <v>أدبي</v>
          </cell>
          <cell r="L58" t="str">
            <v>دمشق</v>
          </cell>
          <cell r="V58" t="str">
            <v>مستنفذ بنتيجة الفصل الأول للعام 2021-2022</v>
          </cell>
        </row>
        <row r="59">
          <cell r="A59">
            <v>309013</v>
          </cell>
          <cell r="B59" t="str">
            <v>قاسم كويفاتي</v>
          </cell>
          <cell r="C59" t="str">
            <v>محمد</v>
          </cell>
          <cell r="D59" t="str">
            <v>هدى</v>
          </cell>
          <cell r="E59" t="str">
            <v>ذكر</v>
          </cell>
          <cell r="H59" t="str">
            <v>العربية السورية</v>
          </cell>
          <cell r="I59" t="str">
            <v>الرابعة</v>
          </cell>
          <cell r="V59" t="str">
            <v>مستنفذ فصل أول 2022-2023</v>
          </cell>
        </row>
        <row r="60">
          <cell r="A60">
            <v>309024</v>
          </cell>
          <cell r="B60" t="str">
            <v>قتيبة صعب</v>
          </cell>
          <cell r="C60" t="str">
            <v>محمد</v>
          </cell>
          <cell r="D60" t="str">
            <v>فاطمة</v>
          </cell>
          <cell r="E60" t="str">
            <v>ذكر</v>
          </cell>
          <cell r="F60">
            <v>31668</v>
          </cell>
          <cell r="G60" t="str">
            <v>بانياس</v>
          </cell>
          <cell r="H60" t="str">
            <v>العربية السورية</v>
          </cell>
          <cell r="I60" t="str">
            <v>الرابعة</v>
          </cell>
          <cell r="J60" t="str">
            <v>أدبي</v>
          </cell>
          <cell r="L60" t="str">
            <v>طرطوس</v>
          </cell>
          <cell r="V60" t="str">
            <v>مستنفذ فصل أول 2022-2023</v>
          </cell>
        </row>
        <row r="61">
          <cell r="A61">
            <v>309210</v>
          </cell>
          <cell r="B61" t="str">
            <v>كنانه المقداد</v>
          </cell>
          <cell r="C61" t="str">
            <v>بشير</v>
          </cell>
          <cell r="D61" t="str">
            <v>ميساء</v>
          </cell>
          <cell r="E61" t="str">
            <v>أنثى</v>
          </cell>
          <cell r="F61">
            <v>31848</v>
          </cell>
          <cell r="G61" t="str">
            <v xml:space="preserve">غصن </v>
          </cell>
          <cell r="H61" t="str">
            <v>العربية السورية</v>
          </cell>
          <cell r="I61" t="str">
            <v>الرابعة</v>
          </cell>
          <cell r="J61" t="str">
            <v>أدبي</v>
          </cell>
          <cell r="L61" t="str">
            <v>درعا</v>
          </cell>
          <cell r="V61" t="str">
            <v>مستنفذ بنتيجة امتحانات الفصل الثاني للعام 2022-2023</v>
          </cell>
        </row>
        <row r="62">
          <cell r="A62">
            <v>309478</v>
          </cell>
          <cell r="B62" t="str">
            <v>ماجدة كراز</v>
          </cell>
          <cell r="C62" t="str">
            <v>ياسين</v>
          </cell>
          <cell r="D62" t="str">
            <v>نادرة</v>
          </cell>
          <cell r="E62" t="str">
            <v>أنثى</v>
          </cell>
          <cell r="F62">
            <v>30864</v>
          </cell>
          <cell r="G62" t="str">
            <v>حمص</v>
          </cell>
          <cell r="H62" t="str">
            <v>العربية السورية</v>
          </cell>
          <cell r="I62" t="str">
            <v>الرابعة</v>
          </cell>
          <cell r="J62" t="str">
            <v>أدبي</v>
          </cell>
          <cell r="L62" t="str">
            <v>حمص</v>
          </cell>
          <cell r="V62">
            <v>0</v>
          </cell>
        </row>
        <row r="63">
          <cell r="A63">
            <v>309769</v>
          </cell>
          <cell r="B63" t="str">
            <v>محمد ابراهيم</v>
          </cell>
          <cell r="C63" t="str">
            <v>علي</v>
          </cell>
          <cell r="D63" t="str">
            <v>ندى</v>
          </cell>
          <cell r="E63" t="str">
            <v>ذكر</v>
          </cell>
          <cell r="F63">
            <v>30552</v>
          </cell>
          <cell r="G63" t="str">
            <v>مشفى السويداء</v>
          </cell>
          <cell r="H63" t="str">
            <v>العربية السورية</v>
          </cell>
          <cell r="I63" t="str">
            <v>الرابعة</v>
          </cell>
          <cell r="J63" t="str">
            <v>أدبي</v>
          </cell>
          <cell r="L63" t="str">
            <v>دمشق</v>
          </cell>
          <cell r="V63">
            <v>0</v>
          </cell>
        </row>
        <row r="64">
          <cell r="A64">
            <v>309955</v>
          </cell>
          <cell r="B64" t="str">
            <v>محمد الرفاعي</v>
          </cell>
          <cell r="C64" t="str">
            <v>عبد المنعم</v>
          </cell>
          <cell r="D64" t="str">
            <v>زاهره</v>
          </cell>
          <cell r="I64" t="str">
            <v>الرابعة</v>
          </cell>
          <cell r="V64" t="str">
            <v>مستنفذ بنتيجة الفصل الثاني للعام 2020-2021</v>
          </cell>
        </row>
        <row r="65">
          <cell r="A65">
            <v>310065</v>
          </cell>
          <cell r="B65" t="str">
            <v>محمد الغزاوي</v>
          </cell>
          <cell r="C65" t="str">
            <v>عيسى</v>
          </cell>
          <cell r="D65" t="str">
            <v>حياه</v>
          </cell>
          <cell r="E65" t="str">
            <v>ذكر</v>
          </cell>
          <cell r="F65">
            <v>31230</v>
          </cell>
          <cell r="G65" t="str">
            <v xml:space="preserve">الكويت </v>
          </cell>
          <cell r="H65" t="str">
            <v>العربية السورية</v>
          </cell>
          <cell r="I65" t="str">
            <v>الرابعة</v>
          </cell>
          <cell r="J65" t="str">
            <v>أدبي</v>
          </cell>
          <cell r="L65" t="str">
            <v>درعا</v>
          </cell>
          <cell r="V65" t="str">
            <v>مستنفذ بنتيجة الفصل الثاني للعام 2020-2021</v>
          </cell>
        </row>
        <row r="66">
          <cell r="A66">
            <v>310081</v>
          </cell>
          <cell r="B66" t="str">
            <v>محمد القاضي</v>
          </cell>
          <cell r="C66" t="str">
            <v>يوسف</v>
          </cell>
          <cell r="D66" t="str">
            <v>منى</v>
          </cell>
          <cell r="I66" t="str">
            <v>الرابعة</v>
          </cell>
          <cell r="V66">
            <v>0</v>
          </cell>
        </row>
        <row r="67">
          <cell r="A67">
            <v>310295</v>
          </cell>
          <cell r="B67" t="str">
            <v>محمد حجي</v>
          </cell>
          <cell r="C67" t="str">
            <v>جمال</v>
          </cell>
          <cell r="D67" t="str">
            <v>هويدة</v>
          </cell>
          <cell r="I67" t="str">
            <v>الرابعة</v>
          </cell>
          <cell r="V67">
            <v>0</v>
          </cell>
        </row>
        <row r="68">
          <cell r="A68">
            <v>310492</v>
          </cell>
          <cell r="B68" t="str">
            <v>محمد سلمان</v>
          </cell>
          <cell r="C68" t="str">
            <v>احمد</v>
          </cell>
          <cell r="D68" t="str">
            <v>رحاب عباس</v>
          </cell>
          <cell r="I68" t="str">
            <v>الرابعة</v>
          </cell>
          <cell r="R68">
            <v>9070</v>
          </cell>
          <cell r="S68">
            <v>45714</v>
          </cell>
          <cell r="T68">
            <v>200000</v>
          </cell>
          <cell r="V68" t="str">
            <v>اعادة ارتباط الفصل الأول 2023-2024</v>
          </cell>
        </row>
        <row r="69">
          <cell r="A69">
            <v>310527</v>
          </cell>
          <cell r="B69" t="str">
            <v>محمد شحادة</v>
          </cell>
          <cell r="C69" t="str">
            <v>علي</v>
          </cell>
          <cell r="D69" t="str">
            <v>سوسن</v>
          </cell>
          <cell r="I69" t="str">
            <v>الرابعة</v>
          </cell>
          <cell r="V69">
            <v>0</v>
          </cell>
        </row>
        <row r="70">
          <cell r="A70">
            <v>310679</v>
          </cell>
          <cell r="B70" t="str">
            <v>محمد علي</v>
          </cell>
          <cell r="C70" t="str">
            <v>محمود</v>
          </cell>
          <cell r="D70" t="str">
            <v>عيده</v>
          </cell>
          <cell r="E70" t="str">
            <v>ذكر</v>
          </cell>
          <cell r="F70">
            <v>31625</v>
          </cell>
          <cell r="G70" t="str">
            <v>حماة</v>
          </cell>
          <cell r="H70" t="str">
            <v>العربية السورية</v>
          </cell>
          <cell r="I70" t="str">
            <v>الرابعة</v>
          </cell>
          <cell r="J70" t="str">
            <v>أدبي</v>
          </cell>
          <cell r="L70" t="str">
            <v>دمشق</v>
          </cell>
          <cell r="V70">
            <v>0</v>
          </cell>
        </row>
        <row r="71">
          <cell r="A71">
            <v>310749</v>
          </cell>
          <cell r="B71" t="str">
            <v>محمد فايز البلح</v>
          </cell>
          <cell r="C71" t="str">
            <v>صالح</v>
          </cell>
          <cell r="D71" t="str">
            <v>صبحية</v>
          </cell>
          <cell r="E71" t="str">
            <v>ذكر</v>
          </cell>
          <cell r="F71">
            <v>20519</v>
          </cell>
          <cell r="G71" t="str">
            <v>شام</v>
          </cell>
          <cell r="H71" t="str">
            <v>العربية السورية</v>
          </cell>
          <cell r="I71" t="str">
            <v>الرابعة</v>
          </cell>
          <cell r="J71" t="str">
            <v>علمي</v>
          </cell>
          <cell r="L71" t="str">
            <v>دمشق</v>
          </cell>
          <cell r="V71" t="str">
            <v>مستنفذ بنتيجة الفصل الأول للعام 2021-2022</v>
          </cell>
        </row>
        <row r="72">
          <cell r="A72">
            <v>311038</v>
          </cell>
          <cell r="B72" t="str">
            <v>محمود الزعبي</v>
          </cell>
          <cell r="C72" t="str">
            <v>حامد</v>
          </cell>
          <cell r="D72" t="str">
            <v>هنا</v>
          </cell>
          <cell r="I72" t="str">
            <v>الرابعة</v>
          </cell>
          <cell r="V72" t="str">
            <v>اعادة ارتباط الفصل الأول 2022-2023</v>
          </cell>
        </row>
        <row r="73">
          <cell r="A73">
            <v>311089</v>
          </cell>
          <cell r="B73" t="str">
            <v>محمود حمادة</v>
          </cell>
          <cell r="C73" t="str">
            <v>يونس</v>
          </cell>
          <cell r="D73" t="str">
            <v>افتكار</v>
          </cell>
          <cell r="E73" t="str">
            <v>ذكر</v>
          </cell>
          <cell r="F73">
            <v>31959</v>
          </cell>
          <cell r="G73" t="str">
            <v>بيت جن</v>
          </cell>
          <cell r="H73" t="str">
            <v>العربية السورية</v>
          </cell>
          <cell r="I73" t="str">
            <v>الرابعة</v>
          </cell>
          <cell r="J73" t="str">
            <v>أدبي</v>
          </cell>
          <cell r="L73" t="str">
            <v>ريف دمشق</v>
          </cell>
          <cell r="V73" t="str">
            <v>ضعف الرسوم</v>
          </cell>
        </row>
        <row r="74">
          <cell r="A74">
            <v>311168</v>
          </cell>
          <cell r="B74" t="str">
            <v>محمود شيخ علي</v>
          </cell>
          <cell r="C74" t="str">
            <v>ابراهيم</v>
          </cell>
          <cell r="D74" t="str">
            <v>نجاح عبد الله</v>
          </cell>
          <cell r="E74" t="str">
            <v>ذكر</v>
          </cell>
          <cell r="F74">
            <v>31533</v>
          </cell>
          <cell r="G74" t="str">
            <v>منبج</v>
          </cell>
          <cell r="I74" t="str">
            <v>الرابعة</v>
          </cell>
          <cell r="V74" t="str">
            <v>اعادة ارتباط ف2 2021-2022</v>
          </cell>
        </row>
        <row r="75">
          <cell r="A75">
            <v>311339</v>
          </cell>
          <cell r="B75" t="str">
            <v>مصطفى الدغيله</v>
          </cell>
          <cell r="C75" t="str">
            <v>خليل</v>
          </cell>
          <cell r="D75" t="str">
            <v>صيته</v>
          </cell>
          <cell r="E75" t="str">
            <v>ذكر</v>
          </cell>
          <cell r="F75">
            <v>31760</v>
          </cell>
          <cell r="G75" t="str">
            <v>دمشق</v>
          </cell>
          <cell r="H75" t="str">
            <v>العربية السورية</v>
          </cell>
          <cell r="I75" t="str">
            <v>الرابعة</v>
          </cell>
          <cell r="J75" t="str">
            <v>أدبي</v>
          </cell>
          <cell r="L75" t="str">
            <v>دمشق</v>
          </cell>
          <cell r="V75">
            <v>0</v>
          </cell>
        </row>
        <row r="76">
          <cell r="A76">
            <v>311352</v>
          </cell>
          <cell r="B76" t="str">
            <v>مصطفى جنيد</v>
          </cell>
          <cell r="C76" t="str">
            <v>احمد</v>
          </cell>
          <cell r="D76" t="str">
            <v>امنه</v>
          </cell>
          <cell r="E76" t="str">
            <v>ذكر</v>
          </cell>
          <cell r="F76">
            <v>23012</v>
          </cell>
          <cell r="G76" t="str">
            <v>حمص</v>
          </cell>
          <cell r="H76" t="str">
            <v>العربية السورية</v>
          </cell>
          <cell r="I76" t="str">
            <v>الرابعة</v>
          </cell>
          <cell r="J76" t="str">
            <v>أدبي</v>
          </cell>
          <cell r="L76" t="str">
            <v>حمص</v>
          </cell>
          <cell r="V76">
            <v>0</v>
          </cell>
        </row>
        <row r="77">
          <cell r="A77">
            <v>311374</v>
          </cell>
          <cell r="B77" t="str">
            <v>مصطفى نجار</v>
          </cell>
          <cell r="C77" t="str">
            <v>عبد الرحمن</v>
          </cell>
          <cell r="D77" t="str">
            <v>دينا</v>
          </cell>
          <cell r="I77" t="str">
            <v>الرابعة</v>
          </cell>
          <cell r="R77">
            <v>9280</v>
          </cell>
          <cell r="S77">
            <v>45721</v>
          </cell>
          <cell r="T77">
            <v>100000</v>
          </cell>
          <cell r="V77" t="str">
            <v>إعادة ارتباط فصل أول 2023-2024</v>
          </cell>
        </row>
        <row r="78">
          <cell r="A78">
            <v>311407</v>
          </cell>
          <cell r="B78" t="str">
            <v>مضر حيدر</v>
          </cell>
          <cell r="C78" t="str">
            <v>اسعد</v>
          </cell>
          <cell r="D78" t="str">
            <v>فاطمه</v>
          </cell>
          <cell r="E78" t="str">
            <v>ذكر</v>
          </cell>
          <cell r="F78">
            <v>30682</v>
          </cell>
          <cell r="G78" t="str">
            <v>الجبة</v>
          </cell>
          <cell r="H78" t="str">
            <v>العربية السورية</v>
          </cell>
          <cell r="I78" t="str">
            <v>الرابعة</v>
          </cell>
          <cell r="J78" t="str">
            <v>أدبي</v>
          </cell>
          <cell r="L78" t="str">
            <v>ريف دمشق</v>
          </cell>
          <cell r="V78" t="str">
            <v>اعادة ارتباط ف2 2021-2022</v>
          </cell>
        </row>
        <row r="79">
          <cell r="A79">
            <v>311650</v>
          </cell>
          <cell r="B79" t="str">
            <v>منى عائشة</v>
          </cell>
          <cell r="C79" t="str">
            <v>عبد اللطيف</v>
          </cell>
          <cell r="D79" t="str">
            <v>خالدية</v>
          </cell>
          <cell r="E79" t="str">
            <v>أنثى</v>
          </cell>
          <cell r="F79">
            <v>32172</v>
          </cell>
          <cell r="G79" t="str">
            <v>السوق</v>
          </cell>
          <cell r="H79" t="str">
            <v>العربية السورية</v>
          </cell>
          <cell r="I79" t="str">
            <v>الرابعة</v>
          </cell>
          <cell r="J79" t="str">
            <v>أدبي</v>
          </cell>
          <cell r="L79" t="str">
            <v>ريف دمشق</v>
          </cell>
          <cell r="V79" t="str">
            <v>مستنفذ بنتيجة الفصل الأول للعام 2021-2022</v>
          </cell>
        </row>
        <row r="80">
          <cell r="A80">
            <v>311770</v>
          </cell>
          <cell r="B80" t="str">
            <v>مهند ساعور</v>
          </cell>
          <cell r="C80" t="str">
            <v>منير</v>
          </cell>
          <cell r="D80" t="str">
            <v>دله</v>
          </cell>
          <cell r="E80" t="str">
            <v>ذكر</v>
          </cell>
          <cell r="H80" t="str">
            <v>العربية السورية</v>
          </cell>
          <cell r="I80" t="str">
            <v>الرابعة</v>
          </cell>
          <cell r="V80" t="str">
            <v>مستنفذ بنتيجة الفصل الأول للعام 2021-2022</v>
          </cell>
        </row>
        <row r="81">
          <cell r="A81">
            <v>311929</v>
          </cell>
          <cell r="B81" t="str">
            <v>ميسون قنبر</v>
          </cell>
          <cell r="C81" t="str">
            <v>زهير</v>
          </cell>
          <cell r="D81" t="str">
            <v>فريال</v>
          </cell>
          <cell r="E81" t="str">
            <v>أنثى</v>
          </cell>
          <cell r="F81">
            <v>29366</v>
          </cell>
          <cell r="G81" t="str">
            <v>داعل</v>
          </cell>
          <cell r="H81" t="str">
            <v>العربية السورية</v>
          </cell>
          <cell r="I81" t="str">
            <v>الرابعة</v>
          </cell>
          <cell r="J81" t="str">
            <v>أدبي</v>
          </cell>
          <cell r="L81" t="str">
            <v>دمشق</v>
          </cell>
          <cell r="V81" t="str">
            <v>مستنفذ بنتيجة الفصل الثاني للعام 2020-2021</v>
          </cell>
        </row>
        <row r="82">
          <cell r="A82">
            <v>312092</v>
          </cell>
          <cell r="B82" t="str">
            <v>نبال يوسف</v>
          </cell>
          <cell r="C82" t="str">
            <v>احمد</v>
          </cell>
          <cell r="D82" t="str">
            <v>ليلى</v>
          </cell>
          <cell r="E82" t="str">
            <v>أنثى</v>
          </cell>
          <cell r="F82">
            <v>31003</v>
          </cell>
          <cell r="G82" t="str">
            <v xml:space="preserve">دمشق </v>
          </cell>
          <cell r="H82" t="str">
            <v>العربية السورية</v>
          </cell>
          <cell r="I82" t="str">
            <v>الرابعة</v>
          </cell>
          <cell r="J82" t="str">
            <v>أدبي</v>
          </cell>
          <cell r="L82" t="str">
            <v>دمشق</v>
          </cell>
          <cell r="V82" t="str">
            <v>مستنفذ بنتيجة الفصل الثاني للعام 2020-2021</v>
          </cell>
        </row>
        <row r="83">
          <cell r="A83">
            <v>312251</v>
          </cell>
          <cell r="B83" t="str">
            <v>نشوة ريا</v>
          </cell>
          <cell r="C83" t="str">
            <v>مروان</v>
          </cell>
          <cell r="D83" t="str">
            <v>جهاد</v>
          </cell>
          <cell r="E83" t="str">
            <v>أنثى</v>
          </cell>
          <cell r="F83">
            <v>31243</v>
          </cell>
          <cell r="G83" t="str">
            <v>النبك</v>
          </cell>
          <cell r="H83" t="str">
            <v>العربية السورية</v>
          </cell>
          <cell r="I83" t="str">
            <v>الرابعة</v>
          </cell>
          <cell r="J83" t="str">
            <v>علمي</v>
          </cell>
          <cell r="L83" t="str">
            <v>ريف دمشق</v>
          </cell>
          <cell r="V83" t="str">
            <v>مستنفذ بنتيجة الفصل الثاني للعام 2020-2021</v>
          </cell>
        </row>
        <row r="84">
          <cell r="A84">
            <v>312377</v>
          </cell>
          <cell r="B84" t="str">
            <v>نواف السعيد</v>
          </cell>
          <cell r="C84" t="str">
            <v>سعود</v>
          </cell>
          <cell r="D84" t="str">
            <v>حمدة</v>
          </cell>
          <cell r="E84" t="str">
            <v>ذكر</v>
          </cell>
          <cell r="F84">
            <v>26301</v>
          </cell>
          <cell r="G84" t="str">
            <v>الرحا</v>
          </cell>
          <cell r="H84" t="str">
            <v>العربية السورية</v>
          </cell>
          <cell r="I84" t="str">
            <v>الرابعة</v>
          </cell>
          <cell r="J84" t="str">
            <v>علمي</v>
          </cell>
          <cell r="L84" t="str">
            <v>السويداء</v>
          </cell>
          <cell r="V84" t="str">
            <v>مستنفذ بنتيجة الفصل الأول للعام 2021-2022</v>
          </cell>
        </row>
        <row r="85">
          <cell r="A85">
            <v>312528</v>
          </cell>
          <cell r="B85" t="str">
            <v>هادي خضور</v>
          </cell>
          <cell r="C85" t="str">
            <v>محمود</v>
          </cell>
          <cell r="D85" t="str">
            <v>رئيفة</v>
          </cell>
          <cell r="E85" t="str">
            <v>ذكر</v>
          </cell>
          <cell r="F85">
            <v>29920</v>
          </cell>
          <cell r="G85" t="str">
            <v xml:space="preserve">صافيتا </v>
          </cell>
          <cell r="H85" t="str">
            <v>العربية السورية</v>
          </cell>
          <cell r="I85" t="str">
            <v>الرابعة</v>
          </cell>
          <cell r="J85" t="str">
            <v>أدبي</v>
          </cell>
          <cell r="L85" t="str">
            <v>طرطوس</v>
          </cell>
          <cell r="V85" t="str">
            <v>مستنفذ بنتيجة الفصل الثاني للعام 2021-2022</v>
          </cell>
        </row>
        <row r="86">
          <cell r="A86">
            <v>312550</v>
          </cell>
          <cell r="B86" t="str">
            <v>هالة عباس</v>
          </cell>
          <cell r="C86" t="str">
            <v>حسن</v>
          </cell>
          <cell r="D86" t="str">
            <v>امنة سفر</v>
          </cell>
          <cell r="E86" t="str">
            <v>أنثى</v>
          </cell>
          <cell r="F86">
            <v>24139</v>
          </cell>
          <cell r="G86" t="str">
            <v>حماة</v>
          </cell>
          <cell r="H86" t="str">
            <v>العربية السورية</v>
          </cell>
          <cell r="I86" t="str">
            <v>الرابعة</v>
          </cell>
          <cell r="J86" t="str">
            <v>أدبي</v>
          </cell>
          <cell r="L86" t="str">
            <v>حماة</v>
          </cell>
          <cell r="V86" t="str">
            <v>مستنفذ بنتيجة الفصل الثاني للعام 2021-2022</v>
          </cell>
        </row>
        <row r="87">
          <cell r="A87">
            <v>313059</v>
          </cell>
          <cell r="B87" t="str">
            <v>وعد الضيا</v>
          </cell>
          <cell r="C87" t="str">
            <v>بسام</v>
          </cell>
          <cell r="D87" t="str">
            <v>منيرة</v>
          </cell>
          <cell r="E87" t="str">
            <v>ذكر</v>
          </cell>
          <cell r="F87">
            <v>31048</v>
          </cell>
          <cell r="G87" t="str">
            <v>نوى</v>
          </cell>
          <cell r="H87" t="str">
            <v>العربية السورية</v>
          </cell>
          <cell r="I87" t="str">
            <v>الرابعة</v>
          </cell>
          <cell r="J87" t="str">
            <v>أدبي</v>
          </cell>
          <cell r="L87" t="str">
            <v>درعا</v>
          </cell>
          <cell r="V87">
            <v>0</v>
          </cell>
        </row>
        <row r="88">
          <cell r="A88">
            <v>313097</v>
          </cell>
          <cell r="B88" t="str">
            <v>ولهان ابراهيم</v>
          </cell>
          <cell r="C88" t="str">
            <v>راشد</v>
          </cell>
          <cell r="D88" t="str">
            <v>جميله</v>
          </cell>
          <cell r="E88" t="str">
            <v>ذكر</v>
          </cell>
          <cell r="F88">
            <v>30392</v>
          </cell>
          <cell r="G88" t="str">
            <v>شطحه</v>
          </cell>
          <cell r="H88" t="str">
            <v>العربية السورية</v>
          </cell>
          <cell r="I88" t="str">
            <v>الرابعة</v>
          </cell>
          <cell r="J88" t="str">
            <v>أدبي</v>
          </cell>
          <cell r="L88" t="str">
            <v>حماة</v>
          </cell>
          <cell r="V88" t="str">
            <v>اعادة ارتباط ف1 2023</v>
          </cell>
        </row>
        <row r="89">
          <cell r="A89">
            <v>313572</v>
          </cell>
          <cell r="B89" t="str">
            <v>أنس الداهوك</v>
          </cell>
          <cell r="C89" t="str">
            <v>مفلح</v>
          </cell>
          <cell r="D89" t="str">
            <v>خديجه عيسى</v>
          </cell>
          <cell r="I89" t="str">
            <v>الرابعة</v>
          </cell>
          <cell r="V89">
            <v>0</v>
          </cell>
        </row>
        <row r="90">
          <cell r="A90">
            <v>313771</v>
          </cell>
          <cell r="B90" t="str">
            <v>رزم عيسى</v>
          </cell>
          <cell r="C90" t="str">
            <v>معين</v>
          </cell>
          <cell r="D90" t="str">
            <v xml:space="preserve">جومانا </v>
          </cell>
          <cell r="I90" t="str">
            <v>الرابعة</v>
          </cell>
          <cell r="V90" t="str">
            <v>مستنفذ بنتيجة الفصل الأول للعام 2021-2022</v>
          </cell>
        </row>
        <row r="91">
          <cell r="A91">
            <v>313780</v>
          </cell>
          <cell r="B91" t="str">
            <v>اباء سليمان</v>
          </cell>
          <cell r="C91" t="str">
            <v>توفيق</v>
          </cell>
          <cell r="D91" t="str">
            <v>سعده</v>
          </cell>
          <cell r="I91" t="str">
            <v>الرابعة</v>
          </cell>
          <cell r="V91" t="str">
            <v>مستنفذ بنتيجة الفصل الثاني للعام 2021-2022</v>
          </cell>
        </row>
        <row r="92">
          <cell r="A92">
            <v>313807</v>
          </cell>
          <cell r="B92" t="str">
            <v>اريج حليمة</v>
          </cell>
          <cell r="C92" t="str">
            <v>محمد</v>
          </cell>
          <cell r="D92" t="str">
            <v>فاطمة</v>
          </cell>
          <cell r="E92" t="str">
            <v>أنثى</v>
          </cell>
          <cell r="F92">
            <v>31797</v>
          </cell>
          <cell r="G92" t="str">
            <v>مفير يبوس</v>
          </cell>
          <cell r="H92" t="str">
            <v>العربية السورية</v>
          </cell>
          <cell r="I92" t="str">
            <v>الرابعة</v>
          </cell>
          <cell r="V92">
            <v>0</v>
          </cell>
        </row>
        <row r="93">
          <cell r="A93">
            <v>314081</v>
          </cell>
          <cell r="B93" t="str">
            <v>كلال العبد الله</v>
          </cell>
          <cell r="C93" t="str">
            <v>محمد</v>
          </cell>
          <cell r="D93" t="str">
            <v>فضه</v>
          </cell>
          <cell r="I93" t="str">
            <v>الرابعة</v>
          </cell>
          <cell r="V93">
            <v>0</v>
          </cell>
        </row>
        <row r="94">
          <cell r="A94">
            <v>314169</v>
          </cell>
          <cell r="B94" t="str">
            <v>شذى النعوم</v>
          </cell>
          <cell r="C94" t="str">
            <v>اليان</v>
          </cell>
          <cell r="D94" t="str">
            <v>مريم</v>
          </cell>
          <cell r="E94" t="str">
            <v>أنثى</v>
          </cell>
          <cell r="F94">
            <v>28885</v>
          </cell>
          <cell r="G94" t="str">
            <v>دمشق</v>
          </cell>
          <cell r="H94" t="str">
            <v>العربية السورية</v>
          </cell>
          <cell r="I94" t="str">
            <v>الرابعة</v>
          </cell>
          <cell r="J94" t="str">
            <v>أدبي</v>
          </cell>
          <cell r="L94" t="str">
            <v>حمص</v>
          </cell>
          <cell r="V94" t="str">
            <v>مستنفذ بنتيجة الفصل الثاني للعام 2020-2021</v>
          </cell>
        </row>
        <row r="95">
          <cell r="A95">
            <v>315038</v>
          </cell>
          <cell r="B95" t="str">
            <v>سميه الأحمر</v>
          </cell>
          <cell r="C95" t="str">
            <v>عبد الله</v>
          </cell>
          <cell r="D95" t="str">
            <v>لميه</v>
          </cell>
          <cell r="I95" t="str">
            <v>الرابعة</v>
          </cell>
          <cell r="R95">
            <v>9158</v>
          </cell>
          <cell r="S95">
            <v>45718</v>
          </cell>
          <cell r="T95">
            <v>0</v>
          </cell>
          <cell r="V95">
            <v>0</v>
          </cell>
        </row>
        <row r="96">
          <cell r="A96">
            <v>315050</v>
          </cell>
          <cell r="B96" t="str">
            <v>شادي عبد الكريم</v>
          </cell>
          <cell r="C96" t="str">
            <v>محمد</v>
          </cell>
          <cell r="D96" t="str">
            <v>نبيله</v>
          </cell>
          <cell r="I96" t="str">
            <v>الرابعة</v>
          </cell>
          <cell r="V96" t="str">
            <v>مستنفذ بنتيجة الفصل الثاني للعام 2021-2022</v>
          </cell>
        </row>
        <row r="97">
          <cell r="A97">
            <v>315304</v>
          </cell>
          <cell r="B97" t="str">
            <v>محمد عليان</v>
          </cell>
          <cell r="C97" t="str">
            <v>محمد ظافر</v>
          </cell>
          <cell r="D97" t="str">
            <v>نسمات</v>
          </cell>
          <cell r="I97" t="str">
            <v>الرابعة</v>
          </cell>
          <cell r="V97">
            <v>0</v>
          </cell>
        </row>
        <row r="98">
          <cell r="A98">
            <v>315650</v>
          </cell>
          <cell r="B98" t="str">
            <v>محمد هاشم عموش</v>
          </cell>
          <cell r="C98" t="str">
            <v>علي</v>
          </cell>
          <cell r="D98" t="str">
            <v xml:space="preserve">لطيفة </v>
          </cell>
          <cell r="E98" t="str">
            <v>ذكر</v>
          </cell>
          <cell r="F98">
            <v>25506</v>
          </cell>
          <cell r="G98" t="str">
            <v xml:space="preserve">دمشق </v>
          </cell>
          <cell r="H98" t="str">
            <v>العربية السورية</v>
          </cell>
          <cell r="I98" t="str">
            <v>الرابعة</v>
          </cell>
          <cell r="J98" t="str">
            <v>أدبي</v>
          </cell>
          <cell r="L98" t="str">
            <v>دمشق</v>
          </cell>
          <cell r="V98" t="str">
            <v>مستنفذ فصل أول 2022-2023</v>
          </cell>
        </row>
        <row r="99">
          <cell r="A99">
            <v>315770</v>
          </cell>
          <cell r="B99" t="str">
            <v>اكرم الحلاق</v>
          </cell>
          <cell r="C99" t="str">
            <v>تيسير</v>
          </cell>
          <cell r="D99" t="str">
            <v>ايمان</v>
          </cell>
          <cell r="E99" t="str">
            <v>ذكر</v>
          </cell>
          <cell r="F99">
            <v>32516</v>
          </cell>
          <cell r="G99" t="str">
            <v>عربين</v>
          </cell>
          <cell r="H99" t="str">
            <v>العربية السورية</v>
          </cell>
          <cell r="I99" t="str">
            <v>الرابعة</v>
          </cell>
          <cell r="J99" t="str">
            <v>علمي</v>
          </cell>
          <cell r="L99" t="str">
            <v>دمشق</v>
          </cell>
          <cell r="V99" t="str">
            <v>مستنفذ فصل أول 2022-2023</v>
          </cell>
        </row>
        <row r="100">
          <cell r="A100">
            <v>315831</v>
          </cell>
          <cell r="B100" t="str">
            <v>ايهم قزيح</v>
          </cell>
          <cell r="C100" t="str">
            <v xml:space="preserve">وليد </v>
          </cell>
          <cell r="D100" t="str">
            <v>نادية</v>
          </cell>
          <cell r="E100" t="str">
            <v>ذكر</v>
          </cell>
          <cell r="F100">
            <v>32334</v>
          </cell>
          <cell r="G100" t="str">
            <v>ريف دمشق</v>
          </cell>
          <cell r="H100" t="str">
            <v>العربية السورية</v>
          </cell>
          <cell r="I100" t="str">
            <v>الرابعة</v>
          </cell>
          <cell r="V100">
            <v>0</v>
          </cell>
        </row>
        <row r="101">
          <cell r="A101">
            <v>315994</v>
          </cell>
          <cell r="B101" t="str">
            <v>رهف الخولي</v>
          </cell>
          <cell r="C101" t="str">
            <v>عبد الكريم</v>
          </cell>
          <cell r="D101" t="str">
            <v>رويدا</v>
          </cell>
          <cell r="E101" t="str">
            <v>أنثى</v>
          </cell>
          <cell r="F101">
            <v>32143</v>
          </cell>
          <cell r="G101" t="str">
            <v>دمشق</v>
          </cell>
          <cell r="H101" t="str">
            <v>العربية السورية</v>
          </cell>
          <cell r="I101" t="str">
            <v>الرابعة</v>
          </cell>
          <cell r="J101" t="str">
            <v>أدبي</v>
          </cell>
          <cell r="L101" t="str">
            <v>دمشق</v>
          </cell>
          <cell r="V101" t="str">
            <v>اعادة ارتباط من ف1 2023</v>
          </cell>
        </row>
        <row r="102">
          <cell r="A102">
            <v>316003</v>
          </cell>
          <cell r="B102" t="str">
            <v>ريم ابراهيم</v>
          </cell>
          <cell r="C102" t="str">
            <v>محمود</v>
          </cell>
          <cell r="D102" t="str">
            <v>حميده</v>
          </cell>
          <cell r="E102" t="str">
            <v>أنثى</v>
          </cell>
          <cell r="F102">
            <v>30497</v>
          </cell>
          <cell r="G102" t="str">
            <v>طرطوس</v>
          </cell>
          <cell r="H102" t="str">
            <v>العربية السورية</v>
          </cell>
          <cell r="I102" t="str">
            <v>الرابعة</v>
          </cell>
          <cell r="J102" t="str">
            <v>أدبي</v>
          </cell>
          <cell r="L102" t="str">
            <v>طرطوس</v>
          </cell>
          <cell r="V102" t="str">
            <v>مستنفذ بنتيجة الفصل الأول للعام 2022-2023</v>
          </cell>
        </row>
        <row r="103">
          <cell r="A103">
            <v>316126</v>
          </cell>
          <cell r="B103" t="str">
            <v>عبد الله الطالب</v>
          </cell>
          <cell r="C103" t="str">
            <v>مصطفى</v>
          </cell>
          <cell r="D103" t="str">
            <v>فايزه</v>
          </cell>
          <cell r="E103" t="str">
            <v>ذكر</v>
          </cell>
          <cell r="F103">
            <v>32565</v>
          </cell>
          <cell r="G103" t="str">
            <v>دمشق</v>
          </cell>
          <cell r="H103" t="str">
            <v>العربية السورية</v>
          </cell>
          <cell r="I103" t="str">
            <v>الرابعة</v>
          </cell>
          <cell r="J103" t="str">
            <v>أدبي</v>
          </cell>
          <cell r="L103" t="str">
            <v>ريف دمشق</v>
          </cell>
          <cell r="V103" t="str">
            <v>مستنفذ فصل أول 2022-2023</v>
          </cell>
        </row>
        <row r="104">
          <cell r="A104">
            <v>316148</v>
          </cell>
          <cell r="B104" t="str">
            <v>عصام صوان</v>
          </cell>
          <cell r="C104" t="str">
            <v>جهاد</v>
          </cell>
          <cell r="D104" t="str">
            <v>سلوى</v>
          </cell>
          <cell r="I104" t="str">
            <v>الرابعة</v>
          </cell>
          <cell r="R104">
            <v>9254</v>
          </cell>
          <cell r="S104">
            <v>45720</v>
          </cell>
          <cell r="T104">
            <v>100000</v>
          </cell>
          <cell r="V104">
            <v>0</v>
          </cell>
        </row>
        <row r="105">
          <cell r="A105">
            <v>316172</v>
          </cell>
          <cell r="B105" t="str">
            <v>علي الزيدان</v>
          </cell>
          <cell r="C105" t="str">
            <v>محمد</v>
          </cell>
          <cell r="D105" t="str">
            <v>حلوم</v>
          </cell>
          <cell r="I105" t="str">
            <v>الرابعة</v>
          </cell>
          <cell r="V105">
            <v>0</v>
          </cell>
        </row>
        <row r="106">
          <cell r="A106">
            <v>316217</v>
          </cell>
          <cell r="B106" t="str">
            <v>عهد عمر</v>
          </cell>
          <cell r="C106" t="str">
            <v>محمد</v>
          </cell>
          <cell r="D106" t="str">
            <v>ابتسام</v>
          </cell>
          <cell r="E106" t="str">
            <v>أنثى</v>
          </cell>
          <cell r="F106">
            <v>32638</v>
          </cell>
          <cell r="G106" t="str">
            <v>معلولا</v>
          </cell>
          <cell r="H106" t="str">
            <v>العربية السورية</v>
          </cell>
          <cell r="I106" t="str">
            <v>الرابعة</v>
          </cell>
          <cell r="J106" t="str">
            <v>أدبي</v>
          </cell>
          <cell r="L106" t="str">
            <v>دمشق</v>
          </cell>
          <cell r="V106">
            <v>0</v>
          </cell>
        </row>
        <row r="107">
          <cell r="A107">
            <v>316475</v>
          </cell>
          <cell r="B107" t="str">
            <v>مهدي ميا</v>
          </cell>
          <cell r="C107" t="str">
            <v>علي</v>
          </cell>
          <cell r="D107" t="str">
            <v>تقلا</v>
          </cell>
          <cell r="E107" t="str">
            <v>ذكر</v>
          </cell>
          <cell r="F107">
            <v>35256</v>
          </cell>
          <cell r="G107" t="str">
            <v xml:space="preserve">القرداحة </v>
          </cell>
          <cell r="H107" t="str">
            <v>العربية السورية</v>
          </cell>
          <cell r="I107" t="str">
            <v>الرابعة</v>
          </cell>
          <cell r="J107" t="str">
            <v>أدبي</v>
          </cell>
          <cell r="L107" t="str">
            <v>اللاذقية</v>
          </cell>
          <cell r="V107">
            <v>0</v>
          </cell>
        </row>
        <row r="108">
          <cell r="A108">
            <v>316479</v>
          </cell>
          <cell r="B108" t="str">
            <v>مهند الحلاق</v>
          </cell>
          <cell r="C108" t="str">
            <v>انعام</v>
          </cell>
          <cell r="D108" t="str">
            <v>رسيلا</v>
          </cell>
          <cell r="E108" t="str">
            <v>ذكر</v>
          </cell>
          <cell r="F108">
            <v>32875</v>
          </cell>
          <cell r="G108" t="str">
            <v>حماة السلمية</v>
          </cell>
          <cell r="H108" t="str">
            <v>العربية السورية</v>
          </cell>
          <cell r="I108" t="str">
            <v>الرابعة</v>
          </cell>
          <cell r="J108" t="str">
            <v>علمي</v>
          </cell>
          <cell r="L108" t="str">
            <v>دمشق</v>
          </cell>
          <cell r="V108" t="str">
            <v>مستنفذ بنتيجة الفصل الثاني للعام 2020-2021</v>
          </cell>
        </row>
        <row r="109">
          <cell r="A109">
            <v>316564</v>
          </cell>
          <cell r="B109" t="str">
            <v>هيفاء مهنا</v>
          </cell>
          <cell r="C109" t="str">
            <v>منير</v>
          </cell>
          <cell r="D109" t="str">
            <v>فوزية</v>
          </cell>
          <cell r="I109" t="str">
            <v>الرابعة</v>
          </cell>
          <cell r="V109" t="str">
            <v>مستنفذ بنتيجة الفصل الأول للعام 2021-2022</v>
          </cell>
        </row>
        <row r="110">
          <cell r="A110">
            <v>316632</v>
          </cell>
          <cell r="B110" t="str">
            <v>محمود كناكري</v>
          </cell>
          <cell r="C110" t="str">
            <v>حسن</v>
          </cell>
          <cell r="D110" t="str">
            <v>اعتدال</v>
          </cell>
          <cell r="E110" t="str">
            <v>ذكر</v>
          </cell>
          <cell r="F110">
            <v>27439</v>
          </cell>
          <cell r="G110" t="str">
            <v>دمشق</v>
          </cell>
          <cell r="H110" t="str">
            <v>العربية السورية</v>
          </cell>
          <cell r="I110" t="str">
            <v>الرابعة</v>
          </cell>
          <cell r="V110" t="str">
            <v>مستنفذ بنتيجة امتحانات الفصل الثاني للعام 2022-2023</v>
          </cell>
        </row>
        <row r="111">
          <cell r="A111">
            <v>316667</v>
          </cell>
          <cell r="B111" t="str">
            <v>حليمة حديد</v>
          </cell>
          <cell r="C111" t="str">
            <v>ديب</v>
          </cell>
          <cell r="D111" t="str">
            <v>فوزيه</v>
          </cell>
          <cell r="I111" t="str">
            <v>الأولى</v>
          </cell>
          <cell r="V111">
            <v>0</v>
          </cell>
        </row>
        <row r="112">
          <cell r="A112">
            <v>316686</v>
          </cell>
          <cell r="B112" t="str">
            <v>احمد نمر</v>
          </cell>
          <cell r="C112" t="str">
            <v>راجح</v>
          </cell>
          <cell r="D112" t="str">
            <v>امنه</v>
          </cell>
          <cell r="E112" t="str">
            <v>ذكر</v>
          </cell>
          <cell r="F112">
            <v>31770</v>
          </cell>
          <cell r="G112" t="str">
            <v>حماه</v>
          </cell>
          <cell r="H112" t="str">
            <v>العربية السورية</v>
          </cell>
          <cell r="I112" t="str">
            <v>الرابعة</v>
          </cell>
          <cell r="J112" t="str">
            <v>أدبي</v>
          </cell>
          <cell r="L112" t="str">
            <v>حماة</v>
          </cell>
          <cell r="V112" t="str">
            <v>اعادة تسجيل من ف1 2023</v>
          </cell>
        </row>
        <row r="113">
          <cell r="A113">
            <v>316928</v>
          </cell>
          <cell r="B113" t="str">
            <v>خالد القصار</v>
          </cell>
          <cell r="C113" t="str">
            <v>بسام</v>
          </cell>
          <cell r="D113" t="str">
            <v>هويده</v>
          </cell>
          <cell r="I113" t="str">
            <v>الرابعة</v>
          </cell>
          <cell r="V113" t="str">
            <v>مستنفذ بنتيجة الفصل الأول للعام 2021-2022</v>
          </cell>
        </row>
        <row r="114">
          <cell r="A114">
            <v>316941</v>
          </cell>
          <cell r="B114" t="str">
            <v>دانيال عبد الله</v>
          </cell>
          <cell r="C114" t="str">
            <v>يسن</v>
          </cell>
          <cell r="D114" t="str">
            <v>حياة</v>
          </cell>
          <cell r="E114" t="str">
            <v>ذكر</v>
          </cell>
          <cell r="F114">
            <v>29247</v>
          </cell>
          <cell r="G114" t="str">
            <v>بيت العلوني</v>
          </cell>
          <cell r="H114" t="str">
            <v>العربية السورية</v>
          </cell>
          <cell r="I114" t="str">
            <v>الرابعة</v>
          </cell>
          <cell r="J114" t="str">
            <v>أدبي</v>
          </cell>
          <cell r="L114" t="str">
            <v>اللاذقية</v>
          </cell>
          <cell r="V114">
            <v>0</v>
          </cell>
        </row>
        <row r="115">
          <cell r="A115">
            <v>316951</v>
          </cell>
          <cell r="B115" t="str">
            <v>ديما قره واعظ</v>
          </cell>
          <cell r="C115" t="str">
            <v>حسان</v>
          </cell>
          <cell r="D115" t="str">
            <v>نوال</v>
          </cell>
          <cell r="E115" t="str">
            <v>أنثى</v>
          </cell>
          <cell r="F115">
            <v>32669</v>
          </cell>
          <cell r="G115" t="str">
            <v>دمشق</v>
          </cell>
          <cell r="H115" t="str">
            <v>العربية السورية</v>
          </cell>
          <cell r="I115" t="str">
            <v>الرابعة</v>
          </cell>
          <cell r="J115" t="str">
            <v>أدبي</v>
          </cell>
          <cell r="L115" t="str">
            <v>دمشق</v>
          </cell>
          <cell r="V115" t="str">
            <v>مستنفذ بنتيجة الفصل الأول للعام 2022-2023</v>
          </cell>
        </row>
        <row r="116">
          <cell r="A116">
            <v>316954</v>
          </cell>
          <cell r="B116" t="str">
            <v>رائد صالح</v>
          </cell>
          <cell r="C116" t="str">
            <v>علي</v>
          </cell>
          <cell r="D116" t="str">
            <v>كوسر خضور</v>
          </cell>
          <cell r="E116" t="str">
            <v>ذكر</v>
          </cell>
          <cell r="F116">
            <v>28185</v>
          </cell>
          <cell r="G116" t="str">
            <v>كردية</v>
          </cell>
          <cell r="H116" t="str">
            <v>العربية السورية</v>
          </cell>
          <cell r="I116" t="str">
            <v>الرابعة</v>
          </cell>
          <cell r="V116" t="str">
            <v>مستنفذ بنتيجة الفصل الثاني للعام 2020-2021</v>
          </cell>
        </row>
        <row r="117">
          <cell r="A117">
            <v>316979</v>
          </cell>
          <cell r="B117" t="str">
            <v>رزان العبد</v>
          </cell>
          <cell r="C117" t="str">
            <v>احمد</v>
          </cell>
          <cell r="D117" t="str">
            <v>فائده</v>
          </cell>
          <cell r="E117" t="str">
            <v>أنثى</v>
          </cell>
          <cell r="F117">
            <v>31861</v>
          </cell>
          <cell r="G117" t="str">
            <v>دمشق</v>
          </cell>
          <cell r="H117" t="str">
            <v>العربية السورية</v>
          </cell>
          <cell r="I117" t="str">
            <v>الرابعة</v>
          </cell>
          <cell r="J117" t="str">
            <v>أدبي</v>
          </cell>
          <cell r="L117" t="str">
            <v>دمشق</v>
          </cell>
          <cell r="V117" t="str">
            <v>مستنفذ بنتيجة الفصل الثاني للعام 2020-2021</v>
          </cell>
        </row>
        <row r="118">
          <cell r="A118">
            <v>316990</v>
          </cell>
          <cell r="B118" t="str">
            <v>رنا عامر</v>
          </cell>
          <cell r="C118" t="str">
            <v>عبد الله</v>
          </cell>
          <cell r="D118" t="str">
            <v>سميره</v>
          </cell>
          <cell r="E118" t="str">
            <v>أنثى</v>
          </cell>
          <cell r="F118">
            <v>28642</v>
          </cell>
          <cell r="G118" t="str">
            <v>السويداء</v>
          </cell>
          <cell r="H118" t="str">
            <v>العربية السورية</v>
          </cell>
          <cell r="I118" t="str">
            <v>الرابعة</v>
          </cell>
          <cell r="J118" t="str">
            <v>أدبي</v>
          </cell>
          <cell r="L118" t="str">
            <v>السويداء</v>
          </cell>
          <cell r="V118" t="str">
            <v>مستنفذ بنتيجة الفصل الثاني للعام 2020-2021</v>
          </cell>
        </row>
        <row r="119">
          <cell r="A119">
            <v>317060</v>
          </cell>
          <cell r="B119" t="str">
            <v>شهيره سكاف</v>
          </cell>
          <cell r="C119" t="str">
            <v>نبيل</v>
          </cell>
          <cell r="D119" t="str">
            <v>سناء</v>
          </cell>
          <cell r="E119" t="str">
            <v>أنثى</v>
          </cell>
          <cell r="F119">
            <v>30317</v>
          </cell>
          <cell r="G119" t="str">
            <v>دمشق</v>
          </cell>
          <cell r="H119" t="str">
            <v>العربية السورية</v>
          </cell>
          <cell r="I119" t="str">
            <v>الرابعة</v>
          </cell>
          <cell r="J119" t="str">
            <v>أدبي</v>
          </cell>
          <cell r="L119" t="str">
            <v>دمشق</v>
          </cell>
          <cell r="V119" t="str">
            <v>مستنفذ فصل أول 2022-2023</v>
          </cell>
        </row>
        <row r="120">
          <cell r="A120">
            <v>317087</v>
          </cell>
          <cell r="B120" t="str">
            <v>عامر بشارة</v>
          </cell>
          <cell r="C120" t="str">
            <v>بسام</v>
          </cell>
          <cell r="D120" t="str">
            <v>امينه</v>
          </cell>
          <cell r="I120" t="str">
            <v>الرابعة</v>
          </cell>
          <cell r="V120" t="str">
            <v>مستنفذ بنتيجة الفصل الأول للعام 2021-2022</v>
          </cell>
        </row>
        <row r="121">
          <cell r="A121">
            <v>317092</v>
          </cell>
          <cell r="B121" t="str">
            <v>عايد الفقير</v>
          </cell>
          <cell r="C121" t="str">
            <v>ذيب</v>
          </cell>
          <cell r="D121" t="str">
            <v>جميله</v>
          </cell>
          <cell r="E121" t="str">
            <v>ذكر</v>
          </cell>
          <cell r="F121">
            <v>33268</v>
          </cell>
          <cell r="G121" t="str">
            <v>القنيطرة</v>
          </cell>
          <cell r="H121" t="str">
            <v>العربية السورية</v>
          </cell>
          <cell r="I121" t="str">
            <v>الرابعة</v>
          </cell>
          <cell r="J121" t="str">
            <v>أدبي</v>
          </cell>
          <cell r="L121" t="str">
            <v>درعا</v>
          </cell>
          <cell r="V121" t="str">
            <v>مستنفذ بنتيجة امتحانات الفصل الثاني للعام 2022-2023</v>
          </cell>
        </row>
        <row r="122">
          <cell r="A122">
            <v>317149</v>
          </cell>
          <cell r="B122" t="str">
            <v>علي الفاحلي</v>
          </cell>
          <cell r="C122" t="str">
            <v>محمود</v>
          </cell>
          <cell r="D122" t="str">
            <v>فاطمه</v>
          </cell>
          <cell r="E122" t="str">
            <v>ذكر</v>
          </cell>
          <cell r="F122">
            <v>33573</v>
          </cell>
          <cell r="G122" t="str">
            <v>حمص</v>
          </cell>
          <cell r="H122" t="str">
            <v>العربية السورية</v>
          </cell>
          <cell r="I122" t="str">
            <v>الرابعة</v>
          </cell>
          <cell r="J122" t="str">
            <v>أدبي</v>
          </cell>
          <cell r="L122" t="str">
            <v>ريف دمشق</v>
          </cell>
          <cell r="V122">
            <v>0</v>
          </cell>
        </row>
        <row r="123">
          <cell r="A123">
            <v>317312</v>
          </cell>
          <cell r="B123" t="str">
            <v>محمد العلي</v>
          </cell>
          <cell r="C123" t="str">
            <v>مصطفى</v>
          </cell>
          <cell r="D123" t="str">
            <v xml:space="preserve">فاطمة </v>
          </cell>
          <cell r="E123" t="str">
            <v>ذكر</v>
          </cell>
          <cell r="F123">
            <v>28294</v>
          </cell>
          <cell r="G123" t="str">
            <v xml:space="preserve">كسوة </v>
          </cell>
          <cell r="H123" t="str">
            <v>العربية السورية</v>
          </cell>
          <cell r="I123" t="str">
            <v>الرابعة</v>
          </cell>
          <cell r="J123" t="str">
            <v>أدبي</v>
          </cell>
          <cell r="L123" t="str">
            <v>ريف دمشق</v>
          </cell>
          <cell r="V123">
            <v>0</v>
          </cell>
        </row>
        <row r="124">
          <cell r="A124">
            <v>317700</v>
          </cell>
          <cell r="B124" t="str">
            <v>عمر الخير الله</v>
          </cell>
          <cell r="C124" t="str">
            <v>يوسف</v>
          </cell>
          <cell r="D124" t="str">
            <v>خزنة</v>
          </cell>
          <cell r="I124" t="str">
            <v>الرابعة</v>
          </cell>
          <cell r="V124">
            <v>0</v>
          </cell>
        </row>
        <row r="125">
          <cell r="A125">
            <v>317828</v>
          </cell>
          <cell r="B125" t="str">
            <v>مراد الحاج محمد اليونس</v>
          </cell>
          <cell r="C125" t="str">
            <v>غسان</v>
          </cell>
          <cell r="D125" t="str">
            <v>اسما</v>
          </cell>
          <cell r="I125" t="str">
            <v>الرابعة</v>
          </cell>
          <cell r="V125" t="str">
            <v>إعادة ارتباط فصل أول 2023-2024</v>
          </cell>
        </row>
        <row r="126">
          <cell r="A126">
            <v>317925</v>
          </cell>
          <cell r="B126" t="str">
            <v>اسماعيل القاسم</v>
          </cell>
          <cell r="C126" t="str">
            <v>محمد</v>
          </cell>
          <cell r="D126" t="str">
            <v>ثناء</v>
          </cell>
          <cell r="E126" t="str">
            <v>ذكر</v>
          </cell>
          <cell r="F126">
            <v>33263</v>
          </cell>
          <cell r="G126" t="str">
            <v>عرطوز</v>
          </cell>
          <cell r="H126" t="str">
            <v>العربية السورية</v>
          </cell>
          <cell r="I126" t="str">
            <v>الرابعة</v>
          </cell>
          <cell r="J126" t="str">
            <v>أدبي</v>
          </cell>
          <cell r="L126" t="str">
            <v>ريف دمشق</v>
          </cell>
          <cell r="V126">
            <v>0</v>
          </cell>
        </row>
        <row r="127">
          <cell r="A127">
            <v>318459</v>
          </cell>
          <cell r="B127" t="str">
            <v>مامون صالح</v>
          </cell>
          <cell r="C127" t="str">
            <v>سند</v>
          </cell>
          <cell r="D127" t="str">
            <v>زهرالبان صالح</v>
          </cell>
          <cell r="E127" t="str">
            <v>ذكر</v>
          </cell>
          <cell r="F127">
            <v>27860</v>
          </cell>
          <cell r="G127" t="str">
            <v>حرفا</v>
          </cell>
          <cell r="H127" t="str">
            <v>العربية السورية</v>
          </cell>
          <cell r="I127" t="str">
            <v>الرابعة</v>
          </cell>
          <cell r="J127" t="str">
            <v>أدبي</v>
          </cell>
          <cell r="L127" t="str">
            <v>دمشق</v>
          </cell>
          <cell r="V127" t="str">
            <v>مستنفذ بنتيجة الفصل الأول للعام 2021-2022</v>
          </cell>
        </row>
        <row r="128">
          <cell r="A128">
            <v>318593</v>
          </cell>
          <cell r="B128" t="str">
            <v>مسلم ابراهيم</v>
          </cell>
          <cell r="C128" t="str">
            <v>يوسف</v>
          </cell>
          <cell r="D128" t="str">
            <v>رمزيه</v>
          </cell>
          <cell r="E128" t="str">
            <v>ذكر</v>
          </cell>
          <cell r="F128">
            <v>32674</v>
          </cell>
          <cell r="G128" t="str">
            <v>دمشق</v>
          </cell>
          <cell r="H128" t="str">
            <v>العربية السورية</v>
          </cell>
          <cell r="I128" t="str">
            <v>الرابعة</v>
          </cell>
          <cell r="J128" t="str">
            <v>أدبي</v>
          </cell>
          <cell r="L128" t="str">
            <v>دمشق</v>
          </cell>
          <cell r="V128">
            <v>0</v>
          </cell>
        </row>
        <row r="129">
          <cell r="A129">
            <v>318644</v>
          </cell>
          <cell r="B129" t="str">
            <v>ناصر الحلبي</v>
          </cell>
          <cell r="C129" t="str">
            <v>غالب</v>
          </cell>
          <cell r="D129" t="str">
            <v>سميره</v>
          </cell>
          <cell r="E129" t="str">
            <v>ذكر</v>
          </cell>
          <cell r="F129">
            <v>22046</v>
          </cell>
          <cell r="G129" t="str">
            <v>يلدا</v>
          </cell>
          <cell r="H129" t="str">
            <v>العربية السورية</v>
          </cell>
          <cell r="I129" t="str">
            <v>الرابعة</v>
          </cell>
          <cell r="J129" t="str">
            <v>أدبي</v>
          </cell>
          <cell r="L129" t="str">
            <v>دمشق</v>
          </cell>
          <cell r="V129" t="str">
            <v>مستنفذ بنتيجة الفصل الأول للعام 2021-2022</v>
          </cell>
        </row>
        <row r="130">
          <cell r="A130">
            <v>318828</v>
          </cell>
          <cell r="B130" t="str">
            <v>لطيفه بلول</v>
          </cell>
          <cell r="C130" t="str">
            <v>يوسف</v>
          </cell>
          <cell r="D130" t="str">
            <v>جوريه</v>
          </cell>
          <cell r="I130" t="str">
            <v>الرابعة</v>
          </cell>
          <cell r="V130" t="str">
            <v>مستنفذ بنتيجة الفصل الأول للعام 2021-2022</v>
          </cell>
        </row>
        <row r="131">
          <cell r="A131">
            <v>318874</v>
          </cell>
          <cell r="B131" t="str">
            <v>رابيا ميهوب</v>
          </cell>
          <cell r="C131" t="str">
            <v>نصر</v>
          </cell>
          <cell r="D131" t="str">
            <v>جهيده</v>
          </cell>
          <cell r="E131" t="str">
            <v>أنثى</v>
          </cell>
          <cell r="F131">
            <v>31634</v>
          </cell>
          <cell r="G131" t="str">
            <v>تموزي</v>
          </cell>
          <cell r="H131" t="str">
            <v>العربية السورية</v>
          </cell>
          <cell r="I131" t="str">
            <v>الرابعة</v>
          </cell>
          <cell r="J131" t="str">
            <v>علمي</v>
          </cell>
          <cell r="L131" t="str">
            <v>حماة</v>
          </cell>
          <cell r="V131" t="str">
            <v>مستنفذ بنتيجة الفصل الثاني للعام 2020-2021</v>
          </cell>
        </row>
        <row r="132">
          <cell r="A132">
            <v>318918</v>
          </cell>
          <cell r="B132" t="str">
            <v>عمار خدام</v>
          </cell>
          <cell r="C132" t="str">
            <v xml:space="preserve">عيسى </v>
          </cell>
          <cell r="D132" t="str">
            <v>سلمى</v>
          </cell>
          <cell r="E132" t="str">
            <v>ذكر</v>
          </cell>
          <cell r="F132">
            <v>33240</v>
          </cell>
          <cell r="G132" t="str">
            <v xml:space="preserve">حماة </v>
          </cell>
          <cell r="H132" t="str">
            <v>العربية السورية</v>
          </cell>
          <cell r="I132" t="str">
            <v>الرابعة</v>
          </cell>
          <cell r="R132">
            <v>9412</v>
          </cell>
          <cell r="S132">
            <v>45722</v>
          </cell>
          <cell r="T132">
            <v>160000</v>
          </cell>
          <cell r="V132">
            <v>0</v>
          </cell>
        </row>
        <row r="133">
          <cell r="A133">
            <v>318926</v>
          </cell>
          <cell r="B133" t="str">
            <v>عيسى النابلسي</v>
          </cell>
          <cell r="C133" t="str">
            <v>ادريسي</v>
          </cell>
          <cell r="D133" t="str">
            <v>مريم</v>
          </cell>
          <cell r="I133" t="str">
            <v>الرابعة</v>
          </cell>
          <cell r="V133" t="str">
            <v>اعادة ارتباط الفصل الأول 2023-2024</v>
          </cell>
        </row>
        <row r="134">
          <cell r="A134">
            <v>319048</v>
          </cell>
          <cell r="B134" t="str">
            <v>احمد العميان</v>
          </cell>
          <cell r="C134" t="str">
            <v>غازي</v>
          </cell>
          <cell r="D134" t="str">
            <v>فاطمه</v>
          </cell>
          <cell r="E134" t="str">
            <v>ذكر</v>
          </cell>
          <cell r="F134">
            <v>33616</v>
          </cell>
          <cell r="G134" t="str">
            <v>تلشهاب</v>
          </cell>
          <cell r="H134" t="str">
            <v>العربية السورية</v>
          </cell>
          <cell r="I134" t="str">
            <v>الرابعة</v>
          </cell>
          <cell r="J134" t="str">
            <v>أدبي</v>
          </cell>
          <cell r="L134" t="str">
            <v>درعا</v>
          </cell>
          <cell r="V134">
            <v>0</v>
          </cell>
        </row>
        <row r="135">
          <cell r="A135">
            <v>319104</v>
          </cell>
          <cell r="B135" t="str">
            <v>احمد عطيه</v>
          </cell>
          <cell r="C135" t="str">
            <v>مصطفى</v>
          </cell>
          <cell r="D135" t="str">
            <v>سوسن</v>
          </cell>
          <cell r="E135" t="str">
            <v>ذكر</v>
          </cell>
          <cell r="F135">
            <v>33849</v>
          </cell>
          <cell r="G135" t="str">
            <v>دمشق</v>
          </cell>
          <cell r="H135" t="str">
            <v>العربية السورية</v>
          </cell>
          <cell r="I135" t="str">
            <v>الرابعة</v>
          </cell>
          <cell r="J135" t="str">
            <v>أدبي</v>
          </cell>
          <cell r="L135" t="str">
            <v>القنيطرة</v>
          </cell>
          <cell r="V135">
            <v>0</v>
          </cell>
        </row>
        <row r="136">
          <cell r="A136">
            <v>319139</v>
          </cell>
          <cell r="B136" t="str">
            <v>ادريس سلامه</v>
          </cell>
          <cell r="C136" t="str">
            <v>يونس</v>
          </cell>
          <cell r="D136" t="str">
            <v xml:space="preserve">هيام </v>
          </cell>
          <cell r="E136" t="str">
            <v>ذكر</v>
          </cell>
          <cell r="F136">
            <v>33936</v>
          </cell>
          <cell r="G136" t="str">
            <v>دمشق</v>
          </cell>
          <cell r="H136" t="str">
            <v>العربية السورية</v>
          </cell>
          <cell r="I136" t="str">
            <v>الرابعة</v>
          </cell>
          <cell r="J136" t="str">
            <v>أدبي</v>
          </cell>
          <cell r="L136" t="str">
            <v>دمشق</v>
          </cell>
          <cell r="V136">
            <v>0</v>
          </cell>
        </row>
        <row r="137">
          <cell r="A137">
            <v>319342</v>
          </cell>
          <cell r="B137" t="str">
            <v>باسل الاحمد</v>
          </cell>
          <cell r="C137" t="str">
            <v>احمد</v>
          </cell>
          <cell r="D137" t="str">
            <v>امل</v>
          </cell>
          <cell r="E137" t="str">
            <v>ذكر</v>
          </cell>
          <cell r="F137">
            <v>31778</v>
          </cell>
          <cell r="G137" t="str">
            <v>دمشق</v>
          </cell>
          <cell r="H137" t="str">
            <v>العربية السورية</v>
          </cell>
          <cell r="I137" t="str">
            <v>الرابعة</v>
          </cell>
          <cell r="J137" t="str">
            <v>أدبي</v>
          </cell>
          <cell r="L137" t="str">
            <v>دير الزور</v>
          </cell>
          <cell r="V137">
            <v>0</v>
          </cell>
        </row>
        <row r="138">
          <cell r="A138">
            <v>319343</v>
          </cell>
          <cell r="B138" t="str">
            <v>باسل الايوبي</v>
          </cell>
          <cell r="C138" t="str">
            <v>جمال الدين</v>
          </cell>
          <cell r="D138" t="str">
            <v>لينا</v>
          </cell>
          <cell r="E138" t="str">
            <v>ذكر</v>
          </cell>
          <cell r="F138">
            <v>32874</v>
          </cell>
          <cell r="G138" t="str">
            <v>دمشق</v>
          </cell>
          <cell r="H138" t="str">
            <v>العربية السورية</v>
          </cell>
          <cell r="I138" t="str">
            <v>الرابعة</v>
          </cell>
          <cell r="J138" t="str">
            <v>أدبي</v>
          </cell>
          <cell r="L138" t="str">
            <v>دمشق</v>
          </cell>
          <cell r="V138">
            <v>0</v>
          </cell>
        </row>
        <row r="139">
          <cell r="A139">
            <v>319534</v>
          </cell>
          <cell r="B139" t="str">
            <v>حسن بركات</v>
          </cell>
          <cell r="C139" t="str">
            <v>محمد</v>
          </cell>
          <cell r="E139" t="str">
            <v>ذكر</v>
          </cell>
          <cell r="H139" t="str">
            <v>العربية السورية</v>
          </cell>
          <cell r="I139" t="str">
            <v>الرابعة</v>
          </cell>
          <cell r="V139">
            <v>0</v>
          </cell>
        </row>
        <row r="140">
          <cell r="A140">
            <v>319541</v>
          </cell>
          <cell r="B140" t="str">
            <v>حسن رزق</v>
          </cell>
          <cell r="C140" t="str">
            <v>محمد</v>
          </cell>
          <cell r="D140" t="str">
            <v>اميرة</v>
          </cell>
          <cell r="E140" t="str">
            <v>ذكر</v>
          </cell>
          <cell r="F140">
            <v>31566</v>
          </cell>
          <cell r="G140" t="str">
            <v>جبلة</v>
          </cell>
          <cell r="H140" t="str">
            <v>العربية السورية</v>
          </cell>
          <cell r="I140" t="str">
            <v>الرابعة</v>
          </cell>
          <cell r="J140" t="str">
            <v>أدبي</v>
          </cell>
          <cell r="L140" t="str">
            <v>دمشق</v>
          </cell>
          <cell r="V140" t="str">
            <v>مستنفذ بنتيجة الفصل الثاني للعام 2021-2022</v>
          </cell>
        </row>
        <row r="141">
          <cell r="A141">
            <v>319579</v>
          </cell>
          <cell r="B141" t="str">
            <v>حمزه العبد الله</v>
          </cell>
          <cell r="C141" t="str">
            <v>علي</v>
          </cell>
          <cell r="D141" t="str">
            <v>نعيمه</v>
          </cell>
          <cell r="I141" t="str">
            <v>الرابعة</v>
          </cell>
          <cell r="V141" t="str">
            <v>إعادة تسجيل</v>
          </cell>
        </row>
        <row r="142">
          <cell r="A142">
            <v>319595</v>
          </cell>
          <cell r="B142" t="str">
            <v>خالد الاحمد</v>
          </cell>
          <cell r="C142" t="str">
            <v>رحيل</v>
          </cell>
          <cell r="D142" t="str">
            <v>عليه</v>
          </cell>
          <cell r="E142" t="str">
            <v>ذكر</v>
          </cell>
          <cell r="F142">
            <v>33988</v>
          </cell>
          <cell r="G142" t="str">
            <v xml:space="preserve">السيدة زينب </v>
          </cell>
          <cell r="H142" t="str">
            <v>العربية السورية</v>
          </cell>
          <cell r="I142" t="str">
            <v>الرابعة</v>
          </cell>
          <cell r="J142" t="str">
            <v>أدبي</v>
          </cell>
          <cell r="L142" t="str">
            <v>القنيطرة</v>
          </cell>
          <cell r="V142" t="str">
            <v>مستنفذ بنتيجة الفصل الثاني للعام 2021-2022</v>
          </cell>
        </row>
        <row r="143">
          <cell r="A143">
            <v>319645</v>
          </cell>
          <cell r="B143" t="str">
            <v xml:space="preserve">خيرو لطوف </v>
          </cell>
          <cell r="C143" t="str">
            <v xml:space="preserve">احمد </v>
          </cell>
          <cell r="D143" t="str">
            <v xml:space="preserve">معينة </v>
          </cell>
          <cell r="I143" t="str">
            <v>الرابعة</v>
          </cell>
          <cell r="V143">
            <v>0</v>
          </cell>
        </row>
        <row r="144">
          <cell r="A144">
            <v>319653</v>
          </cell>
          <cell r="B144" t="str">
            <v>دانيا فروج</v>
          </cell>
          <cell r="C144" t="str">
            <v>سامح</v>
          </cell>
          <cell r="D144" t="str">
            <v>نادره</v>
          </cell>
          <cell r="E144" t="str">
            <v>أنثى</v>
          </cell>
          <cell r="F144">
            <v>33332</v>
          </cell>
          <cell r="G144" t="str">
            <v>جرمانا</v>
          </cell>
          <cell r="H144" t="str">
            <v>العربية السورية</v>
          </cell>
          <cell r="I144" t="str">
            <v>الرابعة</v>
          </cell>
          <cell r="J144" t="str">
            <v>أدبي</v>
          </cell>
          <cell r="L144" t="str">
            <v>ريف دمشق</v>
          </cell>
          <cell r="V144" t="str">
            <v>مستنفذ بنتيجة الفصل الثاني للعام 2021-2022</v>
          </cell>
        </row>
        <row r="145">
          <cell r="A145">
            <v>319680</v>
          </cell>
          <cell r="B145" t="str">
            <v>ديمه عجيب</v>
          </cell>
          <cell r="C145" t="str">
            <v>حبيب</v>
          </cell>
          <cell r="D145" t="str">
            <v>رقيه</v>
          </cell>
          <cell r="E145" t="str">
            <v>أنثى</v>
          </cell>
          <cell r="F145">
            <v>31357</v>
          </cell>
          <cell r="G145" t="str">
            <v>بسنديانا</v>
          </cell>
          <cell r="H145" t="str">
            <v>العربية السورية</v>
          </cell>
          <cell r="I145" t="str">
            <v>الرابعة</v>
          </cell>
          <cell r="J145" t="str">
            <v>أدبي</v>
          </cell>
          <cell r="L145" t="str">
            <v>اللاذقية</v>
          </cell>
          <cell r="V145" t="str">
            <v>مستنفذ بنتيجة الفصل الثاني للعام 2020-2021</v>
          </cell>
        </row>
        <row r="146">
          <cell r="A146">
            <v>319748</v>
          </cell>
          <cell r="B146" t="str">
            <v>رجاء مصطفى</v>
          </cell>
          <cell r="C146" t="str">
            <v>عفيف</v>
          </cell>
          <cell r="D146" t="str">
            <v>فريزة</v>
          </cell>
          <cell r="E146" t="str">
            <v>أنثى</v>
          </cell>
          <cell r="F146">
            <v>30164</v>
          </cell>
          <cell r="G146" t="str">
            <v>دمشق</v>
          </cell>
          <cell r="H146" t="str">
            <v>العربية السورية</v>
          </cell>
          <cell r="I146" t="str">
            <v>الرابعة</v>
          </cell>
          <cell r="J146" t="str">
            <v>علمي</v>
          </cell>
          <cell r="L146" t="str">
            <v>دمشق</v>
          </cell>
          <cell r="V146">
            <v>0</v>
          </cell>
        </row>
        <row r="147">
          <cell r="A147">
            <v>319779</v>
          </cell>
          <cell r="B147" t="str">
            <v>رغده ابراهيم</v>
          </cell>
          <cell r="C147" t="str">
            <v xml:space="preserve">توفيق </v>
          </cell>
          <cell r="D147" t="str">
            <v xml:space="preserve">سعاد </v>
          </cell>
          <cell r="E147" t="str">
            <v>أنثى</v>
          </cell>
          <cell r="F147">
            <v>30701</v>
          </cell>
          <cell r="G147" t="str">
            <v xml:space="preserve">حماة </v>
          </cell>
          <cell r="H147" t="str">
            <v>العربية السورية</v>
          </cell>
          <cell r="I147" t="str">
            <v>الرابعة</v>
          </cell>
          <cell r="J147" t="str">
            <v>أدبي</v>
          </cell>
          <cell r="L147" t="str">
            <v>حماة</v>
          </cell>
          <cell r="V147" t="str">
            <v>مستنفذ بنتيجة الفصل الثاني للعام 2020-2021</v>
          </cell>
        </row>
        <row r="148">
          <cell r="A148">
            <v>319835</v>
          </cell>
          <cell r="B148" t="str">
            <v>ريم الفياض حرفوش</v>
          </cell>
          <cell r="C148" t="str">
            <v>عبد العزيز</v>
          </cell>
          <cell r="D148" t="str">
            <v>سميحة</v>
          </cell>
          <cell r="E148" t="str">
            <v>أنثى</v>
          </cell>
          <cell r="F148">
            <v>33745</v>
          </cell>
          <cell r="G148" t="str">
            <v>دمشق</v>
          </cell>
          <cell r="H148" t="str">
            <v>العربية السورية</v>
          </cell>
          <cell r="I148" t="str">
            <v>الرابعة</v>
          </cell>
          <cell r="J148" t="str">
            <v>أدبي</v>
          </cell>
          <cell r="L148" t="str">
            <v>القنيطرة</v>
          </cell>
          <cell r="V148">
            <v>0</v>
          </cell>
        </row>
        <row r="149">
          <cell r="A149">
            <v>320013</v>
          </cell>
          <cell r="B149" t="str">
            <v>صافي كشيك</v>
          </cell>
          <cell r="C149" t="str">
            <v>حسين</v>
          </cell>
          <cell r="D149" t="str">
            <v>هنا</v>
          </cell>
          <cell r="E149" t="str">
            <v>ذكر</v>
          </cell>
          <cell r="F149">
            <v>32998</v>
          </cell>
          <cell r="G149" t="str">
            <v>صحنايا</v>
          </cell>
          <cell r="H149" t="str">
            <v>العربية السورية</v>
          </cell>
          <cell r="I149" t="str">
            <v>الرابعة</v>
          </cell>
          <cell r="J149" t="str">
            <v>أدبي</v>
          </cell>
          <cell r="L149" t="str">
            <v>ريف دمشق</v>
          </cell>
          <cell r="V149" t="str">
            <v>مستنفذ بنتيجة الفصل الأول للعام 2021-2022</v>
          </cell>
        </row>
        <row r="150">
          <cell r="A150">
            <v>320017</v>
          </cell>
          <cell r="B150" t="str">
            <v>صالح حسن</v>
          </cell>
          <cell r="C150" t="str">
            <v>حسن</v>
          </cell>
          <cell r="D150" t="str">
            <v>مريم</v>
          </cell>
          <cell r="E150" t="str">
            <v>ذكر</v>
          </cell>
          <cell r="F150">
            <v>32546</v>
          </cell>
          <cell r="G150" t="str">
            <v>طرطوس</v>
          </cell>
          <cell r="H150" t="str">
            <v>العربية السورية</v>
          </cell>
          <cell r="I150" t="str">
            <v>الرابعة</v>
          </cell>
          <cell r="J150" t="str">
            <v>أدبي</v>
          </cell>
          <cell r="L150" t="str">
            <v>طرطوس</v>
          </cell>
          <cell r="V150" t="str">
            <v>مستنفذ بنتيجة الفصل الأول للعام 2022-2023</v>
          </cell>
        </row>
        <row r="151">
          <cell r="A151">
            <v>320153</v>
          </cell>
          <cell r="B151" t="str">
            <v>عبد الغني حموده</v>
          </cell>
          <cell r="C151" t="str">
            <v>ابراهيم</v>
          </cell>
          <cell r="D151" t="str">
            <v>عاطفة</v>
          </cell>
          <cell r="E151" t="str">
            <v>ذكر</v>
          </cell>
          <cell r="F151">
            <v>30102</v>
          </cell>
          <cell r="G151" t="str">
            <v>دمشق</v>
          </cell>
          <cell r="H151" t="str">
            <v>العربية السورية</v>
          </cell>
          <cell r="I151" t="str">
            <v>الرابعة</v>
          </cell>
          <cell r="J151" t="str">
            <v>أدبي</v>
          </cell>
          <cell r="L151" t="str">
            <v>ريف دمشق</v>
          </cell>
          <cell r="V151">
            <v>0</v>
          </cell>
        </row>
        <row r="152">
          <cell r="A152">
            <v>320327</v>
          </cell>
          <cell r="B152" t="str">
            <v>علي حيدر</v>
          </cell>
          <cell r="C152" t="str">
            <v>اسعد</v>
          </cell>
          <cell r="D152" t="str">
            <v>هيفاء</v>
          </cell>
          <cell r="E152" t="str">
            <v>ذكر</v>
          </cell>
          <cell r="F152">
            <v>30397</v>
          </cell>
          <cell r="G152" t="str">
            <v>دمشق</v>
          </cell>
          <cell r="H152" t="str">
            <v>العربية السورية</v>
          </cell>
          <cell r="I152" t="str">
            <v>الرابعة</v>
          </cell>
          <cell r="J152" t="str">
            <v>علمي</v>
          </cell>
          <cell r="L152" t="str">
            <v>دمشق</v>
          </cell>
          <cell r="V152" t="str">
            <v>مستنفذ بنتيجة الفصل الثاني للعام 2020-2021</v>
          </cell>
        </row>
        <row r="153">
          <cell r="A153">
            <v>320394</v>
          </cell>
          <cell r="B153" t="str">
            <v>عمار حمدون</v>
          </cell>
          <cell r="C153" t="str">
            <v>وائل</v>
          </cell>
          <cell r="D153" t="str">
            <v>ملك</v>
          </cell>
          <cell r="E153" t="str">
            <v>ذكر</v>
          </cell>
          <cell r="F153">
            <v>33534</v>
          </cell>
          <cell r="G153" t="str">
            <v>ادلب</v>
          </cell>
          <cell r="H153" t="str">
            <v>العربية السورية</v>
          </cell>
          <cell r="I153" t="str">
            <v>الرابعة</v>
          </cell>
          <cell r="J153" t="str">
            <v>أدبي</v>
          </cell>
          <cell r="L153" t="str">
            <v>دمشق</v>
          </cell>
          <cell r="R153">
            <v>9126</v>
          </cell>
          <cell r="S153">
            <v>45715</v>
          </cell>
          <cell r="T153">
            <v>100000</v>
          </cell>
          <cell r="V153" t="str">
            <v>مستنفذ بنتيجة الفصل الثاني للعام 2021-2022</v>
          </cell>
        </row>
        <row r="154">
          <cell r="A154">
            <v>320423</v>
          </cell>
          <cell r="B154" t="str">
            <v>عمر النسر</v>
          </cell>
          <cell r="C154" t="str">
            <v>مصطفى</v>
          </cell>
          <cell r="D154" t="str">
            <v>زكية</v>
          </cell>
          <cell r="E154" t="str">
            <v>ذكر</v>
          </cell>
          <cell r="F154">
            <v>33989</v>
          </cell>
          <cell r="G154" t="str">
            <v>ادلب</v>
          </cell>
          <cell r="H154" t="str">
            <v>العربية السورية</v>
          </cell>
          <cell r="I154" t="str">
            <v>الرابعة</v>
          </cell>
          <cell r="J154" t="str">
            <v>أدبي</v>
          </cell>
          <cell r="L154" t="str">
            <v>ريف دمشق</v>
          </cell>
          <cell r="V154" t="str">
            <v>مستنفذ بنتيجة الفصل الاول للعام 2021-2022</v>
          </cell>
        </row>
        <row r="155">
          <cell r="A155">
            <v>320455</v>
          </cell>
          <cell r="B155" t="str">
            <v>غدير البحري</v>
          </cell>
          <cell r="C155" t="str">
            <v>محمد هشام</v>
          </cell>
          <cell r="D155" t="str">
            <v>شيراز</v>
          </cell>
          <cell r="E155" t="str">
            <v>أنثى</v>
          </cell>
          <cell r="F155">
            <v>31245</v>
          </cell>
          <cell r="G155" t="str">
            <v>دمشق</v>
          </cell>
          <cell r="H155" t="str">
            <v>العربية السورية</v>
          </cell>
          <cell r="I155" t="str">
            <v>الرابعة</v>
          </cell>
          <cell r="J155" t="str">
            <v>أدبي</v>
          </cell>
          <cell r="L155" t="str">
            <v>دمشق</v>
          </cell>
          <cell r="V155">
            <v>0</v>
          </cell>
        </row>
        <row r="156">
          <cell r="A156">
            <v>320521</v>
          </cell>
          <cell r="B156" t="str">
            <v>فراس الدين الايوبي</v>
          </cell>
          <cell r="C156" t="str">
            <v>محمد ياسر</v>
          </cell>
          <cell r="D156" t="str">
            <v>شاديه</v>
          </cell>
          <cell r="E156" t="str">
            <v>ذكر</v>
          </cell>
          <cell r="F156">
            <v>33239</v>
          </cell>
          <cell r="G156" t="str">
            <v>دمشق</v>
          </cell>
          <cell r="H156" t="str">
            <v>العربية السورية</v>
          </cell>
          <cell r="I156" t="str">
            <v>الثالثة</v>
          </cell>
          <cell r="J156" t="str">
            <v>أدبي</v>
          </cell>
          <cell r="L156" t="str">
            <v>دمشق</v>
          </cell>
          <cell r="V156" t="str">
            <v>مستنفذ بنتيجة الفصل الثاني للعام 2020-2021</v>
          </cell>
        </row>
        <row r="157">
          <cell r="A157">
            <v>320563</v>
          </cell>
          <cell r="B157" t="str">
            <v>قاسم الصيص</v>
          </cell>
          <cell r="C157" t="str">
            <v>محمد</v>
          </cell>
          <cell r="D157" t="str">
            <v>جواهر</v>
          </cell>
          <cell r="E157" t="str">
            <v>ذكر</v>
          </cell>
          <cell r="F157">
            <v>32998</v>
          </cell>
          <cell r="G157" t="str">
            <v>دمشق</v>
          </cell>
          <cell r="H157" t="str">
            <v>العربية السورية</v>
          </cell>
          <cell r="I157" t="str">
            <v>الرابعة</v>
          </cell>
          <cell r="J157" t="str">
            <v>أدبي</v>
          </cell>
          <cell r="L157" t="str">
            <v>القنيطرة</v>
          </cell>
          <cell r="V157">
            <v>0</v>
          </cell>
        </row>
        <row r="158">
          <cell r="A158">
            <v>320641</v>
          </cell>
          <cell r="B158" t="str">
            <v>لورا الغرير</v>
          </cell>
          <cell r="C158" t="str">
            <v>عبد الكريم</v>
          </cell>
          <cell r="D158" t="str">
            <v>منيره</v>
          </cell>
          <cell r="E158" t="str">
            <v>أنثى</v>
          </cell>
          <cell r="F158">
            <v>30935</v>
          </cell>
          <cell r="G158" t="str">
            <v xml:space="preserve">الحويز </v>
          </cell>
          <cell r="H158" t="str">
            <v>العربية السورية</v>
          </cell>
          <cell r="I158" t="str">
            <v>الرابعة</v>
          </cell>
          <cell r="J158" t="str">
            <v>أدبي</v>
          </cell>
          <cell r="L158" t="str">
            <v>دمشق</v>
          </cell>
          <cell r="V158" t="str">
            <v>مستنفذ بنتيجة الفصل الثاني للعام 2020-2021</v>
          </cell>
        </row>
        <row r="159">
          <cell r="A159">
            <v>320850</v>
          </cell>
          <cell r="B159" t="str">
            <v>محمد امين عرسان</v>
          </cell>
          <cell r="C159" t="str">
            <v>حسين</v>
          </cell>
          <cell r="D159" t="str">
            <v>شيخه</v>
          </cell>
          <cell r="E159" t="str">
            <v>ذكر</v>
          </cell>
          <cell r="F159">
            <v>30464</v>
          </cell>
          <cell r="G159" t="str">
            <v>دمشق</v>
          </cell>
          <cell r="H159" t="str">
            <v>العربية السورية</v>
          </cell>
          <cell r="I159" t="str">
            <v>الرابعة</v>
          </cell>
          <cell r="J159" t="str">
            <v>أدبي</v>
          </cell>
          <cell r="L159" t="str">
            <v>القنيطرة</v>
          </cell>
          <cell r="V159" t="str">
            <v>اعادة ارتباط من ف1 2022-2023</v>
          </cell>
        </row>
        <row r="160">
          <cell r="A160">
            <v>320872</v>
          </cell>
          <cell r="B160" t="str">
            <v>محمد حاكمه</v>
          </cell>
          <cell r="C160" t="str">
            <v>حسن</v>
          </cell>
          <cell r="D160" t="str">
            <v>هنادي</v>
          </cell>
          <cell r="E160" t="str">
            <v>ذكر</v>
          </cell>
          <cell r="F160">
            <v>32803</v>
          </cell>
          <cell r="G160" t="str">
            <v>بسيمه</v>
          </cell>
          <cell r="H160" t="str">
            <v>العربية السورية</v>
          </cell>
          <cell r="I160" t="str">
            <v>الرابعة</v>
          </cell>
          <cell r="J160" t="str">
            <v>أدبي</v>
          </cell>
          <cell r="L160" t="str">
            <v>ريف دمشق</v>
          </cell>
          <cell r="V160">
            <v>0</v>
          </cell>
        </row>
        <row r="161">
          <cell r="A161">
            <v>320982</v>
          </cell>
          <cell r="B161" t="str">
            <v>محمد عبد الله</v>
          </cell>
          <cell r="C161" t="str">
            <v>حسين</v>
          </cell>
          <cell r="D161" t="str">
            <v>مريم</v>
          </cell>
          <cell r="E161" t="str">
            <v>ذكر</v>
          </cell>
          <cell r="F161">
            <v>32874</v>
          </cell>
          <cell r="G161" t="str">
            <v>ريف دمشق</v>
          </cell>
          <cell r="H161" t="str">
            <v>العربية السورية</v>
          </cell>
          <cell r="I161" t="str">
            <v>الرابعة</v>
          </cell>
          <cell r="J161" t="str">
            <v>أدبي</v>
          </cell>
          <cell r="L161" t="str">
            <v>ريف دمشق</v>
          </cell>
          <cell r="V161">
            <v>0</v>
          </cell>
        </row>
        <row r="162">
          <cell r="A162">
            <v>320995</v>
          </cell>
          <cell r="B162" t="str">
            <v>محمد علاء عنيز</v>
          </cell>
          <cell r="C162" t="str">
            <v>سليمان</v>
          </cell>
          <cell r="D162" t="str">
            <v>صفوه</v>
          </cell>
          <cell r="E162" t="str">
            <v>ذكر</v>
          </cell>
          <cell r="F162">
            <v>32406</v>
          </cell>
          <cell r="G162" t="str">
            <v>دمشق</v>
          </cell>
          <cell r="H162" t="str">
            <v>العربية السورية</v>
          </cell>
          <cell r="I162" t="str">
            <v>الرابعة</v>
          </cell>
          <cell r="J162" t="str">
            <v>أدبي</v>
          </cell>
          <cell r="K162">
            <v>2008</v>
          </cell>
          <cell r="L162" t="str">
            <v>دمشق</v>
          </cell>
          <cell r="V162">
            <v>0</v>
          </cell>
        </row>
        <row r="163">
          <cell r="A163">
            <v>321266</v>
          </cell>
          <cell r="B163" t="str">
            <v>منار المسالخي</v>
          </cell>
          <cell r="C163" t="str">
            <v>محمد وليد</v>
          </cell>
          <cell r="D163" t="str">
            <v>باسمه</v>
          </cell>
          <cell r="E163" t="str">
            <v>ذكر</v>
          </cell>
          <cell r="F163">
            <v>29587</v>
          </cell>
          <cell r="G163" t="str">
            <v>دمشق</v>
          </cell>
          <cell r="H163" t="str">
            <v>العربية السورية</v>
          </cell>
          <cell r="I163" t="str">
            <v>الرابعة</v>
          </cell>
          <cell r="J163" t="str">
            <v>أدبي</v>
          </cell>
          <cell r="L163" t="str">
            <v>دمشق</v>
          </cell>
          <cell r="V163">
            <v>0</v>
          </cell>
        </row>
        <row r="164">
          <cell r="A164">
            <v>321275</v>
          </cell>
          <cell r="B164" t="str">
            <v>منتجب خضور</v>
          </cell>
          <cell r="C164" t="str">
            <v>محمد</v>
          </cell>
          <cell r="D164" t="str">
            <v>تركيه</v>
          </cell>
          <cell r="I164" t="str">
            <v>الرابعة</v>
          </cell>
          <cell r="V164" t="str">
            <v>مستنفذ بنتيجة الفصل الأول للعام 2021-2022</v>
          </cell>
        </row>
        <row r="165">
          <cell r="A165">
            <v>321310</v>
          </cell>
          <cell r="B165" t="str">
            <v>مهند ابراهيم</v>
          </cell>
          <cell r="C165" t="str">
            <v>فؤاد</v>
          </cell>
          <cell r="D165" t="str">
            <v>جورجيت</v>
          </cell>
          <cell r="E165" t="str">
            <v>ذكر</v>
          </cell>
          <cell r="F165">
            <v>32341</v>
          </cell>
          <cell r="G165" t="str">
            <v>مخيم اليرموك</v>
          </cell>
          <cell r="H165" t="str">
            <v>العربية السورية</v>
          </cell>
          <cell r="I165" t="str">
            <v>الرابعة</v>
          </cell>
          <cell r="J165" t="str">
            <v>أدبي</v>
          </cell>
          <cell r="L165" t="str">
            <v>دمشق</v>
          </cell>
          <cell r="V165" t="str">
            <v>مستنفذ بنتيجة الفصل الأول للعام 2021-2022</v>
          </cell>
        </row>
        <row r="166">
          <cell r="A166">
            <v>321596</v>
          </cell>
          <cell r="B166" t="str">
            <v>وليد العدوي</v>
          </cell>
          <cell r="C166" t="str">
            <v>احمد</v>
          </cell>
          <cell r="D166" t="str">
            <v>حمديه المذيب</v>
          </cell>
          <cell r="E166" t="str">
            <v>ذكر</v>
          </cell>
          <cell r="F166">
            <v>33240</v>
          </cell>
          <cell r="G166" t="str">
            <v>مشفى درعا</v>
          </cell>
          <cell r="H166" t="str">
            <v>العربية السورية</v>
          </cell>
          <cell r="I166" t="str">
            <v>الرابعة</v>
          </cell>
          <cell r="J166" t="str">
            <v>أدبي</v>
          </cell>
          <cell r="L166" t="str">
            <v>درعا</v>
          </cell>
          <cell r="V166">
            <v>0</v>
          </cell>
        </row>
        <row r="167">
          <cell r="A167">
            <v>321607</v>
          </cell>
          <cell r="B167" t="str">
            <v>ياسر جزار</v>
          </cell>
          <cell r="C167" t="e">
            <v>#N/A</v>
          </cell>
          <cell r="D167" t="e">
            <v>#N/A</v>
          </cell>
          <cell r="I167" t="str">
            <v>الرابعة</v>
          </cell>
          <cell r="V167">
            <v>0</v>
          </cell>
        </row>
        <row r="168">
          <cell r="A168">
            <v>321700</v>
          </cell>
          <cell r="B168" t="str">
            <v>عائشة الغزالي</v>
          </cell>
          <cell r="C168" t="str">
            <v>سليمان</v>
          </cell>
          <cell r="D168" t="str">
            <v>كسيبه</v>
          </cell>
          <cell r="E168" t="str">
            <v>أنثى</v>
          </cell>
          <cell r="F168">
            <v>32986</v>
          </cell>
          <cell r="G168" t="str">
            <v>درعا</v>
          </cell>
          <cell r="H168" t="str">
            <v>العربية السورية</v>
          </cell>
          <cell r="I168" t="str">
            <v>الرابعة</v>
          </cell>
          <cell r="J168" t="str">
            <v>أدبي</v>
          </cell>
          <cell r="L168" t="str">
            <v>درعا</v>
          </cell>
          <cell r="V168" t="str">
            <v>مستنفذ بنتيجة الفصل الأول للعام 2021-2022</v>
          </cell>
        </row>
        <row r="169">
          <cell r="A169">
            <v>321711</v>
          </cell>
          <cell r="B169" t="str">
            <v>يمان السعيد الخلف</v>
          </cell>
          <cell r="C169" t="str">
            <v>فاروق</v>
          </cell>
          <cell r="D169" t="str">
            <v>ثناء</v>
          </cell>
          <cell r="E169" t="str">
            <v>ذكر</v>
          </cell>
          <cell r="F169">
            <v>32618</v>
          </cell>
          <cell r="G169" t="str">
            <v>حلب</v>
          </cell>
          <cell r="H169" t="str">
            <v>العربية السورية</v>
          </cell>
          <cell r="I169" t="str">
            <v>الرابعة</v>
          </cell>
          <cell r="V169">
            <v>0</v>
          </cell>
        </row>
        <row r="170">
          <cell r="A170">
            <v>321747</v>
          </cell>
          <cell r="B170" t="str">
            <v>باسل علي</v>
          </cell>
          <cell r="C170" t="str">
            <v>جهاد</v>
          </cell>
          <cell r="D170" t="str">
            <v>هدى</v>
          </cell>
          <cell r="E170" t="str">
            <v>ذكر</v>
          </cell>
          <cell r="F170">
            <v>31415</v>
          </cell>
          <cell r="G170" t="str">
            <v>دمشق</v>
          </cell>
          <cell r="H170" t="str">
            <v>العربية السورية</v>
          </cell>
          <cell r="I170" t="str">
            <v>الرابعة</v>
          </cell>
          <cell r="J170" t="str">
            <v>أدبي</v>
          </cell>
          <cell r="L170" t="str">
            <v>طرطوس</v>
          </cell>
          <cell r="V170">
            <v>0</v>
          </cell>
        </row>
        <row r="171">
          <cell r="A171">
            <v>321866</v>
          </cell>
          <cell r="B171" t="str">
            <v>الاء المعلم</v>
          </cell>
          <cell r="C171" t="str">
            <v>اسامه</v>
          </cell>
          <cell r="D171" t="str">
            <v>نجوا</v>
          </cell>
          <cell r="E171" t="str">
            <v>أنثى</v>
          </cell>
          <cell r="F171">
            <v>34119</v>
          </cell>
          <cell r="G171" t="str">
            <v>دمشق</v>
          </cell>
          <cell r="H171" t="str">
            <v>العربية السورية</v>
          </cell>
          <cell r="I171" t="str">
            <v>الرابعة</v>
          </cell>
          <cell r="J171" t="str">
            <v>أدبي</v>
          </cell>
          <cell r="L171" t="str">
            <v>دمشق</v>
          </cell>
          <cell r="V171">
            <v>0</v>
          </cell>
        </row>
        <row r="172">
          <cell r="A172">
            <v>321935</v>
          </cell>
          <cell r="B172" t="str">
            <v>باسل العلي</v>
          </cell>
          <cell r="C172" t="str">
            <v>ابراهيم</v>
          </cell>
          <cell r="D172" t="str">
            <v>شمسة</v>
          </cell>
          <cell r="E172" t="str">
            <v>ذكر</v>
          </cell>
          <cell r="F172">
            <v>34335</v>
          </cell>
          <cell r="G172" t="str">
            <v>هنادي هيمو</v>
          </cell>
          <cell r="H172" t="str">
            <v>العربية السورية</v>
          </cell>
          <cell r="I172" t="str">
            <v>الرابعة</v>
          </cell>
          <cell r="J172" t="str">
            <v>أدبي</v>
          </cell>
          <cell r="L172" t="str">
            <v>الحسكة</v>
          </cell>
          <cell r="V172">
            <v>0</v>
          </cell>
        </row>
        <row r="173">
          <cell r="A173">
            <v>321979</v>
          </cell>
          <cell r="B173" t="str">
            <v>تماره الكيبي</v>
          </cell>
          <cell r="C173" t="str">
            <v>محمد</v>
          </cell>
          <cell r="D173" t="str">
            <v>عيده</v>
          </cell>
          <cell r="E173" t="str">
            <v>أنثى</v>
          </cell>
          <cell r="F173">
            <v>29011</v>
          </cell>
          <cell r="G173" t="str">
            <v>التويم</v>
          </cell>
          <cell r="H173" t="str">
            <v>العربية السورية</v>
          </cell>
          <cell r="I173" t="str">
            <v>الرابعة</v>
          </cell>
          <cell r="J173" t="str">
            <v>علمي</v>
          </cell>
          <cell r="L173" t="str">
            <v>حماة</v>
          </cell>
          <cell r="V173" t="str">
            <v>مستنفذ بنتيجة الفصل الثاني للعام 2020-2021</v>
          </cell>
        </row>
        <row r="174">
          <cell r="A174">
            <v>322059</v>
          </cell>
          <cell r="B174" t="str">
            <v>خالد الشلاش</v>
          </cell>
          <cell r="C174" t="str">
            <v>شلاش</v>
          </cell>
          <cell r="D174" t="str">
            <v>فضه</v>
          </cell>
          <cell r="E174" t="str">
            <v>ذكر</v>
          </cell>
          <cell r="F174">
            <v>27570</v>
          </cell>
          <cell r="G174" t="str">
            <v>ابو دردة</v>
          </cell>
          <cell r="H174" t="str">
            <v>العربية السورية</v>
          </cell>
          <cell r="I174" t="str">
            <v>الرابعة</v>
          </cell>
          <cell r="J174" t="str">
            <v>أدبي</v>
          </cell>
          <cell r="L174" t="str">
            <v>حماة</v>
          </cell>
          <cell r="V174" t="str">
            <v>مستنفذ بنتيجة الفصل الثاني للعام 2020-2021</v>
          </cell>
        </row>
        <row r="175">
          <cell r="A175">
            <v>322146</v>
          </cell>
          <cell r="B175" t="str">
            <v>رفعت علي</v>
          </cell>
          <cell r="C175" t="str">
            <v>حيدر</v>
          </cell>
          <cell r="D175" t="str">
            <v>فاطمه</v>
          </cell>
          <cell r="E175" t="str">
            <v>ذكر</v>
          </cell>
          <cell r="F175">
            <v>27000</v>
          </cell>
          <cell r="G175" t="str">
            <v>عينو</v>
          </cell>
          <cell r="H175" t="str">
            <v>العربية السورية</v>
          </cell>
          <cell r="I175" t="str">
            <v>الرابعة</v>
          </cell>
          <cell r="J175" t="str">
            <v>أدبي</v>
          </cell>
          <cell r="L175" t="str">
            <v>طرطوس</v>
          </cell>
          <cell r="V175" t="str">
            <v>مستنفذ بنتيجة امتحانات الفصل الأول 2023-2024</v>
          </cell>
        </row>
        <row r="176">
          <cell r="A176">
            <v>322228</v>
          </cell>
          <cell r="B176" t="str">
            <v>سلطان الموصلي</v>
          </cell>
          <cell r="C176" t="str">
            <v>امير</v>
          </cell>
          <cell r="D176" t="str">
            <v>هدى</v>
          </cell>
          <cell r="E176" t="str">
            <v>ذكر</v>
          </cell>
          <cell r="F176">
            <v>34097</v>
          </cell>
          <cell r="G176" t="str">
            <v>دمشق</v>
          </cell>
          <cell r="H176" t="str">
            <v>العربية السورية</v>
          </cell>
          <cell r="I176" t="str">
            <v>الرابعة</v>
          </cell>
          <cell r="J176" t="str">
            <v>علمي</v>
          </cell>
          <cell r="L176" t="str">
            <v>دمشق</v>
          </cell>
          <cell r="R176">
            <v>9300</v>
          </cell>
          <cell r="S176">
            <v>45721</v>
          </cell>
          <cell r="T176">
            <v>80000</v>
          </cell>
          <cell r="V176">
            <v>0</v>
          </cell>
        </row>
        <row r="177">
          <cell r="A177">
            <v>322304</v>
          </cell>
          <cell r="B177" t="str">
            <v>طلال خطيب</v>
          </cell>
          <cell r="C177" t="str">
            <v>كمال</v>
          </cell>
          <cell r="D177" t="str">
            <v>وصال</v>
          </cell>
          <cell r="I177" t="str">
            <v>الرابعة</v>
          </cell>
          <cell r="R177">
            <v>9164</v>
          </cell>
          <cell r="S177">
            <v>45718</v>
          </cell>
          <cell r="T177">
            <v>45000</v>
          </cell>
          <cell r="V177" t="str">
            <v>إعادة ارتباط فصل أول 2023-2024</v>
          </cell>
        </row>
        <row r="178">
          <cell r="A178">
            <v>322312</v>
          </cell>
          <cell r="B178" t="str">
            <v>عاليه سمسميه</v>
          </cell>
          <cell r="C178" t="str">
            <v>وسيم</v>
          </cell>
          <cell r="D178" t="str">
            <v>غالية</v>
          </cell>
          <cell r="E178" t="str">
            <v>أنثى</v>
          </cell>
          <cell r="F178">
            <v>34706</v>
          </cell>
          <cell r="G178" t="str">
            <v>دمشق</v>
          </cell>
          <cell r="H178" t="str">
            <v>العربية السورية</v>
          </cell>
          <cell r="I178" t="str">
            <v>الثالثة</v>
          </cell>
          <cell r="J178" t="str">
            <v>أدبي</v>
          </cell>
          <cell r="L178" t="str">
            <v>دمشق</v>
          </cell>
          <cell r="V178">
            <v>0</v>
          </cell>
        </row>
        <row r="179">
          <cell r="A179">
            <v>322420</v>
          </cell>
          <cell r="B179" t="str">
            <v>علي محمد</v>
          </cell>
          <cell r="C179" t="str">
            <v>محمود</v>
          </cell>
          <cell r="D179" t="str">
            <v>فهمية</v>
          </cell>
          <cell r="E179" t="str">
            <v>ذكر</v>
          </cell>
          <cell r="F179">
            <v>30493</v>
          </cell>
          <cell r="G179" t="str">
            <v>طرطوس</v>
          </cell>
          <cell r="H179" t="str">
            <v>العربية السورية</v>
          </cell>
          <cell r="I179" t="str">
            <v>الرابعة</v>
          </cell>
          <cell r="J179" t="str">
            <v>علمي</v>
          </cell>
          <cell r="L179" t="str">
            <v>دمشق</v>
          </cell>
          <cell r="V179">
            <v>0</v>
          </cell>
        </row>
        <row r="180">
          <cell r="A180">
            <v>322537</v>
          </cell>
          <cell r="B180" t="str">
            <v>لونا المارديني</v>
          </cell>
          <cell r="C180" t="str">
            <v>احمد عبد الله</v>
          </cell>
          <cell r="D180" t="str">
            <v>ندى</v>
          </cell>
          <cell r="I180" t="str">
            <v>الرابعة</v>
          </cell>
          <cell r="V180">
            <v>0</v>
          </cell>
        </row>
        <row r="181">
          <cell r="A181">
            <v>322540</v>
          </cell>
          <cell r="B181" t="str">
            <v>ليلا الحسن</v>
          </cell>
          <cell r="C181" t="str">
            <v>موفق</v>
          </cell>
          <cell r="D181" t="str">
            <v>سميه</v>
          </cell>
          <cell r="E181" t="str">
            <v>أنثى</v>
          </cell>
          <cell r="F181">
            <v>34107</v>
          </cell>
          <cell r="G181" t="str">
            <v>دمشق</v>
          </cell>
          <cell r="H181" t="str">
            <v>العربية السورية</v>
          </cell>
          <cell r="I181" t="str">
            <v>الرابعة</v>
          </cell>
          <cell r="J181" t="str">
            <v>علمي</v>
          </cell>
          <cell r="L181" t="str">
            <v>دمشق</v>
          </cell>
          <cell r="V181" t="str">
            <v>مستنفذ بنتيجة الفصل الأول للعام 2021-2022</v>
          </cell>
        </row>
        <row r="182">
          <cell r="A182">
            <v>322542</v>
          </cell>
          <cell r="B182" t="str">
            <v>ليلى كدادي</v>
          </cell>
          <cell r="C182" t="str">
            <v>حمزة</v>
          </cell>
          <cell r="D182" t="str">
            <v>آمال</v>
          </cell>
          <cell r="E182" t="str">
            <v>أنثى</v>
          </cell>
          <cell r="F182">
            <v>27953</v>
          </cell>
          <cell r="G182" t="str">
            <v xml:space="preserve">أشرفية صحنايا </v>
          </cell>
          <cell r="H182" t="str">
            <v>العربية السورية</v>
          </cell>
          <cell r="I182" t="str">
            <v>الرابعة</v>
          </cell>
          <cell r="J182" t="str">
            <v>أدبي</v>
          </cell>
          <cell r="L182" t="str">
            <v>ريف دمشق</v>
          </cell>
          <cell r="V182" t="str">
            <v>مستنفذ بنتيجة الفصل الأول للعام 2022-2023</v>
          </cell>
        </row>
        <row r="183">
          <cell r="A183">
            <v>322546</v>
          </cell>
          <cell r="B183" t="str">
            <v>لينا باجاري</v>
          </cell>
          <cell r="C183" t="str">
            <v>هشام</v>
          </cell>
          <cell r="D183" t="str">
            <v>مسال</v>
          </cell>
          <cell r="E183" t="str">
            <v>أنثى</v>
          </cell>
          <cell r="F183">
            <v>29392</v>
          </cell>
          <cell r="G183" t="str">
            <v>دمشق</v>
          </cell>
          <cell r="H183" t="str">
            <v>العربية السورية</v>
          </cell>
          <cell r="I183" t="str">
            <v>الرابعة</v>
          </cell>
          <cell r="J183" t="str">
            <v>أدبي</v>
          </cell>
          <cell r="L183" t="str">
            <v>ريف دمشق</v>
          </cell>
          <cell r="V183">
            <v>0</v>
          </cell>
        </row>
        <row r="184">
          <cell r="A184">
            <v>322558</v>
          </cell>
          <cell r="B184" t="str">
            <v>ماهر الخمري</v>
          </cell>
          <cell r="C184" t="str">
            <v>احمد</v>
          </cell>
          <cell r="D184" t="str">
            <v>سها</v>
          </cell>
          <cell r="E184" t="str">
            <v>ذكر</v>
          </cell>
          <cell r="F184">
            <v>34474</v>
          </cell>
          <cell r="G184" t="str">
            <v>نوى</v>
          </cell>
          <cell r="H184" t="str">
            <v>العربية السورية</v>
          </cell>
          <cell r="I184" t="str">
            <v>الرابعة</v>
          </cell>
          <cell r="J184" t="str">
            <v>أدبي</v>
          </cell>
          <cell r="L184" t="str">
            <v>درعا</v>
          </cell>
          <cell r="V184">
            <v>0</v>
          </cell>
        </row>
        <row r="185">
          <cell r="A185">
            <v>322674</v>
          </cell>
          <cell r="B185" t="str">
            <v>محمد علي</v>
          </cell>
          <cell r="C185" t="str">
            <v>فتحي</v>
          </cell>
          <cell r="D185" t="str">
            <v>أمل</v>
          </cell>
          <cell r="E185" t="str">
            <v>ذكر</v>
          </cell>
          <cell r="F185">
            <v>34275</v>
          </cell>
          <cell r="G185" t="str">
            <v>جرمانا</v>
          </cell>
          <cell r="H185" t="str">
            <v>الفلسطينية السورية</v>
          </cell>
          <cell r="I185" t="str">
            <v>الرابعة</v>
          </cell>
          <cell r="V185" t="str">
            <v>مستنفذ بنتيجة امتحانات الفصل الثاني للعام 2022-2023</v>
          </cell>
        </row>
        <row r="186">
          <cell r="A186">
            <v>322697</v>
          </cell>
          <cell r="B186" t="str">
            <v>محمد محمد</v>
          </cell>
          <cell r="C186" t="str">
            <v>احمد</v>
          </cell>
          <cell r="D186" t="str">
            <v>سمر</v>
          </cell>
          <cell r="E186" t="str">
            <v>ذكر</v>
          </cell>
          <cell r="F186">
            <v>32622</v>
          </cell>
          <cell r="G186" t="str">
            <v>حماه</v>
          </cell>
          <cell r="H186" t="str">
            <v>العربية السورية</v>
          </cell>
          <cell r="I186" t="str">
            <v>الرابعة</v>
          </cell>
          <cell r="J186" t="str">
            <v>علمي</v>
          </cell>
          <cell r="L186" t="str">
            <v>دمشق</v>
          </cell>
          <cell r="V186">
            <v>0</v>
          </cell>
        </row>
        <row r="187">
          <cell r="A187">
            <v>322790</v>
          </cell>
          <cell r="B187" t="str">
            <v>مهدي الجمعات</v>
          </cell>
          <cell r="C187" t="str">
            <v>شكري</v>
          </cell>
          <cell r="D187" t="str">
            <v>بسمه</v>
          </cell>
          <cell r="E187" t="str">
            <v>ذكر</v>
          </cell>
          <cell r="F187">
            <v>31048</v>
          </cell>
          <cell r="G187" t="str">
            <v>درعا</v>
          </cell>
          <cell r="H187" t="str">
            <v>العربية السورية</v>
          </cell>
          <cell r="I187" t="str">
            <v>الرابعة</v>
          </cell>
          <cell r="J187" t="str">
            <v>علمي</v>
          </cell>
          <cell r="L187" t="str">
            <v>درعا</v>
          </cell>
          <cell r="V187">
            <v>0</v>
          </cell>
        </row>
        <row r="188">
          <cell r="A188">
            <v>322805</v>
          </cell>
          <cell r="B188" t="str">
            <v>ميراث مخلوف</v>
          </cell>
          <cell r="C188" t="str">
            <v>محمد</v>
          </cell>
          <cell r="D188" t="str">
            <v/>
          </cell>
          <cell r="E188" t="str">
            <v>ذكر</v>
          </cell>
          <cell r="H188" t="str">
            <v>العربية السورية</v>
          </cell>
          <cell r="I188" t="str">
            <v>الرابعة</v>
          </cell>
          <cell r="V188" t="str">
            <v>مستنفذ بنتيجة امتحانات الفصل الثاني للعام 2022-2023</v>
          </cell>
        </row>
        <row r="189">
          <cell r="A189">
            <v>322811</v>
          </cell>
          <cell r="B189" t="str">
            <v>ميلاد ابراهيم</v>
          </cell>
          <cell r="C189" t="str">
            <v>حسين</v>
          </cell>
          <cell r="D189" t="str">
            <v>نظمية شهاب</v>
          </cell>
          <cell r="E189" t="str">
            <v>ذكر</v>
          </cell>
          <cell r="F189">
            <v>34729</v>
          </cell>
          <cell r="G189" t="str">
            <v>سبينه</v>
          </cell>
          <cell r="H189" t="str">
            <v>الفلسطينية السورية</v>
          </cell>
          <cell r="I189" t="str">
            <v>الرابعة</v>
          </cell>
          <cell r="V189" t="str">
            <v>مستنفذ بنتيجة امتحانات الفصل الثاني للعام 2022-2023</v>
          </cell>
        </row>
        <row r="190">
          <cell r="A190">
            <v>322875</v>
          </cell>
          <cell r="B190" t="str">
            <v>هتون سليمان</v>
          </cell>
          <cell r="C190" t="str">
            <v>معن</v>
          </cell>
          <cell r="D190" t="str">
            <v>منى</v>
          </cell>
          <cell r="E190" t="str">
            <v>أنثى</v>
          </cell>
          <cell r="F190">
            <v>34507</v>
          </cell>
          <cell r="G190" t="str">
            <v>دمشق</v>
          </cell>
          <cell r="H190" t="str">
            <v>العربية السورية</v>
          </cell>
          <cell r="I190" t="str">
            <v>الرابعة</v>
          </cell>
          <cell r="J190" t="str">
            <v>علمي</v>
          </cell>
          <cell r="L190" t="str">
            <v>دمشق</v>
          </cell>
          <cell r="V190" t="str">
            <v>مستنفذ بنتيجة الفصل الثاني للعام 2021-2022</v>
          </cell>
        </row>
        <row r="191">
          <cell r="A191">
            <v>322902</v>
          </cell>
          <cell r="B191" t="str">
            <v>وائل نزال</v>
          </cell>
          <cell r="C191" t="str">
            <v>ابراهيم</v>
          </cell>
          <cell r="D191" t="str">
            <v>نوفه</v>
          </cell>
          <cell r="E191" t="str">
            <v>ذكر</v>
          </cell>
          <cell r="F191">
            <v>31118</v>
          </cell>
          <cell r="G191" t="str">
            <v>دمشق</v>
          </cell>
          <cell r="H191" t="str">
            <v>العربية السورية</v>
          </cell>
          <cell r="I191" t="str">
            <v>الرابعة</v>
          </cell>
          <cell r="J191" t="str">
            <v>علمي</v>
          </cell>
          <cell r="L191" t="str">
            <v>دمشق</v>
          </cell>
          <cell r="V191" t="str">
            <v>مستنفذ بنتيجة امتحانات الفصل الثاني للعام 2022-2023</v>
          </cell>
        </row>
        <row r="192">
          <cell r="A192">
            <v>323002</v>
          </cell>
          <cell r="B192" t="str">
            <v>احمد كوسه</v>
          </cell>
          <cell r="C192" t="str">
            <v>محمد</v>
          </cell>
          <cell r="D192" t="str">
            <v>نها</v>
          </cell>
          <cell r="E192" t="str">
            <v>ذكر</v>
          </cell>
          <cell r="F192">
            <v>31978</v>
          </cell>
          <cell r="G192" t="str">
            <v>حلب</v>
          </cell>
          <cell r="H192" t="str">
            <v>العربية السورية</v>
          </cell>
          <cell r="I192" t="str">
            <v>الرابعة</v>
          </cell>
          <cell r="J192" t="str">
            <v>أدبي</v>
          </cell>
          <cell r="L192" t="str">
            <v>حلب</v>
          </cell>
          <cell r="V192">
            <v>0</v>
          </cell>
        </row>
        <row r="193">
          <cell r="A193">
            <v>323013</v>
          </cell>
          <cell r="B193" t="str">
            <v>مهند الاحمد</v>
          </cell>
          <cell r="C193" t="str">
            <v>رياض</v>
          </cell>
          <cell r="D193" t="str">
            <v>ابتسام</v>
          </cell>
          <cell r="E193" t="str">
            <v>ذكر</v>
          </cell>
          <cell r="F193">
            <v>32509</v>
          </cell>
          <cell r="G193" t="str">
            <v>الشوكليته</v>
          </cell>
          <cell r="H193" t="str">
            <v>العربية السورية</v>
          </cell>
          <cell r="I193" t="str">
            <v>الرابعة</v>
          </cell>
          <cell r="J193" t="str">
            <v>أدبي</v>
          </cell>
          <cell r="L193" t="str">
            <v>دمشق</v>
          </cell>
          <cell r="V193" t="str">
            <v>مستنفذ بنتيجة الفصل الأول للعام 2021-2022</v>
          </cell>
        </row>
        <row r="194">
          <cell r="A194">
            <v>323077</v>
          </cell>
          <cell r="B194" t="str">
            <v>أحمد الكناوي</v>
          </cell>
          <cell r="C194" t="str">
            <v>كمال</v>
          </cell>
          <cell r="D194" t="str">
            <v>مجدولين</v>
          </cell>
          <cell r="I194" t="str">
            <v>الرابعة</v>
          </cell>
          <cell r="V194" t="str">
            <v>إعادة ارتباط فصل أول 2023-2024</v>
          </cell>
        </row>
        <row r="195">
          <cell r="A195">
            <v>323140</v>
          </cell>
          <cell r="B195" t="str">
            <v>اكرم بدران</v>
          </cell>
          <cell r="C195" t="str">
            <v>حسن</v>
          </cell>
          <cell r="D195" t="str">
            <v>فدوى</v>
          </cell>
          <cell r="E195" t="str">
            <v>ذكر</v>
          </cell>
          <cell r="F195">
            <v>27915</v>
          </cell>
          <cell r="G195" t="str">
            <v>اللاذقية</v>
          </cell>
          <cell r="H195" t="str">
            <v>العربية السورية</v>
          </cell>
          <cell r="I195" t="str">
            <v>الرابعة</v>
          </cell>
          <cell r="J195" t="str">
            <v>علمي</v>
          </cell>
          <cell r="L195" t="str">
            <v>اللاذقية</v>
          </cell>
          <cell r="V195" t="str">
            <v>مستنفذ بنتيجة امتحانات الفصل الثاني للعام 2022-2023</v>
          </cell>
        </row>
        <row r="196">
          <cell r="A196">
            <v>323178</v>
          </cell>
          <cell r="B196" t="str">
            <v>امين حسن</v>
          </cell>
          <cell r="C196" t="str">
            <v>حسن</v>
          </cell>
          <cell r="D196" t="str">
            <v xml:space="preserve">يمامة </v>
          </cell>
          <cell r="E196" t="str">
            <v>ذكر</v>
          </cell>
          <cell r="F196">
            <v>27931</v>
          </cell>
          <cell r="G196" t="str">
            <v>تلفيتا</v>
          </cell>
          <cell r="H196" t="str">
            <v>العربية السورية</v>
          </cell>
          <cell r="I196" t="str">
            <v>الرابعة</v>
          </cell>
          <cell r="J196" t="str">
            <v>أدبي</v>
          </cell>
          <cell r="L196" t="str">
            <v>ريف دمشق</v>
          </cell>
          <cell r="V196" t="str">
            <v>مستنفذ بنتيجة الفصل الأول للعام 2022-2023</v>
          </cell>
        </row>
        <row r="197">
          <cell r="A197">
            <v>323224</v>
          </cell>
          <cell r="B197" t="str">
            <v>بديعه سلوم</v>
          </cell>
          <cell r="C197" t="str">
            <v>علي</v>
          </cell>
          <cell r="D197" t="str">
            <v>منيره</v>
          </cell>
          <cell r="E197" t="str">
            <v>أنثى</v>
          </cell>
          <cell r="F197">
            <v>27013</v>
          </cell>
          <cell r="G197" t="str">
            <v>حماه</v>
          </cell>
          <cell r="H197" t="str">
            <v>العربية السورية</v>
          </cell>
          <cell r="I197" t="str">
            <v>الرابعة</v>
          </cell>
          <cell r="J197" t="str">
            <v>أدبي</v>
          </cell>
          <cell r="L197" t="str">
            <v>حماة</v>
          </cell>
          <cell r="V197" t="str">
            <v>مستنفذ بنتيجة الفصل الأول للعام 2021-2022</v>
          </cell>
        </row>
        <row r="198">
          <cell r="A198">
            <v>323236</v>
          </cell>
          <cell r="B198" t="str">
            <v>بشرى بلو</v>
          </cell>
          <cell r="C198" t="str">
            <v>لؤي</v>
          </cell>
          <cell r="D198" t="str">
            <v>نجاح</v>
          </cell>
          <cell r="E198" t="str">
            <v>أنثى</v>
          </cell>
          <cell r="F198">
            <v>33897</v>
          </cell>
          <cell r="G198" t="str">
            <v>دمشق</v>
          </cell>
          <cell r="H198" t="str">
            <v>العربية السورية</v>
          </cell>
          <cell r="I198" t="str">
            <v>الرابعة</v>
          </cell>
          <cell r="J198" t="str">
            <v>علمي</v>
          </cell>
          <cell r="L198" t="str">
            <v>دمشق</v>
          </cell>
          <cell r="V198" t="str">
            <v>مستنفذ بنتيجة الفصل الثاني للعام 2020-2021</v>
          </cell>
        </row>
        <row r="199">
          <cell r="A199">
            <v>323302</v>
          </cell>
          <cell r="B199" t="str">
            <v>حمزه الخيرات</v>
          </cell>
          <cell r="C199" t="str">
            <v>محمد خير</v>
          </cell>
          <cell r="D199" t="str">
            <v/>
          </cell>
          <cell r="E199" t="str">
            <v>ذكر</v>
          </cell>
          <cell r="H199" t="str">
            <v>العربية السورية</v>
          </cell>
          <cell r="I199" t="str">
            <v>الرابعة</v>
          </cell>
          <cell r="V199" t="str">
            <v>مستنفذ بنتيجة الفصل الأول للعام 2022-2023</v>
          </cell>
        </row>
        <row r="200">
          <cell r="A200">
            <v>323325</v>
          </cell>
          <cell r="B200" t="str">
            <v>خلدون سلامه</v>
          </cell>
          <cell r="C200" t="str">
            <v>صفوح</v>
          </cell>
          <cell r="D200" t="str">
            <v>فايزة</v>
          </cell>
          <cell r="I200" t="str">
            <v>الرابعة</v>
          </cell>
          <cell r="V200" t="str">
            <v>مستنفذ بنتيجة الفصل الأول للعام 2021-2022</v>
          </cell>
        </row>
        <row r="201">
          <cell r="A201">
            <v>323363</v>
          </cell>
          <cell r="B201" t="str">
            <v>رائده زيدان</v>
          </cell>
          <cell r="C201" t="str">
            <v>مصطفى</v>
          </cell>
          <cell r="D201" t="str">
            <v>شمه</v>
          </cell>
          <cell r="E201" t="str">
            <v>أنثى</v>
          </cell>
          <cell r="F201">
            <v>28856</v>
          </cell>
          <cell r="G201" t="str">
            <v>السويداء</v>
          </cell>
          <cell r="H201" t="str">
            <v>العربية السورية</v>
          </cell>
          <cell r="I201" t="str">
            <v>الرابعة</v>
          </cell>
          <cell r="J201" t="str">
            <v>أدبي</v>
          </cell>
          <cell r="L201" t="str">
            <v>دمشق</v>
          </cell>
          <cell r="V201">
            <v>0</v>
          </cell>
        </row>
        <row r="202">
          <cell r="A202">
            <v>323375</v>
          </cell>
          <cell r="B202" t="str">
            <v>رشا زوبلو</v>
          </cell>
          <cell r="C202" t="str">
            <v>فريز</v>
          </cell>
          <cell r="D202" t="str">
            <v>سليمه</v>
          </cell>
          <cell r="E202" t="str">
            <v>أنثى</v>
          </cell>
          <cell r="F202">
            <v>32159</v>
          </cell>
          <cell r="G202" t="str">
            <v>معضمية</v>
          </cell>
          <cell r="H202" t="str">
            <v>العربية السورية</v>
          </cell>
          <cell r="I202" t="str">
            <v>الرابعة</v>
          </cell>
          <cell r="J202" t="str">
            <v>أدبي</v>
          </cell>
          <cell r="L202" t="str">
            <v>القنيطرة</v>
          </cell>
          <cell r="V202">
            <v>0</v>
          </cell>
        </row>
        <row r="203">
          <cell r="A203">
            <v>323402</v>
          </cell>
          <cell r="B203" t="str">
            <v>رنيم شكري</v>
          </cell>
          <cell r="C203" t="str">
            <v>محمد خالد</v>
          </cell>
          <cell r="D203" t="str">
            <v>مرام</v>
          </cell>
          <cell r="E203" t="str">
            <v>أنثى</v>
          </cell>
          <cell r="F203">
            <v>34793</v>
          </cell>
          <cell r="G203" t="str">
            <v>دمشق</v>
          </cell>
          <cell r="H203" t="str">
            <v>العربية السورية</v>
          </cell>
          <cell r="I203" t="str">
            <v>الرابعة</v>
          </cell>
          <cell r="J203" t="str">
            <v>شرعية</v>
          </cell>
          <cell r="L203" t="str">
            <v>دمشق</v>
          </cell>
          <cell r="V203">
            <v>0</v>
          </cell>
        </row>
        <row r="204">
          <cell r="A204">
            <v>323452</v>
          </cell>
          <cell r="B204" t="str">
            <v>زين العابدين البرباري</v>
          </cell>
          <cell r="C204" t="str">
            <v>ياسين</v>
          </cell>
          <cell r="D204" t="str">
            <v>سمر</v>
          </cell>
          <cell r="E204" t="str">
            <v>ذكر</v>
          </cell>
          <cell r="F204">
            <v>34358</v>
          </cell>
          <cell r="G204" t="str">
            <v xml:space="preserve">دمشق </v>
          </cell>
          <cell r="H204" t="str">
            <v>العربية السورية</v>
          </cell>
          <cell r="I204" t="str">
            <v>الرابعة</v>
          </cell>
          <cell r="J204" t="str">
            <v>أدبي</v>
          </cell>
          <cell r="L204" t="str">
            <v>دمشق</v>
          </cell>
          <cell r="V204">
            <v>0</v>
          </cell>
        </row>
        <row r="205">
          <cell r="A205">
            <v>323493</v>
          </cell>
          <cell r="B205" t="str">
            <v>سماح طيب</v>
          </cell>
          <cell r="C205" t="str">
            <v>محمد</v>
          </cell>
          <cell r="D205" t="str">
            <v>دره</v>
          </cell>
          <cell r="E205" t="str">
            <v>أنثى</v>
          </cell>
          <cell r="F205">
            <v>27827</v>
          </cell>
          <cell r="G205" t="str">
            <v>النبك</v>
          </cell>
          <cell r="H205" t="str">
            <v>العربية السورية</v>
          </cell>
          <cell r="I205" t="str">
            <v>الرابعة</v>
          </cell>
          <cell r="J205" t="str">
            <v>أدبي</v>
          </cell>
          <cell r="L205" t="str">
            <v>ريف دمشق</v>
          </cell>
          <cell r="V205">
            <v>0</v>
          </cell>
        </row>
        <row r="206">
          <cell r="A206">
            <v>323561</v>
          </cell>
          <cell r="B206" t="str">
            <v>عاطف ابراهيم</v>
          </cell>
          <cell r="C206" t="str">
            <v>نسيم</v>
          </cell>
          <cell r="D206" t="str">
            <v>اميره</v>
          </cell>
          <cell r="E206" t="str">
            <v>ذكر</v>
          </cell>
          <cell r="F206">
            <v>29612</v>
          </cell>
          <cell r="G206" t="str">
            <v>حمص</v>
          </cell>
          <cell r="H206" t="str">
            <v>العربية السورية</v>
          </cell>
          <cell r="I206" t="str">
            <v>الرابعة</v>
          </cell>
          <cell r="J206" t="str">
            <v>أدبي</v>
          </cell>
          <cell r="L206" t="str">
            <v>دمشق</v>
          </cell>
          <cell r="V206">
            <v>0</v>
          </cell>
        </row>
        <row r="207">
          <cell r="A207">
            <v>323710</v>
          </cell>
          <cell r="B207" t="str">
            <v>غدير قاسم</v>
          </cell>
          <cell r="C207" t="str">
            <v>علي</v>
          </cell>
          <cell r="D207" t="str">
            <v>امينه</v>
          </cell>
          <cell r="E207" t="str">
            <v>ذكر</v>
          </cell>
          <cell r="F207">
            <v>35079</v>
          </cell>
          <cell r="G207" t="str">
            <v>طرطوس</v>
          </cell>
          <cell r="H207" t="str">
            <v>العربية السورية</v>
          </cell>
          <cell r="I207" t="str">
            <v>الرابعة</v>
          </cell>
          <cell r="J207" t="str">
            <v>أدبي</v>
          </cell>
          <cell r="L207" t="str">
            <v>دمشق</v>
          </cell>
          <cell r="R207">
            <v>9283</v>
          </cell>
          <cell r="S207">
            <v>45721</v>
          </cell>
          <cell r="T207">
            <v>100000</v>
          </cell>
          <cell r="V207" t="str">
            <v>مستنفذ بنتيجة الفصل الأول للعام 2022-2023</v>
          </cell>
        </row>
        <row r="208">
          <cell r="A208">
            <v>323797</v>
          </cell>
          <cell r="B208" t="str">
            <v>لما قدور</v>
          </cell>
          <cell r="C208" t="str">
            <v>نايف</v>
          </cell>
          <cell r="D208" t="str">
            <v>اميره</v>
          </cell>
          <cell r="E208" t="str">
            <v>أنثى</v>
          </cell>
          <cell r="F208">
            <v>27989</v>
          </cell>
          <cell r="G208" t="str">
            <v xml:space="preserve">دمشق </v>
          </cell>
          <cell r="H208" t="str">
            <v>العربية السورية</v>
          </cell>
          <cell r="I208" t="str">
            <v>الرابعة</v>
          </cell>
          <cell r="J208" t="str">
            <v>أدبي</v>
          </cell>
          <cell r="L208" t="str">
            <v>دمشق</v>
          </cell>
          <cell r="V208" t="str">
            <v>مستنفذ فصل أول 2022-2023</v>
          </cell>
        </row>
        <row r="209">
          <cell r="A209">
            <v>323912</v>
          </cell>
          <cell r="B209" t="str">
            <v>محمد ساري الدبوسي</v>
          </cell>
          <cell r="C209" t="str">
            <v>محمد عماد الدين</v>
          </cell>
          <cell r="D209" t="str">
            <v>ميري</v>
          </cell>
          <cell r="E209" t="str">
            <v>ذكر</v>
          </cell>
          <cell r="F209">
            <v>33217</v>
          </cell>
          <cell r="G209" t="str">
            <v>دمشق</v>
          </cell>
          <cell r="H209" t="str">
            <v>العربية السورية</v>
          </cell>
          <cell r="I209" t="str">
            <v>الرابعة</v>
          </cell>
          <cell r="J209" t="str">
            <v>أدبي</v>
          </cell>
          <cell r="L209" t="str">
            <v>دمشق</v>
          </cell>
          <cell r="V209">
            <v>0</v>
          </cell>
        </row>
        <row r="210">
          <cell r="A210">
            <v>323923</v>
          </cell>
          <cell r="B210" t="str">
            <v>محمد شوكت العش</v>
          </cell>
          <cell r="C210" t="str">
            <v>بشار</v>
          </cell>
          <cell r="D210" t="str">
            <v>سمر</v>
          </cell>
          <cell r="E210" t="str">
            <v>ذكر</v>
          </cell>
          <cell r="F210">
            <v>33239</v>
          </cell>
          <cell r="G210" t="str">
            <v>دمشق</v>
          </cell>
          <cell r="H210" t="str">
            <v>العربية السورية</v>
          </cell>
          <cell r="I210" t="str">
            <v>الرابعة</v>
          </cell>
          <cell r="J210" t="str">
            <v>أدبي</v>
          </cell>
          <cell r="L210" t="str">
            <v>دمشق</v>
          </cell>
          <cell r="V210" t="str">
            <v>مستنفذ بنتيجة الفصل الثاني للعام 2021-2022</v>
          </cell>
        </row>
        <row r="211">
          <cell r="A211">
            <v>324109</v>
          </cell>
          <cell r="B211" t="str">
            <v>نعيمه اشريفه</v>
          </cell>
          <cell r="C211" t="str">
            <v>رسمي</v>
          </cell>
          <cell r="D211" t="str">
            <v>تركيه</v>
          </cell>
          <cell r="E211" t="str">
            <v>أنثى</v>
          </cell>
          <cell r="F211">
            <v>26323</v>
          </cell>
          <cell r="G211" t="str">
            <v>قيطه</v>
          </cell>
          <cell r="H211" t="str">
            <v>العربية السورية</v>
          </cell>
          <cell r="I211" t="str">
            <v>الرابعة</v>
          </cell>
          <cell r="J211" t="str">
            <v>أدبي</v>
          </cell>
          <cell r="L211" t="str">
            <v>درعا</v>
          </cell>
          <cell r="V211" t="str">
            <v>مستنفذ بنتيجة الفصل الأول للعام 2022-2023</v>
          </cell>
        </row>
        <row r="212">
          <cell r="A212">
            <v>324127</v>
          </cell>
          <cell r="B212" t="str">
            <v>نور طعمه</v>
          </cell>
          <cell r="C212" t="str">
            <v>قاسم</v>
          </cell>
          <cell r="D212" t="str">
            <v>أحلام</v>
          </cell>
          <cell r="E212" t="str">
            <v>أنثى</v>
          </cell>
          <cell r="F212">
            <v>34967</v>
          </cell>
          <cell r="G212" t="str">
            <v>دمشق</v>
          </cell>
          <cell r="H212" t="str">
            <v>العربية السورية</v>
          </cell>
          <cell r="I212" t="str">
            <v>الرابعة</v>
          </cell>
          <cell r="J212" t="str">
            <v>أدبي</v>
          </cell>
          <cell r="L212" t="str">
            <v>ريف دمشق</v>
          </cell>
          <cell r="V212" t="str">
            <v>مستنفذ بنتيجة الفصل الأول للعام 2021-2022</v>
          </cell>
        </row>
        <row r="213">
          <cell r="A213">
            <v>324159</v>
          </cell>
          <cell r="B213" t="str">
            <v>هيلان قاسم</v>
          </cell>
          <cell r="C213" t="str">
            <v>نيروز</v>
          </cell>
          <cell r="D213" t="str">
            <v>هديوي</v>
          </cell>
          <cell r="E213" t="str">
            <v>ذكر</v>
          </cell>
          <cell r="F213">
            <v>33623</v>
          </cell>
          <cell r="G213" t="str">
            <v>اللاذقية</v>
          </cell>
          <cell r="H213" t="str">
            <v>العربية السورية</v>
          </cell>
          <cell r="I213" t="str">
            <v>الرابعة</v>
          </cell>
          <cell r="J213" t="str">
            <v>أدبي</v>
          </cell>
          <cell r="L213" t="str">
            <v>اللاذقية</v>
          </cell>
          <cell r="R213">
            <v>9414</v>
          </cell>
          <cell r="S213">
            <v>45722</v>
          </cell>
          <cell r="T213">
            <v>100000</v>
          </cell>
          <cell r="V213" t="str">
            <v>مستنفذ بنتيجة الفصل الأول للعام 2021-2022</v>
          </cell>
        </row>
        <row r="214">
          <cell r="A214">
            <v>324199</v>
          </cell>
          <cell r="B214" t="str">
            <v>يوسف خلوف</v>
          </cell>
          <cell r="C214" t="str">
            <v>نزار</v>
          </cell>
          <cell r="D214" t="str">
            <v>نهله</v>
          </cell>
          <cell r="E214" t="str">
            <v>ذكر</v>
          </cell>
          <cell r="F214">
            <v>34121</v>
          </cell>
          <cell r="G214" t="str">
            <v>اللاذقية</v>
          </cell>
          <cell r="H214" t="str">
            <v>العربية السورية</v>
          </cell>
          <cell r="I214" t="str">
            <v>الرابعة</v>
          </cell>
          <cell r="J214" t="str">
            <v>أدبي</v>
          </cell>
          <cell r="L214" t="str">
            <v>ريف دمشق</v>
          </cell>
          <cell r="V214">
            <v>0</v>
          </cell>
        </row>
        <row r="215">
          <cell r="A215">
            <v>324255</v>
          </cell>
          <cell r="B215" t="str">
            <v>باسل عسكر</v>
          </cell>
          <cell r="C215" t="str">
            <v>عطيه</v>
          </cell>
          <cell r="D215" t="str">
            <v>رفيقه</v>
          </cell>
          <cell r="E215" t="str">
            <v>ذكر</v>
          </cell>
          <cell r="F215">
            <v>28209</v>
          </cell>
          <cell r="G215" t="str">
            <v>كسوة</v>
          </cell>
          <cell r="H215" t="str">
            <v>العربية السورية</v>
          </cell>
          <cell r="I215" t="str">
            <v>الرابعة</v>
          </cell>
          <cell r="J215" t="str">
            <v>أدبي</v>
          </cell>
          <cell r="L215" t="str">
            <v>دمشق</v>
          </cell>
          <cell r="V215">
            <v>0</v>
          </cell>
        </row>
        <row r="216">
          <cell r="A216">
            <v>324454</v>
          </cell>
          <cell r="B216" t="str">
            <v>عبد الكريم نصرالله</v>
          </cell>
          <cell r="C216" t="str">
            <v>نصر الله</v>
          </cell>
          <cell r="D216" t="str">
            <v xml:space="preserve">اميرة </v>
          </cell>
          <cell r="E216" t="str">
            <v>ذكر</v>
          </cell>
          <cell r="F216">
            <v>29221</v>
          </cell>
          <cell r="G216" t="str">
            <v>دمشق</v>
          </cell>
          <cell r="H216" t="str">
            <v>العربية السورية</v>
          </cell>
          <cell r="I216" t="str">
            <v>الرابعة</v>
          </cell>
          <cell r="J216" t="str">
            <v>أدبي</v>
          </cell>
          <cell r="L216" t="str">
            <v>دمشق</v>
          </cell>
          <cell r="V216" t="str">
            <v>مستنفذ بنتيجة امتحانات الفصل الثاني للعام 2022-2023</v>
          </cell>
        </row>
        <row r="217">
          <cell r="A217">
            <v>324540</v>
          </cell>
          <cell r="B217" t="str">
            <v>احمد المحمد</v>
          </cell>
          <cell r="C217" t="str">
            <v>محمود</v>
          </cell>
          <cell r="D217" t="str">
            <v>تركيا</v>
          </cell>
          <cell r="E217" t="str">
            <v>ذكر</v>
          </cell>
          <cell r="F217">
            <v>34335</v>
          </cell>
          <cell r="G217" t="str">
            <v>حماه</v>
          </cell>
          <cell r="H217" t="str">
            <v>العربية السورية</v>
          </cell>
          <cell r="I217" t="str">
            <v>الرابعة</v>
          </cell>
          <cell r="J217" t="str">
            <v>علمي</v>
          </cell>
          <cell r="L217" t="str">
            <v>حماة</v>
          </cell>
          <cell r="V217">
            <v>0</v>
          </cell>
        </row>
        <row r="218">
          <cell r="A218">
            <v>324548</v>
          </cell>
          <cell r="B218" t="str">
            <v>احمد جديد</v>
          </cell>
          <cell r="C218" t="str">
            <v>حسين</v>
          </cell>
          <cell r="D218" t="str">
            <v>فريزه</v>
          </cell>
          <cell r="E218" t="str">
            <v>ذكر</v>
          </cell>
          <cell r="F218">
            <v>34927</v>
          </cell>
          <cell r="G218" t="str">
            <v>عين حور</v>
          </cell>
          <cell r="H218" t="str">
            <v>العربية السورية</v>
          </cell>
          <cell r="I218" t="str">
            <v>الرابعة</v>
          </cell>
          <cell r="J218" t="str">
            <v>علمي</v>
          </cell>
          <cell r="L218" t="str">
            <v>ريف دمشق</v>
          </cell>
          <cell r="V218" t="str">
            <v>مستنفذ بنتيجة الفصل الثاني للعام 2021-2022</v>
          </cell>
        </row>
        <row r="219">
          <cell r="A219">
            <v>324587</v>
          </cell>
          <cell r="B219" t="str">
            <v>اعتدال شعبان</v>
          </cell>
          <cell r="C219" t="str">
            <v>احمد</v>
          </cell>
          <cell r="D219" t="str">
            <v/>
          </cell>
          <cell r="I219" t="str">
            <v>الرابعة</v>
          </cell>
          <cell r="V219" t="str">
            <v>مستنفذ بنتيجة الفصل الأول للعام 2021-2022</v>
          </cell>
        </row>
        <row r="220">
          <cell r="A220">
            <v>324707</v>
          </cell>
          <cell r="B220" t="str">
            <v>بسمة المسالمة</v>
          </cell>
          <cell r="C220" t="str">
            <v>فرحان</v>
          </cell>
          <cell r="D220" t="str">
            <v>غازيه</v>
          </cell>
          <cell r="E220" t="str">
            <v>أنثى</v>
          </cell>
          <cell r="F220">
            <v>29393</v>
          </cell>
          <cell r="G220" t="str">
            <v>درعا</v>
          </cell>
          <cell r="H220" t="str">
            <v>العربية السورية</v>
          </cell>
          <cell r="I220" t="str">
            <v>الرابعة</v>
          </cell>
          <cell r="J220" t="str">
            <v>أدبي</v>
          </cell>
          <cell r="L220" t="str">
            <v>القنيطرة</v>
          </cell>
          <cell r="V220">
            <v>0</v>
          </cell>
        </row>
        <row r="221">
          <cell r="A221">
            <v>324744</v>
          </cell>
          <cell r="B221" t="str">
            <v>جعفر هيفا</v>
          </cell>
          <cell r="C221" t="str">
            <v>علي</v>
          </cell>
          <cell r="D221" t="str">
            <v>وفاء</v>
          </cell>
          <cell r="E221" t="str">
            <v>ذكر</v>
          </cell>
          <cell r="F221">
            <v>34362</v>
          </cell>
          <cell r="G221" t="str">
            <v>دمشق</v>
          </cell>
          <cell r="H221" t="str">
            <v>العربية السورية</v>
          </cell>
          <cell r="I221" t="str">
            <v>الرابعة</v>
          </cell>
          <cell r="J221" t="str">
            <v>أدبي</v>
          </cell>
          <cell r="L221" t="str">
            <v>دمشق</v>
          </cell>
          <cell r="V221">
            <v>0</v>
          </cell>
        </row>
        <row r="222">
          <cell r="A222">
            <v>324756</v>
          </cell>
          <cell r="B222" t="str">
            <v>جوانا البدي</v>
          </cell>
          <cell r="C222" t="str">
            <v>محمد</v>
          </cell>
          <cell r="D222" t="str">
            <v>امينة</v>
          </cell>
          <cell r="E222" t="str">
            <v>ذكر</v>
          </cell>
          <cell r="F222">
            <v>34235</v>
          </cell>
          <cell r="G222" t="str">
            <v>اللاذقية</v>
          </cell>
          <cell r="H222" t="str">
            <v>العربية السورية</v>
          </cell>
          <cell r="I222" t="str">
            <v>الرابعة</v>
          </cell>
          <cell r="J222" t="str">
            <v>أدبي</v>
          </cell>
          <cell r="L222" t="str">
            <v>القنيطرة</v>
          </cell>
          <cell r="V222">
            <v>0</v>
          </cell>
        </row>
        <row r="223">
          <cell r="A223">
            <v>324854</v>
          </cell>
          <cell r="B223" t="str">
            <v>ديما شمعه</v>
          </cell>
          <cell r="C223" t="str">
            <v>محمد</v>
          </cell>
          <cell r="D223" t="str">
            <v>بشيره</v>
          </cell>
          <cell r="E223" t="str">
            <v>أنثى</v>
          </cell>
          <cell r="F223">
            <v>34010</v>
          </cell>
          <cell r="G223" t="str">
            <v>جبعدين</v>
          </cell>
          <cell r="H223" t="str">
            <v>العربية السورية</v>
          </cell>
          <cell r="I223" t="str">
            <v>الرابعة</v>
          </cell>
          <cell r="J223" t="str">
            <v>أدبي</v>
          </cell>
          <cell r="L223" t="str">
            <v>ريف دمشق</v>
          </cell>
          <cell r="V223">
            <v>0</v>
          </cell>
        </row>
        <row r="224">
          <cell r="A224">
            <v>324927</v>
          </cell>
          <cell r="B224" t="str">
            <v>رنيم القدسي</v>
          </cell>
          <cell r="C224" t="str">
            <v>محمد عرفان</v>
          </cell>
          <cell r="D224" t="str">
            <v>مرفت</v>
          </cell>
          <cell r="E224" t="str">
            <v>أنثى</v>
          </cell>
          <cell r="F224">
            <v>35442</v>
          </cell>
          <cell r="G224" t="str">
            <v>دمشق</v>
          </cell>
          <cell r="H224" t="str">
            <v>العربية السورية</v>
          </cell>
          <cell r="I224" t="str">
            <v>الرابعة</v>
          </cell>
          <cell r="J224" t="str">
            <v>علمي</v>
          </cell>
          <cell r="L224" t="str">
            <v>دمشق</v>
          </cell>
          <cell r="V224" t="str">
            <v>مستنفذ بنتيجة الفصل الأول للعام 2022-2023</v>
          </cell>
        </row>
        <row r="225">
          <cell r="A225">
            <v>324954</v>
          </cell>
          <cell r="B225" t="str">
            <v>روان ناصر</v>
          </cell>
          <cell r="C225" t="str">
            <v>مهند</v>
          </cell>
          <cell r="D225" t="str">
            <v>هيفاء</v>
          </cell>
          <cell r="E225" t="str">
            <v>أنثى</v>
          </cell>
          <cell r="F225">
            <v>35431</v>
          </cell>
          <cell r="G225" t="str">
            <v>حماة</v>
          </cell>
          <cell r="H225" t="str">
            <v>العربية السورية</v>
          </cell>
          <cell r="I225" t="str">
            <v>الرابعة</v>
          </cell>
          <cell r="J225" t="str">
            <v>أدبي</v>
          </cell>
          <cell r="L225" t="str">
            <v>حماة</v>
          </cell>
          <cell r="V225">
            <v>0</v>
          </cell>
        </row>
        <row r="226">
          <cell r="A226">
            <v>325073</v>
          </cell>
          <cell r="B226" t="str">
            <v>صياح الكفيري</v>
          </cell>
          <cell r="C226" t="str">
            <v>زيد</v>
          </cell>
          <cell r="D226" t="str">
            <v>فاديا</v>
          </cell>
          <cell r="E226" t="str">
            <v>ذكر</v>
          </cell>
          <cell r="F226">
            <v>34700</v>
          </cell>
          <cell r="G226" t="str">
            <v>دير الزور</v>
          </cell>
          <cell r="H226" t="str">
            <v>العربية السورية</v>
          </cell>
          <cell r="I226" t="str">
            <v>الرابعة</v>
          </cell>
          <cell r="J226" t="str">
            <v>أدبي</v>
          </cell>
          <cell r="L226" t="str">
            <v>السويداء</v>
          </cell>
          <cell r="V226" t="str">
            <v>مستنفذ فصل أول 2022-2023</v>
          </cell>
        </row>
        <row r="227">
          <cell r="A227">
            <v>325311</v>
          </cell>
          <cell r="B227" t="str">
            <v>فاطمة سليمان</v>
          </cell>
          <cell r="C227" t="str">
            <v>سجيع</v>
          </cell>
          <cell r="D227" t="str">
            <v>غاده</v>
          </cell>
          <cell r="E227" t="str">
            <v>أنثى</v>
          </cell>
          <cell r="F227">
            <v>35112</v>
          </cell>
          <cell r="G227" t="str">
            <v>دمشق</v>
          </cell>
          <cell r="H227" t="str">
            <v>العربية السورية</v>
          </cell>
          <cell r="I227" t="str">
            <v>الرابعة</v>
          </cell>
          <cell r="J227" t="str">
            <v>أدبي</v>
          </cell>
          <cell r="L227" t="str">
            <v>ريف دمشق</v>
          </cell>
          <cell r="V227" t="str">
            <v>مستنفذ بنتيجة امتحانات الفصل الثاني للعام 2022-2023</v>
          </cell>
        </row>
        <row r="228">
          <cell r="A228">
            <v>325312</v>
          </cell>
          <cell r="B228" t="str">
            <v>فاطمة صالح</v>
          </cell>
          <cell r="C228" t="str">
            <v>يوسف</v>
          </cell>
          <cell r="D228" t="str">
            <v>حنان</v>
          </cell>
          <cell r="E228" t="str">
            <v>أنثى</v>
          </cell>
          <cell r="F228">
            <v>33786</v>
          </cell>
          <cell r="G228" t="str">
            <v>حماه</v>
          </cell>
          <cell r="H228" t="str">
            <v>الفلسطينية السورية</v>
          </cell>
          <cell r="I228" t="str">
            <v>الرابعة</v>
          </cell>
          <cell r="J228" t="str">
            <v>أدبي</v>
          </cell>
          <cell r="L228" t="str">
            <v>دمشق</v>
          </cell>
          <cell r="V228">
            <v>0</v>
          </cell>
        </row>
        <row r="229">
          <cell r="A229">
            <v>325362</v>
          </cell>
          <cell r="B229" t="str">
            <v>كنان الحمصي</v>
          </cell>
          <cell r="C229" t="str">
            <v>عبد الرزاق</v>
          </cell>
          <cell r="D229" t="str">
            <v>سوسن</v>
          </cell>
          <cell r="E229" t="str">
            <v>ذكر</v>
          </cell>
          <cell r="F229">
            <v>33495</v>
          </cell>
          <cell r="G229" t="str">
            <v>دمشق</v>
          </cell>
          <cell r="H229" t="str">
            <v>العربية السورية</v>
          </cell>
          <cell r="I229" t="str">
            <v>الرابعة</v>
          </cell>
          <cell r="J229" t="str">
            <v>أدبي</v>
          </cell>
          <cell r="L229" t="str">
            <v>دمشق</v>
          </cell>
          <cell r="V229" t="str">
            <v>مستنفذ بنتيجة الفصل الأول للعام 2021-2022</v>
          </cell>
        </row>
        <row r="230">
          <cell r="A230">
            <v>325391</v>
          </cell>
          <cell r="B230" t="str">
            <v>ليث عزام</v>
          </cell>
          <cell r="C230" t="str">
            <v>رياض</v>
          </cell>
          <cell r="D230" t="str">
            <v>فيروز</v>
          </cell>
          <cell r="E230" t="str">
            <v>ذكر</v>
          </cell>
          <cell r="F230">
            <v>34920</v>
          </cell>
          <cell r="G230" t="str">
            <v>اشرفية صحنايا</v>
          </cell>
          <cell r="H230" t="str">
            <v>العربية السورية</v>
          </cell>
          <cell r="I230" t="str">
            <v>الرابعة</v>
          </cell>
          <cell r="J230" t="str">
            <v>أدبي</v>
          </cell>
          <cell r="L230" t="str">
            <v>ريف دمشق</v>
          </cell>
          <cell r="V230" t="str">
            <v>مستنفذ بنتيجة امتحانات الفصل الثاني للعام 2022-2023</v>
          </cell>
        </row>
        <row r="231">
          <cell r="A231">
            <v>325516</v>
          </cell>
          <cell r="B231" t="str">
            <v>محمد رغيد حلله لي</v>
          </cell>
          <cell r="C231" t="str">
            <v>محي الدين</v>
          </cell>
          <cell r="D231" t="str">
            <v>منيره</v>
          </cell>
          <cell r="E231" t="str">
            <v>ذكر</v>
          </cell>
          <cell r="F231">
            <v>34243</v>
          </cell>
          <cell r="G231" t="str">
            <v>دمشق</v>
          </cell>
          <cell r="H231" t="str">
            <v>العربية السورية</v>
          </cell>
          <cell r="I231" t="str">
            <v>الرابعة</v>
          </cell>
          <cell r="J231" t="str">
            <v>أدبي</v>
          </cell>
          <cell r="L231" t="str">
            <v>دمشق</v>
          </cell>
          <cell r="V231">
            <v>0</v>
          </cell>
        </row>
        <row r="232">
          <cell r="A232">
            <v>325525</v>
          </cell>
          <cell r="B232" t="str">
            <v>محمد سمور</v>
          </cell>
          <cell r="C232" t="str">
            <v>خالد</v>
          </cell>
          <cell r="D232" t="str">
            <v>نجاح</v>
          </cell>
          <cell r="E232" t="str">
            <v>ذكر</v>
          </cell>
          <cell r="F232">
            <v>34431</v>
          </cell>
          <cell r="G232" t="str">
            <v>جيرود</v>
          </cell>
          <cell r="H232" t="str">
            <v>العربية السورية</v>
          </cell>
          <cell r="I232" t="str">
            <v>الرابعة</v>
          </cell>
          <cell r="J232" t="str">
            <v>أدبي</v>
          </cell>
          <cell r="L232" t="str">
            <v>ريف دمشق</v>
          </cell>
          <cell r="V232">
            <v>0</v>
          </cell>
        </row>
        <row r="233">
          <cell r="A233">
            <v>325617</v>
          </cell>
          <cell r="B233" t="str">
            <v>محمود خللو</v>
          </cell>
          <cell r="C233" t="str">
            <v>حسن</v>
          </cell>
          <cell r="D233" t="str">
            <v>فكربه</v>
          </cell>
          <cell r="E233" t="str">
            <v>ذكر</v>
          </cell>
          <cell r="F233">
            <v>35431</v>
          </cell>
          <cell r="G233" t="str">
            <v>الراعي</v>
          </cell>
          <cell r="H233" t="str">
            <v>العربية السورية</v>
          </cell>
          <cell r="I233" t="str">
            <v>الرابعة</v>
          </cell>
          <cell r="J233" t="str">
            <v>أدبي</v>
          </cell>
          <cell r="L233" t="str">
            <v>دمشق</v>
          </cell>
          <cell r="V233" t="str">
            <v>مستنفذ فصل أول 2022-2023</v>
          </cell>
        </row>
        <row r="234">
          <cell r="A234">
            <v>325628</v>
          </cell>
          <cell r="B234" t="str">
            <v>مخلص الطويل</v>
          </cell>
          <cell r="C234" t="str">
            <v>موسى</v>
          </cell>
          <cell r="D234" t="str">
            <v>مرجه</v>
          </cell>
          <cell r="E234" t="str">
            <v>ذكر</v>
          </cell>
          <cell r="F234">
            <v>28491</v>
          </cell>
          <cell r="G234" t="str">
            <v>الصنمين</v>
          </cell>
          <cell r="H234" t="str">
            <v>العربية السورية</v>
          </cell>
          <cell r="I234" t="str">
            <v>الرابعة</v>
          </cell>
          <cell r="V234" t="str">
            <v>مستنفذ فصل أول 2022-2023</v>
          </cell>
        </row>
        <row r="235">
          <cell r="A235">
            <v>325652</v>
          </cell>
          <cell r="B235" t="str">
            <v>مسعود حسن</v>
          </cell>
          <cell r="C235" t="str">
            <v>غسان</v>
          </cell>
          <cell r="D235" t="str">
            <v>هالة</v>
          </cell>
          <cell r="E235" t="str">
            <v>ذكر</v>
          </cell>
          <cell r="F235">
            <v>31726</v>
          </cell>
          <cell r="G235" t="str">
            <v>اللاذقية</v>
          </cell>
          <cell r="H235" t="str">
            <v>العربية السورية</v>
          </cell>
          <cell r="I235" t="str">
            <v>الرابعة</v>
          </cell>
          <cell r="J235" t="str">
            <v>أدبي</v>
          </cell>
          <cell r="L235" t="str">
            <v>اللاذقية</v>
          </cell>
          <cell r="V235">
            <v>0</v>
          </cell>
        </row>
        <row r="236">
          <cell r="A236">
            <v>325680</v>
          </cell>
          <cell r="B236" t="str">
            <v>منال طالب</v>
          </cell>
          <cell r="C236" t="str">
            <v>مروان</v>
          </cell>
          <cell r="D236" t="str">
            <v>امنه</v>
          </cell>
          <cell r="E236" t="str">
            <v>أنثى</v>
          </cell>
          <cell r="F236">
            <v>33162</v>
          </cell>
          <cell r="G236" t="str">
            <v xml:space="preserve">دمشق </v>
          </cell>
          <cell r="H236" t="str">
            <v>العربية السورية</v>
          </cell>
          <cell r="I236" t="str">
            <v>الرابعة</v>
          </cell>
          <cell r="J236" t="str">
            <v>أدبي</v>
          </cell>
          <cell r="L236" t="str">
            <v>ريف دمشق</v>
          </cell>
          <cell r="V236">
            <v>0</v>
          </cell>
        </row>
        <row r="237">
          <cell r="A237">
            <v>325722</v>
          </cell>
          <cell r="B237" t="str">
            <v>ناصر شيحا</v>
          </cell>
          <cell r="C237" t="str">
            <v xml:space="preserve">يحيى </v>
          </cell>
          <cell r="D237" t="str">
            <v xml:space="preserve">زينات </v>
          </cell>
          <cell r="E237" t="str">
            <v>ذكر</v>
          </cell>
          <cell r="F237">
            <v>26454</v>
          </cell>
          <cell r="G237" t="str">
            <v xml:space="preserve">الكويت </v>
          </cell>
          <cell r="H237" t="str">
            <v>الفلسطينية السورية</v>
          </cell>
          <cell r="I237" t="str">
            <v>الرابعة</v>
          </cell>
          <cell r="J237" t="str">
            <v>أدبي</v>
          </cell>
          <cell r="L237" t="str">
            <v>غير سورية</v>
          </cell>
          <cell r="V237">
            <v>0</v>
          </cell>
        </row>
        <row r="238">
          <cell r="A238">
            <v>325878</v>
          </cell>
          <cell r="B238" t="str">
            <v>يوسف البكر</v>
          </cell>
          <cell r="C238" t="str">
            <v>حمدي</v>
          </cell>
          <cell r="D238" t="str">
            <v>فايزه</v>
          </cell>
          <cell r="E238" t="str">
            <v>ذكر</v>
          </cell>
          <cell r="F238">
            <v>32143</v>
          </cell>
          <cell r="G238" t="str">
            <v>درعا</v>
          </cell>
          <cell r="H238" t="str">
            <v>العربية السورية</v>
          </cell>
          <cell r="I238" t="str">
            <v>الرابعة</v>
          </cell>
          <cell r="J238" t="str">
            <v>أدبي</v>
          </cell>
          <cell r="L238" t="str">
            <v>القنيطرة</v>
          </cell>
          <cell r="V238" t="str">
            <v>مستنفذ بنتيجة الفصل الثاني للعام 2021-2022</v>
          </cell>
        </row>
        <row r="239">
          <cell r="A239">
            <v>325887</v>
          </cell>
          <cell r="B239" t="str">
            <v>خالد العلوش</v>
          </cell>
          <cell r="C239" t="str">
            <v>جميل</v>
          </cell>
          <cell r="D239" t="str">
            <v>أمل</v>
          </cell>
          <cell r="E239" t="str">
            <v>ذكر</v>
          </cell>
          <cell r="F239">
            <v>34150</v>
          </cell>
          <cell r="G239" t="str">
            <v>جباب</v>
          </cell>
          <cell r="H239" t="str">
            <v>العربية السورية</v>
          </cell>
          <cell r="I239" t="str">
            <v>الرابعة</v>
          </cell>
          <cell r="J239" t="str">
            <v>أدبي</v>
          </cell>
          <cell r="L239" t="str">
            <v>القنيطرة</v>
          </cell>
          <cell r="V239">
            <v>0</v>
          </cell>
        </row>
        <row r="240">
          <cell r="A240">
            <v>325969</v>
          </cell>
          <cell r="B240" t="str">
            <v>يحيى كمون</v>
          </cell>
          <cell r="C240" t="str">
            <v>محمود</v>
          </cell>
          <cell r="D240" t="str">
            <v>لميه</v>
          </cell>
          <cell r="E240" t="str">
            <v>ذكر</v>
          </cell>
          <cell r="F240">
            <v>33239</v>
          </cell>
          <cell r="G240" t="str">
            <v>يبرود</v>
          </cell>
          <cell r="H240" t="str">
            <v>العربية السورية</v>
          </cell>
          <cell r="I240" t="str">
            <v>الرابعة</v>
          </cell>
          <cell r="J240" t="str">
            <v>أدبي</v>
          </cell>
          <cell r="L240" t="str">
            <v>دمشق</v>
          </cell>
          <cell r="V240">
            <v>0</v>
          </cell>
        </row>
        <row r="241">
          <cell r="A241">
            <v>325989</v>
          </cell>
          <cell r="B241" t="str">
            <v>سامر الزين</v>
          </cell>
          <cell r="C241" t="str">
            <v>محمد خالد</v>
          </cell>
          <cell r="D241" t="str">
            <v>عايده</v>
          </cell>
          <cell r="E241" t="str">
            <v>ذكر</v>
          </cell>
          <cell r="F241">
            <v>28537</v>
          </cell>
          <cell r="G241" t="str">
            <v>دمشق</v>
          </cell>
          <cell r="H241" t="str">
            <v>العربية السورية</v>
          </cell>
          <cell r="I241" t="str">
            <v>الرابعة</v>
          </cell>
          <cell r="J241" t="str">
            <v>أدبي</v>
          </cell>
          <cell r="L241" t="str">
            <v>دمشق</v>
          </cell>
          <cell r="V241" t="str">
            <v>مستنفذ بنتيجة الفصل الأول للعام 2021-2022</v>
          </cell>
        </row>
        <row r="242">
          <cell r="A242">
            <v>326037</v>
          </cell>
          <cell r="B242" t="str">
            <v>نذير موسى</v>
          </cell>
          <cell r="C242" t="str">
            <v>عادل</v>
          </cell>
          <cell r="D242" t="str">
            <v>فاطمة</v>
          </cell>
          <cell r="E242" t="str">
            <v>ذكر</v>
          </cell>
          <cell r="F242">
            <v>28983</v>
          </cell>
          <cell r="G242" t="str">
            <v xml:space="preserve">السيدة زينب </v>
          </cell>
          <cell r="H242" t="str">
            <v>الفلسطينية السورية</v>
          </cell>
          <cell r="I242" t="str">
            <v>الرابعة</v>
          </cell>
          <cell r="J242" t="str">
            <v>علمي</v>
          </cell>
          <cell r="L242" t="str">
            <v>القنيطرة</v>
          </cell>
          <cell r="V242">
            <v>0</v>
          </cell>
        </row>
        <row r="243">
          <cell r="A243">
            <v>326077</v>
          </cell>
          <cell r="B243" t="str">
            <v>زين سليمان</v>
          </cell>
          <cell r="C243" t="str">
            <v>جمال</v>
          </cell>
          <cell r="D243" t="str">
            <v>فاطمه</v>
          </cell>
          <cell r="E243" t="str">
            <v>ذكر</v>
          </cell>
          <cell r="F243">
            <v>34730</v>
          </cell>
          <cell r="G243" t="str">
            <v>شمسكين</v>
          </cell>
          <cell r="H243" t="str">
            <v>العربية السورية</v>
          </cell>
          <cell r="I243" t="str">
            <v>الرابعة</v>
          </cell>
          <cell r="J243" t="str">
            <v>أدبي</v>
          </cell>
          <cell r="L243" t="str">
            <v>درعا</v>
          </cell>
          <cell r="V243">
            <v>0</v>
          </cell>
        </row>
        <row r="244">
          <cell r="A244">
            <v>326115</v>
          </cell>
          <cell r="B244" t="str">
            <v>إيمان اللو</v>
          </cell>
          <cell r="C244" t="str">
            <v>خليل</v>
          </cell>
          <cell r="D244" t="str">
            <v>يسرا</v>
          </cell>
          <cell r="E244" t="str">
            <v>أنثى</v>
          </cell>
          <cell r="F244">
            <v>21687</v>
          </cell>
          <cell r="G244" t="str">
            <v>دمشق</v>
          </cell>
          <cell r="H244" t="str">
            <v>العربية السورية</v>
          </cell>
          <cell r="I244" t="str">
            <v>الرابعة</v>
          </cell>
          <cell r="J244" t="str">
            <v>أدبي</v>
          </cell>
          <cell r="L244" t="str">
            <v>دمشق</v>
          </cell>
          <cell r="V244" t="str">
            <v>مستنفذ بنتيجة الفصل الأول للعام 2022-2023</v>
          </cell>
        </row>
        <row r="245">
          <cell r="A245">
            <v>326138</v>
          </cell>
          <cell r="B245" t="str">
            <v>احمد مصيني</v>
          </cell>
          <cell r="C245" t="str">
            <v>حسين</v>
          </cell>
          <cell r="D245" t="str">
            <v>ساره</v>
          </cell>
          <cell r="E245" t="str">
            <v>ذكر</v>
          </cell>
          <cell r="F245">
            <v>28950</v>
          </cell>
          <cell r="G245" t="str">
            <v>خالدية</v>
          </cell>
          <cell r="H245" t="str">
            <v>العربية السورية</v>
          </cell>
          <cell r="I245" t="str">
            <v>الرابعة</v>
          </cell>
          <cell r="J245" t="str">
            <v>أدبي</v>
          </cell>
          <cell r="L245" t="str">
            <v>حماة</v>
          </cell>
          <cell r="V245">
            <v>0</v>
          </cell>
        </row>
        <row r="246">
          <cell r="A246">
            <v>326197</v>
          </cell>
          <cell r="B246" t="str">
            <v>ريم حمود</v>
          </cell>
          <cell r="C246" t="str">
            <v>محمد</v>
          </cell>
          <cell r="D246" t="str">
            <v>غانية</v>
          </cell>
          <cell r="E246" t="str">
            <v>أنثى</v>
          </cell>
          <cell r="F246">
            <v>34912</v>
          </cell>
          <cell r="G246" t="str">
            <v>حمص</v>
          </cell>
          <cell r="H246" t="str">
            <v>العربية السورية</v>
          </cell>
          <cell r="I246" t="str">
            <v>الرابعة</v>
          </cell>
          <cell r="V246">
            <v>0</v>
          </cell>
        </row>
        <row r="247">
          <cell r="A247">
            <v>326207</v>
          </cell>
          <cell r="B247" t="str">
            <v>ورد رمو الولو</v>
          </cell>
          <cell r="C247" t="str">
            <v>حسان</v>
          </cell>
          <cell r="D247" t="str">
            <v>شاديه</v>
          </cell>
          <cell r="E247" t="str">
            <v>ذكر</v>
          </cell>
          <cell r="F247">
            <v>35065</v>
          </cell>
          <cell r="G247" t="str">
            <v>حلب</v>
          </cell>
          <cell r="H247" t="str">
            <v>العربية السورية</v>
          </cell>
          <cell r="I247" t="str">
            <v>الرابعة</v>
          </cell>
          <cell r="J247" t="str">
            <v>أدبي</v>
          </cell>
          <cell r="L247" t="str">
            <v>دمشق</v>
          </cell>
          <cell r="V247">
            <v>0</v>
          </cell>
        </row>
        <row r="248">
          <cell r="A248">
            <v>326237</v>
          </cell>
          <cell r="B248" t="str">
            <v>نسرين العباس</v>
          </cell>
          <cell r="C248" t="str">
            <v>يوسف</v>
          </cell>
          <cell r="D248" t="str">
            <v>مريم</v>
          </cell>
          <cell r="E248" t="str">
            <v>أنثى</v>
          </cell>
          <cell r="F248">
            <v>31787</v>
          </cell>
          <cell r="G248" t="str">
            <v>الشلحه</v>
          </cell>
          <cell r="H248" t="str">
            <v>العربية السورية</v>
          </cell>
          <cell r="I248" t="str">
            <v>الرابعة</v>
          </cell>
          <cell r="J248" t="str">
            <v>أدبي</v>
          </cell>
          <cell r="L248" t="str">
            <v>ريف دمشق</v>
          </cell>
          <cell r="V248" t="str">
            <v>مستنفذ بنتيجة الفصل الثاني للعام 2021-2022</v>
          </cell>
        </row>
        <row r="249">
          <cell r="A249">
            <v>326306</v>
          </cell>
          <cell r="B249" t="str">
            <v>منى كركر</v>
          </cell>
          <cell r="C249" t="str">
            <v>نادر</v>
          </cell>
          <cell r="D249" t="str">
            <v>عاشه</v>
          </cell>
          <cell r="E249" t="str">
            <v>أنثى</v>
          </cell>
          <cell r="F249">
            <v>34140</v>
          </cell>
          <cell r="G249" t="str">
            <v>دمشق</v>
          </cell>
          <cell r="H249" t="str">
            <v>العربية السورية</v>
          </cell>
          <cell r="I249" t="str">
            <v>الرابعة</v>
          </cell>
          <cell r="J249" t="str">
            <v>أدبي</v>
          </cell>
          <cell r="L249" t="str">
            <v>دمشق</v>
          </cell>
          <cell r="V249">
            <v>0</v>
          </cell>
        </row>
        <row r="250">
          <cell r="A250">
            <v>326311</v>
          </cell>
          <cell r="B250" t="str">
            <v>علي العلي</v>
          </cell>
          <cell r="C250" t="str">
            <v>عيسى</v>
          </cell>
          <cell r="D250" t="str">
            <v>امل</v>
          </cell>
          <cell r="E250" t="str">
            <v>ذكر</v>
          </cell>
          <cell r="F250">
            <v>30682</v>
          </cell>
          <cell r="G250" t="str">
            <v xml:space="preserve">حماه العزيزية </v>
          </cell>
          <cell r="H250" t="str">
            <v>العربية السورية</v>
          </cell>
          <cell r="I250" t="str">
            <v>الرابعة</v>
          </cell>
          <cell r="J250" t="str">
            <v>أدبي</v>
          </cell>
          <cell r="L250" t="str">
            <v>دمشق</v>
          </cell>
          <cell r="V250">
            <v>0</v>
          </cell>
        </row>
        <row r="251">
          <cell r="A251">
            <v>326331</v>
          </cell>
          <cell r="B251" t="str">
            <v>ريم التركماني</v>
          </cell>
          <cell r="C251" t="str">
            <v>محمدربيع</v>
          </cell>
          <cell r="D251" t="str">
            <v>ثناء</v>
          </cell>
          <cell r="E251" t="str">
            <v>أنثى</v>
          </cell>
          <cell r="F251">
            <v>33979</v>
          </cell>
          <cell r="G251" t="str">
            <v>دمشق</v>
          </cell>
          <cell r="H251" t="str">
            <v>العربية السورية</v>
          </cell>
          <cell r="I251" t="str">
            <v>الرابعة</v>
          </cell>
          <cell r="J251" t="str">
            <v>أدبي</v>
          </cell>
          <cell r="L251" t="str">
            <v>دمشق</v>
          </cell>
          <cell r="V251" t="str">
            <v>مستنفذ بنتيجة امتحانات الفصل الثاني للعام 2022-2023</v>
          </cell>
        </row>
        <row r="252">
          <cell r="A252">
            <v>326344</v>
          </cell>
          <cell r="B252" t="str">
            <v>سمر سمره</v>
          </cell>
          <cell r="C252" t="str">
            <v>محمود</v>
          </cell>
          <cell r="D252" t="str">
            <v>ناديا</v>
          </cell>
          <cell r="E252" t="str">
            <v>أنثى</v>
          </cell>
          <cell r="F252">
            <v>31046</v>
          </cell>
          <cell r="G252" t="str">
            <v>معيصره</v>
          </cell>
          <cell r="H252" t="str">
            <v>العربية السورية</v>
          </cell>
          <cell r="I252" t="str">
            <v>الرابعة</v>
          </cell>
          <cell r="J252" t="str">
            <v>أدبي</v>
          </cell>
          <cell r="L252" t="str">
            <v>اللاذقية</v>
          </cell>
          <cell r="V252">
            <v>0</v>
          </cell>
        </row>
        <row r="253">
          <cell r="A253">
            <v>326360</v>
          </cell>
          <cell r="B253" t="str">
            <v>نديم محمد برو</v>
          </cell>
          <cell r="C253" t="str">
            <v>انور</v>
          </cell>
          <cell r="D253" t="str">
            <v>زبيده</v>
          </cell>
          <cell r="E253" t="str">
            <v>ذكر</v>
          </cell>
          <cell r="F253">
            <v>35112</v>
          </cell>
          <cell r="G253" t="str">
            <v>دمشق</v>
          </cell>
          <cell r="H253" t="str">
            <v>الفلسطينية السورية</v>
          </cell>
          <cell r="I253" t="str">
            <v>الرابعة</v>
          </cell>
          <cell r="J253" t="str">
            <v>أدبي</v>
          </cell>
          <cell r="L253" t="str">
            <v>دمشق</v>
          </cell>
          <cell r="V253" t="str">
            <v>مستنفذ بنتيجة الفصل الثاني للعام 2020-2021</v>
          </cell>
        </row>
        <row r="254">
          <cell r="A254">
            <v>326361</v>
          </cell>
          <cell r="B254" t="str">
            <v>محمد سامر سويد</v>
          </cell>
          <cell r="C254" t="str">
            <v>بليغ</v>
          </cell>
          <cell r="D254" t="str">
            <v>مها</v>
          </cell>
          <cell r="E254" t="str">
            <v>ذكر</v>
          </cell>
          <cell r="F254">
            <v>27151</v>
          </cell>
          <cell r="G254" t="str">
            <v>دمشق</v>
          </cell>
          <cell r="H254" t="str">
            <v>العربية السورية</v>
          </cell>
          <cell r="I254" t="str">
            <v>الرابعة</v>
          </cell>
          <cell r="V254" t="str">
            <v>مستنفذ بنتيجة الفصل الثاني للعام 2021-2022</v>
          </cell>
        </row>
        <row r="255">
          <cell r="A255">
            <v>326380</v>
          </cell>
          <cell r="B255" t="str">
            <v>غاليه جبري</v>
          </cell>
          <cell r="C255" t="str">
            <v>جمال</v>
          </cell>
          <cell r="D255" t="str">
            <v>منى</v>
          </cell>
          <cell r="E255" t="str">
            <v>أنثى</v>
          </cell>
          <cell r="F255">
            <v>34335</v>
          </cell>
          <cell r="G255" t="str">
            <v xml:space="preserve">دمشق </v>
          </cell>
          <cell r="H255" t="str">
            <v>العربية السورية</v>
          </cell>
          <cell r="I255" t="str">
            <v>الرابعة</v>
          </cell>
          <cell r="J255" t="str">
            <v>أدبي</v>
          </cell>
          <cell r="L255" t="str">
            <v>دمشق</v>
          </cell>
          <cell r="V255">
            <v>0</v>
          </cell>
        </row>
        <row r="256">
          <cell r="A256">
            <v>326434</v>
          </cell>
          <cell r="B256" t="str">
            <v>طارق الغفير</v>
          </cell>
          <cell r="C256" t="str">
            <v>نذير</v>
          </cell>
          <cell r="D256" t="str">
            <v>سميره</v>
          </cell>
          <cell r="E256" t="str">
            <v>ذكر</v>
          </cell>
          <cell r="F256">
            <v>34613</v>
          </cell>
          <cell r="G256" t="str">
            <v>دمشق</v>
          </cell>
          <cell r="H256" t="str">
            <v>العربية السورية</v>
          </cell>
          <cell r="I256" t="str">
            <v>الرابعة</v>
          </cell>
          <cell r="J256" t="str">
            <v>أدبي</v>
          </cell>
          <cell r="L256" t="str">
            <v>دمشق</v>
          </cell>
          <cell r="V256">
            <v>0</v>
          </cell>
        </row>
        <row r="257">
          <cell r="A257">
            <v>326437</v>
          </cell>
          <cell r="B257" t="str">
            <v>مروه مارديني</v>
          </cell>
          <cell r="C257" t="str">
            <v>ايمن</v>
          </cell>
          <cell r="D257" t="str">
            <v>هناء</v>
          </cell>
          <cell r="E257" t="str">
            <v>أنثى</v>
          </cell>
          <cell r="F257">
            <v>31177</v>
          </cell>
          <cell r="G257" t="str">
            <v>دمشق</v>
          </cell>
          <cell r="H257" t="str">
            <v>العربية السورية</v>
          </cell>
          <cell r="I257" t="str">
            <v>الرابعة</v>
          </cell>
          <cell r="J257" t="str">
            <v>أدبي</v>
          </cell>
          <cell r="L257" t="str">
            <v>ريف دمشق</v>
          </cell>
          <cell r="V257">
            <v>0</v>
          </cell>
        </row>
        <row r="258">
          <cell r="A258">
            <v>326449</v>
          </cell>
          <cell r="B258" t="str">
            <v>فاطمه موسى</v>
          </cell>
          <cell r="C258" t="str">
            <v>بدوي</v>
          </cell>
          <cell r="D258" t="str">
            <v>قمر</v>
          </cell>
          <cell r="E258" t="str">
            <v>أنثى</v>
          </cell>
          <cell r="F258">
            <v>33983</v>
          </cell>
          <cell r="G258" t="str">
            <v>حجيره</v>
          </cell>
          <cell r="H258" t="str">
            <v>العربية السورية</v>
          </cell>
          <cell r="I258" t="str">
            <v>الرابعة</v>
          </cell>
          <cell r="J258" t="str">
            <v>أدبي</v>
          </cell>
          <cell r="L258" t="str">
            <v>ريف دمشق</v>
          </cell>
          <cell r="V258">
            <v>0</v>
          </cell>
        </row>
        <row r="259">
          <cell r="A259">
            <v>326545</v>
          </cell>
          <cell r="B259" t="str">
            <v>عاصم الكوسا</v>
          </cell>
          <cell r="C259" t="str">
            <v>خليل</v>
          </cell>
          <cell r="D259" t="str">
            <v>حفيظه</v>
          </cell>
          <cell r="E259" t="str">
            <v>ذكر</v>
          </cell>
          <cell r="F259">
            <v>32983</v>
          </cell>
          <cell r="G259" t="str">
            <v>حماة</v>
          </cell>
          <cell r="H259" t="str">
            <v>العربية السورية</v>
          </cell>
          <cell r="I259" t="str">
            <v>الرابعة</v>
          </cell>
          <cell r="J259" t="str">
            <v>أدبي</v>
          </cell>
          <cell r="L259" t="str">
            <v>درعا</v>
          </cell>
          <cell r="V259">
            <v>0</v>
          </cell>
        </row>
        <row r="260">
          <cell r="A260">
            <v>326546</v>
          </cell>
          <cell r="B260" t="str">
            <v>الاء حبش</v>
          </cell>
          <cell r="C260" t="str">
            <v>محمد مازن</v>
          </cell>
          <cell r="D260" t="str">
            <v>مها</v>
          </cell>
          <cell r="E260" t="str">
            <v>أنثى</v>
          </cell>
          <cell r="F260">
            <v>34701</v>
          </cell>
          <cell r="G260" t="str">
            <v xml:space="preserve">دمشق </v>
          </cell>
          <cell r="H260" t="str">
            <v>العربية السورية</v>
          </cell>
          <cell r="I260" t="str">
            <v>الرابعة</v>
          </cell>
          <cell r="J260" t="str">
            <v>أدبي</v>
          </cell>
          <cell r="L260" t="str">
            <v>دمشق</v>
          </cell>
          <cell r="V260">
            <v>0</v>
          </cell>
        </row>
        <row r="261">
          <cell r="A261">
            <v>326556</v>
          </cell>
          <cell r="B261" t="str">
            <v>هشام عوده</v>
          </cell>
          <cell r="C261" t="str">
            <v>عبد الحسيب</v>
          </cell>
          <cell r="D261" t="str">
            <v>عائشه</v>
          </cell>
          <cell r="E261" t="str">
            <v>ذكر</v>
          </cell>
          <cell r="F261">
            <v>31413</v>
          </cell>
          <cell r="G261" t="str">
            <v>دمشق</v>
          </cell>
          <cell r="H261" t="str">
            <v>العربية السورية</v>
          </cell>
          <cell r="I261" t="str">
            <v>الرابعة</v>
          </cell>
          <cell r="J261" t="str">
            <v>أدبي</v>
          </cell>
          <cell r="L261" t="str">
            <v>دمشق</v>
          </cell>
          <cell r="V261">
            <v>0</v>
          </cell>
        </row>
        <row r="262">
          <cell r="A262">
            <v>326569</v>
          </cell>
          <cell r="B262" t="str">
            <v>وعد الصالح</v>
          </cell>
          <cell r="C262" t="str">
            <v>عدنان</v>
          </cell>
          <cell r="D262" t="str">
            <v>عائشه</v>
          </cell>
          <cell r="E262" t="str">
            <v>أنثى</v>
          </cell>
          <cell r="F262">
            <v>35333</v>
          </cell>
          <cell r="G262" t="str">
            <v>قطنا</v>
          </cell>
          <cell r="H262" t="str">
            <v>العربية السورية</v>
          </cell>
          <cell r="I262" t="str">
            <v>الرابعة</v>
          </cell>
          <cell r="J262" t="str">
            <v>أدبي</v>
          </cell>
          <cell r="L262" t="str">
            <v>دمشق</v>
          </cell>
          <cell r="V262">
            <v>0</v>
          </cell>
        </row>
        <row r="263">
          <cell r="A263">
            <v>326601</v>
          </cell>
          <cell r="B263" t="str">
            <v>حسين شحاده</v>
          </cell>
          <cell r="C263" t="str">
            <v>وهبه</v>
          </cell>
          <cell r="D263" t="str">
            <v>مها</v>
          </cell>
          <cell r="E263" t="str">
            <v>ذكر</v>
          </cell>
          <cell r="F263">
            <v>35431</v>
          </cell>
          <cell r="G263" t="str">
            <v>دمشق</v>
          </cell>
          <cell r="H263" t="str">
            <v>العربية السورية</v>
          </cell>
          <cell r="I263" t="str">
            <v>الرابعة</v>
          </cell>
          <cell r="J263" t="str">
            <v>أدبي</v>
          </cell>
          <cell r="L263" t="str">
            <v>دمشق</v>
          </cell>
          <cell r="V263" t="str">
            <v>حرمان دورتين امتحانيتين - ف1 -22-23</v>
          </cell>
        </row>
        <row r="264">
          <cell r="A264">
            <v>326638</v>
          </cell>
          <cell r="B264" t="str">
            <v>رنا اسبر</v>
          </cell>
          <cell r="C264" t="str">
            <v>فيصل</v>
          </cell>
          <cell r="D264" t="str">
            <v>رابيا</v>
          </cell>
          <cell r="E264" t="str">
            <v>أنثى</v>
          </cell>
          <cell r="F264">
            <v>30498</v>
          </cell>
          <cell r="G264" t="str">
            <v>دمشق</v>
          </cell>
          <cell r="H264" t="str">
            <v>العربية السورية</v>
          </cell>
          <cell r="I264" t="str">
            <v>الرابعة</v>
          </cell>
          <cell r="J264" t="str">
            <v>أدبي</v>
          </cell>
          <cell r="L264" t="str">
            <v>دمشق</v>
          </cell>
          <cell r="V264">
            <v>0</v>
          </cell>
        </row>
        <row r="265">
          <cell r="A265">
            <v>326654</v>
          </cell>
          <cell r="B265" t="str">
            <v>ايهم السوسي</v>
          </cell>
          <cell r="C265" t="str">
            <v>مجيب</v>
          </cell>
          <cell r="D265" t="str">
            <v>هدى</v>
          </cell>
          <cell r="E265" t="str">
            <v>ذكر</v>
          </cell>
          <cell r="F265">
            <v>33604</v>
          </cell>
          <cell r="G265" t="str">
            <v>الرقة</v>
          </cell>
          <cell r="H265" t="str">
            <v>العربية السورية</v>
          </cell>
          <cell r="I265" t="str">
            <v>الرابعة</v>
          </cell>
          <cell r="J265" t="str">
            <v>أدبي</v>
          </cell>
          <cell r="L265" t="str">
            <v>غير سورية</v>
          </cell>
          <cell r="V265">
            <v>0</v>
          </cell>
        </row>
        <row r="266">
          <cell r="A266">
            <v>326662</v>
          </cell>
          <cell r="B266" t="str">
            <v>عماد قباط الشهابي</v>
          </cell>
          <cell r="C266" t="str">
            <v>حسن</v>
          </cell>
          <cell r="D266" t="str">
            <v>هدى</v>
          </cell>
          <cell r="E266" t="str">
            <v>ذكر</v>
          </cell>
          <cell r="F266">
            <v>34394</v>
          </cell>
          <cell r="G266" t="str">
            <v xml:space="preserve">حلب </v>
          </cell>
          <cell r="H266" t="str">
            <v>العربية السورية</v>
          </cell>
          <cell r="I266" t="str">
            <v>الرابعة</v>
          </cell>
          <cell r="J266" t="str">
            <v>أدبي</v>
          </cell>
          <cell r="L266" t="str">
            <v>دمشق</v>
          </cell>
          <cell r="V266">
            <v>0</v>
          </cell>
        </row>
        <row r="267">
          <cell r="A267">
            <v>326674</v>
          </cell>
          <cell r="B267" t="str">
            <v>رانيا عبد الهادي</v>
          </cell>
          <cell r="C267" t="str">
            <v>صالح</v>
          </cell>
          <cell r="D267" t="str">
            <v>سعده</v>
          </cell>
          <cell r="E267" t="str">
            <v>أنثى</v>
          </cell>
          <cell r="F267">
            <v>33744</v>
          </cell>
          <cell r="G267" t="str">
            <v>ريف دمشق</v>
          </cell>
          <cell r="H267" t="str">
            <v>العربية السورية</v>
          </cell>
          <cell r="I267" t="str">
            <v>الرابعة</v>
          </cell>
          <cell r="J267" t="str">
            <v>أدبي</v>
          </cell>
          <cell r="L267" t="str">
            <v>ريف دمشق</v>
          </cell>
          <cell r="V267">
            <v>0</v>
          </cell>
        </row>
        <row r="268">
          <cell r="A268">
            <v>326690</v>
          </cell>
          <cell r="B268" t="str">
            <v>علاء حنوف</v>
          </cell>
          <cell r="C268" t="str">
            <v>سلامه</v>
          </cell>
          <cell r="D268" t="str">
            <v>سلمى</v>
          </cell>
          <cell r="E268" t="str">
            <v>ذكر</v>
          </cell>
          <cell r="F268">
            <v>31108</v>
          </cell>
          <cell r="G268" t="str">
            <v>اللاذقية</v>
          </cell>
          <cell r="H268" t="str">
            <v>العربية السورية</v>
          </cell>
          <cell r="I268" t="str">
            <v>الرابعة</v>
          </cell>
          <cell r="J268" t="str">
            <v>أدبي</v>
          </cell>
          <cell r="L268" t="str">
            <v>اللاذقية</v>
          </cell>
          <cell r="V268">
            <v>0</v>
          </cell>
        </row>
        <row r="269">
          <cell r="A269">
            <v>326756</v>
          </cell>
          <cell r="B269" t="str">
            <v>امال السوادي</v>
          </cell>
          <cell r="C269" t="str">
            <v>محمد كمي</v>
          </cell>
          <cell r="D269" t="str">
            <v>ثناء</v>
          </cell>
          <cell r="E269" t="str">
            <v>أنثى</v>
          </cell>
          <cell r="F269">
            <v>32882</v>
          </cell>
          <cell r="G269" t="str">
            <v>دمشق</v>
          </cell>
          <cell r="H269" t="str">
            <v>العربية السورية</v>
          </cell>
          <cell r="I269" t="str">
            <v>الرابعة</v>
          </cell>
          <cell r="J269" t="str">
            <v>أدبي</v>
          </cell>
          <cell r="L269" t="str">
            <v>ريف دمشق</v>
          </cell>
          <cell r="V269">
            <v>0</v>
          </cell>
        </row>
        <row r="270">
          <cell r="A270">
            <v>326769</v>
          </cell>
          <cell r="B270" t="str">
            <v>رنا مظلوم</v>
          </cell>
          <cell r="C270" t="str">
            <v>احمد</v>
          </cell>
          <cell r="D270" t="str">
            <v>رجاء</v>
          </cell>
          <cell r="E270" t="str">
            <v>أنثى</v>
          </cell>
          <cell r="F270">
            <v>35592</v>
          </cell>
          <cell r="G270" t="str">
            <v>دمشق</v>
          </cell>
          <cell r="H270" t="str">
            <v>العربية السورية</v>
          </cell>
          <cell r="I270" t="str">
            <v>الرابعة</v>
          </cell>
          <cell r="J270" t="str">
            <v>أدبي</v>
          </cell>
          <cell r="L270" t="str">
            <v>دمشق</v>
          </cell>
          <cell r="V270">
            <v>0</v>
          </cell>
        </row>
        <row r="271">
          <cell r="A271">
            <v>326802</v>
          </cell>
          <cell r="B271" t="str">
            <v>مجدي شقير</v>
          </cell>
          <cell r="C271" t="str">
            <v>حامد</v>
          </cell>
          <cell r="D271" t="str">
            <v>جميله</v>
          </cell>
          <cell r="I271" t="str">
            <v>الرابعة</v>
          </cell>
          <cell r="V271" t="str">
            <v>مستنفذ بنتيجة الفصل الأول للعام 2021-2022</v>
          </cell>
        </row>
        <row r="272">
          <cell r="A272">
            <v>326812</v>
          </cell>
          <cell r="B272" t="str">
            <v>سعيد هلال</v>
          </cell>
          <cell r="C272" t="str">
            <v>انيس</v>
          </cell>
          <cell r="D272" t="str">
            <v>سمر</v>
          </cell>
          <cell r="E272" t="str">
            <v>ذكر</v>
          </cell>
          <cell r="F272">
            <v>32393</v>
          </cell>
          <cell r="G272" t="str">
            <v>الكويت</v>
          </cell>
          <cell r="H272" t="str">
            <v>العربية السورية</v>
          </cell>
          <cell r="I272" t="str">
            <v>الرابعة</v>
          </cell>
          <cell r="J272" t="str">
            <v>أدبي</v>
          </cell>
          <cell r="L272" t="str">
            <v>السويداء</v>
          </cell>
          <cell r="V272">
            <v>0</v>
          </cell>
        </row>
        <row r="273">
          <cell r="A273">
            <v>326831</v>
          </cell>
          <cell r="B273" t="str">
            <v>الاء كنعان</v>
          </cell>
          <cell r="C273" t="str">
            <v>خلف</v>
          </cell>
          <cell r="D273" t="str">
            <v>زينب</v>
          </cell>
          <cell r="E273" t="str">
            <v>أنثى</v>
          </cell>
          <cell r="F273">
            <v>34709</v>
          </cell>
          <cell r="G273" t="str">
            <v>دمشق</v>
          </cell>
          <cell r="H273" t="str">
            <v>العربية السورية</v>
          </cell>
          <cell r="I273" t="str">
            <v>الرابعة</v>
          </cell>
          <cell r="J273" t="str">
            <v>أدبي</v>
          </cell>
          <cell r="L273" t="str">
            <v>ريف دمشق</v>
          </cell>
          <cell r="V273">
            <v>0</v>
          </cell>
        </row>
        <row r="274">
          <cell r="A274">
            <v>326857</v>
          </cell>
          <cell r="B274" t="str">
            <v>عبد الله قطرميز</v>
          </cell>
          <cell r="C274" t="str">
            <v>احمد</v>
          </cell>
          <cell r="D274" t="str">
            <v>اميره</v>
          </cell>
          <cell r="E274" t="str">
            <v>ذكر</v>
          </cell>
          <cell r="F274">
            <v>35796</v>
          </cell>
          <cell r="G274" t="str">
            <v>دمشق</v>
          </cell>
          <cell r="H274" t="str">
            <v>العربية السورية</v>
          </cell>
          <cell r="I274" t="str">
            <v>الرابعة</v>
          </cell>
          <cell r="J274" t="str">
            <v>أدبي</v>
          </cell>
          <cell r="L274" t="str">
            <v>دمشق</v>
          </cell>
          <cell r="V274" t="str">
            <v>حرمان دورتين امتحانيتين - ف1 -22-23</v>
          </cell>
        </row>
        <row r="275">
          <cell r="A275">
            <v>326872</v>
          </cell>
          <cell r="B275" t="str">
            <v>روزيت ديوب</v>
          </cell>
          <cell r="C275" t="str">
            <v>حسن</v>
          </cell>
          <cell r="D275" t="str">
            <v>سعاة</v>
          </cell>
          <cell r="E275" t="str">
            <v>أنثى</v>
          </cell>
          <cell r="F275">
            <v>33241</v>
          </cell>
          <cell r="G275" t="str">
            <v>دمشق</v>
          </cell>
          <cell r="H275" t="str">
            <v>العربية السورية</v>
          </cell>
          <cell r="I275" t="str">
            <v>الرابعة</v>
          </cell>
          <cell r="J275" t="str">
            <v>أدبي</v>
          </cell>
          <cell r="L275" t="str">
            <v>دمشق</v>
          </cell>
          <cell r="V275">
            <v>0</v>
          </cell>
        </row>
        <row r="276">
          <cell r="A276">
            <v>326895</v>
          </cell>
          <cell r="B276" t="str">
            <v>رزان خباز</v>
          </cell>
          <cell r="C276" t="str">
            <v>احمد مومن</v>
          </cell>
          <cell r="D276" t="str">
            <v>ناهد</v>
          </cell>
          <cell r="E276" t="str">
            <v>أنثى</v>
          </cell>
          <cell r="F276">
            <v>33611</v>
          </cell>
          <cell r="G276" t="str">
            <v>دمشق</v>
          </cell>
          <cell r="H276" t="str">
            <v>العربية السورية</v>
          </cell>
          <cell r="I276" t="str">
            <v>الرابعة</v>
          </cell>
          <cell r="J276" t="str">
            <v>أدبي</v>
          </cell>
          <cell r="L276" t="str">
            <v>دمشق</v>
          </cell>
          <cell r="V276" t="str">
            <v>مستنفذ بنتيجة الفصل الثاني للعام 2021-2022</v>
          </cell>
        </row>
        <row r="277">
          <cell r="A277">
            <v>326901</v>
          </cell>
          <cell r="B277" t="str">
            <v>محمد غالاتي</v>
          </cell>
          <cell r="C277" t="str">
            <v>ياسين</v>
          </cell>
          <cell r="D277" t="str">
            <v>حياة</v>
          </cell>
          <cell r="E277" t="str">
            <v>ذكر</v>
          </cell>
          <cell r="F277">
            <v>31414</v>
          </cell>
          <cell r="G277" t="str">
            <v>دمشق</v>
          </cell>
          <cell r="H277" t="str">
            <v>العربية السورية</v>
          </cell>
          <cell r="I277" t="str">
            <v>الرابعة</v>
          </cell>
          <cell r="J277" t="str">
            <v>أدبي</v>
          </cell>
          <cell r="L277" t="str">
            <v>دمشق</v>
          </cell>
          <cell r="V277">
            <v>0</v>
          </cell>
        </row>
        <row r="278">
          <cell r="A278">
            <v>326916</v>
          </cell>
          <cell r="B278" t="str">
            <v>ناديه دعبول</v>
          </cell>
          <cell r="C278" t="str">
            <v>مصطفى</v>
          </cell>
          <cell r="D278" t="str">
            <v>مديحه</v>
          </cell>
          <cell r="E278" t="str">
            <v>أنثى</v>
          </cell>
          <cell r="F278">
            <v>30321</v>
          </cell>
          <cell r="G278" t="str">
            <v>المعرة</v>
          </cell>
          <cell r="H278" t="str">
            <v>العربية السورية</v>
          </cell>
          <cell r="I278" t="str">
            <v>الرابعة</v>
          </cell>
          <cell r="J278" t="str">
            <v>أدبي</v>
          </cell>
          <cell r="L278" t="str">
            <v>دمشق</v>
          </cell>
          <cell r="V278" t="str">
            <v>مستنفذ بنتيجة امتحانات الفصل الثاني للعام 2022-2023</v>
          </cell>
        </row>
        <row r="279">
          <cell r="A279">
            <v>326921</v>
          </cell>
          <cell r="B279" t="str">
            <v>احمد السندان</v>
          </cell>
          <cell r="C279" t="str">
            <v>رشيد</v>
          </cell>
          <cell r="D279" t="str">
            <v>ريا</v>
          </cell>
          <cell r="E279" t="str">
            <v>ذكر</v>
          </cell>
          <cell r="F279">
            <v>35490</v>
          </cell>
          <cell r="G279" t="str">
            <v>الاحمدية</v>
          </cell>
          <cell r="H279" t="str">
            <v>العربية السورية</v>
          </cell>
          <cell r="I279" t="str">
            <v>الرابعة</v>
          </cell>
          <cell r="J279" t="str">
            <v>أدبي</v>
          </cell>
          <cell r="L279" t="str">
            <v>ريف دمشق</v>
          </cell>
          <cell r="V279">
            <v>0</v>
          </cell>
        </row>
        <row r="280">
          <cell r="A280">
            <v>326929</v>
          </cell>
          <cell r="B280" t="str">
            <v>بنانه الدروبي</v>
          </cell>
          <cell r="C280" t="str">
            <v>رافت</v>
          </cell>
          <cell r="D280" t="str">
            <v>شذى</v>
          </cell>
          <cell r="E280" t="str">
            <v>أنثى</v>
          </cell>
          <cell r="F280">
            <v>35431</v>
          </cell>
          <cell r="G280" t="str">
            <v>دمشق</v>
          </cell>
          <cell r="H280" t="str">
            <v>العربية السورية</v>
          </cell>
          <cell r="I280" t="str">
            <v>الثالثة</v>
          </cell>
          <cell r="J280" t="str">
            <v>أدبي</v>
          </cell>
          <cell r="L280" t="str">
            <v>دمشق</v>
          </cell>
          <cell r="V280">
            <v>0</v>
          </cell>
        </row>
        <row r="281">
          <cell r="A281">
            <v>326938</v>
          </cell>
          <cell r="B281" t="str">
            <v>احمد ابراهيم</v>
          </cell>
          <cell r="C281" t="str">
            <v>هيثم</v>
          </cell>
          <cell r="D281" t="str">
            <v>بهيه</v>
          </cell>
          <cell r="E281" t="str">
            <v>ذكر</v>
          </cell>
          <cell r="F281">
            <v>34866</v>
          </cell>
          <cell r="G281" t="str">
            <v>دمشق</v>
          </cell>
          <cell r="H281" t="str">
            <v>الفلسطينية السورية</v>
          </cell>
          <cell r="I281" t="str">
            <v>الرابعة</v>
          </cell>
          <cell r="J281" t="str">
            <v>أدبي</v>
          </cell>
          <cell r="L281" t="str">
            <v>دمشق</v>
          </cell>
          <cell r="V281">
            <v>0</v>
          </cell>
        </row>
        <row r="282">
          <cell r="A282">
            <v>326952</v>
          </cell>
          <cell r="B282" t="str">
            <v>رهف منصور</v>
          </cell>
          <cell r="C282" t="str">
            <v>سمير</v>
          </cell>
          <cell r="D282" t="str">
            <v>اميرة</v>
          </cell>
          <cell r="E282" t="str">
            <v>أنثى</v>
          </cell>
          <cell r="F282">
            <v>35547</v>
          </cell>
          <cell r="G282" t="str">
            <v>دمشق</v>
          </cell>
          <cell r="H282" t="str">
            <v>الفلسطينية السورية</v>
          </cell>
          <cell r="I282" t="str">
            <v>الرابعة</v>
          </cell>
          <cell r="J282" t="str">
            <v>أدبي</v>
          </cell>
          <cell r="L282" t="str">
            <v>دمشق</v>
          </cell>
          <cell r="V282" t="str">
            <v>مستنفذ فصل أول 2022-2023</v>
          </cell>
        </row>
        <row r="283">
          <cell r="A283">
            <v>326991</v>
          </cell>
          <cell r="B283" t="str">
            <v>حسين العليان</v>
          </cell>
          <cell r="C283" t="str">
            <v>جمعه</v>
          </cell>
          <cell r="D283" t="str">
            <v>هاجر</v>
          </cell>
          <cell r="E283" t="str">
            <v>ذكر</v>
          </cell>
          <cell r="F283">
            <v>34734</v>
          </cell>
          <cell r="G283" t="str">
            <v>حلب</v>
          </cell>
          <cell r="H283" t="str">
            <v>العربية السورية</v>
          </cell>
          <cell r="I283" t="str">
            <v>الرابعة</v>
          </cell>
          <cell r="J283" t="str">
            <v>أدبي</v>
          </cell>
          <cell r="L283" t="str">
            <v>دمشق</v>
          </cell>
          <cell r="V283" t="str">
            <v>مستنفذ بنتيجة الفصل الأول للعام 2022-2023</v>
          </cell>
        </row>
        <row r="284">
          <cell r="A284">
            <v>327002</v>
          </cell>
          <cell r="B284" t="str">
            <v>محمد زياد الخطيب</v>
          </cell>
          <cell r="C284" t="str">
            <v>نضال</v>
          </cell>
          <cell r="D284" t="str">
            <v>سمر</v>
          </cell>
          <cell r="E284" t="str">
            <v>ذكر</v>
          </cell>
          <cell r="F284">
            <v>34150</v>
          </cell>
          <cell r="G284" t="str">
            <v>ارمناز</v>
          </cell>
          <cell r="H284" t="str">
            <v>العربية السورية</v>
          </cell>
          <cell r="I284" t="str">
            <v>الرابعة</v>
          </cell>
          <cell r="J284" t="str">
            <v>أدبي</v>
          </cell>
          <cell r="L284" t="str">
            <v>دمشق</v>
          </cell>
          <cell r="V284" t="str">
            <v>مستنفذ فصل أول 2022-2023</v>
          </cell>
        </row>
        <row r="285">
          <cell r="A285">
            <v>327034</v>
          </cell>
          <cell r="B285" t="str">
            <v>محمد يحيى حاج قطاشيه</v>
          </cell>
          <cell r="C285" t="str">
            <v>مصطفى</v>
          </cell>
          <cell r="D285" t="str">
            <v>نور الهدى</v>
          </cell>
          <cell r="E285" t="str">
            <v>ذكر</v>
          </cell>
          <cell r="F285">
            <v>35278</v>
          </cell>
          <cell r="G285" t="str">
            <v>حلب</v>
          </cell>
          <cell r="H285" t="str">
            <v>العربية السورية</v>
          </cell>
          <cell r="I285" t="str">
            <v>الرابعة</v>
          </cell>
          <cell r="J285" t="str">
            <v>أدبي</v>
          </cell>
          <cell r="L285" t="str">
            <v>دمشق</v>
          </cell>
          <cell r="V285">
            <v>0</v>
          </cell>
        </row>
        <row r="286">
          <cell r="A286">
            <v>327042</v>
          </cell>
          <cell r="B286" t="str">
            <v>نزار قباني</v>
          </cell>
          <cell r="C286" t="str">
            <v>محمد معتز</v>
          </cell>
          <cell r="D286" t="str">
            <v>فاطمه</v>
          </cell>
          <cell r="E286" t="str">
            <v>ذكر</v>
          </cell>
          <cell r="F286">
            <v>35661</v>
          </cell>
          <cell r="G286" t="str">
            <v>دمشق</v>
          </cell>
          <cell r="H286" t="str">
            <v>العربية السورية</v>
          </cell>
          <cell r="I286" t="str">
            <v>الرابعة</v>
          </cell>
          <cell r="J286" t="str">
            <v>أدبي</v>
          </cell>
          <cell r="L286" t="str">
            <v>دمشق</v>
          </cell>
          <cell r="V286">
            <v>0</v>
          </cell>
        </row>
        <row r="287">
          <cell r="A287">
            <v>327045</v>
          </cell>
          <cell r="B287" t="str">
            <v>محمد سامر الشاطر</v>
          </cell>
          <cell r="C287" t="str">
            <v>عبد الرزاق</v>
          </cell>
          <cell r="D287" t="str">
            <v>باسمة</v>
          </cell>
          <cell r="E287" t="str">
            <v>ذكر</v>
          </cell>
          <cell r="F287">
            <v>35068</v>
          </cell>
          <cell r="G287" t="str">
            <v>دمشق</v>
          </cell>
          <cell r="H287" t="str">
            <v>العربية السورية</v>
          </cell>
          <cell r="I287" t="str">
            <v>الرابعة</v>
          </cell>
          <cell r="J287" t="str">
            <v>علمي</v>
          </cell>
          <cell r="L287" t="str">
            <v>دمشق</v>
          </cell>
          <cell r="V287">
            <v>0</v>
          </cell>
        </row>
        <row r="288">
          <cell r="A288">
            <v>327057</v>
          </cell>
          <cell r="B288" t="str">
            <v>غزل الصفدي</v>
          </cell>
          <cell r="C288" t="str">
            <v>محمد بسام</v>
          </cell>
          <cell r="D288" t="str">
            <v>خلود</v>
          </cell>
          <cell r="E288" t="str">
            <v>أنثى</v>
          </cell>
          <cell r="F288">
            <v>33604</v>
          </cell>
          <cell r="G288" t="str">
            <v xml:space="preserve">دمشق </v>
          </cell>
          <cell r="H288" t="str">
            <v>العربية السورية</v>
          </cell>
          <cell r="I288" t="str">
            <v>الرابعة</v>
          </cell>
          <cell r="J288" t="str">
            <v>علمي</v>
          </cell>
          <cell r="L288" t="str">
            <v>دمشق</v>
          </cell>
          <cell r="R288">
            <v>9080</v>
          </cell>
          <cell r="S288">
            <v>45714</v>
          </cell>
          <cell r="T288">
            <v>60000</v>
          </cell>
          <cell r="V288">
            <v>0</v>
          </cell>
        </row>
        <row r="289">
          <cell r="A289">
            <v>327082</v>
          </cell>
          <cell r="B289" t="str">
            <v>ساره بلول</v>
          </cell>
          <cell r="C289" t="str">
            <v>عيسى</v>
          </cell>
          <cell r="D289" t="str">
            <v>الماظه</v>
          </cell>
          <cell r="E289" t="str">
            <v>أنثى</v>
          </cell>
          <cell r="F289">
            <v>33427</v>
          </cell>
          <cell r="G289" t="str">
            <v>دمشق</v>
          </cell>
          <cell r="H289" t="str">
            <v>العربية السورية</v>
          </cell>
          <cell r="I289" t="str">
            <v>الرابعة</v>
          </cell>
          <cell r="J289" t="str">
            <v>أدبي</v>
          </cell>
          <cell r="L289" t="str">
            <v>دمشق</v>
          </cell>
          <cell r="V289">
            <v>0</v>
          </cell>
        </row>
        <row r="290">
          <cell r="A290">
            <v>327093</v>
          </cell>
          <cell r="B290" t="str">
            <v>دالين الخياط</v>
          </cell>
          <cell r="C290" t="str">
            <v>محمد عرفان</v>
          </cell>
          <cell r="D290" t="str">
            <v>هيفاء</v>
          </cell>
          <cell r="E290" t="str">
            <v>أنثى</v>
          </cell>
          <cell r="F290">
            <v>35363</v>
          </cell>
          <cell r="G290" t="str">
            <v xml:space="preserve">جده </v>
          </cell>
          <cell r="H290" t="str">
            <v>العربية السورية</v>
          </cell>
          <cell r="I290" t="str">
            <v>الرابعة</v>
          </cell>
          <cell r="J290" t="str">
            <v>أدبي</v>
          </cell>
          <cell r="L290" t="str">
            <v>دمشق</v>
          </cell>
          <cell r="V290">
            <v>0</v>
          </cell>
        </row>
        <row r="291">
          <cell r="A291">
            <v>327098</v>
          </cell>
          <cell r="B291" t="str">
            <v>زينب صالح</v>
          </cell>
          <cell r="C291" t="str">
            <v xml:space="preserve">نبيل </v>
          </cell>
          <cell r="D291" t="str">
            <v xml:space="preserve">دلال </v>
          </cell>
          <cell r="E291" t="str">
            <v>أنثى</v>
          </cell>
          <cell r="F291">
            <v>30941</v>
          </cell>
          <cell r="G291" t="str">
            <v xml:space="preserve">دمشق </v>
          </cell>
          <cell r="H291" t="str">
            <v>العربية السورية</v>
          </cell>
          <cell r="I291" t="str">
            <v>الرابعة</v>
          </cell>
          <cell r="J291" t="str">
            <v>أدبي</v>
          </cell>
          <cell r="L291" t="str">
            <v>دمشق</v>
          </cell>
          <cell r="V291">
            <v>0</v>
          </cell>
        </row>
        <row r="292">
          <cell r="A292">
            <v>327124</v>
          </cell>
          <cell r="B292" t="str">
            <v>بتول احمد</v>
          </cell>
          <cell r="C292" t="str">
            <v>غسان</v>
          </cell>
          <cell r="D292" t="str">
            <v>سحر</v>
          </cell>
          <cell r="E292" t="str">
            <v>أنثى</v>
          </cell>
          <cell r="F292">
            <v>35796</v>
          </cell>
          <cell r="G292" t="str">
            <v>دمشق</v>
          </cell>
          <cell r="H292" t="str">
            <v>العربية السورية</v>
          </cell>
          <cell r="I292" t="str">
            <v>الرابعة</v>
          </cell>
          <cell r="J292" t="str">
            <v>أدبي</v>
          </cell>
          <cell r="L292" t="str">
            <v>دمشق</v>
          </cell>
          <cell r="V292" t="str">
            <v>مستنفذ بنتيجة الفصل الأول للعام 2022-2023</v>
          </cell>
        </row>
        <row r="293">
          <cell r="A293">
            <v>327178</v>
          </cell>
          <cell r="B293" t="str">
            <v>ربا ابراهيم</v>
          </cell>
          <cell r="C293" t="str">
            <v>يوسف</v>
          </cell>
          <cell r="D293" t="str">
            <v>حسنا</v>
          </cell>
          <cell r="E293" t="str">
            <v>أنثى</v>
          </cell>
          <cell r="F293">
            <v>27748</v>
          </cell>
          <cell r="G293" t="str">
            <v>برمانة المشايخ</v>
          </cell>
          <cell r="H293" t="str">
            <v>العربية السورية</v>
          </cell>
          <cell r="I293" t="str">
            <v>الرابعة</v>
          </cell>
          <cell r="J293" t="str">
            <v>أدبي</v>
          </cell>
          <cell r="L293" t="str">
            <v>دمشق</v>
          </cell>
          <cell r="V293">
            <v>0</v>
          </cell>
        </row>
        <row r="294">
          <cell r="A294">
            <v>327198</v>
          </cell>
          <cell r="B294" t="str">
            <v>وسيم القصيباتي</v>
          </cell>
          <cell r="C294" t="str">
            <v>اسامه</v>
          </cell>
          <cell r="D294" t="str">
            <v>هدى</v>
          </cell>
          <cell r="E294" t="str">
            <v>ذكر</v>
          </cell>
          <cell r="F294">
            <v>35796</v>
          </cell>
          <cell r="G294" t="str">
            <v>دمشق</v>
          </cell>
          <cell r="H294" t="str">
            <v>العربية السورية</v>
          </cell>
          <cell r="I294" t="str">
            <v>الرابعة</v>
          </cell>
          <cell r="J294" t="str">
            <v>أدبي</v>
          </cell>
          <cell r="L294" t="str">
            <v>دمشق</v>
          </cell>
          <cell r="V294">
            <v>0</v>
          </cell>
        </row>
        <row r="295">
          <cell r="A295">
            <v>327221</v>
          </cell>
          <cell r="B295" t="str">
            <v>ثريا كنينه</v>
          </cell>
          <cell r="C295" t="str">
            <v>زياد</v>
          </cell>
          <cell r="D295" t="str">
            <v>اعتدال</v>
          </cell>
          <cell r="E295" t="str">
            <v>أنثى</v>
          </cell>
          <cell r="F295">
            <v>34213</v>
          </cell>
          <cell r="G295" t="str">
            <v>دمشق</v>
          </cell>
          <cell r="H295" t="str">
            <v>العربية السورية</v>
          </cell>
          <cell r="I295" t="str">
            <v>الرابعة</v>
          </cell>
          <cell r="J295" t="str">
            <v>أدبي</v>
          </cell>
          <cell r="L295" t="str">
            <v>ريف دمشق</v>
          </cell>
          <cell r="V295">
            <v>0</v>
          </cell>
        </row>
        <row r="296">
          <cell r="A296">
            <v>327246</v>
          </cell>
          <cell r="B296" t="str">
            <v>ايات باجاري</v>
          </cell>
          <cell r="C296" t="str">
            <v>نور الدين</v>
          </cell>
          <cell r="D296" t="str">
            <v>ايمان</v>
          </cell>
          <cell r="E296" t="str">
            <v>أنثى</v>
          </cell>
          <cell r="F296">
            <v>34919</v>
          </cell>
          <cell r="G296" t="str">
            <v xml:space="preserve">دمشق </v>
          </cell>
          <cell r="H296" t="str">
            <v>العربية السورية</v>
          </cell>
          <cell r="I296" t="str">
            <v>الرابعة</v>
          </cell>
          <cell r="J296" t="str">
            <v>أدبي</v>
          </cell>
          <cell r="L296" t="str">
            <v>دمشق</v>
          </cell>
          <cell r="V296">
            <v>0</v>
          </cell>
        </row>
        <row r="297">
          <cell r="A297">
            <v>327269</v>
          </cell>
          <cell r="B297" t="str">
            <v>هبا حجي</v>
          </cell>
          <cell r="C297" t="str">
            <v>بشار</v>
          </cell>
          <cell r="D297" t="str">
            <v>فاتنة</v>
          </cell>
          <cell r="E297" t="str">
            <v>أنثى</v>
          </cell>
          <cell r="F297">
            <v>32143</v>
          </cell>
          <cell r="G297" t="str">
            <v>دمشق</v>
          </cell>
          <cell r="H297" t="str">
            <v>العربية السورية</v>
          </cell>
          <cell r="I297" t="str">
            <v>الرابعة</v>
          </cell>
          <cell r="J297" t="str">
            <v>أدبي</v>
          </cell>
          <cell r="L297" t="str">
            <v>دمشق</v>
          </cell>
          <cell r="V297">
            <v>0</v>
          </cell>
        </row>
        <row r="298">
          <cell r="A298">
            <v>327302</v>
          </cell>
          <cell r="B298" t="str">
            <v>انس السقا</v>
          </cell>
          <cell r="C298" t="str">
            <v>بشار</v>
          </cell>
          <cell r="D298" t="str">
            <v>تغريد</v>
          </cell>
          <cell r="E298" t="str">
            <v>ذكر</v>
          </cell>
          <cell r="F298">
            <v>35431</v>
          </cell>
          <cell r="G298" t="str">
            <v>دمشق</v>
          </cell>
          <cell r="H298" t="str">
            <v>العربية السورية</v>
          </cell>
          <cell r="I298" t="str">
            <v>الرابعة</v>
          </cell>
          <cell r="J298" t="str">
            <v>أدبي</v>
          </cell>
          <cell r="L298" t="str">
            <v>دمشق</v>
          </cell>
          <cell r="V298">
            <v>0</v>
          </cell>
        </row>
        <row r="299">
          <cell r="A299">
            <v>327321</v>
          </cell>
          <cell r="B299" t="str">
            <v>ديانا زعرور</v>
          </cell>
          <cell r="C299" t="str">
            <v>سامي</v>
          </cell>
          <cell r="D299" t="str">
            <v>ريم</v>
          </cell>
          <cell r="E299" t="str">
            <v>أنثى</v>
          </cell>
          <cell r="F299">
            <v>35291</v>
          </cell>
          <cell r="G299" t="str">
            <v>دمشق</v>
          </cell>
          <cell r="H299" t="str">
            <v>العربية السورية</v>
          </cell>
          <cell r="I299" t="str">
            <v>الرابعة</v>
          </cell>
          <cell r="J299" t="str">
            <v>أدبي</v>
          </cell>
          <cell r="L299" t="str">
            <v>ريف دمشق</v>
          </cell>
          <cell r="V299">
            <v>0</v>
          </cell>
        </row>
        <row r="300">
          <cell r="A300">
            <v>327388</v>
          </cell>
          <cell r="B300" t="str">
            <v>امال المشوط</v>
          </cell>
          <cell r="C300" t="str">
            <v>هشام</v>
          </cell>
          <cell r="D300" t="str">
            <v>محاسن</v>
          </cell>
          <cell r="E300" t="str">
            <v>أنثى</v>
          </cell>
          <cell r="F300">
            <v>34882</v>
          </cell>
          <cell r="G300" t="str">
            <v xml:space="preserve">دمشق </v>
          </cell>
          <cell r="H300" t="str">
            <v>العربية السورية</v>
          </cell>
          <cell r="I300" t="str">
            <v>الرابعة</v>
          </cell>
          <cell r="J300" t="str">
            <v>أدبي</v>
          </cell>
          <cell r="L300" t="str">
            <v>دمشق</v>
          </cell>
          <cell r="V300" t="str">
            <v>مستنفذ بنتيجة الفصل الثاني للعام 2021-2022</v>
          </cell>
        </row>
        <row r="301">
          <cell r="A301">
            <v>327394</v>
          </cell>
          <cell r="B301" t="str">
            <v>محمد مويد الخباز</v>
          </cell>
          <cell r="C301" t="str">
            <v>رضوان</v>
          </cell>
          <cell r="D301" t="str">
            <v>حنان</v>
          </cell>
          <cell r="E301" t="str">
            <v>ذكر</v>
          </cell>
          <cell r="F301">
            <v>35203</v>
          </cell>
          <cell r="G301" t="str">
            <v>دمشق</v>
          </cell>
          <cell r="H301" t="str">
            <v>العربية السورية</v>
          </cell>
          <cell r="I301" t="str">
            <v>الرابعة</v>
          </cell>
          <cell r="J301" t="str">
            <v>علمي</v>
          </cell>
          <cell r="L301" t="str">
            <v>دمشق</v>
          </cell>
          <cell r="V301">
            <v>0</v>
          </cell>
        </row>
        <row r="302">
          <cell r="A302">
            <v>327407</v>
          </cell>
          <cell r="B302" t="str">
            <v>عبير قريش</v>
          </cell>
          <cell r="C302" t="str">
            <v>محمد</v>
          </cell>
          <cell r="D302" t="str">
            <v>سميره</v>
          </cell>
          <cell r="E302" t="str">
            <v>أنثى</v>
          </cell>
          <cell r="F302">
            <v>35303</v>
          </cell>
          <cell r="G302" t="str">
            <v>السعودية</v>
          </cell>
          <cell r="H302" t="str">
            <v>العربية السورية</v>
          </cell>
          <cell r="I302" t="str">
            <v>الرابعة</v>
          </cell>
          <cell r="J302" t="str">
            <v>أدبي</v>
          </cell>
          <cell r="L302" t="str">
            <v>القنيطرة</v>
          </cell>
          <cell r="V302">
            <v>0</v>
          </cell>
        </row>
        <row r="303">
          <cell r="A303">
            <v>327408</v>
          </cell>
          <cell r="B303" t="str">
            <v>هديل ستستي</v>
          </cell>
          <cell r="C303" t="str">
            <v>غسان</v>
          </cell>
          <cell r="D303" t="str">
            <v>جميله</v>
          </cell>
          <cell r="E303" t="str">
            <v>أنثى</v>
          </cell>
          <cell r="F303">
            <v>35084</v>
          </cell>
          <cell r="G303" t="str">
            <v>دمشق</v>
          </cell>
          <cell r="H303" t="str">
            <v>العربية السورية</v>
          </cell>
          <cell r="I303" t="str">
            <v>الرابعة</v>
          </cell>
          <cell r="J303" t="str">
            <v>أدبي</v>
          </cell>
          <cell r="L303" t="str">
            <v>دمشق</v>
          </cell>
          <cell r="V303">
            <v>0</v>
          </cell>
        </row>
        <row r="304">
          <cell r="A304">
            <v>327467</v>
          </cell>
          <cell r="B304" t="str">
            <v>محمد ابو عين</v>
          </cell>
          <cell r="C304" t="str">
            <v>محمد غالب</v>
          </cell>
          <cell r="D304" t="str">
            <v>صباح عطايا</v>
          </cell>
          <cell r="E304" t="str">
            <v>ذكر</v>
          </cell>
          <cell r="F304">
            <v>34379</v>
          </cell>
          <cell r="G304" t="str">
            <v>دمشق</v>
          </cell>
          <cell r="H304" t="str">
            <v>العربية السورية</v>
          </cell>
          <cell r="I304" t="str">
            <v>الرابعة</v>
          </cell>
          <cell r="V304" t="str">
            <v>مستنفذ بنتيجة امتحانات الفصل الثاني للعام 2022-2023</v>
          </cell>
        </row>
        <row r="305">
          <cell r="A305">
            <v>327509</v>
          </cell>
          <cell r="B305" t="str">
            <v>انس عيون</v>
          </cell>
          <cell r="C305" t="str">
            <v>محمود</v>
          </cell>
          <cell r="D305" t="str">
            <v>وفاء</v>
          </cell>
          <cell r="E305" t="str">
            <v>ذكر</v>
          </cell>
          <cell r="F305">
            <v>35065</v>
          </cell>
          <cell r="G305" t="str">
            <v>دمشق</v>
          </cell>
          <cell r="H305" t="str">
            <v>العربية السورية</v>
          </cell>
          <cell r="I305" t="str">
            <v>الرابعة</v>
          </cell>
          <cell r="V305" t="str">
            <v>مستنفذ بنتيجة الفصل الأول للعام 2022-2023</v>
          </cell>
        </row>
        <row r="306">
          <cell r="A306">
            <v>327535</v>
          </cell>
          <cell r="B306" t="str">
            <v>ايمان حجي</v>
          </cell>
          <cell r="C306" t="str">
            <v>سيف الدين</v>
          </cell>
          <cell r="D306" t="str">
            <v>سيف الدين</v>
          </cell>
          <cell r="E306" t="str">
            <v>أنثى</v>
          </cell>
          <cell r="F306">
            <v>28491</v>
          </cell>
          <cell r="G306" t="str">
            <v>دمشق</v>
          </cell>
          <cell r="H306" t="str">
            <v>العربية السورية</v>
          </cell>
          <cell r="I306" t="str">
            <v>الرابعة</v>
          </cell>
          <cell r="J306" t="str">
            <v>أدبي</v>
          </cell>
          <cell r="L306" t="str">
            <v>دمشق</v>
          </cell>
          <cell r="V306">
            <v>0</v>
          </cell>
        </row>
        <row r="307">
          <cell r="A307">
            <v>327571</v>
          </cell>
          <cell r="B307" t="str">
            <v>ملاك العبيدي</v>
          </cell>
          <cell r="C307" t="str">
            <v>يوسف</v>
          </cell>
          <cell r="D307" t="str">
            <v>يسرى</v>
          </cell>
          <cell r="E307" t="str">
            <v>أنثى</v>
          </cell>
          <cell r="F307">
            <v>34151</v>
          </cell>
          <cell r="G307" t="str">
            <v>مشفى درعا</v>
          </cell>
          <cell r="H307" t="str">
            <v>العربية السورية</v>
          </cell>
          <cell r="I307" t="str">
            <v>الرابعة</v>
          </cell>
          <cell r="J307" t="str">
            <v>أدبي</v>
          </cell>
          <cell r="L307" t="str">
            <v>درعا</v>
          </cell>
          <cell r="V307" t="str">
            <v>مستنفذ بنتيجة الفصل الأول للعام 2021-2022</v>
          </cell>
        </row>
        <row r="308">
          <cell r="A308">
            <v>327589</v>
          </cell>
          <cell r="B308" t="str">
            <v>انس الموسى</v>
          </cell>
          <cell r="C308" t="str">
            <v>شحاده</v>
          </cell>
          <cell r="D308" t="str">
            <v>مريم</v>
          </cell>
          <cell r="E308" t="str">
            <v>ذكر</v>
          </cell>
          <cell r="F308">
            <v>28980</v>
          </cell>
          <cell r="G308" t="str">
            <v xml:space="preserve">مساكن برزه </v>
          </cell>
          <cell r="H308" t="str">
            <v>العربية السورية</v>
          </cell>
          <cell r="I308" t="str">
            <v>الرابعة</v>
          </cell>
          <cell r="J308" t="str">
            <v>أدبي</v>
          </cell>
          <cell r="L308" t="str">
            <v>دمشق</v>
          </cell>
          <cell r="V308">
            <v>0</v>
          </cell>
        </row>
        <row r="309">
          <cell r="A309">
            <v>327677</v>
          </cell>
          <cell r="B309" t="str">
            <v>محمد عبد الله حج عمر</v>
          </cell>
          <cell r="C309" t="str">
            <v>عبد الرحمن</v>
          </cell>
          <cell r="D309" t="str">
            <v/>
          </cell>
          <cell r="E309" t="str">
            <v>ذكر</v>
          </cell>
          <cell r="H309" t="str">
            <v>العربية السورية</v>
          </cell>
          <cell r="I309" t="str">
            <v>الرابعة</v>
          </cell>
          <cell r="V309" t="str">
            <v>مستنفذ فصل أول 2022-2023</v>
          </cell>
        </row>
        <row r="310">
          <cell r="A310">
            <v>327736</v>
          </cell>
          <cell r="B310" t="str">
            <v>كامله الاحمد</v>
          </cell>
          <cell r="C310" t="str">
            <v>زياد</v>
          </cell>
          <cell r="D310" t="str">
            <v>صباح</v>
          </cell>
          <cell r="E310" t="str">
            <v>أنثى</v>
          </cell>
          <cell r="F310">
            <v>34942</v>
          </cell>
          <cell r="G310" t="str">
            <v>دمشق</v>
          </cell>
          <cell r="H310" t="str">
            <v>العربية السورية</v>
          </cell>
          <cell r="I310" t="str">
            <v>الرابعة</v>
          </cell>
          <cell r="J310" t="str">
            <v>أدبي</v>
          </cell>
          <cell r="L310" t="str">
            <v>دمشق</v>
          </cell>
          <cell r="V310">
            <v>0</v>
          </cell>
        </row>
        <row r="311">
          <cell r="A311">
            <v>327810</v>
          </cell>
          <cell r="B311" t="str">
            <v>رامي ابو قاسم شناوي</v>
          </cell>
          <cell r="C311" t="str">
            <v xml:space="preserve">طزان </v>
          </cell>
          <cell r="D311" t="str">
            <v>جميله</v>
          </cell>
          <cell r="E311" t="str">
            <v>ذكر</v>
          </cell>
          <cell r="F311">
            <v>33502</v>
          </cell>
          <cell r="G311" t="str">
            <v>كفرزيتا</v>
          </cell>
          <cell r="H311" t="str">
            <v>العربية السورية</v>
          </cell>
          <cell r="I311" t="str">
            <v>الرابعة</v>
          </cell>
          <cell r="V311">
            <v>0</v>
          </cell>
        </row>
        <row r="312">
          <cell r="A312">
            <v>327850</v>
          </cell>
          <cell r="B312" t="str">
            <v>سامر الخضر</v>
          </cell>
          <cell r="C312" t="str">
            <v>احمد</v>
          </cell>
          <cell r="D312" t="str">
            <v>سميره</v>
          </cell>
          <cell r="E312" t="str">
            <v>ذكر</v>
          </cell>
          <cell r="F312">
            <v>33283</v>
          </cell>
          <cell r="G312" t="str">
            <v>دمشق</v>
          </cell>
          <cell r="H312" t="str">
            <v>العربية السورية</v>
          </cell>
          <cell r="I312" t="str">
            <v>الرابعة</v>
          </cell>
          <cell r="J312" t="str">
            <v>علمي</v>
          </cell>
          <cell r="L312" t="str">
            <v>دمشق</v>
          </cell>
          <cell r="V312">
            <v>0</v>
          </cell>
        </row>
        <row r="313">
          <cell r="A313">
            <v>327876</v>
          </cell>
          <cell r="B313" t="str">
            <v>دعاء سليمان</v>
          </cell>
          <cell r="C313" t="str">
            <v>نواف</v>
          </cell>
          <cell r="D313" t="str">
            <v>حوريه</v>
          </cell>
          <cell r="E313" t="str">
            <v>أنثى</v>
          </cell>
          <cell r="F313">
            <v>33997</v>
          </cell>
          <cell r="G313" t="str">
            <v>دمشق</v>
          </cell>
          <cell r="H313" t="str">
            <v>الفلسطينية السورية</v>
          </cell>
          <cell r="I313" t="str">
            <v>الرابعة</v>
          </cell>
          <cell r="J313" t="str">
            <v>أدبي</v>
          </cell>
          <cell r="L313" t="str">
            <v>دمشق</v>
          </cell>
          <cell r="V313">
            <v>0</v>
          </cell>
        </row>
        <row r="314">
          <cell r="A314">
            <v>327914</v>
          </cell>
          <cell r="B314" t="str">
            <v>عائشه تركي</v>
          </cell>
          <cell r="C314" t="str">
            <v>عبد اللطيف</v>
          </cell>
          <cell r="D314" t="str">
            <v>زهره</v>
          </cell>
          <cell r="E314" t="str">
            <v>أنثى</v>
          </cell>
          <cell r="F314">
            <v>34569</v>
          </cell>
          <cell r="G314" t="str">
            <v>صالحية</v>
          </cell>
          <cell r="H314" t="str">
            <v>العربية السورية</v>
          </cell>
          <cell r="I314" t="str">
            <v>الرابعة</v>
          </cell>
          <cell r="J314" t="str">
            <v>أدبي</v>
          </cell>
          <cell r="L314" t="str">
            <v>ريف دمشق</v>
          </cell>
          <cell r="V314">
            <v>0</v>
          </cell>
        </row>
        <row r="315">
          <cell r="A315">
            <v>327924</v>
          </cell>
          <cell r="B315" t="str">
            <v>حسن سلامه</v>
          </cell>
          <cell r="C315" t="str">
            <v>احمد</v>
          </cell>
          <cell r="D315" t="str">
            <v>عذاب</v>
          </cell>
          <cell r="E315" t="str">
            <v>ذكر</v>
          </cell>
          <cell r="F315">
            <v>34437</v>
          </cell>
          <cell r="G315" t="str">
            <v>دمشق</v>
          </cell>
          <cell r="H315" t="str">
            <v>العربية السورية</v>
          </cell>
          <cell r="I315" t="str">
            <v>الرابعة</v>
          </cell>
          <cell r="J315" t="str">
            <v>علمي</v>
          </cell>
          <cell r="L315" t="str">
            <v>ريف دمشق</v>
          </cell>
          <cell r="V315">
            <v>0</v>
          </cell>
        </row>
        <row r="316">
          <cell r="A316">
            <v>327963</v>
          </cell>
          <cell r="B316" t="str">
            <v>حسيبه حسن امين</v>
          </cell>
          <cell r="C316" t="str">
            <v>عبده</v>
          </cell>
          <cell r="D316" t="str">
            <v>صبحيه</v>
          </cell>
          <cell r="E316" t="str">
            <v>أنثى</v>
          </cell>
          <cell r="F316">
            <v>30713</v>
          </cell>
          <cell r="G316" t="str">
            <v>حزه</v>
          </cell>
          <cell r="H316" t="str">
            <v>العربية السورية</v>
          </cell>
          <cell r="I316" t="str">
            <v>الرابعة</v>
          </cell>
          <cell r="J316" t="str">
            <v>أدبي</v>
          </cell>
          <cell r="L316" t="str">
            <v>دمشق</v>
          </cell>
          <cell r="V316">
            <v>0</v>
          </cell>
        </row>
        <row r="317">
          <cell r="A317">
            <v>328012</v>
          </cell>
          <cell r="B317" t="str">
            <v>امجد كبتوله</v>
          </cell>
          <cell r="C317" t="str">
            <v>قاسم</v>
          </cell>
          <cell r="D317" t="str">
            <v>فردوس</v>
          </cell>
          <cell r="E317" t="str">
            <v>ذكر</v>
          </cell>
          <cell r="F317">
            <v>35160</v>
          </cell>
          <cell r="G317" t="str">
            <v>دمشق</v>
          </cell>
          <cell r="H317" t="str">
            <v>العربية السورية</v>
          </cell>
          <cell r="I317" t="str">
            <v>الرابعة</v>
          </cell>
          <cell r="J317" t="str">
            <v>أدبي</v>
          </cell>
          <cell r="L317" t="str">
            <v>ريف دمشق</v>
          </cell>
          <cell r="V317">
            <v>0</v>
          </cell>
        </row>
        <row r="318">
          <cell r="A318">
            <v>328090</v>
          </cell>
          <cell r="B318" t="str">
            <v>عزيزه عبد العال</v>
          </cell>
          <cell r="C318" t="str">
            <v>محمد جمعه</v>
          </cell>
          <cell r="D318" t="str">
            <v>نور الهدى</v>
          </cell>
          <cell r="E318" t="str">
            <v>أنثى</v>
          </cell>
          <cell r="F318">
            <v>34171</v>
          </cell>
          <cell r="G318" t="str">
            <v>دوما</v>
          </cell>
          <cell r="H318" t="str">
            <v>العربية السورية</v>
          </cell>
          <cell r="I318" t="str">
            <v>الرابعة</v>
          </cell>
          <cell r="J318" t="str">
            <v>علمي</v>
          </cell>
          <cell r="L318" t="str">
            <v>ريف دمشق</v>
          </cell>
          <cell r="V318">
            <v>0</v>
          </cell>
        </row>
        <row r="319">
          <cell r="A319">
            <v>328270</v>
          </cell>
          <cell r="B319" t="str">
            <v>فاطمه صالح</v>
          </cell>
          <cell r="C319" t="str">
            <v>حبيب</v>
          </cell>
          <cell r="D319" t="str">
            <v>سلمى</v>
          </cell>
          <cell r="E319" t="str">
            <v>أنثى</v>
          </cell>
          <cell r="F319">
            <v>32701</v>
          </cell>
          <cell r="G319" t="str">
            <v>دمشق</v>
          </cell>
          <cell r="H319" t="str">
            <v>العربية السورية</v>
          </cell>
          <cell r="I319" t="str">
            <v>الرابعة</v>
          </cell>
          <cell r="J319" t="str">
            <v>أدبي</v>
          </cell>
          <cell r="L319" t="str">
            <v>دمشق</v>
          </cell>
          <cell r="V319">
            <v>0</v>
          </cell>
        </row>
        <row r="320">
          <cell r="A320">
            <v>328304</v>
          </cell>
          <cell r="B320" t="str">
            <v>بسينه دباس</v>
          </cell>
          <cell r="C320" t="str">
            <v>ماجد</v>
          </cell>
          <cell r="D320" t="str">
            <v>دلال</v>
          </cell>
          <cell r="E320" t="str">
            <v>أنثى</v>
          </cell>
          <cell r="F320">
            <v>33623</v>
          </cell>
          <cell r="G320" t="str">
            <v>دمشق</v>
          </cell>
          <cell r="H320" t="str">
            <v>العربية السورية</v>
          </cell>
          <cell r="I320" t="str">
            <v>الرابعة</v>
          </cell>
          <cell r="V320" t="str">
            <v>مستنفذ فصل أول 2022-2023</v>
          </cell>
        </row>
        <row r="321">
          <cell r="A321">
            <v>328312</v>
          </cell>
          <cell r="B321" t="str">
            <v>عبير مللي</v>
          </cell>
          <cell r="C321" t="str">
            <v>محمد</v>
          </cell>
          <cell r="D321" t="str">
            <v>قمر</v>
          </cell>
          <cell r="E321" t="str">
            <v>أنثى</v>
          </cell>
          <cell r="F321">
            <v>35661</v>
          </cell>
          <cell r="G321" t="str">
            <v>دمشق</v>
          </cell>
          <cell r="H321" t="str">
            <v>العربية السورية</v>
          </cell>
          <cell r="I321" t="str">
            <v>الرابعة</v>
          </cell>
          <cell r="J321" t="str">
            <v>أدبي</v>
          </cell>
          <cell r="L321" t="str">
            <v>دمشق</v>
          </cell>
          <cell r="V321">
            <v>0</v>
          </cell>
        </row>
        <row r="322">
          <cell r="A322">
            <v>328316</v>
          </cell>
          <cell r="B322" t="str">
            <v>رائده تقوى</v>
          </cell>
          <cell r="C322" t="str">
            <v>محمد</v>
          </cell>
          <cell r="D322" t="str">
            <v>مريم</v>
          </cell>
          <cell r="E322" t="str">
            <v>أنثى</v>
          </cell>
          <cell r="F322">
            <v>33332</v>
          </cell>
          <cell r="G322" t="str">
            <v>دمشق</v>
          </cell>
          <cell r="H322" t="str">
            <v>العربية السورية</v>
          </cell>
          <cell r="I322" t="str">
            <v>الرابعة</v>
          </cell>
          <cell r="J322" t="str">
            <v>علمي</v>
          </cell>
          <cell r="L322" t="str">
            <v>دمشق</v>
          </cell>
          <cell r="V322">
            <v>0</v>
          </cell>
        </row>
        <row r="323">
          <cell r="A323">
            <v>328336</v>
          </cell>
          <cell r="B323" t="str">
            <v>مروه عبد الرحمن</v>
          </cell>
          <cell r="C323" t="str">
            <v>احمد</v>
          </cell>
          <cell r="D323" t="str">
            <v>خديجه</v>
          </cell>
          <cell r="E323" t="str">
            <v>أنثى</v>
          </cell>
          <cell r="F323">
            <v>34042</v>
          </cell>
          <cell r="G323" t="str">
            <v>مشفى دوما</v>
          </cell>
          <cell r="H323" t="str">
            <v>العربية السورية</v>
          </cell>
          <cell r="I323" t="str">
            <v>الرابعة</v>
          </cell>
          <cell r="J323" t="str">
            <v>أدبي</v>
          </cell>
          <cell r="L323" t="str">
            <v>دمشق</v>
          </cell>
          <cell r="V323" t="str">
            <v>مستنفذ بنتيجة الفصل الأول للعام 2021-2022</v>
          </cell>
        </row>
        <row r="324">
          <cell r="A324">
            <v>328353</v>
          </cell>
          <cell r="B324" t="str">
            <v>احمد الحلاق</v>
          </cell>
          <cell r="C324" t="str">
            <v>عبد الباسط</v>
          </cell>
          <cell r="D324" t="str">
            <v>مريم</v>
          </cell>
          <cell r="E324" t="str">
            <v>ذكر</v>
          </cell>
          <cell r="F324">
            <v>35254</v>
          </cell>
          <cell r="G324" t="str">
            <v>كفر زيتا</v>
          </cell>
          <cell r="H324" t="str">
            <v>العربية السورية</v>
          </cell>
          <cell r="I324" t="str">
            <v>الرابعة</v>
          </cell>
          <cell r="J324" t="str">
            <v>أدبي</v>
          </cell>
          <cell r="L324" t="str">
            <v>دمشق</v>
          </cell>
          <cell r="V324">
            <v>0</v>
          </cell>
        </row>
        <row r="325">
          <cell r="A325">
            <v>328371</v>
          </cell>
          <cell r="B325" t="str">
            <v>محمد فراس الخباز</v>
          </cell>
          <cell r="C325" t="str">
            <v>فوزان</v>
          </cell>
          <cell r="D325" t="str">
            <v>سميره</v>
          </cell>
          <cell r="E325" t="str">
            <v>ذكر</v>
          </cell>
          <cell r="F325">
            <v>35521</v>
          </cell>
          <cell r="G325" t="str">
            <v>دمشق</v>
          </cell>
          <cell r="H325" t="str">
            <v>العربية السورية</v>
          </cell>
          <cell r="I325" t="str">
            <v>الرابعة</v>
          </cell>
          <cell r="J325" t="str">
            <v>أدبي</v>
          </cell>
          <cell r="L325" t="str">
            <v>ريف دمشق</v>
          </cell>
          <cell r="V325" t="str">
            <v>مستنفذ بنتيجة الفصل الأول للعام 2022-2023</v>
          </cell>
        </row>
        <row r="326">
          <cell r="A326">
            <v>328381</v>
          </cell>
          <cell r="B326" t="str">
            <v>الاء غبور</v>
          </cell>
          <cell r="C326" t="str">
            <v>محمود</v>
          </cell>
          <cell r="D326" t="str">
            <v>ريما</v>
          </cell>
          <cell r="E326" t="str">
            <v>أنثى</v>
          </cell>
          <cell r="F326">
            <v>33484</v>
          </cell>
          <cell r="G326" t="str">
            <v>دمشق</v>
          </cell>
          <cell r="H326" t="str">
            <v>العربية السورية</v>
          </cell>
          <cell r="I326" t="str">
            <v>الرابعة</v>
          </cell>
          <cell r="J326" t="str">
            <v>أدبي</v>
          </cell>
          <cell r="L326" t="str">
            <v>دمشق</v>
          </cell>
          <cell r="V326">
            <v>0</v>
          </cell>
        </row>
        <row r="327">
          <cell r="A327">
            <v>328385</v>
          </cell>
          <cell r="B327" t="str">
            <v>سماهر اللحام</v>
          </cell>
          <cell r="C327" t="str">
            <v>محمد فارس</v>
          </cell>
          <cell r="D327" t="str">
            <v>هديه</v>
          </cell>
          <cell r="E327" t="str">
            <v>أنثى</v>
          </cell>
          <cell r="F327">
            <v>31904</v>
          </cell>
          <cell r="G327" t="str">
            <v>دمشق</v>
          </cell>
          <cell r="H327" t="str">
            <v>العربية السورية</v>
          </cell>
          <cell r="I327" t="str">
            <v>الرابعة</v>
          </cell>
          <cell r="J327" t="str">
            <v>أدبي</v>
          </cell>
          <cell r="L327" t="str">
            <v>دمشق</v>
          </cell>
          <cell r="V327">
            <v>0</v>
          </cell>
        </row>
        <row r="328">
          <cell r="A328">
            <v>328446</v>
          </cell>
          <cell r="B328" t="str">
            <v>غيث الديوب</v>
          </cell>
          <cell r="C328" t="str">
            <v>عيسى</v>
          </cell>
          <cell r="D328" t="str">
            <v>غصون</v>
          </cell>
          <cell r="E328" t="str">
            <v>ذكر</v>
          </cell>
          <cell r="F328">
            <v>34700</v>
          </cell>
          <cell r="G328" t="str">
            <v>دمشق</v>
          </cell>
          <cell r="H328" t="str">
            <v>العربية السورية</v>
          </cell>
          <cell r="I328" t="str">
            <v>الرابعة</v>
          </cell>
          <cell r="J328" t="str">
            <v>أدبي</v>
          </cell>
          <cell r="L328" t="str">
            <v>دمشق</v>
          </cell>
          <cell r="V328">
            <v>0</v>
          </cell>
        </row>
        <row r="329">
          <cell r="A329">
            <v>328459</v>
          </cell>
          <cell r="B329" t="str">
            <v>هدى الابراهيم</v>
          </cell>
          <cell r="C329" t="str">
            <v>محمد</v>
          </cell>
          <cell r="D329" t="str">
            <v>شوحه</v>
          </cell>
          <cell r="E329" t="str">
            <v>أنثى</v>
          </cell>
          <cell r="F329">
            <v>26875</v>
          </cell>
          <cell r="G329" t="str">
            <v>دمشق</v>
          </cell>
          <cell r="H329" t="str">
            <v>العربية السورية</v>
          </cell>
          <cell r="I329" t="str">
            <v>الرابعة</v>
          </cell>
          <cell r="J329" t="str">
            <v>أدبي</v>
          </cell>
          <cell r="L329" t="str">
            <v>دمشق</v>
          </cell>
          <cell r="V329">
            <v>0</v>
          </cell>
        </row>
        <row r="330">
          <cell r="A330">
            <v>328564</v>
          </cell>
          <cell r="B330" t="str">
            <v>رشا الشيخ ديب</v>
          </cell>
          <cell r="C330" t="str">
            <v>محمود</v>
          </cell>
          <cell r="D330" t="str">
            <v>فاطمه</v>
          </cell>
          <cell r="E330" t="str">
            <v>أنثى</v>
          </cell>
          <cell r="F330">
            <v>32722</v>
          </cell>
          <cell r="G330" t="str">
            <v>النبك</v>
          </cell>
          <cell r="H330" t="str">
            <v>العربية السورية</v>
          </cell>
          <cell r="I330" t="str">
            <v>الرابعة</v>
          </cell>
          <cell r="J330" t="str">
            <v>أدبي</v>
          </cell>
          <cell r="L330" t="str">
            <v>ريف دمشق</v>
          </cell>
          <cell r="V330">
            <v>0</v>
          </cell>
        </row>
        <row r="331">
          <cell r="A331">
            <v>328574</v>
          </cell>
          <cell r="B331" t="str">
            <v>نور الهدى شباط</v>
          </cell>
          <cell r="C331" t="str">
            <v>عبد الجليل</v>
          </cell>
          <cell r="D331" t="str">
            <v>رويده</v>
          </cell>
          <cell r="E331" t="str">
            <v>أنثى</v>
          </cell>
          <cell r="F331">
            <v>33808</v>
          </cell>
          <cell r="G331" t="str">
            <v>دمشق</v>
          </cell>
          <cell r="H331" t="str">
            <v>العربية السورية</v>
          </cell>
          <cell r="I331" t="str">
            <v>الثالثة</v>
          </cell>
          <cell r="J331" t="str">
            <v>أدبي</v>
          </cell>
          <cell r="L331" t="str">
            <v>دمشق</v>
          </cell>
          <cell r="V331">
            <v>0</v>
          </cell>
        </row>
        <row r="332">
          <cell r="A332">
            <v>328575</v>
          </cell>
          <cell r="B332" t="str">
            <v>صفاء الدروبي</v>
          </cell>
          <cell r="C332" t="str">
            <v>رياض</v>
          </cell>
          <cell r="D332" t="str">
            <v>نايفة</v>
          </cell>
          <cell r="E332" t="str">
            <v>أنثى</v>
          </cell>
          <cell r="F332">
            <v>32647</v>
          </cell>
          <cell r="G332" t="str">
            <v>قورقانيا</v>
          </cell>
          <cell r="H332" t="str">
            <v>العربية السورية</v>
          </cell>
          <cell r="I332" t="str">
            <v>الرابعة</v>
          </cell>
          <cell r="J332" t="str">
            <v>أدبي</v>
          </cell>
          <cell r="L332" t="str">
            <v>اللاذقية</v>
          </cell>
          <cell r="V332">
            <v>0</v>
          </cell>
        </row>
        <row r="333">
          <cell r="A333">
            <v>328594</v>
          </cell>
          <cell r="B333" t="str">
            <v>اميره البخاري</v>
          </cell>
          <cell r="C333" t="str">
            <v>سمير</v>
          </cell>
          <cell r="D333" t="str">
            <v>امل</v>
          </cell>
          <cell r="E333" t="str">
            <v>أنثى</v>
          </cell>
          <cell r="F333">
            <v>33124</v>
          </cell>
          <cell r="G333" t="str">
            <v>دمر</v>
          </cell>
          <cell r="H333" t="str">
            <v>العربية السورية</v>
          </cell>
          <cell r="I333" t="str">
            <v>الرابعة</v>
          </cell>
          <cell r="J333" t="str">
            <v>أدبي</v>
          </cell>
          <cell r="L333" t="str">
            <v>دمشق</v>
          </cell>
          <cell r="V333">
            <v>0</v>
          </cell>
        </row>
        <row r="334">
          <cell r="A334">
            <v>328600</v>
          </cell>
          <cell r="B334" t="str">
            <v>عمر مسعود</v>
          </cell>
          <cell r="C334" t="str">
            <v>فهد</v>
          </cell>
          <cell r="D334" t="str">
            <v>بنبيلا</v>
          </cell>
          <cell r="E334" t="str">
            <v>ذكر</v>
          </cell>
          <cell r="F334">
            <v>35371</v>
          </cell>
          <cell r="G334" t="str">
            <v>دمشق</v>
          </cell>
          <cell r="H334" t="str">
            <v>العربية السورية</v>
          </cell>
          <cell r="I334" t="str">
            <v>الرابعة</v>
          </cell>
          <cell r="J334" t="str">
            <v>أدبي</v>
          </cell>
          <cell r="L334" t="str">
            <v>ريف دمشق</v>
          </cell>
          <cell r="V334">
            <v>0</v>
          </cell>
        </row>
        <row r="335">
          <cell r="A335">
            <v>328603</v>
          </cell>
          <cell r="B335" t="str">
            <v>غاندي منصور</v>
          </cell>
          <cell r="C335" t="str">
            <v>سليمان</v>
          </cell>
          <cell r="D335" t="str">
            <v>غاليه</v>
          </cell>
          <cell r="I335" t="str">
            <v>الرابعة</v>
          </cell>
          <cell r="V335">
            <v>0</v>
          </cell>
        </row>
        <row r="336">
          <cell r="A336">
            <v>328622</v>
          </cell>
          <cell r="B336" t="str">
            <v>لين عبيد</v>
          </cell>
          <cell r="C336" t="str">
            <v>عماد</v>
          </cell>
          <cell r="D336" t="str">
            <v>حنان</v>
          </cell>
          <cell r="E336" t="str">
            <v>أنثى</v>
          </cell>
          <cell r="F336">
            <v>35067</v>
          </cell>
          <cell r="G336" t="str">
            <v>ريف دمشق</v>
          </cell>
          <cell r="H336" t="str">
            <v>العربية السورية</v>
          </cell>
          <cell r="I336" t="str">
            <v>الرابعة</v>
          </cell>
          <cell r="J336" t="str">
            <v>أدبي</v>
          </cell>
          <cell r="L336" t="str">
            <v>ريف دمشق</v>
          </cell>
          <cell r="R336">
            <v>8903</v>
          </cell>
          <cell r="S336">
            <v>45707</v>
          </cell>
          <cell r="T336">
            <v>90000</v>
          </cell>
          <cell r="V336">
            <v>0</v>
          </cell>
        </row>
        <row r="337">
          <cell r="A337">
            <v>328635</v>
          </cell>
          <cell r="B337" t="str">
            <v>زينب طالب</v>
          </cell>
          <cell r="C337" t="str">
            <v>عمار</v>
          </cell>
          <cell r="D337" t="str">
            <v>مي</v>
          </cell>
          <cell r="E337" t="str">
            <v>أنثى</v>
          </cell>
          <cell r="F337">
            <v>33506</v>
          </cell>
          <cell r="G337" t="str">
            <v>جيرود</v>
          </cell>
          <cell r="H337" t="str">
            <v>العربية السورية</v>
          </cell>
          <cell r="I337" t="str">
            <v>الرابعة</v>
          </cell>
          <cell r="J337" t="str">
            <v>علمي</v>
          </cell>
          <cell r="L337" t="str">
            <v>ريف دمشق</v>
          </cell>
          <cell r="V337">
            <v>0</v>
          </cell>
        </row>
        <row r="338">
          <cell r="A338">
            <v>328640</v>
          </cell>
          <cell r="B338" t="str">
            <v>بيان راشد</v>
          </cell>
          <cell r="C338" t="str">
            <v>نذير</v>
          </cell>
          <cell r="D338" t="str">
            <v>امبره</v>
          </cell>
          <cell r="E338" t="str">
            <v>أنثى</v>
          </cell>
          <cell r="F338">
            <v>32537</v>
          </cell>
          <cell r="G338" t="str">
            <v xml:space="preserve">مشفى دوما </v>
          </cell>
          <cell r="H338" t="str">
            <v>العربية السورية</v>
          </cell>
          <cell r="I338" t="str">
            <v>الرابعة</v>
          </cell>
          <cell r="J338" t="str">
            <v>أدبي</v>
          </cell>
          <cell r="L338" t="str">
            <v>ريف دمشق</v>
          </cell>
          <cell r="V338">
            <v>0</v>
          </cell>
        </row>
        <row r="339">
          <cell r="A339">
            <v>328648</v>
          </cell>
          <cell r="B339" t="str">
            <v>هيثم قدو</v>
          </cell>
          <cell r="C339" t="str">
            <v>عبد الرزاق</v>
          </cell>
          <cell r="D339" t="str">
            <v>صديقة</v>
          </cell>
          <cell r="E339" t="str">
            <v>ذكر</v>
          </cell>
          <cell r="F339">
            <v>35065</v>
          </cell>
          <cell r="G339" t="str">
            <v>دمشق</v>
          </cell>
          <cell r="H339" t="str">
            <v>العربية السورية</v>
          </cell>
          <cell r="I339" t="str">
            <v>الرابعة</v>
          </cell>
          <cell r="J339" t="str">
            <v>أدبي</v>
          </cell>
          <cell r="L339" t="str">
            <v>دمشق</v>
          </cell>
          <cell r="V339">
            <v>0</v>
          </cell>
        </row>
        <row r="340">
          <cell r="A340">
            <v>328672</v>
          </cell>
          <cell r="B340" t="str">
            <v>هلا متاعة عكاش</v>
          </cell>
          <cell r="C340" t="str">
            <v>عبده</v>
          </cell>
          <cell r="D340" t="str">
            <v>هنادي</v>
          </cell>
          <cell r="E340" t="str">
            <v>أنثى</v>
          </cell>
          <cell r="F340">
            <v>32596</v>
          </cell>
          <cell r="G340" t="str">
            <v>دمشق</v>
          </cell>
          <cell r="H340" t="str">
            <v>العربية السورية</v>
          </cell>
          <cell r="I340" t="str">
            <v>الرابعة</v>
          </cell>
          <cell r="J340" t="str">
            <v>أدبي</v>
          </cell>
          <cell r="L340" t="str">
            <v>ريف دمشق</v>
          </cell>
          <cell r="V340" t="str">
            <v>مستنفذ بنتيجة الفصل الأول للعام 2022-2023</v>
          </cell>
        </row>
        <row r="341">
          <cell r="A341">
            <v>328681</v>
          </cell>
          <cell r="B341" t="str">
            <v>زين العابدين كرابيج</v>
          </cell>
          <cell r="C341" t="str">
            <v>ديب</v>
          </cell>
          <cell r="D341" t="str">
            <v>زينب</v>
          </cell>
          <cell r="E341" t="str">
            <v>ذكر</v>
          </cell>
          <cell r="F341">
            <v>34709</v>
          </cell>
          <cell r="G341" t="str">
            <v>كفريا</v>
          </cell>
          <cell r="H341" t="str">
            <v>العربية السورية</v>
          </cell>
          <cell r="I341" t="str">
            <v>الرابعة</v>
          </cell>
          <cell r="J341" t="str">
            <v>أدبي</v>
          </cell>
          <cell r="L341" t="str">
            <v>دمشق</v>
          </cell>
          <cell r="V341">
            <v>0</v>
          </cell>
        </row>
        <row r="342">
          <cell r="A342">
            <v>328689</v>
          </cell>
          <cell r="B342" t="str">
            <v>ايمان عقل</v>
          </cell>
          <cell r="C342" t="str">
            <v>احمد</v>
          </cell>
          <cell r="D342" t="str">
            <v>فاتن</v>
          </cell>
          <cell r="E342" t="str">
            <v>أنثى</v>
          </cell>
          <cell r="F342">
            <v>34790</v>
          </cell>
          <cell r="G342" t="str">
            <v>السيدة زينب</v>
          </cell>
          <cell r="H342" t="str">
            <v>الفلسطينية السورية</v>
          </cell>
          <cell r="I342" t="str">
            <v>الرابعة</v>
          </cell>
          <cell r="J342" t="str">
            <v>أدبي</v>
          </cell>
          <cell r="L342" t="str">
            <v>ريف دمشق</v>
          </cell>
          <cell r="V342">
            <v>0</v>
          </cell>
        </row>
        <row r="343">
          <cell r="A343">
            <v>328734</v>
          </cell>
          <cell r="B343" t="str">
            <v>راما طرقجي</v>
          </cell>
          <cell r="C343" t="str">
            <v>نضال</v>
          </cell>
          <cell r="D343" t="str">
            <v>منى</v>
          </cell>
          <cell r="E343" t="str">
            <v>أنثى</v>
          </cell>
          <cell r="F343">
            <v>35145</v>
          </cell>
          <cell r="G343" t="str">
            <v>دمشق</v>
          </cell>
          <cell r="H343" t="str">
            <v>العربية السورية</v>
          </cell>
          <cell r="I343" t="str">
            <v>الرابعة</v>
          </cell>
          <cell r="J343" t="str">
            <v>أدبي</v>
          </cell>
          <cell r="L343" t="str">
            <v>دمشق</v>
          </cell>
          <cell r="V343" t="str">
            <v>مستنفذ فصل أول 2022-2023</v>
          </cell>
        </row>
        <row r="344">
          <cell r="A344">
            <v>328773</v>
          </cell>
          <cell r="B344" t="str">
            <v>سلمان العلي الشيخ</v>
          </cell>
          <cell r="C344" t="str">
            <v>علي</v>
          </cell>
          <cell r="D344" t="str">
            <v>زكية</v>
          </cell>
          <cell r="E344" t="str">
            <v>ذكر</v>
          </cell>
          <cell r="F344">
            <v>32250</v>
          </cell>
          <cell r="G344" t="str">
            <v xml:space="preserve">الرقة </v>
          </cell>
          <cell r="H344" t="str">
            <v>العربية السورية</v>
          </cell>
          <cell r="I344" t="str">
            <v>الرابعة</v>
          </cell>
          <cell r="J344" t="str">
            <v>أدبي</v>
          </cell>
          <cell r="L344" t="str">
            <v>الرقة</v>
          </cell>
          <cell r="V344" t="str">
            <v>مستنفذ فصل أول 2022-2023</v>
          </cell>
        </row>
        <row r="345">
          <cell r="A345">
            <v>328815</v>
          </cell>
          <cell r="B345" t="str">
            <v>شريفه عتمه</v>
          </cell>
          <cell r="C345" t="str">
            <v>توفيق</v>
          </cell>
          <cell r="D345" t="str">
            <v>بثينه</v>
          </cell>
          <cell r="E345" t="str">
            <v>أنثى</v>
          </cell>
          <cell r="F345">
            <v>34617</v>
          </cell>
          <cell r="G345" t="str">
            <v>دمشق</v>
          </cell>
          <cell r="H345" t="str">
            <v>العربية السورية</v>
          </cell>
          <cell r="I345" t="str">
            <v>الرابعة</v>
          </cell>
          <cell r="R345">
            <v>9306</v>
          </cell>
          <cell r="S345">
            <v>45721</v>
          </cell>
          <cell r="T345">
            <v>100000</v>
          </cell>
          <cell r="V345">
            <v>0</v>
          </cell>
        </row>
        <row r="346">
          <cell r="A346">
            <v>328828</v>
          </cell>
          <cell r="B346" t="str">
            <v>صلاح العمر</v>
          </cell>
          <cell r="C346" t="str">
            <v>عبد الرزاق</v>
          </cell>
          <cell r="D346" t="str">
            <v>يازي</v>
          </cell>
          <cell r="E346" t="str">
            <v>ذكر</v>
          </cell>
          <cell r="F346">
            <v>32577</v>
          </cell>
          <cell r="G346" t="str">
            <v>حويز تحتاني</v>
          </cell>
          <cell r="H346" t="str">
            <v>العربية السورية</v>
          </cell>
          <cell r="I346" t="str">
            <v>الرابعة</v>
          </cell>
          <cell r="J346" t="str">
            <v>أدبي</v>
          </cell>
          <cell r="L346" t="str">
            <v>حماة</v>
          </cell>
          <cell r="V346">
            <v>0</v>
          </cell>
        </row>
        <row r="347">
          <cell r="A347">
            <v>328870</v>
          </cell>
          <cell r="B347" t="str">
            <v>عائد الشلاخي</v>
          </cell>
          <cell r="C347" t="str">
            <v>احمد</v>
          </cell>
          <cell r="D347" t="str">
            <v>نوفه</v>
          </cell>
          <cell r="E347" t="str">
            <v>ذكر</v>
          </cell>
          <cell r="F347">
            <v>33604</v>
          </cell>
          <cell r="G347" t="str">
            <v xml:space="preserve">حماة </v>
          </cell>
          <cell r="H347" t="str">
            <v>العربية السورية</v>
          </cell>
          <cell r="I347" t="str">
            <v>الرابعة</v>
          </cell>
          <cell r="J347" t="str">
            <v>أدبي</v>
          </cell>
          <cell r="L347" t="str">
            <v>حماة</v>
          </cell>
          <cell r="V347" t="str">
            <v>مستنفذ بنتيجة امتحانات الفصل الثاني للعام 2022-2023</v>
          </cell>
        </row>
        <row r="348">
          <cell r="A348">
            <v>328888</v>
          </cell>
          <cell r="B348" t="str">
            <v>محمد موسى</v>
          </cell>
          <cell r="C348" t="str">
            <v>عناد</v>
          </cell>
          <cell r="D348" t="str">
            <v>ضعنه</v>
          </cell>
          <cell r="E348" t="str">
            <v>ذكر</v>
          </cell>
          <cell r="F348">
            <v>32521</v>
          </cell>
          <cell r="G348" t="str">
            <v>دمشق</v>
          </cell>
          <cell r="H348" t="str">
            <v>العربية السورية</v>
          </cell>
          <cell r="I348" t="str">
            <v>الرابعة</v>
          </cell>
          <cell r="J348" t="str">
            <v>أدبي</v>
          </cell>
          <cell r="L348" t="str">
            <v>القنيطرة</v>
          </cell>
          <cell r="V348">
            <v>0</v>
          </cell>
        </row>
        <row r="349">
          <cell r="A349">
            <v>328909</v>
          </cell>
          <cell r="B349" t="str">
            <v>محمد طارق زهوة</v>
          </cell>
          <cell r="C349" t="str">
            <v>احمد طلال</v>
          </cell>
          <cell r="D349" t="str">
            <v>هدى</v>
          </cell>
          <cell r="E349" t="str">
            <v>ذكر</v>
          </cell>
          <cell r="F349">
            <v>33152</v>
          </cell>
          <cell r="G349" t="str">
            <v>دمشق</v>
          </cell>
          <cell r="H349" t="str">
            <v>العربية السورية</v>
          </cell>
          <cell r="I349" t="str">
            <v>الرابعة</v>
          </cell>
          <cell r="J349" t="str">
            <v>أدبي</v>
          </cell>
          <cell r="L349" t="str">
            <v>دمشق</v>
          </cell>
          <cell r="V349" t="str">
            <v>مستنفذ فصل أول 2022-2023</v>
          </cell>
        </row>
        <row r="350">
          <cell r="A350">
            <v>328922</v>
          </cell>
          <cell r="B350" t="str">
            <v>فرح عبيسي</v>
          </cell>
          <cell r="C350" t="str">
            <v>محمد سعيد</v>
          </cell>
          <cell r="D350" t="str">
            <v>نبيلة</v>
          </cell>
          <cell r="E350" t="str">
            <v>أنثى</v>
          </cell>
          <cell r="F350">
            <v>33465</v>
          </cell>
          <cell r="G350" t="str">
            <v>دمشق</v>
          </cell>
          <cell r="H350" t="str">
            <v>العربية السورية</v>
          </cell>
          <cell r="I350" t="str">
            <v>الرابعة</v>
          </cell>
          <cell r="J350" t="str">
            <v>أدبي</v>
          </cell>
          <cell r="L350" t="str">
            <v>ريف دمشق</v>
          </cell>
          <cell r="V350" t="str">
            <v>مستنفذ بنتيجة الفصل الثاني للعام 2020-2021</v>
          </cell>
        </row>
        <row r="351">
          <cell r="A351">
            <v>328930</v>
          </cell>
          <cell r="B351" t="str">
            <v>خديجة عصفور</v>
          </cell>
          <cell r="C351" t="str">
            <v>مصطفى</v>
          </cell>
          <cell r="D351" t="str">
            <v>حسيبه</v>
          </cell>
          <cell r="E351" t="str">
            <v>أنثى</v>
          </cell>
          <cell r="F351">
            <v>30153</v>
          </cell>
          <cell r="G351" t="str">
            <v>التل</v>
          </cell>
          <cell r="H351" t="str">
            <v>العربية السورية</v>
          </cell>
          <cell r="I351" t="str">
            <v>الرابعة</v>
          </cell>
          <cell r="J351" t="str">
            <v>علمي</v>
          </cell>
          <cell r="L351" t="str">
            <v>ريف دمشق</v>
          </cell>
          <cell r="V351">
            <v>0</v>
          </cell>
        </row>
        <row r="352">
          <cell r="A352">
            <v>328965</v>
          </cell>
          <cell r="B352" t="str">
            <v>نور الخضر</v>
          </cell>
          <cell r="C352" t="str">
            <v>معلا</v>
          </cell>
          <cell r="D352" t="str">
            <v xml:space="preserve">فادية </v>
          </cell>
          <cell r="E352" t="str">
            <v>أنثى</v>
          </cell>
          <cell r="F352">
            <v>34363</v>
          </cell>
          <cell r="G352" t="str">
            <v>حمص</v>
          </cell>
          <cell r="H352" t="str">
            <v>العربية السورية</v>
          </cell>
          <cell r="I352" t="str">
            <v>الرابعة</v>
          </cell>
          <cell r="J352" t="str">
            <v>أدبي</v>
          </cell>
          <cell r="L352" t="str">
            <v>دمشق</v>
          </cell>
          <cell r="V352" t="str">
            <v>مستنفذ بنتيجة الفصل الأول للعام 2022-2023</v>
          </cell>
        </row>
        <row r="353">
          <cell r="A353">
            <v>329034</v>
          </cell>
          <cell r="B353" t="str">
            <v>احمد الزبيدي</v>
          </cell>
          <cell r="C353" t="str">
            <v>محمد</v>
          </cell>
          <cell r="D353" t="str">
            <v>سميره</v>
          </cell>
          <cell r="E353" t="str">
            <v>ذكر</v>
          </cell>
          <cell r="F353">
            <v>35783</v>
          </cell>
          <cell r="G353" t="str">
            <v>دمشق</v>
          </cell>
          <cell r="H353" t="str">
            <v>الفلسطينية السورية</v>
          </cell>
          <cell r="I353" t="str">
            <v>الرابعة</v>
          </cell>
          <cell r="J353" t="str">
            <v>أدبي</v>
          </cell>
          <cell r="L353" t="str">
            <v>دمشق</v>
          </cell>
          <cell r="V353">
            <v>0</v>
          </cell>
        </row>
        <row r="354">
          <cell r="A354">
            <v>329059</v>
          </cell>
          <cell r="B354" t="str">
            <v>احمد جود مشوح</v>
          </cell>
          <cell r="C354" t="str">
            <v>بشير</v>
          </cell>
          <cell r="D354" t="str">
            <v>عزيزه</v>
          </cell>
          <cell r="E354" t="str">
            <v>ذكر</v>
          </cell>
          <cell r="F354">
            <v>35796</v>
          </cell>
          <cell r="G354" t="str">
            <v>دمشق</v>
          </cell>
          <cell r="H354" t="str">
            <v>العربية السورية</v>
          </cell>
          <cell r="I354" t="str">
            <v>الرابعة</v>
          </cell>
          <cell r="J354" t="str">
            <v>أدبي</v>
          </cell>
          <cell r="L354" t="str">
            <v>دمشق</v>
          </cell>
          <cell r="V354">
            <v>0</v>
          </cell>
        </row>
        <row r="355">
          <cell r="A355">
            <v>329086</v>
          </cell>
          <cell r="B355" t="str">
            <v>احمد غصن</v>
          </cell>
          <cell r="C355" t="str">
            <v>عبد المحسن</v>
          </cell>
          <cell r="D355" t="str">
            <v>ماجده</v>
          </cell>
          <cell r="E355" t="str">
            <v>ذكر</v>
          </cell>
          <cell r="F355">
            <v>35717</v>
          </cell>
          <cell r="G355" t="str">
            <v xml:space="preserve">ريف دمشق </v>
          </cell>
          <cell r="H355" t="str">
            <v>العربية السورية</v>
          </cell>
          <cell r="I355" t="str">
            <v>الرابعة</v>
          </cell>
          <cell r="J355" t="str">
            <v>أدبي</v>
          </cell>
          <cell r="L355" t="str">
            <v>القنيطرة</v>
          </cell>
          <cell r="V355">
            <v>0</v>
          </cell>
        </row>
        <row r="356">
          <cell r="A356">
            <v>329097</v>
          </cell>
          <cell r="B356" t="str">
            <v>احمد هاروش</v>
          </cell>
          <cell r="C356" t="str">
            <v>عمر</v>
          </cell>
          <cell r="D356" t="str">
            <v>ساميه</v>
          </cell>
          <cell r="E356" t="str">
            <v>ذكر</v>
          </cell>
          <cell r="F356">
            <v>35431</v>
          </cell>
          <cell r="G356" t="str">
            <v>دمشق</v>
          </cell>
          <cell r="H356" t="str">
            <v>العربية السورية</v>
          </cell>
          <cell r="I356" t="str">
            <v>الرابعة</v>
          </cell>
          <cell r="J356" t="str">
            <v>أدبي</v>
          </cell>
          <cell r="L356" t="str">
            <v>دمشق</v>
          </cell>
          <cell r="P356" t="str">
            <v>RIF DAMASCUS</v>
          </cell>
          <cell r="V356" t="str">
            <v>مستنفذ بنتيجة الفصل الأول للعام 2022-2023</v>
          </cell>
        </row>
        <row r="357">
          <cell r="A357">
            <v>329100</v>
          </cell>
          <cell r="B357" t="str">
            <v>ادهم صفا</v>
          </cell>
          <cell r="C357" t="str">
            <v>ابراهيم</v>
          </cell>
          <cell r="D357" t="str">
            <v>مهيبه</v>
          </cell>
          <cell r="E357" t="str">
            <v>ذكر</v>
          </cell>
          <cell r="F357">
            <v>36180</v>
          </cell>
          <cell r="G357" t="str">
            <v>قلعة جندل</v>
          </cell>
          <cell r="H357" t="str">
            <v>العربية السورية</v>
          </cell>
          <cell r="I357" t="str">
            <v>الرابعة</v>
          </cell>
          <cell r="J357" t="str">
            <v>أدبي</v>
          </cell>
          <cell r="L357" t="str">
            <v>ريف دمشق</v>
          </cell>
          <cell r="V357">
            <v>0</v>
          </cell>
        </row>
        <row r="358">
          <cell r="A358">
            <v>329158</v>
          </cell>
          <cell r="B358" t="str">
            <v>الاء المعلم</v>
          </cell>
          <cell r="C358" t="str">
            <v>ماهر</v>
          </cell>
          <cell r="D358" t="str">
            <v>رانيه</v>
          </cell>
          <cell r="E358" t="str">
            <v>أنثى</v>
          </cell>
          <cell r="F358">
            <v>35372</v>
          </cell>
          <cell r="G358" t="str">
            <v>دمشق</v>
          </cell>
          <cell r="H358" t="str">
            <v>العربية السورية</v>
          </cell>
          <cell r="I358" t="str">
            <v>الرابعة</v>
          </cell>
          <cell r="J358" t="str">
            <v>أدبي</v>
          </cell>
          <cell r="L358" t="str">
            <v>دمشق</v>
          </cell>
          <cell r="R358">
            <v>9423</v>
          </cell>
          <cell r="S358">
            <v>45722</v>
          </cell>
          <cell r="T358">
            <v>50000</v>
          </cell>
          <cell r="V358">
            <v>0</v>
          </cell>
        </row>
        <row r="359">
          <cell r="A359">
            <v>329182</v>
          </cell>
          <cell r="B359" t="str">
            <v>المى سلهب</v>
          </cell>
          <cell r="C359" t="str">
            <v>لؤي</v>
          </cell>
          <cell r="D359" t="str">
            <v>حنان</v>
          </cell>
          <cell r="E359" t="str">
            <v>أنثى</v>
          </cell>
          <cell r="F359">
            <v>36166</v>
          </cell>
          <cell r="G359" t="str">
            <v>دمشق</v>
          </cell>
          <cell r="H359" t="str">
            <v>العربية السورية</v>
          </cell>
          <cell r="I359" t="str">
            <v>الرابعة</v>
          </cell>
          <cell r="J359" t="str">
            <v>أدبي</v>
          </cell>
          <cell r="L359" t="str">
            <v>دمشق</v>
          </cell>
          <cell r="V359">
            <v>0</v>
          </cell>
        </row>
        <row r="360">
          <cell r="A360">
            <v>329200</v>
          </cell>
          <cell r="B360" t="str">
            <v>امجد زاهده</v>
          </cell>
          <cell r="C360" t="str">
            <v>وليد</v>
          </cell>
          <cell r="D360" t="str">
            <v>سوسن</v>
          </cell>
          <cell r="E360" t="str">
            <v>ذكر</v>
          </cell>
          <cell r="F360">
            <v>35575</v>
          </cell>
          <cell r="G360" t="str">
            <v xml:space="preserve">الحسينية  </v>
          </cell>
          <cell r="H360" t="str">
            <v>العربية السورية</v>
          </cell>
          <cell r="I360" t="str">
            <v>الرابعة</v>
          </cell>
          <cell r="J360" t="str">
            <v>أدبي</v>
          </cell>
          <cell r="L360" t="str">
            <v>دمشق</v>
          </cell>
          <cell r="V360">
            <v>0</v>
          </cell>
        </row>
        <row r="361">
          <cell r="A361">
            <v>329215</v>
          </cell>
          <cell r="B361" t="str">
            <v>انس الحلبي</v>
          </cell>
          <cell r="C361" t="str">
            <v>اسامه</v>
          </cell>
          <cell r="D361" t="str">
            <v>وفاء</v>
          </cell>
          <cell r="E361" t="str">
            <v>ذكر</v>
          </cell>
          <cell r="F361">
            <v>34867</v>
          </cell>
          <cell r="G361" t="str">
            <v>دمشق</v>
          </cell>
          <cell r="H361" t="str">
            <v>العربية السورية</v>
          </cell>
          <cell r="I361" t="str">
            <v>الرابعة</v>
          </cell>
          <cell r="J361" t="str">
            <v>علمي</v>
          </cell>
          <cell r="L361" t="str">
            <v>ريف دمشق</v>
          </cell>
          <cell r="V361">
            <v>0</v>
          </cell>
        </row>
        <row r="362">
          <cell r="A362">
            <v>329222</v>
          </cell>
          <cell r="B362" t="str">
            <v>انصاف شيحة</v>
          </cell>
          <cell r="C362" t="str">
            <v>يوسف</v>
          </cell>
          <cell r="D362" t="str">
            <v>حياة</v>
          </cell>
          <cell r="E362" t="str">
            <v>أنثى</v>
          </cell>
          <cell r="F362">
            <v>28800</v>
          </cell>
          <cell r="G362" t="str">
            <v>قلمون</v>
          </cell>
          <cell r="H362" t="str">
            <v>العربية السورية</v>
          </cell>
          <cell r="I362" t="str">
            <v>الرابعة</v>
          </cell>
          <cell r="J362" t="str">
            <v>علمي</v>
          </cell>
          <cell r="L362" t="str">
            <v>اللاذقية</v>
          </cell>
          <cell r="V362">
            <v>0</v>
          </cell>
        </row>
        <row r="363">
          <cell r="A363">
            <v>329235</v>
          </cell>
          <cell r="B363" t="str">
            <v>ايمان ابو خيط</v>
          </cell>
          <cell r="C363" t="str">
            <v>طالب</v>
          </cell>
          <cell r="D363" t="str">
            <v>منى</v>
          </cell>
          <cell r="E363" t="str">
            <v>أنثى</v>
          </cell>
          <cell r="F363">
            <v>30742</v>
          </cell>
          <cell r="G363" t="str">
            <v>دمشق</v>
          </cell>
          <cell r="H363" t="str">
            <v>الفلسطينية</v>
          </cell>
          <cell r="I363" t="str">
            <v>الرابعة</v>
          </cell>
          <cell r="J363" t="str">
            <v>أدبي</v>
          </cell>
          <cell r="L363" t="str">
            <v>دمشق</v>
          </cell>
          <cell r="V363">
            <v>0</v>
          </cell>
        </row>
        <row r="364">
          <cell r="A364">
            <v>329308</v>
          </cell>
          <cell r="B364" t="str">
            <v>بسام علوان</v>
          </cell>
          <cell r="C364" t="str">
            <v>محمد</v>
          </cell>
          <cell r="D364" t="str">
            <v>فاطمه</v>
          </cell>
          <cell r="E364" t="str">
            <v>ذكر</v>
          </cell>
          <cell r="F364">
            <v>35556</v>
          </cell>
          <cell r="G364" t="str">
            <v>راس المعره</v>
          </cell>
          <cell r="H364" t="str">
            <v>العربية السورية</v>
          </cell>
          <cell r="I364" t="str">
            <v>الرابعة</v>
          </cell>
          <cell r="J364" t="str">
            <v>علمي</v>
          </cell>
          <cell r="L364" t="str">
            <v>ريف دمشق</v>
          </cell>
          <cell r="V364">
            <v>0</v>
          </cell>
        </row>
        <row r="365">
          <cell r="A365">
            <v>329334</v>
          </cell>
          <cell r="B365" t="str">
            <v>بيان ابو دقن</v>
          </cell>
          <cell r="C365" t="str">
            <v>ماجد</v>
          </cell>
          <cell r="D365" t="str">
            <v>منى</v>
          </cell>
          <cell r="E365" t="str">
            <v>أنثى</v>
          </cell>
          <cell r="F365">
            <v>35796</v>
          </cell>
          <cell r="G365" t="str">
            <v>دمشق</v>
          </cell>
          <cell r="H365" t="str">
            <v>العربية السورية</v>
          </cell>
          <cell r="I365" t="str">
            <v>الرابعة</v>
          </cell>
          <cell r="J365" t="str">
            <v>أدبي</v>
          </cell>
          <cell r="L365" t="str">
            <v>دمشق</v>
          </cell>
          <cell r="V365">
            <v>0</v>
          </cell>
        </row>
        <row r="366">
          <cell r="A366">
            <v>329339</v>
          </cell>
          <cell r="B366" t="str">
            <v>تامبر طامزوق</v>
          </cell>
          <cell r="C366" t="str">
            <v>محمد نذير</v>
          </cell>
          <cell r="D366" t="str">
            <v>هيام</v>
          </cell>
          <cell r="E366" t="str">
            <v>ذكر</v>
          </cell>
          <cell r="F366">
            <v>35796</v>
          </cell>
          <cell r="G366" t="str">
            <v>قدسيا</v>
          </cell>
          <cell r="H366" t="str">
            <v>العربية السورية</v>
          </cell>
          <cell r="I366" t="str">
            <v>الرابعة</v>
          </cell>
          <cell r="J366" t="str">
            <v>أدبي</v>
          </cell>
          <cell r="L366" t="str">
            <v>دمشق</v>
          </cell>
          <cell r="V366">
            <v>0</v>
          </cell>
        </row>
        <row r="367">
          <cell r="A367">
            <v>329359</v>
          </cell>
          <cell r="B367" t="str">
            <v>جانيت منصور</v>
          </cell>
          <cell r="C367" t="str">
            <v>احمد</v>
          </cell>
          <cell r="D367" t="str">
            <v>منى</v>
          </cell>
          <cell r="E367" t="str">
            <v>أنثى</v>
          </cell>
          <cell r="F367">
            <v>32380</v>
          </cell>
          <cell r="G367" t="str">
            <v>نبع الطيب</v>
          </cell>
          <cell r="H367" t="str">
            <v>العربية السورية</v>
          </cell>
          <cell r="I367" t="str">
            <v>الرابعة</v>
          </cell>
          <cell r="J367" t="str">
            <v>أدبي</v>
          </cell>
          <cell r="L367" t="str">
            <v>حماة</v>
          </cell>
          <cell r="V367" t="str">
            <v>مستنفذ بنتيجة الفصل الثاني للعام 2020-2021</v>
          </cell>
        </row>
        <row r="368">
          <cell r="A368">
            <v>329368</v>
          </cell>
          <cell r="B368" t="str">
            <v>جمال انيس</v>
          </cell>
          <cell r="C368" t="str">
            <v>ادريس</v>
          </cell>
          <cell r="D368" t="str">
            <v>ربيعه</v>
          </cell>
          <cell r="E368" t="str">
            <v>ذكر</v>
          </cell>
          <cell r="F368">
            <v>35445</v>
          </cell>
          <cell r="G368" t="str">
            <v>معضميه</v>
          </cell>
          <cell r="H368" t="str">
            <v>العربية السورية</v>
          </cell>
          <cell r="I368" t="str">
            <v>الرابعة</v>
          </cell>
          <cell r="J368" t="str">
            <v>أدبي</v>
          </cell>
          <cell r="L368" t="str">
            <v>ريف دمشق</v>
          </cell>
          <cell r="V368" t="str">
            <v>مستنفذ بنتيجة امتحانات الفصل الثاني للعام 2022-2023</v>
          </cell>
        </row>
        <row r="369">
          <cell r="A369">
            <v>329408</v>
          </cell>
          <cell r="B369" t="str">
            <v>حسان برهوم</v>
          </cell>
          <cell r="C369" t="str">
            <v>جميل</v>
          </cell>
          <cell r="D369" t="str">
            <v>كوثر</v>
          </cell>
          <cell r="I369" t="str">
            <v>الرابعة</v>
          </cell>
          <cell r="V369">
            <v>0</v>
          </cell>
        </row>
        <row r="370">
          <cell r="A370">
            <v>329427</v>
          </cell>
          <cell r="B370" t="str">
            <v>حسن عيسى</v>
          </cell>
          <cell r="C370" t="str">
            <v>محمد</v>
          </cell>
          <cell r="D370" t="str">
            <v>نجمه</v>
          </cell>
          <cell r="E370" t="str">
            <v>ذكر</v>
          </cell>
          <cell r="F370">
            <v>32407</v>
          </cell>
          <cell r="G370" t="str">
            <v xml:space="preserve">دمشق </v>
          </cell>
          <cell r="H370" t="str">
            <v>العربية السورية</v>
          </cell>
          <cell r="I370" t="str">
            <v>الرابعة</v>
          </cell>
          <cell r="J370" t="str">
            <v>علمي</v>
          </cell>
          <cell r="L370" t="str">
            <v>دمشق</v>
          </cell>
          <cell r="V370">
            <v>0</v>
          </cell>
        </row>
        <row r="371">
          <cell r="A371">
            <v>329432</v>
          </cell>
          <cell r="B371" t="str">
            <v>حسين الحلبي</v>
          </cell>
          <cell r="C371" t="str">
            <v>احمد</v>
          </cell>
          <cell r="D371" t="str">
            <v>هاله</v>
          </cell>
          <cell r="E371" t="str">
            <v>ذكر</v>
          </cell>
          <cell r="F371">
            <v>34354</v>
          </cell>
          <cell r="G371" t="str">
            <v>دمشق</v>
          </cell>
          <cell r="H371" t="str">
            <v>العربية السورية</v>
          </cell>
          <cell r="I371" t="str">
            <v>الرابعة</v>
          </cell>
          <cell r="J371" t="str">
            <v>أدبي</v>
          </cell>
          <cell r="L371" t="str">
            <v>ريف دمشق</v>
          </cell>
          <cell r="V371" t="str">
            <v>حرمان ثلاث دورات امتحانية - ف1 -22-23</v>
          </cell>
        </row>
        <row r="372">
          <cell r="A372">
            <v>329503</v>
          </cell>
          <cell r="B372" t="str">
            <v>دارين مرعي</v>
          </cell>
          <cell r="C372" t="str">
            <v>عدنان</v>
          </cell>
          <cell r="D372" t="str">
            <v>خانم</v>
          </cell>
          <cell r="E372" t="str">
            <v>أنثى</v>
          </cell>
          <cell r="F372">
            <v>33825</v>
          </cell>
          <cell r="G372" t="str">
            <v>معلولا</v>
          </cell>
          <cell r="H372" t="str">
            <v>العربية السورية</v>
          </cell>
          <cell r="I372" t="str">
            <v>الرابعة</v>
          </cell>
          <cell r="J372" t="str">
            <v>أدبي</v>
          </cell>
          <cell r="L372" t="str">
            <v>ريف دمشق</v>
          </cell>
          <cell r="V372">
            <v>0</v>
          </cell>
        </row>
        <row r="373">
          <cell r="A373">
            <v>329506</v>
          </cell>
          <cell r="B373" t="str">
            <v>دانيه المحمد</v>
          </cell>
          <cell r="C373" t="str">
            <v>ابراهيم</v>
          </cell>
          <cell r="D373" t="str">
            <v>حنان</v>
          </cell>
          <cell r="E373" t="str">
            <v>أنثى</v>
          </cell>
          <cell r="F373">
            <v>35943</v>
          </cell>
          <cell r="G373" t="str">
            <v>جرمانا</v>
          </cell>
          <cell r="H373" t="str">
            <v>العربية السورية</v>
          </cell>
          <cell r="I373" t="str">
            <v>الرابعة</v>
          </cell>
          <cell r="J373" t="str">
            <v>أدبي</v>
          </cell>
          <cell r="L373" t="str">
            <v>ريف دمشق</v>
          </cell>
          <cell r="V373">
            <v>0</v>
          </cell>
        </row>
        <row r="374">
          <cell r="A374">
            <v>329569</v>
          </cell>
          <cell r="B374" t="str">
            <v>رشا دبين</v>
          </cell>
          <cell r="C374" t="str">
            <v>بشار</v>
          </cell>
          <cell r="D374" t="str">
            <v>سهام</v>
          </cell>
          <cell r="E374" t="str">
            <v>أنثى</v>
          </cell>
          <cell r="F374">
            <v>35440</v>
          </cell>
          <cell r="G374" t="str">
            <v xml:space="preserve">النشابية </v>
          </cell>
          <cell r="H374" t="str">
            <v>العربية السورية</v>
          </cell>
          <cell r="I374" t="str">
            <v>الرابعة</v>
          </cell>
          <cell r="J374" t="str">
            <v>أدبي</v>
          </cell>
          <cell r="L374" t="str">
            <v>ريف دمشق</v>
          </cell>
          <cell r="V374">
            <v>0</v>
          </cell>
        </row>
        <row r="375">
          <cell r="A375">
            <v>329583</v>
          </cell>
          <cell r="B375" t="str">
            <v>رغد عزو رحيباني</v>
          </cell>
          <cell r="C375" t="str">
            <v>احمد هاني</v>
          </cell>
          <cell r="D375" t="str">
            <v>صباح</v>
          </cell>
          <cell r="E375" t="str">
            <v>أنثى</v>
          </cell>
          <cell r="F375">
            <v>35510</v>
          </cell>
          <cell r="G375" t="str">
            <v>دوما</v>
          </cell>
          <cell r="H375" t="str">
            <v>العربية السورية</v>
          </cell>
          <cell r="I375" t="str">
            <v>الرابعة</v>
          </cell>
          <cell r="J375" t="str">
            <v>أدبي</v>
          </cell>
          <cell r="L375" t="str">
            <v>ريف دمشق</v>
          </cell>
          <cell r="V375">
            <v>0</v>
          </cell>
        </row>
        <row r="376">
          <cell r="A376">
            <v>329632</v>
          </cell>
          <cell r="B376" t="str">
            <v>رواد الزير</v>
          </cell>
          <cell r="C376" t="str">
            <v>يونس</v>
          </cell>
          <cell r="D376" t="str">
            <v>مياده</v>
          </cell>
          <cell r="E376" t="str">
            <v>ذكر</v>
          </cell>
          <cell r="F376">
            <v>33816</v>
          </cell>
          <cell r="G376" t="str">
            <v>دمشق</v>
          </cell>
          <cell r="H376" t="str">
            <v>العربية السورية</v>
          </cell>
          <cell r="I376" t="str">
            <v>الرابعة</v>
          </cell>
          <cell r="J376" t="str">
            <v>علمي</v>
          </cell>
          <cell r="L376" t="str">
            <v>دمشق</v>
          </cell>
          <cell r="V376">
            <v>0</v>
          </cell>
        </row>
        <row r="377">
          <cell r="A377">
            <v>329661</v>
          </cell>
          <cell r="B377" t="str">
            <v>رويده الصغير</v>
          </cell>
          <cell r="C377" t="str">
            <v>عباس</v>
          </cell>
          <cell r="D377" t="str">
            <v>لينده</v>
          </cell>
          <cell r="E377" t="str">
            <v>أنثى</v>
          </cell>
          <cell r="F377">
            <v>28854</v>
          </cell>
          <cell r="G377" t="str">
            <v>اشرفية صحنايا</v>
          </cell>
          <cell r="H377" t="str">
            <v>العربية السورية</v>
          </cell>
          <cell r="I377" t="str">
            <v>الرابعة</v>
          </cell>
          <cell r="J377" t="str">
            <v>أدبي</v>
          </cell>
          <cell r="L377" t="str">
            <v>ريف دمشق</v>
          </cell>
          <cell r="V377">
            <v>0</v>
          </cell>
        </row>
        <row r="378">
          <cell r="A378">
            <v>329700</v>
          </cell>
          <cell r="B378" t="str">
            <v>زينب نعمي</v>
          </cell>
          <cell r="C378" t="str">
            <v>مصطفى</v>
          </cell>
          <cell r="D378" t="str">
            <v>هاجر</v>
          </cell>
          <cell r="E378" t="str">
            <v>أنثى</v>
          </cell>
          <cell r="F378">
            <v>35509</v>
          </cell>
          <cell r="G378" t="str">
            <v>دمشق</v>
          </cell>
          <cell r="H378" t="str">
            <v>العربية السورية</v>
          </cell>
          <cell r="I378" t="str">
            <v>الرابعة</v>
          </cell>
          <cell r="J378" t="str">
            <v>علمي</v>
          </cell>
          <cell r="L378" t="str">
            <v>دمشق</v>
          </cell>
          <cell r="V378">
            <v>0</v>
          </cell>
        </row>
        <row r="379">
          <cell r="A379">
            <v>329714</v>
          </cell>
          <cell r="B379" t="str">
            <v>سالي عربجي</v>
          </cell>
          <cell r="C379" t="str">
            <v>جورج</v>
          </cell>
          <cell r="D379" t="str">
            <v>ريمه</v>
          </cell>
          <cell r="E379" t="str">
            <v>أنثى</v>
          </cell>
          <cell r="F379">
            <v>35654</v>
          </cell>
          <cell r="G379" t="str">
            <v>دمشق</v>
          </cell>
          <cell r="H379" t="str">
            <v>العربية السورية</v>
          </cell>
          <cell r="I379" t="str">
            <v>الرابعة</v>
          </cell>
          <cell r="J379" t="str">
            <v>أدبي</v>
          </cell>
          <cell r="L379" t="str">
            <v>ريف دمشق</v>
          </cell>
          <cell r="V379">
            <v>0</v>
          </cell>
        </row>
        <row r="380">
          <cell r="A380">
            <v>329716</v>
          </cell>
          <cell r="B380" t="str">
            <v>سامر الداوودي</v>
          </cell>
          <cell r="C380" t="str">
            <v>ابراهيم</v>
          </cell>
          <cell r="D380" t="str">
            <v>قمر</v>
          </cell>
          <cell r="E380" t="str">
            <v>ذكر</v>
          </cell>
          <cell r="F380">
            <v>26347</v>
          </cell>
          <cell r="G380" t="str">
            <v>جديدة الوادي</v>
          </cell>
          <cell r="H380" t="str">
            <v>العربية السورية</v>
          </cell>
          <cell r="I380" t="str">
            <v>الرابعة</v>
          </cell>
          <cell r="J380" t="str">
            <v>أدبي</v>
          </cell>
          <cell r="L380" t="str">
            <v>ريف دمشق</v>
          </cell>
          <cell r="V380">
            <v>0</v>
          </cell>
        </row>
        <row r="381">
          <cell r="A381">
            <v>329732</v>
          </cell>
          <cell r="B381" t="str">
            <v>سعاد فليون</v>
          </cell>
          <cell r="C381" t="str">
            <v>محمود</v>
          </cell>
          <cell r="D381" t="str">
            <v>رغده</v>
          </cell>
          <cell r="E381" t="str">
            <v>أنثى</v>
          </cell>
          <cell r="F381">
            <v>33984</v>
          </cell>
          <cell r="G381" t="str">
            <v>دمشق</v>
          </cell>
          <cell r="H381" t="str">
            <v>العربية السورية</v>
          </cell>
          <cell r="I381" t="str">
            <v>الرابعة</v>
          </cell>
          <cell r="J381" t="str">
            <v>أدبي</v>
          </cell>
          <cell r="L381" t="str">
            <v>دمشق</v>
          </cell>
          <cell r="V381">
            <v>0</v>
          </cell>
        </row>
        <row r="382">
          <cell r="A382">
            <v>329735</v>
          </cell>
          <cell r="B382" t="str">
            <v>سعدون الحاجي</v>
          </cell>
          <cell r="C382" t="str">
            <v>عبد الرزاق</v>
          </cell>
          <cell r="D382" t="str">
            <v>ظريفه</v>
          </cell>
          <cell r="E382" t="str">
            <v>ذكر</v>
          </cell>
          <cell r="F382">
            <v>31524</v>
          </cell>
          <cell r="G382" t="str">
            <v>النبك</v>
          </cell>
          <cell r="H382" t="str">
            <v>العربية السورية</v>
          </cell>
          <cell r="I382" t="str">
            <v>الرابعة</v>
          </cell>
          <cell r="J382" t="str">
            <v>أدبي</v>
          </cell>
          <cell r="L382" t="str">
            <v>ريف دمشق</v>
          </cell>
          <cell r="V382">
            <v>0</v>
          </cell>
        </row>
        <row r="383">
          <cell r="A383">
            <v>329736</v>
          </cell>
          <cell r="B383" t="str">
            <v>سعد الهفل</v>
          </cell>
          <cell r="C383" t="str">
            <v>خلف</v>
          </cell>
          <cell r="D383" t="str">
            <v>ترفه</v>
          </cell>
          <cell r="E383" t="str">
            <v>ذكر</v>
          </cell>
          <cell r="F383">
            <v>30926</v>
          </cell>
          <cell r="G383" t="str">
            <v>دير الزور</v>
          </cell>
          <cell r="H383" t="str">
            <v>العربية السورية</v>
          </cell>
          <cell r="I383" t="str">
            <v>الرابعة</v>
          </cell>
          <cell r="J383" t="str">
            <v>أدبي</v>
          </cell>
          <cell r="L383" t="str">
            <v>دير الزور</v>
          </cell>
          <cell r="V383">
            <v>0</v>
          </cell>
        </row>
        <row r="384">
          <cell r="A384">
            <v>329781</v>
          </cell>
          <cell r="B384" t="str">
            <v>سهيلا الرحال</v>
          </cell>
          <cell r="C384" t="str">
            <v>عبد الرحمن</v>
          </cell>
          <cell r="D384" t="str">
            <v>عائشه</v>
          </cell>
          <cell r="E384" t="str">
            <v>أنثى</v>
          </cell>
          <cell r="F384">
            <v>29610</v>
          </cell>
          <cell r="G384" t="str">
            <v>دمشق</v>
          </cell>
          <cell r="H384" t="str">
            <v>العربية السورية</v>
          </cell>
          <cell r="I384" t="str">
            <v>الرابعة</v>
          </cell>
          <cell r="J384" t="str">
            <v>أدبي</v>
          </cell>
          <cell r="L384" t="str">
            <v>القنيطرة</v>
          </cell>
          <cell r="V384" t="str">
            <v>مستنفذ بنتيجة الفصل الأول للعام 2021-2022</v>
          </cell>
        </row>
        <row r="385">
          <cell r="A385">
            <v>329802</v>
          </cell>
          <cell r="B385" t="str">
            <v>شادي الجاسم</v>
          </cell>
          <cell r="C385" t="str">
            <v>قاسم</v>
          </cell>
          <cell r="D385" t="str">
            <v>زهره</v>
          </cell>
          <cell r="E385" t="str">
            <v>ذكر</v>
          </cell>
          <cell r="F385">
            <v>31792</v>
          </cell>
          <cell r="G385" t="str">
            <v>دمشق</v>
          </cell>
          <cell r="H385" t="str">
            <v>العربية السورية</v>
          </cell>
          <cell r="I385" t="str">
            <v>الرابعة</v>
          </cell>
          <cell r="J385" t="str">
            <v>شرعية</v>
          </cell>
          <cell r="L385" t="str">
            <v>دمشق</v>
          </cell>
          <cell r="V385">
            <v>0</v>
          </cell>
        </row>
        <row r="386">
          <cell r="A386">
            <v>329805</v>
          </cell>
          <cell r="B386" t="str">
            <v>شادي رميح</v>
          </cell>
          <cell r="C386" t="str">
            <v>خليل</v>
          </cell>
          <cell r="D386" t="str">
            <v>ابتسام</v>
          </cell>
          <cell r="E386" t="str">
            <v>ذكر</v>
          </cell>
          <cell r="F386">
            <v>35798</v>
          </cell>
          <cell r="G386" t="str">
            <v>دمشق</v>
          </cell>
          <cell r="H386" t="str">
            <v>العربية السورية</v>
          </cell>
          <cell r="I386" t="str">
            <v>الرابعة</v>
          </cell>
          <cell r="J386" t="str">
            <v>علمي</v>
          </cell>
          <cell r="L386" t="str">
            <v>دمشق</v>
          </cell>
          <cell r="V386">
            <v>0</v>
          </cell>
        </row>
        <row r="387">
          <cell r="A387">
            <v>329819</v>
          </cell>
          <cell r="B387" t="str">
            <v>شيرين الحمصي الشهير بالزرق</v>
          </cell>
          <cell r="C387" t="str">
            <v>محمد</v>
          </cell>
          <cell r="D387" t="str">
            <v>فاتنه</v>
          </cell>
          <cell r="E387" t="str">
            <v>أنثى</v>
          </cell>
          <cell r="F387">
            <v>28704</v>
          </cell>
          <cell r="G387" t="str">
            <v xml:space="preserve">دمشق </v>
          </cell>
          <cell r="H387" t="str">
            <v>العربية السورية</v>
          </cell>
          <cell r="I387" t="str">
            <v>الرابعة</v>
          </cell>
          <cell r="J387" t="str">
            <v>أدبي</v>
          </cell>
          <cell r="L387" t="str">
            <v>دمشق</v>
          </cell>
          <cell r="V387" t="str">
            <v>مستنفذ بنتيجة الفصل الثاني للعام 2020-2021</v>
          </cell>
        </row>
        <row r="388">
          <cell r="A388">
            <v>329893</v>
          </cell>
          <cell r="B388" t="str">
            <v>عبد الرحمن الحمصي</v>
          </cell>
          <cell r="C388" t="str">
            <v>محمد</v>
          </cell>
          <cell r="D388" t="str">
            <v>منوه</v>
          </cell>
          <cell r="E388" t="str">
            <v>ذكر</v>
          </cell>
          <cell r="F388">
            <v>35810</v>
          </cell>
          <cell r="G388" t="str">
            <v>درعا</v>
          </cell>
          <cell r="H388" t="str">
            <v>العربية السورية</v>
          </cell>
          <cell r="I388" t="str">
            <v>الرابعة</v>
          </cell>
          <cell r="J388" t="str">
            <v>أدبي</v>
          </cell>
          <cell r="L388" t="str">
            <v>ريف دمشق</v>
          </cell>
          <cell r="V388">
            <v>0</v>
          </cell>
        </row>
        <row r="389">
          <cell r="A389">
            <v>329900</v>
          </cell>
          <cell r="B389" t="str">
            <v>عبد الرحيم مرعي</v>
          </cell>
          <cell r="C389" t="str">
            <v>نبيل</v>
          </cell>
          <cell r="D389" t="str">
            <v>هدى</v>
          </cell>
          <cell r="E389" t="str">
            <v>أنثى</v>
          </cell>
          <cell r="F389">
            <v>35431</v>
          </cell>
          <cell r="G389" t="str">
            <v>دمشق</v>
          </cell>
          <cell r="H389" t="str">
            <v>العربية السورية</v>
          </cell>
          <cell r="I389" t="str">
            <v>الرابعة</v>
          </cell>
          <cell r="J389" t="str">
            <v>أدبي</v>
          </cell>
          <cell r="L389" t="str">
            <v>دمشق</v>
          </cell>
          <cell r="P389" t="str">
            <v>damas</v>
          </cell>
          <cell r="V389">
            <v>0</v>
          </cell>
        </row>
        <row r="390">
          <cell r="A390">
            <v>329947</v>
          </cell>
          <cell r="B390" t="str">
            <v>عبير عواد</v>
          </cell>
          <cell r="C390" t="str">
            <v>محمد</v>
          </cell>
          <cell r="D390" t="str">
            <v>غاده</v>
          </cell>
          <cell r="E390" t="str">
            <v>أنثى</v>
          </cell>
          <cell r="F390">
            <v>32509</v>
          </cell>
          <cell r="G390" t="str">
            <v>زاره</v>
          </cell>
          <cell r="H390" t="str">
            <v>العربية السورية</v>
          </cell>
          <cell r="I390" t="str">
            <v>الرابعة</v>
          </cell>
          <cell r="J390" t="str">
            <v>علمي</v>
          </cell>
          <cell r="L390" t="str">
            <v>دمشق</v>
          </cell>
          <cell r="V390" t="str">
            <v>مستنفذ بنتيجة امتحانات الفصل الثاني للعام 2022-2023</v>
          </cell>
        </row>
        <row r="391">
          <cell r="A391">
            <v>329948</v>
          </cell>
          <cell r="B391" t="str">
            <v>عبير عيد</v>
          </cell>
          <cell r="C391" t="str">
            <v xml:space="preserve">قاسم </v>
          </cell>
          <cell r="D391" t="str">
            <v xml:space="preserve">ناهدة </v>
          </cell>
          <cell r="E391" t="str">
            <v>أنثى</v>
          </cell>
          <cell r="F391">
            <v>27580</v>
          </cell>
          <cell r="G391" t="str">
            <v xml:space="preserve">دمشق </v>
          </cell>
          <cell r="H391" t="str">
            <v>العربية السورية</v>
          </cell>
          <cell r="I391" t="str">
            <v>الرابعة</v>
          </cell>
          <cell r="V391" t="str">
            <v>مستنفذ فصل أول 2022-2023</v>
          </cell>
        </row>
        <row r="392">
          <cell r="A392">
            <v>329970</v>
          </cell>
          <cell r="B392" t="str">
            <v>عقبه المحمد</v>
          </cell>
          <cell r="C392" t="str">
            <v>الطيف</v>
          </cell>
          <cell r="D392" t="str">
            <v>ناديه</v>
          </cell>
          <cell r="E392" t="str">
            <v>ذكر</v>
          </cell>
          <cell r="F392">
            <v>36161</v>
          </cell>
          <cell r="G392" t="str">
            <v>دمشق</v>
          </cell>
          <cell r="H392" t="str">
            <v>العربية السورية</v>
          </cell>
          <cell r="I392" t="str">
            <v>الرابعة</v>
          </cell>
          <cell r="J392" t="str">
            <v>أدبي</v>
          </cell>
          <cell r="L392" t="str">
            <v>القنيطرة</v>
          </cell>
          <cell r="V392">
            <v>0</v>
          </cell>
        </row>
        <row r="393">
          <cell r="A393">
            <v>329976</v>
          </cell>
          <cell r="B393" t="str">
            <v>علا شرشرة</v>
          </cell>
          <cell r="C393" t="str">
            <v>محمد سعيد</v>
          </cell>
          <cell r="D393" t="str">
            <v>ناديه</v>
          </cell>
          <cell r="E393" t="str">
            <v>أنثى</v>
          </cell>
          <cell r="F393">
            <v>36162</v>
          </cell>
          <cell r="G393" t="str">
            <v>مخيم اليرموك</v>
          </cell>
          <cell r="H393" t="str">
            <v>الفلسطينية السورية</v>
          </cell>
          <cell r="I393" t="str">
            <v>الرابعة</v>
          </cell>
          <cell r="J393" t="str">
            <v>علمي</v>
          </cell>
          <cell r="L393" t="str">
            <v>دمشق</v>
          </cell>
          <cell r="V393">
            <v>0</v>
          </cell>
        </row>
        <row r="394">
          <cell r="A394">
            <v>329988</v>
          </cell>
          <cell r="B394" t="str">
            <v>علاء الدين سلام</v>
          </cell>
          <cell r="C394" t="str">
            <v>اياد</v>
          </cell>
          <cell r="D394" t="str">
            <v>اماني</v>
          </cell>
          <cell r="E394" t="str">
            <v>ذكر</v>
          </cell>
          <cell r="F394">
            <v>35957</v>
          </cell>
          <cell r="G394" t="str">
            <v>دمشق</v>
          </cell>
          <cell r="H394" t="str">
            <v>الفلسطينية السورية</v>
          </cell>
          <cell r="I394" t="str">
            <v>الرابعة</v>
          </cell>
          <cell r="J394" t="str">
            <v>أدبي</v>
          </cell>
          <cell r="L394" t="str">
            <v>دمشق</v>
          </cell>
          <cell r="V394">
            <v>0</v>
          </cell>
        </row>
        <row r="395">
          <cell r="A395">
            <v>330018</v>
          </cell>
          <cell r="B395" t="str">
            <v>علي الحسين</v>
          </cell>
          <cell r="C395" t="str">
            <v>محمد</v>
          </cell>
          <cell r="D395" t="str">
            <v>نهيده</v>
          </cell>
          <cell r="E395" t="str">
            <v>ذكر</v>
          </cell>
          <cell r="F395">
            <v>35944</v>
          </cell>
          <cell r="G395" t="str">
            <v>تل ابيض</v>
          </cell>
          <cell r="H395" t="str">
            <v>العربية السورية</v>
          </cell>
          <cell r="I395" t="str">
            <v>الرابعة</v>
          </cell>
          <cell r="J395" t="str">
            <v>أدبي</v>
          </cell>
          <cell r="L395" t="str">
            <v>دمشق</v>
          </cell>
          <cell r="V395">
            <v>0</v>
          </cell>
        </row>
        <row r="396">
          <cell r="A396">
            <v>330060</v>
          </cell>
          <cell r="B396" t="str">
            <v>علي قيسر</v>
          </cell>
          <cell r="C396" t="str">
            <v>محمد عزت</v>
          </cell>
          <cell r="D396" t="str">
            <v>غاده</v>
          </cell>
          <cell r="E396" t="str">
            <v>ذكر</v>
          </cell>
          <cell r="F396">
            <v>35582</v>
          </cell>
          <cell r="G396" t="str">
            <v xml:space="preserve">دمشق </v>
          </cell>
          <cell r="H396" t="str">
            <v>العربية السورية</v>
          </cell>
          <cell r="I396" t="str">
            <v>الرابعة</v>
          </cell>
          <cell r="J396" t="str">
            <v>علمي</v>
          </cell>
          <cell r="L396" t="str">
            <v>دمشق</v>
          </cell>
          <cell r="V396">
            <v>0</v>
          </cell>
        </row>
        <row r="397">
          <cell r="A397">
            <v>330077</v>
          </cell>
          <cell r="B397" t="str">
            <v>عمار الشعبان</v>
          </cell>
          <cell r="C397" t="str">
            <v>علي</v>
          </cell>
          <cell r="D397" t="str">
            <v>ضحى</v>
          </cell>
          <cell r="E397" t="str">
            <v>ذكر</v>
          </cell>
          <cell r="F397">
            <v>35845</v>
          </cell>
          <cell r="G397" t="str">
            <v>دمشق</v>
          </cell>
          <cell r="H397" t="str">
            <v>العربية السورية</v>
          </cell>
          <cell r="I397" t="str">
            <v>الرابعة</v>
          </cell>
          <cell r="J397" t="str">
            <v>علمي</v>
          </cell>
          <cell r="L397" t="str">
            <v>دمشق</v>
          </cell>
          <cell r="V397">
            <v>0</v>
          </cell>
        </row>
        <row r="398">
          <cell r="A398">
            <v>330120</v>
          </cell>
          <cell r="B398" t="str">
            <v>عيسى معلا</v>
          </cell>
          <cell r="C398" t="str">
            <v>بشير</v>
          </cell>
          <cell r="D398" t="str">
            <v>ناديه</v>
          </cell>
          <cell r="E398" t="str">
            <v>ذكر</v>
          </cell>
          <cell r="F398">
            <v>30682</v>
          </cell>
          <cell r="G398" t="str">
            <v>البيرة</v>
          </cell>
          <cell r="H398" t="str">
            <v>العربية السورية</v>
          </cell>
          <cell r="I398" t="str">
            <v>الرابعة</v>
          </cell>
          <cell r="J398" t="str">
            <v>علمي</v>
          </cell>
          <cell r="L398" t="str">
            <v>حماة</v>
          </cell>
          <cell r="V398">
            <v>0</v>
          </cell>
        </row>
        <row r="399">
          <cell r="A399">
            <v>330127</v>
          </cell>
          <cell r="B399" t="str">
            <v>غدير زلفو</v>
          </cell>
          <cell r="C399" t="str">
            <v>احمد</v>
          </cell>
          <cell r="D399" t="str">
            <v>الهام</v>
          </cell>
          <cell r="E399" t="str">
            <v>أنثى</v>
          </cell>
          <cell r="F399">
            <v>35067</v>
          </cell>
          <cell r="G399" t="str">
            <v xml:space="preserve">دمشق </v>
          </cell>
          <cell r="H399" t="str">
            <v>العربية السورية</v>
          </cell>
          <cell r="I399" t="str">
            <v>الرابعة</v>
          </cell>
          <cell r="J399" t="str">
            <v>أدبي</v>
          </cell>
          <cell r="L399" t="str">
            <v>ريف دمشق</v>
          </cell>
          <cell r="V399">
            <v>0</v>
          </cell>
        </row>
        <row r="400">
          <cell r="A400">
            <v>330135</v>
          </cell>
          <cell r="B400" t="str">
            <v>غزل عيون</v>
          </cell>
          <cell r="C400" t="str">
            <v>محمد بشار</v>
          </cell>
          <cell r="D400" t="str">
            <v>ايمان</v>
          </cell>
          <cell r="E400" t="str">
            <v>أنثى</v>
          </cell>
          <cell r="F400">
            <v>34486</v>
          </cell>
          <cell r="G400" t="str">
            <v>دمشق</v>
          </cell>
          <cell r="H400" t="str">
            <v>العربية السورية</v>
          </cell>
          <cell r="I400" t="str">
            <v>الرابعة</v>
          </cell>
          <cell r="J400" t="str">
            <v>علمي</v>
          </cell>
          <cell r="L400" t="str">
            <v>دمشق</v>
          </cell>
          <cell r="V400">
            <v>0</v>
          </cell>
        </row>
        <row r="401">
          <cell r="A401">
            <v>330168</v>
          </cell>
          <cell r="B401" t="str">
            <v>فادي عنبر</v>
          </cell>
          <cell r="C401" t="str">
            <v>محمد</v>
          </cell>
          <cell r="D401" t="str">
            <v>خديجه</v>
          </cell>
          <cell r="E401" t="str">
            <v>ذكر</v>
          </cell>
          <cell r="F401">
            <v>28075</v>
          </cell>
          <cell r="G401" t="str">
            <v>دمشق</v>
          </cell>
          <cell r="H401" t="str">
            <v>العربية السورية</v>
          </cell>
          <cell r="I401" t="str">
            <v>الرابعة</v>
          </cell>
          <cell r="J401" t="str">
            <v>أدبي</v>
          </cell>
          <cell r="L401" t="str">
            <v>دمشق</v>
          </cell>
          <cell r="V401">
            <v>0</v>
          </cell>
        </row>
        <row r="402">
          <cell r="A402">
            <v>330239</v>
          </cell>
          <cell r="B402" t="str">
            <v>كمال ال امام</v>
          </cell>
          <cell r="C402" t="str">
            <v>عبد الصمد</v>
          </cell>
          <cell r="D402" t="str">
            <v>صائمه</v>
          </cell>
          <cell r="E402" t="str">
            <v>ذكر</v>
          </cell>
          <cell r="F402">
            <v>25637</v>
          </cell>
          <cell r="G402" t="str">
            <v>دمشق</v>
          </cell>
          <cell r="H402" t="str">
            <v>العربية السورية</v>
          </cell>
          <cell r="I402" t="str">
            <v>الرابعة</v>
          </cell>
          <cell r="J402" t="str">
            <v>أدبي</v>
          </cell>
          <cell r="L402" t="str">
            <v>دمشق</v>
          </cell>
          <cell r="V402">
            <v>0</v>
          </cell>
        </row>
        <row r="403">
          <cell r="A403">
            <v>330288</v>
          </cell>
          <cell r="B403" t="str">
            <v>لين شبيرو</v>
          </cell>
          <cell r="C403" t="str">
            <v>حسان</v>
          </cell>
          <cell r="D403" t="str">
            <v>مرفت</v>
          </cell>
          <cell r="E403" t="str">
            <v>أنثى</v>
          </cell>
          <cell r="F403">
            <v>36188</v>
          </cell>
          <cell r="G403" t="str">
            <v>دمشق</v>
          </cell>
          <cell r="H403" t="str">
            <v>العربية السورية</v>
          </cell>
          <cell r="I403" t="str">
            <v>الرابعة</v>
          </cell>
          <cell r="J403" t="str">
            <v>علمي</v>
          </cell>
          <cell r="L403" t="str">
            <v>ريف دمشق</v>
          </cell>
          <cell r="V403">
            <v>0</v>
          </cell>
        </row>
        <row r="404">
          <cell r="A404">
            <v>330338</v>
          </cell>
          <cell r="B404" t="str">
            <v>محمد اسامه مرمر</v>
          </cell>
          <cell r="C404" t="str">
            <v>محمد</v>
          </cell>
          <cell r="D404" t="str">
            <v>هناء</v>
          </cell>
          <cell r="E404" t="str">
            <v>ذكر</v>
          </cell>
          <cell r="F404">
            <v>35817</v>
          </cell>
          <cell r="G404" t="str">
            <v>دمشق</v>
          </cell>
          <cell r="H404" t="str">
            <v>العربية السورية</v>
          </cell>
          <cell r="I404" t="str">
            <v>الرابعة</v>
          </cell>
          <cell r="J404" t="str">
            <v>علمي</v>
          </cell>
          <cell r="L404" t="str">
            <v>دمشق</v>
          </cell>
          <cell r="V404" t="str">
            <v>مستنفذ بنتيجة امتحانات الفصل الثاني للعام 2022-2023</v>
          </cell>
        </row>
        <row r="405">
          <cell r="A405">
            <v>330348</v>
          </cell>
          <cell r="B405" t="str">
            <v>محمد الحاج محسن</v>
          </cell>
          <cell r="C405" t="str">
            <v>مصطفى</v>
          </cell>
          <cell r="D405" t="str">
            <v>مهديه</v>
          </cell>
          <cell r="E405" t="str">
            <v>ذكر</v>
          </cell>
          <cell r="F405">
            <v>32510</v>
          </cell>
          <cell r="G405" t="str">
            <v>دمشق</v>
          </cell>
          <cell r="H405" t="str">
            <v>العربية السورية</v>
          </cell>
          <cell r="I405" t="str">
            <v>الرابعة</v>
          </cell>
          <cell r="J405" t="str">
            <v>أدبي</v>
          </cell>
          <cell r="L405" t="str">
            <v>القنيطرة</v>
          </cell>
          <cell r="V405">
            <v>0</v>
          </cell>
        </row>
        <row r="406">
          <cell r="A406">
            <v>330357</v>
          </cell>
          <cell r="B406" t="str">
            <v>محمد الدرويش</v>
          </cell>
          <cell r="C406" t="str">
            <v>قصي</v>
          </cell>
          <cell r="D406" t="str">
            <v>كريمه</v>
          </cell>
          <cell r="E406" t="str">
            <v>ذكر</v>
          </cell>
          <cell r="F406">
            <v>35065</v>
          </cell>
          <cell r="G406" t="str">
            <v xml:space="preserve">حمص الشرقية </v>
          </cell>
          <cell r="H406" t="str">
            <v>العربية السورية</v>
          </cell>
          <cell r="I406" t="str">
            <v>الرابعة</v>
          </cell>
          <cell r="J406" t="str">
            <v>علمي</v>
          </cell>
          <cell r="L406" t="str">
            <v>حمص</v>
          </cell>
          <cell r="V406">
            <v>0</v>
          </cell>
        </row>
        <row r="407">
          <cell r="A407">
            <v>330358</v>
          </cell>
          <cell r="B407" t="str">
            <v>محمد الدسوقي</v>
          </cell>
          <cell r="C407" t="str">
            <v>طالب</v>
          </cell>
          <cell r="D407" t="str">
            <v>سوسن</v>
          </cell>
          <cell r="E407" t="str">
            <v>ذكر</v>
          </cell>
          <cell r="F407">
            <v>35584</v>
          </cell>
          <cell r="G407" t="str">
            <v>مخيم اليرموك</v>
          </cell>
          <cell r="H407" t="str">
            <v>الفلسطينية السورية</v>
          </cell>
          <cell r="I407" t="str">
            <v>الرابعة</v>
          </cell>
          <cell r="J407" t="str">
            <v>علمي</v>
          </cell>
          <cell r="L407" t="str">
            <v>دمشق</v>
          </cell>
          <cell r="V407">
            <v>0</v>
          </cell>
        </row>
        <row r="408">
          <cell r="A408">
            <v>330401</v>
          </cell>
          <cell r="B408" t="str">
            <v>محمد اياد حجازي</v>
          </cell>
          <cell r="C408" t="str">
            <v>وليد</v>
          </cell>
          <cell r="D408" t="str">
            <v>روضه</v>
          </cell>
          <cell r="E408" t="str">
            <v>ذكر</v>
          </cell>
          <cell r="F408">
            <v>32810</v>
          </cell>
          <cell r="G408" t="str">
            <v>دمشق</v>
          </cell>
          <cell r="H408" t="str">
            <v>العربية السورية</v>
          </cell>
          <cell r="I408" t="str">
            <v>الرابعة</v>
          </cell>
          <cell r="J408" t="str">
            <v>أدبي</v>
          </cell>
          <cell r="L408" t="str">
            <v>دمشق</v>
          </cell>
          <cell r="V408">
            <v>0</v>
          </cell>
        </row>
        <row r="409">
          <cell r="A409">
            <v>330407</v>
          </cell>
          <cell r="B409" t="str">
            <v>محمد باسل السمان</v>
          </cell>
          <cell r="C409" t="str">
            <v>محمد بشير</v>
          </cell>
          <cell r="D409" t="str">
            <v>هاله</v>
          </cell>
          <cell r="E409" t="str">
            <v>ذكر</v>
          </cell>
          <cell r="F409">
            <v>29064</v>
          </cell>
          <cell r="G409" t="str">
            <v>دمشق</v>
          </cell>
          <cell r="H409" t="str">
            <v>العربية السورية</v>
          </cell>
          <cell r="I409" t="str">
            <v>الرابعة</v>
          </cell>
          <cell r="J409" t="str">
            <v>علمي</v>
          </cell>
          <cell r="L409" t="str">
            <v>دمشق</v>
          </cell>
          <cell r="V409">
            <v>0</v>
          </cell>
        </row>
        <row r="410">
          <cell r="A410">
            <v>330411</v>
          </cell>
          <cell r="B410" t="str">
            <v>محمد بعاج</v>
          </cell>
          <cell r="C410" t="str">
            <v>امين</v>
          </cell>
          <cell r="D410" t="str">
            <v>فاطمه</v>
          </cell>
          <cell r="E410" t="str">
            <v>ذكر</v>
          </cell>
          <cell r="F410">
            <v>35796</v>
          </cell>
          <cell r="G410" t="str">
            <v>ديرالزور</v>
          </cell>
          <cell r="H410" t="str">
            <v>العربية السورية</v>
          </cell>
          <cell r="I410" t="str">
            <v>الرابعة</v>
          </cell>
          <cell r="J410" t="str">
            <v>أدبي</v>
          </cell>
          <cell r="L410" t="str">
            <v>دمشق</v>
          </cell>
          <cell r="V410">
            <v>0</v>
          </cell>
        </row>
        <row r="411">
          <cell r="A411">
            <v>330415</v>
          </cell>
          <cell r="B411" t="str">
            <v>محمد جبه</v>
          </cell>
          <cell r="C411" t="str">
            <v>محمود</v>
          </cell>
          <cell r="D411" t="str">
            <v>فطوم</v>
          </cell>
          <cell r="E411" t="str">
            <v>ذكر</v>
          </cell>
          <cell r="F411">
            <v>35796</v>
          </cell>
          <cell r="G411" t="str">
            <v>دمشق</v>
          </cell>
          <cell r="H411" t="str">
            <v>العربية السورية</v>
          </cell>
          <cell r="I411" t="str">
            <v>الرابعة</v>
          </cell>
          <cell r="J411" t="str">
            <v>علمي</v>
          </cell>
          <cell r="L411" t="str">
            <v>ريف دمشق</v>
          </cell>
          <cell r="P411" t="str">
            <v>aldaksha</v>
          </cell>
          <cell r="V411">
            <v>0</v>
          </cell>
        </row>
        <row r="412">
          <cell r="A412">
            <v>330476</v>
          </cell>
          <cell r="B412" t="str">
            <v>محمد صواف</v>
          </cell>
          <cell r="C412" t="str">
            <v>ابراهيم</v>
          </cell>
          <cell r="D412" t="str">
            <v>مفيده</v>
          </cell>
          <cell r="E412" t="str">
            <v>ذكر</v>
          </cell>
          <cell r="F412">
            <v>34140</v>
          </cell>
          <cell r="G412" t="str">
            <v>ادلب</v>
          </cell>
          <cell r="H412" t="str">
            <v>العربية السورية</v>
          </cell>
          <cell r="I412" t="str">
            <v>الرابعة</v>
          </cell>
          <cell r="J412" t="str">
            <v>علمي</v>
          </cell>
          <cell r="L412" t="str">
            <v>إدلب</v>
          </cell>
          <cell r="V412">
            <v>0</v>
          </cell>
        </row>
        <row r="413">
          <cell r="A413">
            <v>330492</v>
          </cell>
          <cell r="B413" t="str">
            <v>محمد عرابي</v>
          </cell>
          <cell r="C413" t="str">
            <v>ياسين</v>
          </cell>
          <cell r="D413" t="str">
            <v>يسرى</v>
          </cell>
          <cell r="E413" t="str">
            <v>ذكر</v>
          </cell>
          <cell r="F413">
            <v>35497</v>
          </cell>
          <cell r="G413" t="str">
            <v xml:space="preserve">دمشق </v>
          </cell>
          <cell r="H413" t="str">
            <v>العربية السورية</v>
          </cell>
          <cell r="I413" t="str">
            <v>الرابعة</v>
          </cell>
          <cell r="J413" t="str">
            <v>أدبي</v>
          </cell>
          <cell r="L413" t="str">
            <v>دمشق</v>
          </cell>
          <cell r="V413">
            <v>0</v>
          </cell>
        </row>
        <row r="414">
          <cell r="A414">
            <v>330521</v>
          </cell>
          <cell r="B414" t="str">
            <v>محمد قزيز</v>
          </cell>
          <cell r="C414" t="str">
            <v>ايمن</v>
          </cell>
          <cell r="D414" t="str">
            <v>راغده</v>
          </cell>
          <cell r="E414" t="str">
            <v>ذكر</v>
          </cell>
          <cell r="F414">
            <v>35127</v>
          </cell>
          <cell r="G414" t="str">
            <v>مخيم اليرموك</v>
          </cell>
          <cell r="H414" t="str">
            <v>العربية السورية</v>
          </cell>
          <cell r="I414" t="str">
            <v>الرابعة</v>
          </cell>
          <cell r="J414" t="str">
            <v>أدبي</v>
          </cell>
          <cell r="L414" t="str">
            <v>دمشق</v>
          </cell>
          <cell r="V414">
            <v>0</v>
          </cell>
        </row>
        <row r="415">
          <cell r="A415">
            <v>330522</v>
          </cell>
          <cell r="B415" t="str">
            <v>محمد قسوم</v>
          </cell>
          <cell r="C415" t="str">
            <v>خالد</v>
          </cell>
          <cell r="D415" t="str">
            <v>انعام</v>
          </cell>
          <cell r="E415" t="str">
            <v>ذكر</v>
          </cell>
          <cell r="F415">
            <v>34060</v>
          </cell>
          <cell r="G415" t="str">
            <v>دمشق</v>
          </cell>
          <cell r="H415" t="str">
            <v>العربية السورية</v>
          </cell>
          <cell r="I415" t="str">
            <v>الرابعة</v>
          </cell>
          <cell r="J415" t="str">
            <v>علمي</v>
          </cell>
          <cell r="L415" t="str">
            <v>دمشق</v>
          </cell>
          <cell r="V415">
            <v>0</v>
          </cell>
        </row>
        <row r="416">
          <cell r="A416">
            <v>330531</v>
          </cell>
          <cell r="B416" t="str">
            <v>محمد مجد المدني</v>
          </cell>
          <cell r="C416" t="str">
            <v>محمد خيري</v>
          </cell>
          <cell r="D416" t="str">
            <v>ميسون</v>
          </cell>
          <cell r="E416" t="str">
            <v>ذكر</v>
          </cell>
          <cell r="F416">
            <v>35999</v>
          </cell>
          <cell r="G416" t="str">
            <v>دمشق</v>
          </cell>
          <cell r="H416" t="str">
            <v>العربية السورية</v>
          </cell>
          <cell r="I416" t="str">
            <v>الرابعة</v>
          </cell>
          <cell r="J416" t="str">
            <v>أدبي</v>
          </cell>
          <cell r="L416" t="str">
            <v>دمشق</v>
          </cell>
          <cell r="V416">
            <v>0</v>
          </cell>
        </row>
        <row r="417">
          <cell r="A417">
            <v>330555</v>
          </cell>
          <cell r="B417" t="str">
            <v>محمد هاجم عباس</v>
          </cell>
          <cell r="C417" t="str">
            <v>احمد</v>
          </cell>
          <cell r="D417" t="str">
            <v>انغام</v>
          </cell>
          <cell r="E417" t="str">
            <v>ذكر</v>
          </cell>
          <cell r="F417">
            <v>35431</v>
          </cell>
          <cell r="G417" t="str">
            <v>دمشق</v>
          </cell>
          <cell r="H417" t="str">
            <v>العربية السورية</v>
          </cell>
          <cell r="I417" t="str">
            <v>الرابعة</v>
          </cell>
          <cell r="J417" t="str">
            <v>أدبي</v>
          </cell>
          <cell r="L417" t="str">
            <v>دمشق</v>
          </cell>
          <cell r="V417">
            <v>0</v>
          </cell>
        </row>
        <row r="418">
          <cell r="A418">
            <v>330559</v>
          </cell>
          <cell r="B418" t="str">
            <v>محمد وحيد ابو ذراع</v>
          </cell>
          <cell r="C418" t="str">
            <v>عبدو</v>
          </cell>
          <cell r="D418" t="str">
            <v>خيريه</v>
          </cell>
          <cell r="E418" t="str">
            <v>ذكر</v>
          </cell>
          <cell r="F418">
            <v>35516</v>
          </cell>
          <cell r="G418" t="str">
            <v>دمشق</v>
          </cell>
          <cell r="H418" t="str">
            <v>العربية السورية</v>
          </cell>
          <cell r="I418" t="str">
            <v>الرابعة</v>
          </cell>
          <cell r="J418" t="str">
            <v>أدبي</v>
          </cell>
          <cell r="L418" t="str">
            <v>دمشق</v>
          </cell>
          <cell r="V418">
            <v>0</v>
          </cell>
        </row>
        <row r="419">
          <cell r="A419">
            <v>330568</v>
          </cell>
          <cell r="B419" t="str">
            <v>محمد يحيى</v>
          </cell>
          <cell r="C419" t="str">
            <v>غسان</v>
          </cell>
          <cell r="D419" t="str">
            <v>عائده</v>
          </cell>
          <cell r="E419" t="str">
            <v>ذكر</v>
          </cell>
          <cell r="F419">
            <v>35923</v>
          </cell>
          <cell r="G419" t="str">
            <v>دمشق</v>
          </cell>
          <cell r="H419" t="str">
            <v>العربية السورية</v>
          </cell>
          <cell r="I419" t="str">
            <v>الرابعة</v>
          </cell>
          <cell r="J419" t="str">
            <v>أدبي</v>
          </cell>
          <cell r="L419" t="str">
            <v>القنيطرة</v>
          </cell>
          <cell r="V419">
            <v>0</v>
          </cell>
        </row>
        <row r="420">
          <cell r="A420">
            <v>330646</v>
          </cell>
          <cell r="B420" t="str">
            <v>مصعب الحمدان</v>
          </cell>
          <cell r="C420" t="str">
            <v>احمد</v>
          </cell>
          <cell r="D420" t="str">
            <v>انعام</v>
          </cell>
          <cell r="E420" t="str">
            <v>ذكر</v>
          </cell>
          <cell r="F420">
            <v>34952</v>
          </cell>
          <cell r="G420" t="str">
            <v>كسوة</v>
          </cell>
          <cell r="H420" t="str">
            <v>العربية السورية</v>
          </cell>
          <cell r="I420" t="str">
            <v>الرابعة</v>
          </cell>
          <cell r="J420" t="str">
            <v>علمي</v>
          </cell>
          <cell r="L420" t="str">
            <v>دمشق</v>
          </cell>
          <cell r="V420">
            <v>0</v>
          </cell>
        </row>
        <row r="421">
          <cell r="A421">
            <v>330664</v>
          </cell>
          <cell r="B421" t="str">
            <v>ملك جاسم</v>
          </cell>
          <cell r="C421" t="str">
            <v>ديب</v>
          </cell>
          <cell r="D421" t="str">
            <v>عيده</v>
          </cell>
          <cell r="E421" t="str">
            <v>أنثى</v>
          </cell>
          <cell r="F421">
            <v>32560</v>
          </cell>
          <cell r="G421" t="str">
            <v>دمشق</v>
          </cell>
          <cell r="H421" t="str">
            <v>العربية السورية</v>
          </cell>
          <cell r="I421" t="str">
            <v>الرابعة</v>
          </cell>
          <cell r="J421" t="str">
            <v>أدبي</v>
          </cell>
          <cell r="L421" t="str">
            <v>دمشق</v>
          </cell>
          <cell r="V421">
            <v>0</v>
          </cell>
        </row>
        <row r="422">
          <cell r="A422">
            <v>330714</v>
          </cell>
          <cell r="B422" t="str">
            <v>ميساء سميط</v>
          </cell>
          <cell r="C422" t="str">
            <v>مروان</v>
          </cell>
          <cell r="D422" t="str">
            <v>حياه</v>
          </cell>
          <cell r="E422" t="str">
            <v>أنثى</v>
          </cell>
          <cell r="F422">
            <v>32299</v>
          </cell>
          <cell r="G422" t="str">
            <v>دمشق</v>
          </cell>
          <cell r="H422" t="str">
            <v>العربية السورية</v>
          </cell>
          <cell r="I422" t="str">
            <v>الرابعة</v>
          </cell>
          <cell r="J422" t="str">
            <v>أدبي</v>
          </cell>
          <cell r="L422" t="str">
            <v>دمشق</v>
          </cell>
          <cell r="V422">
            <v>0</v>
          </cell>
        </row>
        <row r="423">
          <cell r="A423">
            <v>330716</v>
          </cell>
          <cell r="B423" t="str">
            <v>ميسر محمد</v>
          </cell>
          <cell r="C423" t="str">
            <v>علي</v>
          </cell>
          <cell r="D423" t="str">
            <v>حياه</v>
          </cell>
          <cell r="E423" t="str">
            <v>أنثى</v>
          </cell>
          <cell r="F423">
            <v>33980</v>
          </cell>
          <cell r="G423" t="str">
            <v>القنيطرة</v>
          </cell>
          <cell r="H423" t="str">
            <v>العربية السورية</v>
          </cell>
          <cell r="I423" t="str">
            <v>الرابعة</v>
          </cell>
          <cell r="J423" t="str">
            <v>أدبي</v>
          </cell>
          <cell r="L423" t="str">
            <v>القنيطرة</v>
          </cell>
          <cell r="V423">
            <v>0</v>
          </cell>
        </row>
        <row r="424">
          <cell r="A424">
            <v>330727</v>
          </cell>
          <cell r="B424" t="str">
            <v>ناجي قسام</v>
          </cell>
          <cell r="C424" t="str">
            <v>علي</v>
          </cell>
          <cell r="D424" t="str">
            <v>زينه</v>
          </cell>
          <cell r="E424" t="str">
            <v>ذكر</v>
          </cell>
          <cell r="F424">
            <v>25781</v>
          </cell>
          <cell r="G424" t="str">
            <v>صحنايا</v>
          </cell>
          <cell r="H424" t="str">
            <v>العربية السورية</v>
          </cell>
          <cell r="I424" t="str">
            <v>الرابعة</v>
          </cell>
          <cell r="J424" t="str">
            <v>أدبي</v>
          </cell>
          <cell r="L424" t="str">
            <v>ريف دمشق</v>
          </cell>
          <cell r="V424">
            <v>0</v>
          </cell>
        </row>
        <row r="425">
          <cell r="A425">
            <v>330750</v>
          </cell>
          <cell r="B425" t="str">
            <v>نزار رسلان</v>
          </cell>
          <cell r="C425" t="str">
            <v>فايز</v>
          </cell>
          <cell r="D425" t="str">
            <v>فاتن</v>
          </cell>
          <cell r="E425" t="str">
            <v>ذكر</v>
          </cell>
          <cell r="F425">
            <v>35269</v>
          </cell>
          <cell r="G425" t="str">
            <v>دمشق</v>
          </cell>
          <cell r="H425" t="str">
            <v>العربية السورية</v>
          </cell>
          <cell r="I425" t="str">
            <v>الرابعة</v>
          </cell>
          <cell r="J425" t="str">
            <v>أدبي</v>
          </cell>
          <cell r="L425" t="str">
            <v>درعا</v>
          </cell>
          <cell r="V425">
            <v>0</v>
          </cell>
        </row>
        <row r="426">
          <cell r="A426">
            <v>330751</v>
          </cell>
          <cell r="B426" t="str">
            <v>نزار رواس</v>
          </cell>
          <cell r="C426" t="str">
            <v>زهير</v>
          </cell>
          <cell r="D426" t="str">
            <v>هيفاء</v>
          </cell>
          <cell r="E426" t="str">
            <v>ذكر</v>
          </cell>
          <cell r="F426">
            <v>30762</v>
          </cell>
          <cell r="G426" t="str">
            <v>الكويت</v>
          </cell>
          <cell r="H426" t="str">
            <v>العربية السورية</v>
          </cell>
          <cell r="I426" t="str">
            <v>الرابعة</v>
          </cell>
          <cell r="J426" t="str">
            <v>أدبي</v>
          </cell>
          <cell r="L426" t="str">
            <v>دمشق</v>
          </cell>
          <cell r="V426">
            <v>0</v>
          </cell>
        </row>
        <row r="427">
          <cell r="A427">
            <v>330757</v>
          </cell>
          <cell r="B427" t="str">
            <v>نسرين العوض</v>
          </cell>
          <cell r="C427" t="str">
            <v>محمد</v>
          </cell>
          <cell r="D427" t="str">
            <v>نوره</v>
          </cell>
          <cell r="E427" t="str">
            <v>أنثى</v>
          </cell>
          <cell r="F427">
            <v>29791</v>
          </cell>
          <cell r="G427" t="str">
            <v>حمص</v>
          </cell>
          <cell r="H427" t="str">
            <v>العربية السورية</v>
          </cell>
          <cell r="I427" t="str">
            <v>الرابعة</v>
          </cell>
          <cell r="J427" t="str">
            <v>أدبي</v>
          </cell>
          <cell r="L427" t="str">
            <v>دمشق</v>
          </cell>
          <cell r="V427">
            <v>0</v>
          </cell>
        </row>
        <row r="428">
          <cell r="A428">
            <v>330764</v>
          </cell>
          <cell r="B428" t="str">
            <v>نسيبه خضره</v>
          </cell>
          <cell r="C428" t="str">
            <v>احمد فؤاد</v>
          </cell>
          <cell r="D428" t="str">
            <v>منور</v>
          </cell>
          <cell r="E428" t="str">
            <v>أنثى</v>
          </cell>
          <cell r="F428">
            <v>33358</v>
          </cell>
          <cell r="G428" t="str">
            <v>دمشق</v>
          </cell>
          <cell r="H428" t="str">
            <v>العربية السورية</v>
          </cell>
          <cell r="I428" t="str">
            <v>الرابعة</v>
          </cell>
          <cell r="J428" t="str">
            <v>أدبي</v>
          </cell>
          <cell r="L428" t="str">
            <v>دمشق</v>
          </cell>
          <cell r="V428">
            <v>0</v>
          </cell>
        </row>
        <row r="429">
          <cell r="A429">
            <v>330796</v>
          </cell>
          <cell r="B429" t="str">
            <v>نور الهدى خضره</v>
          </cell>
          <cell r="C429" t="str">
            <v>علي</v>
          </cell>
          <cell r="D429" t="str">
            <v>هناء</v>
          </cell>
          <cell r="E429" t="str">
            <v>أنثى</v>
          </cell>
          <cell r="F429">
            <v>35143</v>
          </cell>
          <cell r="G429" t="str">
            <v>دمشق</v>
          </cell>
          <cell r="H429" t="str">
            <v>العربية السورية</v>
          </cell>
          <cell r="I429" t="str">
            <v>الرابعة</v>
          </cell>
          <cell r="J429" t="str">
            <v>أدبي</v>
          </cell>
          <cell r="L429" t="str">
            <v>القنيطرة</v>
          </cell>
          <cell r="V429">
            <v>0</v>
          </cell>
        </row>
        <row r="430">
          <cell r="A430">
            <v>330799</v>
          </cell>
          <cell r="B430" t="str">
            <v>نور بكر</v>
          </cell>
          <cell r="C430" t="str">
            <v>محمد</v>
          </cell>
          <cell r="D430" t="str">
            <v>شهناز</v>
          </cell>
          <cell r="E430" t="str">
            <v>أنثى</v>
          </cell>
          <cell r="F430">
            <v>34514</v>
          </cell>
          <cell r="G430" t="str">
            <v>يرموك</v>
          </cell>
          <cell r="H430" t="str">
            <v>الفلسطينية</v>
          </cell>
          <cell r="I430" t="str">
            <v>الرابعة</v>
          </cell>
          <cell r="J430" t="str">
            <v>أدبي</v>
          </cell>
          <cell r="L430" t="str">
            <v>دمشق</v>
          </cell>
          <cell r="V430">
            <v>0</v>
          </cell>
        </row>
        <row r="431">
          <cell r="A431">
            <v>330832</v>
          </cell>
          <cell r="B431" t="str">
            <v>هاديه السوادي</v>
          </cell>
          <cell r="C431" t="str">
            <v>جمال</v>
          </cell>
          <cell r="D431" t="str">
            <v>رفيده</v>
          </cell>
          <cell r="E431" t="str">
            <v>أنثى</v>
          </cell>
          <cell r="F431">
            <v>36009</v>
          </cell>
          <cell r="G431" t="str">
            <v>دمشق</v>
          </cell>
          <cell r="H431" t="str">
            <v>العربية السورية</v>
          </cell>
          <cell r="I431" t="str">
            <v>الرابعة</v>
          </cell>
          <cell r="J431" t="str">
            <v>علمي</v>
          </cell>
          <cell r="L431" t="str">
            <v>ريف دمشق</v>
          </cell>
          <cell r="V431">
            <v>0</v>
          </cell>
        </row>
        <row r="432">
          <cell r="A432">
            <v>330901</v>
          </cell>
          <cell r="B432" t="str">
            <v>وسام الديوب</v>
          </cell>
          <cell r="C432" t="str">
            <v>اديب</v>
          </cell>
          <cell r="D432" t="str">
            <v>شميه</v>
          </cell>
          <cell r="E432" t="str">
            <v>ذكر</v>
          </cell>
          <cell r="F432">
            <v>32509</v>
          </cell>
          <cell r="G432" t="str">
            <v>حماه</v>
          </cell>
          <cell r="H432" t="str">
            <v>العربية السورية</v>
          </cell>
          <cell r="I432" t="str">
            <v>الرابعة</v>
          </cell>
          <cell r="J432" t="str">
            <v>أدبي</v>
          </cell>
          <cell r="L432" t="str">
            <v>حمص</v>
          </cell>
          <cell r="V432" t="str">
            <v>مستنفذ بنتيجة امتحانات الفصل الثاني للعام 2022-2023</v>
          </cell>
        </row>
        <row r="433">
          <cell r="A433">
            <v>330911</v>
          </cell>
          <cell r="B433" t="str">
            <v>وسيم قرقورا</v>
          </cell>
          <cell r="C433" t="str">
            <v>محمد جمال</v>
          </cell>
          <cell r="D433" t="str">
            <v>سوسن</v>
          </cell>
          <cell r="E433" t="str">
            <v>ذكر</v>
          </cell>
          <cell r="F433">
            <v>35796</v>
          </cell>
          <cell r="G433" t="str">
            <v>معضميه</v>
          </cell>
          <cell r="H433" t="str">
            <v>العربية السورية</v>
          </cell>
          <cell r="I433" t="str">
            <v>الرابعة</v>
          </cell>
          <cell r="J433" t="str">
            <v>أدبي</v>
          </cell>
          <cell r="L433" t="str">
            <v>دمشق</v>
          </cell>
          <cell r="V433">
            <v>0</v>
          </cell>
        </row>
        <row r="434">
          <cell r="A434">
            <v>330923</v>
          </cell>
          <cell r="B434" t="str">
            <v>ولاء سلوم</v>
          </cell>
          <cell r="C434" t="str">
            <v>بسام</v>
          </cell>
          <cell r="D434" t="str">
            <v>تمام</v>
          </cell>
          <cell r="E434" t="str">
            <v>أنثى</v>
          </cell>
          <cell r="F434">
            <v>34335</v>
          </cell>
          <cell r="G434" t="str">
            <v>الزينة</v>
          </cell>
          <cell r="H434" t="str">
            <v>العربية السورية</v>
          </cell>
          <cell r="I434" t="str">
            <v>الرابعة</v>
          </cell>
          <cell r="J434" t="str">
            <v>علمي</v>
          </cell>
          <cell r="L434" t="str">
            <v>دمشق</v>
          </cell>
          <cell r="V434">
            <v>0</v>
          </cell>
        </row>
        <row r="435">
          <cell r="A435">
            <v>330925</v>
          </cell>
          <cell r="B435" t="str">
            <v>ولاء شيخاني</v>
          </cell>
          <cell r="C435" t="str">
            <v>نبيل</v>
          </cell>
          <cell r="D435" t="str">
            <v>مياده</v>
          </cell>
          <cell r="E435" t="str">
            <v>أنثى</v>
          </cell>
          <cell r="F435">
            <v>35080</v>
          </cell>
          <cell r="G435" t="str">
            <v xml:space="preserve">دارايا </v>
          </cell>
          <cell r="H435" t="str">
            <v>العربية السورية</v>
          </cell>
          <cell r="I435" t="str">
            <v>الرابعة</v>
          </cell>
          <cell r="J435" t="str">
            <v>علمي</v>
          </cell>
          <cell r="L435" t="str">
            <v>دمشق</v>
          </cell>
          <cell r="R435">
            <v>8882</v>
          </cell>
          <cell r="S435">
            <v>45706</v>
          </cell>
          <cell r="T435">
            <v>100000</v>
          </cell>
          <cell r="V435">
            <v>0</v>
          </cell>
        </row>
        <row r="436">
          <cell r="A436">
            <v>330938</v>
          </cell>
          <cell r="B436" t="str">
            <v>يارا ولي الدين</v>
          </cell>
          <cell r="C436" t="str">
            <v>محمد نذير</v>
          </cell>
          <cell r="D436" t="str">
            <v>مؤمنه</v>
          </cell>
          <cell r="E436" t="str">
            <v>أنثى</v>
          </cell>
          <cell r="F436">
            <v>35974</v>
          </cell>
          <cell r="G436" t="str">
            <v xml:space="preserve">دمشق </v>
          </cell>
          <cell r="H436" t="str">
            <v>العربية السورية</v>
          </cell>
          <cell r="I436" t="str">
            <v>الرابعة</v>
          </cell>
          <cell r="J436" t="str">
            <v>أدبي</v>
          </cell>
          <cell r="L436" t="str">
            <v>دمشق</v>
          </cell>
          <cell r="V436">
            <v>0</v>
          </cell>
        </row>
        <row r="437">
          <cell r="A437">
            <v>330968</v>
          </cell>
          <cell r="B437" t="str">
            <v>يسرى ثابت</v>
          </cell>
          <cell r="C437" t="str">
            <v>حمود</v>
          </cell>
          <cell r="D437" t="str">
            <v>بهيه</v>
          </cell>
          <cell r="E437" t="str">
            <v>أنثى</v>
          </cell>
          <cell r="F437">
            <v>25880</v>
          </cell>
          <cell r="G437" t="str">
            <v>السويداء</v>
          </cell>
          <cell r="H437" t="str">
            <v>العربية السورية</v>
          </cell>
          <cell r="I437" t="str">
            <v>الرابعة</v>
          </cell>
          <cell r="J437" t="str">
            <v>علمي</v>
          </cell>
          <cell r="L437" t="str">
            <v>السويداء</v>
          </cell>
          <cell r="V437">
            <v>0</v>
          </cell>
        </row>
        <row r="438">
          <cell r="A438">
            <v>330987</v>
          </cell>
          <cell r="B438" t="str">
            <v>يوسف ياسين</v>
          </cell>
          <cell r="C438" t="str">
            <v>ابراهيم</v>
          </cell>
          <cell r="D438" t="str">
            <v>باسمه</v>
          </cell>
          <cell r="E438" t="str">
            <v>ذكر</v>
          </cell>
          <cell r="F438">
            <v>32621</v>
          </cell>
          <cell r="G438" t="str">
            <v>الكويت</v>
          </cell>
          <cell r="H438" t="str">
            <v>الفلسطينية السورية</v>
          </cell>
          <cell r="I438" t="str">
            <v>الرابعة</v>
          </cell>
          <cell r="J438" t="str">
            <v>أدبي</v>
          </cell>
          <cell r="L438" t="str">
            <v>دمشق</v>
          </cell>
          <cell r="V438">
            <v>0</v>
          </cell>
        </row>
        <row r="439">
          <cell r="A439">
            <v>331002</v>
          </cell>
          <cell r="B439" t="str">
            <v>احمد عجيب</v>
          </cell>
          <cell r="C439" t="str">
            <v>طلال</v>
          </cell>
          <cell r="D439" t="str">
            <v>ثناء</v>
          </cell>
          <cell r="E439" t="str">
            <v>ذكر</v>
          </cell>
          <cell r="F439">
            <v>33970</v>
          </cell>
          <cell r="G439" t="str">
            <v>فدره</v>
          </cell>
          <cell r="H439" t="str">
            <v>العربية السورية</v>
          </cell>
          <cell r="I439" t="str">
            <v>الرابعة</v>
          </cell>
          <cell r="J439" t="str">
            <v>علمي</v>
          </cell>
          <cell r="L439" t="str">
            <v>دمشق</v>
          </cell>
          <cell r="V439">
            <v>0</v>
          </cell>
        </row>
        <row r="440">
          <cell r="A440">
            <v>331007</v>
          </cell>
          <cell r="B440" t="str">
            <v>امل الملا</v>
          </cell>
          <cell r="C440" t="str">
            <v>نبيل</v>
          </cell>
          <cell r="D440" t="str">
            <v>رنا</v>
          </cell>
          <cell r="E440" t="str">
            <v>أنثى</v>
          </cell>
          <cell r="F440">
            <v>35796</v>
          </cell>
          <cell r="G440" t="str">
            <v>دمشق</v>
          </cell>
          <cell r="H440" t="str">
            <v>العربية السورية</v>
          </cell>
          <cell r="I440" t="str">
            <v>الثالثة</v>
          </cell>
          <cell r="J440" t="str">
            <v>أدبي</v>
          </cell>
          <cell r="L440" t="str">
            <v>دمشق</v>
          </cell>
          <cell r="V440">
            <v>0</v>
          </cell>
        </row>
        <row r="441">
          <cell r="A441">
            <v>331014</v>
          </cell>
          <cell r="B441" t="str">
            <v>باسل طلاس</v>
          </cell>
          <cell r="C441" t="str">
            <v>عبد الرزاق</v>
          </cell>
          <cell r="D441" t="str">
            <v>مريم</v>
          </cell>
          <cell r="E441" t="str">
            <v>ذكر</v>
          </cell>
          <cell r="F441">
            <v>29672</v>
          </cell>
          <cell r="G441" t="str">
            <v xml:space="preserve">معضمية </v>
          </cell>
          <cell r="H441" t="str">
            <v>العربية السورية</v>
          </cell>
          <cell r="I441" t="str">
            <v>الرابعة</v>
          </cell>
          <cell r="J441" t="str">
            <v>أدبي</v>
          </cell>
          <cell r="L441" t="str">
            <v>ريف دمشق</v>
          </cell>
          <cell r="V441">
            <v>0</v>
          </cell>
        </row>
        <row r="442">
          <cell r="A442">
            <v>331043</v>
          </cell>
          <cell r="B442" t="str">
            <v>شهد الفوال</v>
          </cell>
          <cell r="C442" t="str">
            <v>محمد بشير</v>
          </cell>
          <cell r="D442" t="str">
            <v>هناء</v>
          </cell>
          <cell r="E442" t="str">
            <v>أنثى</v>
          </cell>
          <cell r="F442">
            <v>35612</v>
          </cell>
          <cell r="G442" t="str">
            <v>دمشق</v>
          </cell>
          <cell r="H442" t="str">
            <v>العربية السورية</v>
          </cell>
          <cell r="I442" t="str">
            <v>الرابعة</v>
          </cell>
          <cell r="J442" t="str">
            <v>أدبي</v>
          </cell>
          <cell r="L442" t="str">
            <v>ريف دمشق</v>
          </cell>
          <cell r="V442" t="str">
            <v>مستنفذ فصل أول 2022-2023</v>
          </cell>
        </row>
        <row r="443">
          <cell r="A443">
            <v>331044</v>
          </cell>
          <cell r="B443" t="str">
            <v>ضياء الدين قسومة</v>
          </cell>
          <cell r="C443" t="str">
            <v>محمد</v>
          </cell>
          <cell r="D443" t="str">
            <v>اركان</v>
          </cell>
          <cell r="E443" t="str">
            <v>ذكر</v>
          </cell>
          <cell r="F443">
            <v>34158</v>
          </cell>
          <cell r="G443" t="str">
            <v>دمشق</v>
          </cell>
          <cell r="H443" t="str">
            <v>العربية السورية</v>
          </cell>
          <cell r="I443" t="str">
            <v>الرابعة</v>
          </cell>
          <cell r="J443" t="str">
            <v>علمي</v>
          </cell>
          <cell r="L443" t="str">
            <v>دمشق</v>
          </cell>
          <cell r="V443">
            <v>0</v>
          </cell>
        </row>
        <row r="444">
          <cell r="A444">
            <v>331076</v>
          </cell>
          <cell r="B444" t="str">
            <v>محمد الحريري</v>
          </cell>
          <cell r="C444" t="str">
            <v>محمد جمال</v>
          </cell>
          <cell r="D444" t="str">
            <v>منال</v>
          </cell>
          <cell r="E444" t="str">
            <v>ذكر</v>
          </cell>
          <cell r="F444">
            <v>35696</v>
          </cell>
          <cell r="G444" t="str">
            <v xml:space="preserve">دمشق </v>
          </cell>
          <cell r="H444" t="str">
            <v>العربية السورية</v>
          </cell>
          <cell r="I444" t="str">
            <v>الرابعة</v>
          </cell>
          <cell r="J444" t="str">
            <v>أدبي</v>
          </cell>
          <cell r="L444" t="str">
            <v>دمشق</v>
          </cell>
          <cell r="V444">
            <v>0</v>
          </cell>
        </row>
        <row r="445">
          <cell r="A445">
            <v>331086</v>
          </cell>
          <cell r="B445" t="str">
            <v>محمد غالي</v>
          </cell>
          <cell r="C445" t="str">
            <v>زاهد</v>
          </cell>
          <cell r="D445" t="str">
            <v>مريم</v>
          </cell>
          <cell r="E445" t="str">
            <v>ذكر</v>
          </cell>
          <cell r="F445">
            <v>33634</v>
          </cell>
          <cell r="G445" t="str">
            <v>بسنقول</v>
          </cell>
          <cell r="H445" t="str">
            <v>العربية السورية</v>
          </cell>
          <cell r="I445" t="str">
            <v>الرابعة</v>
          </cell>
          <cell r="J445" t="str">
            <v>أدبي</v>
          </cell>
          <cell r="L445" t="str">
            <v>دمشق</v>
          </cell>
          <cell r="V445">
            <v>0</v>
          </cell>
        </row>
        <row r="446">
          <cell r="A446">
            <v>331090</v>
          </cell>
          <cell r="B446" t="str">
            <v>مؤيد ابراهيم</v>
          </cell>
          <cell r="C446" t="str">
            <v>علي</v>
          </cell>
          <cell r="D446" t="str">
            <v>وفاء</v>
          </cell>
          <cell r="E446" t="str">
            <v>ذكر</v>
          </cell>
          <cell r="F446">
            <v>33862</v>
          </cell>
          <cell r="G446" t="str">
            <v>حمص</v>
          </cell>
          <cell r="H446" t="str">
            <v>العربية السورية</v>
          </cell>
          <cell r="I446" t="str">
            <v>الرابعة</v>
          </cell>
          <cell r="J446" t="str">
            <v>علمي</v>
          </cell>
          <cell r="L446" t="str">
            <v>حمص</v>
          </cell>
          <cell r="V446">
            <v>0</v>
          </cell>
        </row>
        <row r="447">
          <cell r="A447">
            <v>331097</v>
          </cell>
          <cell r="B447" t="str">
            <v>نور العبد الله العبد الرحمن</v>
          </cell>
          <cell r="C447" t="str">
            <v>زكريا</v>
          </cell>
          <cell r="D447" t="str">
            <v>فاطمة</v>
          </cell>
          <cell r="E447" t="str">
            <v>أنثى</v>
          </cell>
          <cell r="F447">
            <v>32309</v>
          </cell>
          <cell r="G447" t="str">
            <v>حماة</v>
          </cell>
          <cell r="H447" t="str">
            <v>العربية السورية</v>
          </cell>
          <cell r="I447" t="str">
            <v>الرابعة</v>
          </cell>
          <cell r="J447" t="str">
            <v>أدبي</v>
          </cell>
          <cell r="L447" t="str">
            <v>حماة</v>
          </cell>
          <cell r="V447">
            <v>0</v>
          </cell>
        </row>
        <row r="448">
          <cell r="A448">
            <v>331107</v>
          </cell>
          <cell r="B448" t="str">
            <v>اريج الحلاق</v>
          </cell>
          <cell r="C448" t="str">
            <v>سهيل</v>
          </cell>
          <cell r="D448" t="str">
            <v>ساميه</v>
          </cell>
          <cell r="E448" t="str">
            <v>أنثى</v>
          </cell>
          <cell r="F448">
            <v>34335</v>
          </cell>
          <cell r="G448" t="str">
            <v>دمشق</v>
          </cell>
          <cell r="H448" t="str">
            <v>العربية السورية</v>
          </cell>
          <cell r="I448" t="str">
            <v>الرابعة</v>
          </cell>
          <cell r="J448" t="str">
            <v>أدبي</v>
          </cell>
          <cell r="L448" t="str">
            <v>دمشق</v>
          </cell>
          <cell r="V448">
            <v>0</v>
          </cell>
        </row>
        <row r="449">
          <cell r="A449">
            <v>331116</v>
          </cell>
          <cell r="B449" t="str">
            <v>الاء المارديني</v>
          </cell>
          <cell r="C449" t="str">
            <v>محي الدين</v>
          </cell>
          <cell r="D449" t="str">
            <v>نوال</v>
          </cell>
          <cell r="E449" t="str">
            <v>أنثى</v>
          </cell>
          <cell r="F449">
            <v>34071</v>
          </cell>
          <cell r="G449" t="str">
            <v>دمشق</v>
          </cell>
          <cell r="H449" t="str">
            <v>العربية السورية</v>
          </cell>
          <cell r="I449" t="str">
            <v>الرابعة</v>
          </cell>
          <cell r="J449" t="str">
            <v>أدبي</v>
          </cell>
          <cell r="L449" t="str">
            <v>دمشق</v>
          </cell>
          <cell r="R449">
            <v>9256</v>
          </cell>
          <cell r="S449">
            <v>45720</v>
          </cell>
          <cell r="T449">
            <v>90000</v>
          </cell>
          <cell r="V449">
            <v>0</v>
          </cell>
        </row>
        <row r="450">
          <cell r="A450">
            <v>331118</v>
          </cell>
          <cell r="B450" t="str">
            <v>الين خليل</v>
          </cell>
          <cell r="C450" t="str">
            <v>اندريه</v>
          </cell>
          <cell r="D450" t="str">
            <v>هدى</v>
          </cell>
          <cell r="E450" t="str">
            <v>أنثى</v>
          </cell>
          <cell r="F450">
            <v>32729</v>
          </cell>
          <cell r="G450" t="str">
            <v>دمشق</v>
          </cell>
          <cell r="H450" t="str">
            <v>اللبنانية</v>
          </cell>
          <cell r="I450" t="str">
            <v>الرابعة</v>
          </cell>
          <cell r="J450" t="str">
            <v>أدبي</v>
          </cell>
          <cell r="L450" t="str">
            <v>دمشق</v>
          </cell>
          <cell r="R450">
            <v>9282</v>
          </cell>
          <cell r="S450">
            <v>45721</v>
          </cell>
          <cell r="T450">
            <v>90000</v>
          </cell>
          <cell r="V450">
            <v>0</v>
          </cell>
        </row>
        <row r="451">
          <cell r="A451">
            <v>331126</v>
          </cell>
          <cell r="B451" t="str">
            <v>انس الداري</v>
          </cell>
          <cell r="C451" t="str">
            <v>خالد</v>
          </cell>
          <cell r="D451" t="str">
            <v>فلك</v>
          </cell>
          <cell r="E451" t="str">
            <v>ذكر</v>
          </cell>
          <cell r="F451">
            <v>32296</v>
          </cell>
          <cell r="G451" t="str">
            <v>دمشق</v>
          </cell>
          <cell r="H451" t="str">
            <v>العربية السورية</v>
          </cell>
          <cell r="I451" t="str">
            <v>الرابعة</v>
          </cell>
          <cell r="J451" t="str">
            <v>أدبي</v>
          </cell>
          <cell r="L451" t="str">
            <v>دمشق</v>
          </cell>
          <cell r="V451" t="str">
            <v>مستنفذ بنتيجة امتحانات الفصل الثاني للعام 2022-2023</v>
          </cell>
        </row>
        <row r="452">
          <cell r="A452">
            <v>331162</v>
          </cell>
          <cell r="B452" t="str">
            <v>رهف الخجا</v>
          </cell>
          <cell r="C452" t="str">
            <v>محمد</v>
          </cell>
          <cell r="D452" t="str">
            <v>سوسن</v>
          </cell>
          <cell r="E452" t="str">
            <v>أنثى</v>
          </cell>
          <cell r="F452">
            <v>33053</v>
          </cell>
          <cell r="G452" t="str">
            <v xml:space="preserve">دمشق </v>
          </cell>
          <cell r="H452" t="str">
            <v>العربية السورية</v>
          </cell>
          <cell r="I452" t="str">
            <v>الرابعة</v>
          </cell>
          <cell r="J452" t="str">
            <v>أدبي</v>
          </cell>
          <cell r="L452" t="str">
            <v>دمشق</v>
          </cell>
          <cell r="V452" t="str">
            <v>مستنفذ بنتيجة الفصل الأول للعام 2021-2022</v>
          </cell>
        </row>
        <row r="453">
          <cell r="A453">
            <v>331166</v>
          </cell>
          <cell r="B453" t="str">
            <v>زكريا مكنا</v>
          </cell>
          <cell r="C453" t="str">
            <v>محمد</v>
          </cell>
          <cell r="D453" t="str">
            <v>هيام</v>
          </cell>
          <cell r="E453" t="str">
            <v>ذكر</v>
          </cell>
          <cell r="F453">
            <v>34209</v>
          </cell>
          <cell r="G453" t="str">
            <v>دمشق</v>
          </cell>
          <cell r="H453" t="str">
            <v>العربية السورية</v>
          </cell>
          <cell r="I453" t="str">
            <v>الرابعة</v>
          </cell>
          <cell r="J453" t="str">
            <v>أدبي</v>
          </cell>
          <cell r="L453" t="str">
            <v>دمشق</v>
          </cell>
          <cell r="V453" t="str">
            <v>مستنفذ بنتيجة الفصل الثاني للعام 2021-2022</v>
          </cell>
        </row>
        <row r="454">
          <cell r="A454">
            <v>331178</v>
          </cell>
          <cell r="B454" t="str">
            <v>سيرين زقزق</v>
          </cell>
          <cell r="C454" t="str">
            <v>حسين</v>
          </cell>
          <cell r="D454" t="str">
            <v>مها</v>
          </cell>
          <cell r="E454" t="str">
            <v>أنثى</v>
          </cell>
          <cell r="F454">
            <v>35186</v>
          </cell>
          <cell r="G454" t="str">
            <v xml:space="preserve">دمشق </v>
          </cell>
          <cell r="H454" t="str">
            <v>العربية السورية</v>
          </cell>
          <cell r="I454" t="str">
            <v>الرابعة</v>
          </cell>
          <cell r="J454" t="str">
            <v>أدبي</v>
          </cell>
          <cell r="L454" t="str">
            <v>دمشق</v>
          </cell>
          <cell r="V454" t="str">
            <v>مستنفذ بنتيجة الفصل الثاني للعام 2021-2022</v>
          </cell>
        </row>
        <row r="455">
          <cell r="A455">
            <v>331187</v>
          </cell>
          <cell r="B455" t="str">
            <v>عماد الدين عبد الله</v>
          </cell>
          <cell r="C455" t="str">
            <v>عبد الله</v>
          </cell>
          <cell r="D455" t="str">
            <v>سحر</v>
          </cell>
          <cell r="E455" t="str">
            <v>ذكر</v>
          </cell>
          <cell r="F455">
            <v>34556</v>
          </cell>
          <cell r="G455" t="str">
            <v>دمشق</v>
          </cell>
          <cell r="H455" t="str">
            <v>العربية السورية</v>
          </cell>
          <cell r="I455" t="str">
            <v>الرابعة</v>
          </cell>
          <cell r="J455" t="str">
            <v>أدبي</v>
          </cell>
          <cell r="L455" t="str">
            <v>دمشق</v>
          </cell>
          <cell r="V455" t="str">
            <v>مستنفذ بنتيجة الفصل الأول للعام 2022-2023</v>
          </cell>
        </row>
        <row r="456">
          <cell r="A456">
            <v>331193</v>
          </cell>
          <cell r="B456" t="str">
            <v>فطوم ابراهيم</v>
          </cell>
          <cell r="C456" t="str">
            <v>عمران</v>
          </cell>
          <cell r="D456" t="str">
            <v>فاطمه</v>
          </cell>
          <cell r="E456" t="str">
            <v>أنثى</v>
          </cell>
          <cell r="F456">
            <v>34236</v>
          </cell>
          <cell r="G456" t="str">
            <v>دوما</v>
          </cell>
          <cell r="H456" t="str">
            <v>العربية السورية</v>
          </cell>
          <cell r="I456" t="str">
            <v>الرابعة</v>
          </cell>
          <cell r="J456" t="str">
            <v>أدبي</v>
          </cell>
          <cell r="L456" t="str">
            <v>دمشق</v>
          </cell>
          <cell r="V456">
            <v>0</v>
          </cell>
        </row>
        <row r="457">
          <cell r="A457">
            <v>331203</v>
          </cell>
          <cell r="B457" t="str">
            <v>ماريه الحجار</v>
          </cell>
          <cell r="C457" t="str">
            <v>صفوان</v>
          </cell>
          <cell r="D457" t="str">
            <v>حسناء</v>
          </cell>
          <cell r="E457" t="str">
            <v>أنثى</v>
          </cell>
          <cell r="F457">
            <v>31166</v>
          </cell>
          <cell r="G457" t="str">
            <v>دمشق</v>
          </cell>
          <cell r="H457" t="str">
            <v>العربية السورية</v>
          </cell>
          <cell r="I457" t="str">
            <v>الرابعة</v>
          </cell>
          <cell r="J457" t="str">
            <v>أدبي</v>
          </cell>
          <cell r="L457" t="str">
            <v>دمشق</v>
          </cell>
          <cell r="V457">
            <v>0</v>
          </cell>
        </row>
        <row r="458">
          <cell r="A458">
            <v>331204</v>
          </cell>
          <cell r="B458" t="str">
            <v>مجد عرقوب</v>
          </cell>
          <cell r="C458" t="str">
            <v>محمد</v>
          </cell>
          <cell r="D458" t="str">
            <v>فاطمه</v>
          </cell>
          <cell r="E458" t="str">
            <v>ذكر</v>
          </cell>
          <cell r="F458">
            <v>34842</v>
          </cell>
          <cell r="G458" t="str">
            <v>حمص</v>
          </cell>
          <cell r="H458" t="str">
            <v>العربية السورية</v>
          </cell>
          <cell r="I458" t="str">
            <v>الرابعة</v>
          </cell>
          <cell r="J458" t="str">
            <v>أدبي</v>
          </cell>
          <cell r="L458" t="str">
            <v>ريف دمشق</v>
          </cell>
          <cell r="V458">
            <v>0</v>
          </cell>
        </row>
        <row r="459">
          <cell r="A459">
            <v>331205</v>
          </cell>
          <cell r="B459" t="str">
            <v>مجدولين مصطفى</v>
          </cell>
          <cell r="C459" t="str">
            <v>ناصر الدين</v>
          </cell>
          <cell r="D459" t="str">
            <v>سماح</v>
          </cell>
          <cell r="E459" t="str">
            <v>أنثى</v>
          </cell>
          <cell r="F459">
            <v>35253</v>
          </cell>
          <cell r="G459" t="str">
            <v xml:space="preserve">دمشق </v>
          </cell>
          <cell r="H459" t="str">
            <v>العربية السورية</v>
          </cell>
          <cell r="I459" t="str">
            <v>الرابعة</v>
          </cell>
          <cell r="J459" t="str">
            <v>أدبي</v>
          </cell>
          <cell r="L459" t="str">
            <v>دمشق</v>
          </cell>
          <cell r="V459">
            <v>0</v>
          </cell>
        </row>
        <row r="460">
          <cell r="A460">
            <v>331209</v>
          </cell>
          <cell r="B460" t="str">
            <v>محمد القصير</v>
          </cell>
          <cell r="C460" t="str">
            <v>محمد سامي</v>
          </cell>
          <cell r="D460" t="str">
            <v>رحاب</v>
          </cell>
          <cell r="E460" t="str">
            <v>ذكر</v>
          </cell>
          <cell r="F460">
            <v>33106</v>
          </cell>
          <cell r="G460" t="str">
            <v>حموره</v>
          </cell>
          <cell r="H460" t="str">
            <v>العربية السورية</v>
          </cell>
          <cell r="I460" t="str">
            <v>الرابعة</v>
          </cell>
          <cell r="J460" t="str">
            <v>أدبي</v>
          </cell>
          <cell r="L460" t="str">
            <v>دير الزور</v>
          </cell>
          <cell r="V460">
            <v>0</v>
          </cell>
        </row>
        <row r="461">
          <cell r="A461">
            <v>331250</v>
          </cell>
          <cell r="B461" t="str">
            <v>هجران الحمدان</v>
          </cell>
          <cell r="C461" t="str">
            <v>حمدان</v>
          </cell>
          <cell r="D461" t="str">
            <v>رقيه</v>
          </cell>
          <cell r="E461" t="str">
            <v>أنثى</v>
          </cell>
          <cell r="F461">
            <v>33976</v>
          </cell>
          <cell r="G461" t="str">
            <v>اذربيجان</v>
          </cell>
          <cell r="H461" t="str">
            <v>العربية السورية</v>
          </cell>
          <cell r="I461" t="str">
            <v>الرابعة</v>
          </cell>
          <cell r="J461" t="str">
            <v>أدبي</v>
          </cell>
          <cell r="L461" t="str">
            <v>حماة</v>
          </cell>
          <cell r="V461" t="str">
            <v>مستنفذ بنتيجة امتحانات الفصل الثاني للعام 2022-2023</v>
          </cell>
        </row>
        <row r="462">
          <cell r="A462">
            <v>331255</v>
          </cell>
          <cell r="B462" t="str">
            <v>ولاء هرموش</v>
          </cell>
          <cell r="C462" t="str">
            <v>محمد فهمي</v>
          </cell>
          <cell r="D462" t="str">
            <v>صباح</v>
          </cell>
          <cell r="E462" t="str">
            <v>أنثى</v>
          </cell>
          <cell r="F462">
            <v>33735</v>
          </cell>
          <cell r="G462" t="str">
            <v xml:space="preserve">دمشق </v>
          </cell>
          <cell r="H462" t="str">
            <v>العربية السورية</v>
          </cell>
          <cell r="I462" t="str">
            <v>الرابعة</v>
          </cell>
          <cell r="J462" t="str">
            <v>أدبي</v>
          </cell>
          <cell r="L462" t="str">
            <v>دمشق</v>
          </cell>
          <cell r="V462">
            <v>0</v>
          </cell>
        </row>
        <row r="463">
          <cell r="A463">
            <v>331270</v>
          </cell>
          <cell r="B463" t="str">
            <v>معاذ الحمصي</v>
          </cell>
          <cell r="C463" t="str">
            <v>محمد جمال</v>
          </cell>
          <cell r="D463" t="str">
            <v>احلام</v>
          </cell>
          <cell r="E463" t="str">
            <v>ذكر</v>
          </cell>
          <cell r="F463">
            <v>35796</v>
          </cell>
          <cell r="G463" t="str">
            <v>دمشق</v>
          </cell>
          <cell r="H463" t="str">
            <v>العربية السورية</v>
          </cell>
          <cell r="I463" t="str">
            <v>الرابعة</v>
          </cell>
          <cell r="J463" t="str">
            <v>علمي</v>
          </cell>
          <cell r="L463" t="str">
            <v>غير سورية</v>
          </cell>
          <cell r="V463">
            <v>0</v>
          </cell>
        </row>
        <row r="464">
          <cell r="A464">
            <v>331301</v>
          </cell>
          <cell r="B464" t="str">
            <v>محمود سروجي</v>
          </cell>
          <cell r="C464" t="str">
            <v xml:space="preserve">محمد سليم </v>
          </cell>
          <cell r="D464" t="str">
            <v>ايمان</v>
          </cell>
          <cell r="E464" t="str">
            <v>ذكر</v>
          </cell>
          <cell r="F464">
            <v>34620</v>
          </cell>
          <cell r="G464" t="str">
            <v>دمشق</v>
          </cell>
          <cell r="H464" t="str">
            <v>العربية السورية</v>
          </cell>
          <cell r="I464" t="str">
            <v>الثالثة</v>
          </cell>
          <cell r="V464">
            <v>0</v>
          </cell>
        </row>
        <row r="465">
          <cell r="A465">
            <v>331316</v>
          </cell>
          <cell r="B465" t="str">
            <v>بشر كمال الدين</v>
          </cell>
          <cell r="C465" t="str">
            <v>يوسف</v>
          </cell>
          <cell r="D465" t="str">
            <v>خديجة</v>
          </cell>
          <cell r="E465" t="str">
            <v>ذكر</v>
          </cell>
          <cell r="F465">
            <v>29241</v>
          </cell>
          <cell r="G465" t="str">
            <v>حمص</v>
          </cell>
          <cell r="H465" t="str">
            <v>العربية السورية</v>
          </cell>
          <cell r="I465" t="str">
            <v>الرابعة</v>
          </cell>
          <cell r="J465" t="str">
            <v>أدبي</v>
          </cell>
          <cell r="L465" t="str">
            <v>حمص</v>
          </cell>
          <cell r="R465">
            <v>9213</v>
          </cell>
          <cell r="S465">
            <v>45719</v>
          </cell>
          <cell r="T465">
            <v>70000</v>
          </cell>
          <cell r="V465">
            <v>0</v>
          </cell>
        </row>
        <row r="466">
          <cell r="A466">
            <v>331342</v>
          </cell>
          <cell r="B466" t="str">
            <v>زين عثمان</v>
          </cell>
          <cell r="C466" t="str">
            <v>علي</v>
          </cell>
          <cell r="D466" t="str">
            <v>احلام</v>
          </cell>
          <cell r="E466" t="str">
            <v>ذكر</v>
          </cell>
          <cell r="F466">
            <v>33858</v>
          </cell>
          <cell r="G466" t="str">
            <v>دمشق</v>
          </cell>
          <cell r="H466" t="str">
            <v>العربية السورية</v>
          </cell>
          <cell r="I466" t="str">
            <v>الرابعة</v>
          </cell>
          <cell r="J466" t="str">
            <v>علمي</v>
          </cell>
          <cell r="L466" t="str">
            <v>دمشق</v>
          </cell>
          <cell r="V466">
            <v>0</v>
          </cell>
        </row>
        <row r="467">
          <cell r="A467">
            <v>331354</v>
          </cell>
          <cell r="B467" t="str">
            <v>ابتسام موعد</v>
          </cell>
          <cell r="C467" t="str">
            <v>فتحي</v>
          </cell>
          <cell r="D467" t="str">
            <v>مكرم</v>
          </cell>
          <cell r="E467" t="str">
            <v>أنثى</v>
          </cell>
          <cell r="F467">
            <v>31309</v>
          </cell>
          <cell r="G467" t="str">
            <v>حائل</v>
          </cell>
          <cell r="H467" t="str">
            <v>الفلسطينية السورية</v>
          </cell>
          <cell r="I467" t="str">
            <v>الرابعة</v>
          </cell>
          <cell r="J467" t="str">
            <v>علمي</v>
          </cell>
          <cell r="L467" t="str">
            <v>دمشق</v>
          </cell>
          <cell r="V467">
            <v>0</v>
          </cell>
        </row>
        <row r="468">
          <cell r="A468">
            <v>331401</v>
          </cell>
          <cell r="B468" t="str">
            <v>احمد حايك</v>
          </cell>
          <cell r="C468" t="str">
            <v>ابراهيم</v>
          </cell>
          <cell r="D468" t="str">
            <v>فوزيه</v>
          </cell>
          <cell r="E468" t="str">
            <v>ذكر</v>
          </cell>
          <cell r="F468">
            <v>31152</v>
          </cell>
          <cell r="G468" t="str">
            <v>حمص</v>
          </cell>
          <cell r="H468" t="str">
            <v>العربية السورية</v>
          </cell>
          <cell r="I468" t="str">
            <v>الرابعة</v>
          </cell>
          <cell r="J468" t="str">
            <v>أدبي</v>
          </cell>
          <cell r="L468" t="str">
            <v>حمص</v>
          </cell>
          <cell r="V468">
            <v>0</v>
          </cell>
        </row>
        <row r="469">
          <cell r="A469">
            <v>331403</v>
          </cell>
          <cell r="B469" t="str">
            <v>احمد حسن</v>
          </cell>
          <cell r="C469" t="str">
            <v>مصطفى</v>
          </cell>
          <cell r="D469" t="str">
            <v>ندى</v>
          </cell>
          <cell r="E469" t="str">
            <v>ذكر</v>
          </cell>
          <cell r="F469">
            <v>35583</v>
          </cell>
          <cell r="G469" t="str">
            <v>دمشق</v>
          </cell>
          <cell r="H469" t="str">
            <v>العربية السورية</v>
          </cell>
          <cell r="I469" t="str">
            <v>الرابعة</v>
          </cell>
          <cell r="J469" t="str">
            <v>علمي</v>
          </cell>
          <cell r="L469" t="str">
            <v>دمشق</v>
          </cell>
          <cell r="V469">
            <v>0</v>
          </cell>
        </row>
        <row r="470">
          <cell r="A470">
            <v>331443</v>
          </cell>
          <cell r="B470" t="str">
            <v>ادوار جربنده</v>
          </cell>
          <cell r="C470" t="str">
            <v>مخول</v>
          </cell>
          <cell r="D470" t="str">
            <v>انعام</v>
          </cell>
          <cell r="E470" t="str">
            <v>ذكر</v>
          </cell>
          <cell r="F470">
            <v>32056</v>
          </cell>
          <cell r="G470" t="str">
            <v>النبك</v>
          </cell>
          <cell r="H470" t="str">
            <v>العربية السورية</v>
          </cell>
          <cell r="I470" t="str">
            <v>الرابعة</v>
          </cell>
          <cell r="J470" t="str">
            <v>علمي</v>
          </cell>
          <cell r="L470" t="str">
            <v>حمص</v>
          </cell>
          <cell r="V470">
            <v>0</v>
          </cell>
        </row>
        <row r="471">
          <cell r="A471">
            <v>331460</v>
          </cell>
          <cell r="B471" t="str">
            <v>اسامه نصر الدين</v>
          </cell>
          <cell r="C471" t="str">
            <v>نضال</v>
          </cell>
          <cell r="D471" t="str">
            <v>هدى</v>
          </cell>
          <cell r="E471" t="str">
            <v>ذكر</v>
          </cell>
          <cell r="F471">
            <v>34923</v>
          </cell>
          <cell r="G471" t="str">
            <v>صلاخد</v>
          </cell>
          <cell r="H471" t="str">
            <v>العربية السورية</v>
          </cell>
          <cell r="I471" t="str">
            <v>الرابعة</v>
          </cell>
          <cell r="J471" t="str">
            <v>أدبي</v>
          </cell>
          <cell r="L471" t="str">
            <v>دمشق</v>
          </cell>
          <cell r="V471">
            <v>0</v>
          </cell>
        </row>
        <row r="472">
          <cell r="A472">
            <v>331502</v>
          </cell>
          <cell r="B472" t="str">
            <v>الهام الخانجي</v>
          </cell>
          <cell r="C472" t="str">
            <v>سمير</v>
          </cell>
          <cell r="D472" t="str">
            <v>لمياء</v>
          </cell>
          <cell r="E472" t="str">
            <v>أنثى</v>
          </cell>
          <cell r="F472">
            <v>34131</v>
          </cell>
          <cell r="G472" t="str">
            <v>الرياض</v>
          </cell>
          <cell r="H472" t="str">
            <v>العربية السورية</v>
          </cell>
          <cell r="I472" t="str">
            <v>الرابعة</v>
          </cell>
          <cell r="J472" t="str">
            <v>أدبي</v>
          </cell>
          <cell r="L472" t="str">
            <v>ريف دمشق</v>
          </cell>
          <cell r="V472">
            <v>0</v>
          </cell>
        </row>
        <row r="473">
          <cell r="A473">
            <v>331515</v>
          </cell>
          <cell r="B473" t="str">
            <v>امامه خلوف</v>
          </cell>
          <cell r="C473" t="str">
            <v>حكمت</v>
          </cell>
          <cell r="D473" t="str">
            <v>امنه</v>
          </cell>
          <cell r="E473" t="str">
            <v>أنثى</v>
          </cell>
          <cell r="F473">
            <v>33239</v>
          </cell>
          <cell r="G473" t="str">
            <v>عسال الورد</v>
          </cell>
          <cell r="H473" t="str">
            <v>العربية السورية</v>
          </cell>
          <cell r="I473" t="str">
            <v>الرابعة</v>
          </cell>
          <cell r="J473" t="str">
            <v>أدبي</v>
          </cell>
          <cell r="L473" t="str">
            <v>ريف دمشق</v>
          </cell>
          <cell r="V473">
            <v>0</v>
          </cell>
        </row>
        <row r="474">
          <cell r="A474">
            <v>331536</v>
          </cell>
          <cell r="B474" t="str">
            <v>امير محمد</v>
          </cell>
          <cell r="C474" t="str">
            <v>فايز</v>
          </cell>
          <cell r="D474" t="str">
            <v>خديجة</v>
          </cell>
          <cell r="E474" t="str">
            <v>ذكر</v>
          </cell>
          <cell r="F474">
            <v>35952</v>
          </cell>
          <cell r="G474" t="str">
            <v>دمشق</v>
          </cell>
          <cell r="H474" t="str">
            <v>العربية السورية</v>
          </cell>
          <cell r="I474" t="str">
            <v>الرابعة</v>
          </cell>
          <cell r="J474" t="str">
            <v>علمي</v>
          </cell>
          <cell r="L474" t="str">
            <v>دمشق</v>
          </cell>
          <cell r="V474">
            <v>0</v>
          </cell>
        </row>
        <row r="475">
          <cell r="A475">
            <v>331538</v>
          </cell>
          <cell r="B475" t="str">
            <v>اميره الباشا</v>
          </cell>
          <cell r="C475" t="str">
            <v>محمود</v>
          </cell>
          <cell r="D475" t="str">
            <v>مدينا</v>
          </cell>
          <cell r="E475" t="str">
            <v>أنثى</v>
          </cell>
          <cell r="F475">
            <v>28310</v>
          </cell>
          <cell r="G475" t="str">
            <v>صميد</v>
          </cell>
          <cell r="H475" t="str">
            <v>العربية السورية</v>
          </cell>
          <cell r="I475" t="str">
            <v>الرابعة</v>
          </cell>
          <cell r="J475" t="str">
            <v>أدبي</v>
          </cell>
          <cell r="L475" t="str">
            <v>ريف دمشق</v>
          </cell>
          <cell r="V475">
            <v>0</v>
          </cell>
        </row>
        <row r="476">
          <cell r="A476">
            <v>331539</v>
          </cell>
          <cell r="B476" t="str">
            <v>اميره شكر</v>
          </cell>
          <cell r="C476" t="str">
            <v>عدنان</v>
          </cell>
          <cell r="D476" t="str">
            <v>خلود</v>
          </cell>
          <cell r="E476" t="str">
            <v>أنثى</v>
          </cell>
          <cell r="F476">
            <v>35202</v>
          </cell>
          <cell r="G476" t="str">
            <v>دمشق</v>
          </cell>
          <cell r="H476" t="str">
            <v>العربية السورية</v>
          </cell>
          <cell r="I476" t="str">
            <v>الرابعة</v>
          </cell>
          <cell r="J476" t="str">
            <v>شرعية</v>
          </cell>
          <cell r="L476" t="str">
            <v>دمشق</v>
          </cell>
          <cell r="V476">
            <v>0</v>
          </cell>
        </row>
        <row r="477">
          <cell r="A477">
            <v>331547</v>
          </cell>
          <cell r="B477" t="str">
            <v>انس ابو غليون</v>
          </cell>
          <cell r="C477" t="str">
            <v>علي</v>
          </cell>
          <cell r="D477" t="str">
            <v>ختام</v>
          </cell>
          <cell r="E477" t="str">
            <v>ذكر</v>
          </cell>
          <cell r="F477">
            <v>29061</v>
          </cell>
          <cell r="G477" t="str">
            <v xml:space="preserve">دمشق </v>
          </cell>
          <cell r="H477" t="str">
            <v>العربية السورية</v>
          </cell>
          <cell r="I477" t="str">
            <v>الرابعة</v>
          </cell>
          <cell r="J477" t="str">
            <v>أدبي</v>
          </cell>
          <cell r="L477" t="str">
            <v>دمشق</v>
          </cell>
          <cell r="V477">
            <v>0</v>
          </cell>
        </row>
        <row r="478">
          <cell r="A478">
            <v>331609</v>
          </cell>
          <cell r="B478" t="str">
            <v>باسل العنيزان</v>
          </cell>
          <cell r="C478" t="str">
            <v>محمد</v>
          </cell>
          <cell r="D478" t="str">
            <v>شيخه</v>
          </cell>
          <cell r="E478" t="str">
            <v>ذكر</v>
          </cell>
          <cell r="F478">
            <v>31654</v>
          </cell>
          <cell r="G478" t="str">
            <v>دمشق</v>
          </cell>
          <cell r="H478" t="str">
            <v>العربية السورية</v>
          </cell>
          <cell r="I478" t="str">
            <v>الرابعة</v>
          </cell>
          <cell r="J478" t="str">
            <v>أدبي</v>
          </cell>
          <cell r="L478" t="str">
            <v>دمشق</v>
          </cell>
          <cell r="V478">
            <v>0</v>
          </cell>
        </row>
        <row r="479">
          <cell r="A479">
            <v>331621</v>
          </cell>
          <cell r="B479" t="str">
            <v>بدور العلي</v>
          </cell>
          <cell r="C479" t="str">
            <v>عادل</v>
          </cell>
          <cell r="D479" t="str">
            <v>عائشه</v>
          </cell>
          <cell r="E479" t="str">
            <v>أنثى</v>
          </cell>
          <cell r="F479">
            <v>34608</v>
          </cell>
          <cell r="G479" t="str">
            <v>الطيانة</v>
          </cell>
          <cell r="H479" t="str">
            <v>العربية السورية</v>
          </cell>
          <cell r="I479" t="str">
            <v>الرابعة</v>
          </cell>
          <cell r="J479" t="str">
            <v>أدبي</v>
          </cell>
          <cell r="L479" t="str">
            <v>دير الزور</v>
          </cell>
          <cell r="V479">
            <v>0</v>
          </cell>
        </row>
        <row r="480">
          <cell r="A480">
            <v>331632</v>
          </cell>
          <cell r="B480" t="str">
            <v>بسمه القاضي</v>
          </cell>
          <cell r="C480" t="str">
            <v>نبيل</v>
          </cell>
          <cell r="D480" t="str">
            <v>نجاح</v>
          </cell>
          <cell r="E480" t="str">
            <v>أنثى</v>
          </cell>
          <cell r="F480">
            <v>31116</v>
          </cell>
          <cell r="G480" t="str">
            <v>كفر بطنا</v>
          </cell>
          <cell r="H480" t="str">
            <v>العربية السورية</v>
          </cell>
          <cell r="I480" t="str">
            <v>الرابعة</v>
          </cell>
          <cell r="V480">
            <v>0</v>
          </cell>
        </row>
        <row r="481">
          <cell r="A481">
            <v>331664</v>
          </cell>
          <cell r="B481" t="str">
            <v>بيان شوشان</v>
          </cell>
          <cell r="C481" t="str">
            <v>احمد</v>
          </cell>
          <cell r="D481" t="str">
            <v>منى</v>
          </cell>
          <cell r="E481" t="str">
            <v>أنثى</v>
          </cell>
          <cell r="F481">
            <v>34895</v>
          </cell>
          <cell r="G481" t="str">
            <v>دمشق</v>
          </cell>
          <cell r="H481" t="str">
            <v>العربية السورية</v>
          </cell>
          <cell r="I481" t="str">
            <v>الرابعة</v>
          </cell>
          <cell r="J481" t="str">
            <v>أدبي</v>
          </cell>
          <cell r="L481" t="str">
            <v>دمشق</v>
          </cell>
          <cell r="V481">
            <v>0</v>
          </cell>
        </row>
        <row r="482">
          <cell r="A482">
            <v>331685</v>
          </cell>
          <cell r="B482" t="str">
            <v>جعفر داوود</v>
          </cell>
          <cell r="C482" t="str">
            <v>نبهان</v>
          </cell>
          <cell r="D482" t="str">
            <v>سراب</v>
          </cell>
          <cell r="E482" t="str">
            <v>ذكر</v>
          </cell>
          <cell r="F482">
            <v>36429</v>
          </cell>
          <cell r="G482" t="str">
            <v>جبله</v>
          </cell>
          <cell r="H482" t="str">
            <v>العربية السورية</v>
          </cell>
          <cell r="I482" t="str">
            <v>الرابعة</v>
          </cell>
          <cell r="J482" t="str">
            <v>أدبي</v>
          </cell>
          <cell r="L482" t="str">
            <v>دمشق</v>
          </cell>
          <cell r="V482">
            <v>0</v>
          </cell>
        </row>
        <row r="483">
          <cell r="A483">
            <v>331688</v>
          </cell>
          <cell r="B483" t="str">
            <v>جمال الهنيدي</v>
          </cell>
          <cell r="C483" t="str">
            <v xml:space="preserve">رشيد </v>
          </cell>
          <cell r="D483" t="str">
            <v>مالكه</v>
          </cell>
          <cell r="E483" t="str">
            <v>ذكر</v>
          </cell>
          <cell r="F483">
            <v>36474</v>
          </cell>
          <cell r="G483" t="str">
            <v>دير الزور</v>
          </cell>
          <cell r="H483" t="str">
            <v>العربية السورية</v>
          </cell>
          <cell r="I483" t="str">
            <v>الرابعة</v>
          </cell>
          <cell r="J483" t="str">
            <v>علمي</v>
          </cell>
          <cell r="L483" t="str">
            <v>ريف دمشق</v>
          </cell>
          <cell r="V483">
            <v>0</v>
          </cell>
        </row>
        <row r="484">
          <cell r="A484">
            <v>331690</v>
          </cell>
          <cell r="B484" t="str">
            <v>جمال شرحه</v>
          </cell>
          <cell r="C484" t="str">
            <v>عبد الناصر</v>
          </cell>
          <cell r="D484" t="str">
            <v>فاطمه</v>
          </cell>
          <cell r="E484" t="str">
            <v>ذكر</v>
          </cell>
          <cell r="F484">
            <v>36503</v>
          </cell>
          <cell r="G484" t="str">
            <v>معضميه</v>
          </cell>
          <cell r="H484" t="str">
            <v>العربية السورية</v>
          </cell>
          <cell r="I484" t="str">
            <v>الرابعة</v>
          </cell>
          <cell r="J484" t="str">
            <v>علمي</v>
          </cell>
          <cell r="L484" t="str">
            <v>ريف دمشق</v>
          </cell>
          <cell r="V484">
            <v>0</v>
          </cell>
        </row>
        <row r="485">
          <cell r="A485">
            <v>331694</v>
          </cell>
          <cell r="B485" t="str">
            <v>جمانه حيدر</v>
          </cell>
          <cell r="C485" t="str">
            <v>علي</v>
          </cell>
          <cell r="D485" t="str">
            <v>صبحيه</v>
          </cell>
          <cell r="E485" t="str">
            <v>أنثى</v>
          </cell>
          <cell r="F485">
            <v>34175</v>
          </cell>
          <cell r="G485" t="str">
            <v>راس المعرة</v>
          </cell>
          <cell r="H485" t="str">
            <v>العربية السورية</v>
          </cell>
          <cell r="I485" t="str">
            <v>الرابعة</v>
          </cell>
          <cell r="J485" t="str">
            <v>أدبي</v>
          </cell>
          <cell r="L485" t="str">
            <v>ريف دمشق</v>
          </cell>
          <cell r="V485" t="str">
            <v>مستنفذ بنتيجة امتحانات الفصل الأول 2023-2024</v>
          </cell>
        </row>
        <row r="486">
          <cell r="A486">
            <v>331701</v>
          </cell>
          <cell r="B486" t="str">
            <v>جهان كلا</v>
          </cell>
          <cell r="C486" t="str">
            <v>ديب</v>
          </cell>
          <cell r="D486" t="str">
            <v>الماريه</v>
          </cell>
          <cell r="E486" t="str">
            <v>أنثى</v>
          </cell>
          <cell r="F486">
            <v>31636</v>
          </cell>
          <cell r="G486" t="str">
            <v xml:space="preserve">دمشق </v>
          </cell>
          <cell r="H486" t="str">
            <v>العربية السورية</v>
          </cell>
          <cell r="I486" t="str">
            <v>الرابعة</v>
          </cell>
          <cell r="J486" t="str">
            <v>أدبي</v>
          </cell>
          <cell r="L486" t="str">
            <v>ريف دمشق</v>
          </cell>
          <cell r="V486">
            <v>0</v>
          </cell>
        </row>
        <row r="487">
          <cell r="A487">
            <v>331702</v>
          </cell>
          <cell r="B487" t="str">
            <v>جوانا احمد</v>
          </cell>
          <cell r="C487" t="str">
            <v>محمد</v>
          </cell>
          <cell r="D487" t="str">
            <v>مفيده</v>
          </cell>
          <cell r="E487" t="str">
            <v>أنثى</v>
          </cell>
          <cell r="F487">
            <v>30245</v>
          </cell>
          <cell r="G487" t="str">
            <v>دمشق</v>
          </cell>
          <cell r="H487" t="str">
            <v>العربية السورية</v>
          </cell>
          <cell r="I487" t="str">
            <v>الرابعة</v>
          </cell>
          <cell r="J487" t="str">
            <v>أدبي</v>
          </cell>
          <cell r="L487" t="str">
            <v>دمشق</v>
          </cell>
          <cell r="V487">
            <v>0</v>
          </cell>
        </row>
        <row r="488">
          <cell r="A488">
            <v>331712</v>
          </cell>
          <cell r="B488" t="str">
            <v>حذيفه عليا</v>
          </cell>
          <cell r="C488" t="str">
            <v>جمال</v>
          </cell>
          <cell r="D488" t="str">
            <v>الهام</v>
          </cell>
          <cell r="E488" t="str">
            <v>ذكر</v>
          </cell>
          <cell r="F488">
            <v>35606</v>
          </cell>
          <cell r="G488" t="str">
            <v>حمص</v>
          </cell>
          <cell r="H488" t="str">
            <v>العربية السورية</v>
          </cell>
          <cell r="I488" t="str">
            <v>الرابعة</v>
          </cell>
          <cell r="J488" t="str">
            <v>أدبي</v>
          </cell>
          <cell r="L488" t="str">
            <v>درعا</v>
          </cell>
          <cell r="V488">
            <v>0</v>
          </cell>
        </row>
        <row r="489">
          <cell r="A489">
            <v>331762</v>
          </cell>
          <cell r="B489" t="str">
            <v>حمزه فواز</v>
          </cell>
          <cell r="C489" t="str">
            <v>موفق</v>
          </cell>
          <cell r="D489" t="str">
            <v>اسماء</v>
          </cell>
          <cell r="E489" t="str">
            <v>ذكر</v>
          </cell>
          <cell r="F489">
            <v>36165</v>
          </cell>
          <cell r="G489" t="str">
            <v>دمشق</v>
          </cell>
          <cell r="H489" t="str">
            <v>العربية السورية</v>
          </cell>
          <cell r="I489" t="str">
            <v>الرابعة</v>
          </cell>
          <cell r="J489" t="str">
            <v>أدبي</v>
          </cell>
          <cell r="L489" t="str">
            <v>دمشق</v>
          </cell>
          <cell r="R489">
            <v>9156</v>
          </cell>
          <cell r="S489">
            <v>45718</v>
          </cell>
          <cell r="T489">
            <v>130000</v>
          </cell>
          <cell r="V489">
            <v>0</v>
          </cell>
        </row>
        <row r="490">
          <cell r="A490">
            <v>331771</v>
          </cell>
          <cell r="B490" t="str">
            <v>حنان قطيفاني</v>
          </cell>
          <cell r="C490" t="str">
            <v>مصطفى</v>
          </cell>
          <cell r="D490" t="str">
            <v>وفيقه</v>
          </cell>
          <cell r="E490" t="str">
            <v>أنثى</v>
          </cell>
          <cell r="F490">
            <v>33401</v>
          </cell>
          <cell r="G490" t="str">
            <v xml:space="preserve">دوما </v>
          </cell>
          <cell r="H490" t="str">
            <v>العربية السورية</v>
          </cell>
          <cell r="I490" t="str">
            <v>الرابعة</v>
          </cell>
          <cell r="J490" t="str">
            <v>أدبي</v>
          </cell>
          <cell r="L490" t="str">
            <v>ريف دمشق</v>
          </cell>
          <cell r="V490">
            <v>0</v>
          </cell>
        </row>
        <row r="491">
          <cell r="A491">
            <v>331785</v>
          </cell>
          <cell r="B491" t="str">
            <v>خالد بدير</v>
          </cell>
          <cell r="C491" t="str">
            <v>محمد</v>
          </cell>
          <cell r="D491" t="str">
            <v>فاطمه</v>
          </cell>
          <cell r="E491" t="str">
            <v>ذكر</v>
          </cell>
          <cell r="F491">
            <v>29376</v>
          </cell>
          <cell r="G491" t="str">
            <v>رأس المعرة</v>
          </cell>
          <cell r="H491" t="str">
            <v>العربية السورية</v>
          </cell>
          <cell r="I491" t="str">
            <v>الرابعة</v>
          </cell>
          <cell r="J491" t="str">
            <v>أدبي</v>
          </cell>
          <cell r="L491" t="str">
            <v>ريف دمشق</v>
          </cell>
          <cell r="V491">
            <v>0</v>
          </cell>
        </row>
        <row r="492">
          <cell r="A492">
            <v>331802</v>
          </cell>
          <cell r="B492" t="str">
            <v>خليل الظاهر</v>
          </cell>
          <cell r="C492" t="str">
            <v>اسماعيل</v>
          </cell>
          <cell r="D492" t="str">
            <v>شاهه</v>
          </cell>
          <cell r="E492" t="str">
            <v>ذكر</v>
          </cell>
          <cell r="F492">
            <v>34529</v>
          </cell>
          <cell r="G492" t="str">
            <v>الحرمون</v>
          </cell>
          <cell r="H492" t="str">
            <v>العربية السورية</v>
          </cell>
          <cell r="I492" t="str">
            <v>الرابعة</v>
          </cell>
          <cell r="J492" t="str">
            <v>أدبي</v>
          </cell>
          <cell r="L492" t="str">
            <v>الحسكة</v>
          </cell>
          <cell r="V492">
            <v>0</v>
          </cell>
        </row>
        <row r="493">
          <cell r="A493">
            <v>331806</v>
          </cell>
          <cell r="B493" t="str">
            <v>دارين جاموس</v>
          </cell>
          <cell r="C493" t="str">
            <v>عبد الرحمن</v>
          </cell>
          <cell r="D493" t="str">
            <v>دولت</v>
          </cell>
          <cell r="E493" t="str">
            <v>أنثى</v>
          </cell>
          <cell r="F493">
            <v>30827</v>
          </cell>
          <cell r="G493" t="str">
            <v>دمشق</v>
          </cell>
          <cell r="H493" t="str">
            <v>العربية السورية</v>
          </cell>
          <cell r="I493" t="str">
            <v>الرابعة</v>
          </cell>
          <cell r="J493" t="str">
            <v>أدبي</v>
          </cell>
          <cell r="L493" t="str">
            <v>دمشق</v>
          </cell>
          <cell r="V493">
            <v>0</v>
          </cell>
        </row>
        <row r="494">
          <cell r="A494">
            <v>331835</v>
          </cell>
          <cell r="B494" t="str">
            <v>دعاء حمود</v>
          </cell>
          <cell r="C494" t="str">
            <v>محمد</v>
          </cell>
          <cell r="D494" t="str">
            <v>عبله</v>
          </cell>
          <cell r="E494" t="str">
            <v>أنثى</v>
          </cell>
          <cell r="F494">
            <v>33348</v>
          </cell>
          <cell r="G494" t="str">
            <v xml:space="preserve">دمشق </v>
          </cell>
          <cell r="H494" t="str">
            <v>العربية السورية</v>
          </cell>
          <cell r="I494" t="str">
            <v>الرابعة</v>
          </cell>
          <cell r="J494" t="str">
            <v>أدبي</v>
          </cell>
          <cell r="L494" t="str">
            <v>دمشق</v>
          </cell>
          <cell r="V494">
            <v>0</v>
          </cell>
        </row>
        <row r="495">
          <cell r="A495">
            <v>331893</v>
          </cell>
          <cell r="B495" t="str">
            <v>رامي فهد</v>
          </cell>
          <cell r="C495" t="str">
            <v>سامي</v>
          </cell>
          <cell r="D495" t="str">
            <v>منى</v>
          </cell>
          <cell r="E495" t="str">
            <v>ذكر</v>
          </cell>
          <cell r="F495">
            <v>30938</v>
          </cell>
          <cell r="G495" t="str">
            <v>السويداء</v>
          </cell>
          <cell r="H495" t="str">
            <v>العربية السورية</v>
          </cell>
          <cell r="I495" t="str">
            <v>الرابعة</v>
          </cell>
          <cell r="J495" t="str">
            <v>أدبي</v>
          </cell>
          <cell r="L495" t="str">
            <v>دمشق</v>
          </cell>
          <cell r="V495">
            <v>0</v>
          </cell>
        </row>
        <row r="496">
          <cell r="A496">
            <v>331902</v>
          </cell>
          <cell r="B496" t="str">
            <v>ربا ياغي</v>
          </cell>
          <cell r="C496" t="str">
            <v>فوزان</v>
          </cell>
          <cell r="D496" t="str">
            <v>ماجده</v>
          </cell>
          <cell r="E496" t="str">
            <v>أنثى</v>
          </cell>
          <cell r="F496">
            <v>36161</v>
          </cell>
          <cell r="G496" t="str">
            <v>جرمانا</v>
          </cell>
          <cell r="H496" t="str">
            <v>العربية السورية</v>
          </cell>
          <cell r="I496" t="str">
            <v>الرابعة</v>
          </cell>
          <cell r="J496" t="str">
            <v>علمي</v>
          </cell>
          <cell r="L496" t="str">
            <v>ريف دمشق</v>
          </cell>
          <cell r="V496">
            <v>0</v>
          </cell>
        </row>
        <row r="497">
          <cell r="A497">
            <v>331909</v>
          </cell>
          <cell r="B497" t="str">
            <v>ربيع سليمان</v>
          </cell>
          <cell r="C497" t="str">
            <v>ناصر</v>
          </cell>
          <cell r="D497" t="str">
            <v>نوفا</v>
          </cell>
          <cell r="E497" t="str">
            <v>ذكر</v>
          </cell>
          <cell r="F497">
            <v>33014</v>
          </cell>
          <cell r="G497" t="str">
            <v>دمشق</v>
          </cell>
          <cell r="H497" t="str">
            <v>العربية السورية</v>
          </cell>
          <cell r="I497" t="str">
            <v>الرابعة</v>
          </cell>
          <cell r="J497" t="str">
            <v>علمي</v>
          </cell>
          <cell r="L497" t="str">
            <v>طرطوس</v>
          </cell>
          <cell r="V497">
            <v>0</v>
          </cell>
        </row>
        <row r="498">
          <cell r="A498">
            <v>331924</v>
          </cell>
          <cell r="B498" t="str">
            <v>رشا المكاكي</v>
          </cell>
          <cell r="C498" t="str">
            <v>مصطفى</v>
          </cell>
          <cell r="D498" t="str">
            <v>شاميه</v>
          </cell>
          <cell r="E498" t="str">
            <v>أنثى</v>
          </cell>
          <cell r="F498">
            <v>36004</v>
          </cell>
          <cell r="G498" t="str">
            <v>اشرفية صحنايا</v>
          </cell>
          <cell r="H498" t="str">
            <v>العربية السورية</v>
          </cell>
          <cell r="I498" t="str">
            <v>الرابعة</v>
          </cell>
          <cell r="J498" t="str">
            <v>أدبي</v>
          </cell>
          <cell r="L498" t="str">
            <v>ريف دمشق</v>
          </cell>
          <cell r="V498">
            <v>0</v>
          </cell>
        </row>
        <row r="499">
          <cell r="A499">
            <v>331932</v>
          </cell>
          <cell r="B499" t="str">
            <v>رشا نخال</v>
          </cell>
          <cell r="C499" t="str">
            <v>احمد</v>
          </cell>
          <cell r="D499" t="str">
            <v>رنا</v>
          </cell>
          <cell r="E499" t="str">
            <v>أنثى</v>
          </cell>
          <cell r="F499">
            <v>36223</v>
          </cell>
          <cell r="G499" t="str">
            <v>عقربا</v>
          </cell>
          <cell r="H499" t="str">
            <v>العربية السورية</v>
          </cell>
          <cell r="I499" t="str">
            <v>الرابعة</v>
          </cell>
          <cell r="J499" t="str">
            <v>علمي</v>
          </cell>
          <cell r="L499" t="str">
            <v>دمشق</v>
          </cell>
          <cell r="V499">
            <v>0</v>
          </cell>
        </row>
        <row r="500">
          <cell r="A500">
            <v>331959</v>
          </cell>
          <cell r="B500" t="str">
            <v>رنيم الزعبي</v>
          </cell>
          <cell r="C500" t="str">
            <v>ممدوح</v>
          </cell>
          <cell r="D500" t="str">
            <v>سوسن</v>
          </cell>
          <cell r="E500" t="str">
            <v>أنثى</v>
          </cell>
          <cell r="F500">
            <v>35135</v>
          </cell>
          <cell r="G500" t="str">
            <v>دمشق</v>
          </cell>
          <cell r="H500" t="str">
            <v>العربية السورية</v>
          </cell>
          <cell r="I500" t="str">
            <v>الرابعة</v>
          </cell>
          <cell r="J500" t="str">
            <v>علمي</v>
          </cell>
          <cell r="L500" t="str">
            <v>دمشق</v>
          </cell>
          <cell r="V500">
            <v>0</v>
          </cell>
        </row>
        <row r="501">
          <cell r="A501">
            <v>331969</v>
          </cell>
          <cell r="B501" t="str">
            <v>رنيم ضاهر</v>
          </cell>
          <cell r="C501" t="str">
            <v>احمد</v>
          </cell>
          <cell r="D501" t="str">
            <v>رغد</v>
          </cell>
          <cell r="E501" t="str">
            <v>أنثى</v>
          </cell>
          <cell r="F501">
            <v>36526</v>
          </cell>
          <cell r="G501" t="str">
            <v>دمشق</v>
          </cell>
          <cell r="H501" t="str">
            <v>العربية السورية</v>
          </cell>
          <cell r="I501" t="str">
            <v>الرابعة</v>
          </cell>
          <cell r="J501" t="str">
            <v>علمي</v>
          </cell>
          <cell r="L501" t="str">
            <v>دمشق</v>
          </cell>
          <cell r="V501">
            <v>0</v>
          </cell>
        </row>
        <row r="502">
          <cell r="A502">
            <v>331974</v>
          </cell>
          <cell r="B502" t="str">
            <v>رهام الشيخ عمر</v>
          </cell>
          <cell r="C502" t="str">
            <v>نذار</v>
          </cell>
          <cell r="D502" t="str">
            <v>ايمان</v>
          </cell>
          <cell r="E502" t="str">
            <v>أنثى</v>
          </cell>
          <cell r="F502">
            <v>34335</v>
          </cell>
          <cell r="G502" t="str">
            <v>دمشق</v>
          </cell>
          <cell r="H502" t="str">
            <v>العربية السورية</v>
          </cell>
          <cell r="I502" t="str">
            <v>الرابعة</v>
          </cell>
          <cell r="J502" t="str">
            <v>علمي</v>
          </cell>
          <cell r="L502" t="str">
            <v>دمشق</v>
          </cell>
          <cell r="V502">
            <v>0</v>
          </cell>
        </row>
        <row r="503">
          <cell r="A503">
            <v>332049</v>
          </cell>
          <cell r="B503" t="str">
            <v>زكريا الصالح</v>
          </cell>
          <cell r="C503" t="str">
            <v>ممدوح</v>
          </cell>
          <cell r="D503" t="str">
            <v>فاطمه</v>
          </cell>
          <cell r="E503" t="str">
            <v>ذكر</v>
          </cell>
          <cell r="F503">
            <v>36163</v>
          </cell>
          <cell r="G503" t="str">
            <v>ازرع</v>
          </cell>
          <cell r="H503" t="str">
            <v>العربية السورية</v>
          </cell>
          <cell r="I503" t="str">
            <v>الرابعة</v>
          </cell>
          <cell r="J503" t="str">
            <v>علمي</v>
          </cell>
          <cell r="L503" t="str">
            <v>درعا</v>
          </cell>
          <cell r="V503">
            <v>0</v>
          </cell>
        </row>
        <row r="504">
          <cell r="A504">
            <v>332051</v>
          </cell>
          <cell r="B504" t="str">
            <v>زهراء البهاء الدين</v>
          </cell>
          <cell r="C504" t="str">
            <v>عبد المنعم</v>
          </cell>
          <cell r="D504" t="str">
            <v>فريال</v>
          </cell>
          <cell r="E504" t="str">
            <v>أنثى</v>
          </cell>
          <cell r="F504">
            <v>35065</v>
          </cell>
          <cell r="G504" t="str">
            <v>تدمر</v>
          </cell>
          <cell r="H504" t="str">
            <v>العربية السورية</v>
          </cell>
          <cell r="I504" t="str">
            <v>الرابعة</v>
          </cell>
          <cell r="J504" t="str">
            <v>علمي</v>
          </cell>
          <cell r="L504" t="str">
            <v>حمص</v>
          </cell>
          <cell r="V504">
            <v>0</v>
          </cell>
        </row>
        <row r="505">
          <cell r="A505">
            <v>332084</v>
          </cell>
          <cell r="B505" t="str">
            <v>ساره شعبان</v>
          </cell>
          <cell r="C505" t="str">
            <v>احمد</v>
          </cell>
          <cell r="D505" t="str">
            <v>فضيله</v>
          </cell>
          <cell r="E505" t="str">
            <v>أنثى</v>
          </cell>
          <cell r="F505">
            <v>36431</v>
          </cell>
          <cell r="G505" t="str">
            <v>دمشق</v>
          </cell>
          <cell r="H505" t="str">
            <v>العربية السورية</v>
          </cell>
          <cell r="I505" t="str">
            <v>الرابعة</v>
          </cell>
          <cell r="J505" t="str">
            <v>أدبي</v>
          </cell>
          <cell r="L505" t="str">
            <v>دمشق</v>
          </cell>
          <cell r="V505">
            <v>0</v>
          </cell>
        </row>
        <row r="506">
          <cell r="A506">
            <v>332086</v>
          </cell>
          <cell r="B506" t="str">
            <v>ساره نفوس</v>
          </cell>
          <cell r="C506" t="str">
            <v>ياسر</v>
          </cell>
          <cell r="D506" t="str">
            <v>رنا</v>
          </cell>
          <cell r="E506" t="str">
            <v>أنثى</v>
          </cell>
          <cell r="F506">
            <v>35841</v>
          </cell>
          <cell r="G506" t="str">
            <v>قطنا</v>
          </cell>
          <cell r="H506" t="str">
            <v>العربية السورية</v>
          </cell>
          <cell r="I506" t="str">
            <v>الرابعة</v>
          </cell>
          <cell r="J506" t="str">
            <v>أدبي</v>
          </cell>
          <cell r="L506" t="str">
            <v>دمشق</v>
          </cell>
          <cell r="V506">
            <v>0</v>
          </cell>
        </row>
        <row r="507">
          <cell r="A507">
            <v>332107</v>
          </cell>
          <cell r="B507" t="str">
            <v>سراب الذياب</v>
          </cell>
          <cell r="C507" t="str">
            <v>زهير</v>
          </cell>
          <cell r="D507" t="str">
            <v>ميساء</v>
          </cell>
          <cell r="E507" t="str">
            <v>أنثى</v>
          </cell>
          <cell r="F507">
            <v>35715</v>
          </cell>
          <cell r="G507" t="str">
            <v>كسوه</v>
          </cell>
          <cell r="H507" t="str">
            <v>العربية السورية</v>
          </cell>
          <cell r="I507" t="str">
            <v>الرابعة</v>
          </cell>
          <cell r="J507" t="str">
            <v>أدبي</v>
          </cell>
          <cell r="L507" t="str">
            <v>ريف دمشق</v>
          </cell>
          <cell r="V507">
            <v>0</v>
          </cell>
        </row>
        <row r="508">
          <cell r="A508">
            <v>332162</v>
          </cell>
          <cell r="B508" t="str">
            <v>شادي ضاهر</v>
          </cell>
          <cell r="C508" t="str">
            <v>سعيد</v>
          </cell>
          <cell r="D508" t="str">
            <v>ترفه</v>
          </cell>
          <cell r="E508" t="str">
            <v>ذكر</v>
          </cell>
          <cell r="F508">
            <v>33606</v>
          </cell>
          <cell r="G508" t="str">
            <v>نبع الصخر</v>
          </cell>
          <cell r="H508" t="str">
            <v>العربية السورية</v>
          </cell>
          <cell r="I508" t="str">
            <v>الرابعة</v>
          </cell>
          <cell r="J508" t="str">
            <v>أدبي</v>
          </cell>
          <cell r="L508" t="str">
            <v>القنيطرة</v>
          </cell>
          <cell r="V508">
            <v>0</v>
          </cell>
        </row>
        <row r="509">
          <cell r="A509">
            <v>332173</v>
          </cell>
          <cell r="B509" t="str">
            <v>شفاء زيناتي</v>
          </cell>
          <cell r="C509" t="str">
            <v>رغيب</v>
          </cell>
          <cell r="D509" t="str">
            <v>باسمه</v>
          </cell>
          <cell r="E509" t="str">
            <v>أنثى</v>
          </cell>
          <cell r="F509">
            <v>34710</v>
          </cell>
          <cell r="G509" t="str">
            <v>دمشق</v>
          </cell>
          <cell r="H509" t="str">
            <v>العربية السورية</v>
          </cell>
          <cell r="I509" t="str">
            <v>الرابعة</v>
          </cell>
          <cell r="J509" t="str">
            <v>أدبي</v>
          </cell>
          <cell r="L509" t="str">
            <v>دمشق</v>
          </cell>
          <cell r="V509">
            <v>0</v>
          </cell>
        </row>
        <row r="510">
          <cell r="A510">
            <v>332202</v>
          </cell>
          <cell r="B510" t="str">
            <v>ضحى الدركزللي</v>
          </cell>
          <cell r="C510" t="str">
            <v>محمد سمير</v>
          </cell>
          <cell r="D510" t="str">
            <v>حكمه</v>
          </cell>
          <cell r="E510" t="str">
            <v>أنثى</v>
          </cell>
          <cell r="F510">
            <v>34200</v>
          </cell>
          <cell r="G510" t="str">
            <v>دمشق</v>
          </cell>
          <cell r="H510" t="str">
            <v>العربية السورية</v>
          </cell>
          <cell r="I510" t="str">
            <v>الرابعة</v>
          </cell>
          <cell r="J510" t="str">
            <v>أدبي</v>
          </cell>
          <cell r="L510" t="str">
            <v>ريف دمشق</v>
          </cell>
          <cell r="R510">
            <v>9081</v>
          </cell>
          <cell r="S510">
            <v>45714</v>
          </cell>
          <cell r="T510">
            <v>75000</v>
          </cell>
          <cell r="V510">
            <v>0</v>
          </cell>
        </row>
        <row r="511">
          <cell r="A511">
            <v>332206</v>
          </cell>
          <cell r="B511" t="str">
            <v>طارق الدمني</v>
          </cell>
          <cell r="C511" t="str">
            <v>موفق</v>
          </cell>
          <cell r="D511" t="str">
            <v>امل</v>
          </cell>
          <cell r="E511" t="str">
            <v>ذكر</v>
          </cell>
          <cell r="F511">
            <v>36172</v>
          </cell>
          <cell r="G511" t="str">
            <v>دمشق</v>
          </cell>
          <cell r="H511" t="str">
            <v>العربية السورية</v>
          </cell>
          <cell r="I511" t="str">
            <v>الرابعة</v>
          </cell>
          <cell r="J511" t="str">
            <v>أدبي</v>
          </cell>
          <cell r="L511" t="str">
            <v>ريف دمشق</v>
          </cell>
          <cell r="V511">
            <v>0</v>
          </cell>
        </row>
        <row r="512">
          <cell r="A512">
            <v>332209</v>
          </cell>
          <cell r="B512" t="str">
            <v>طارق النعسان</v>
          </cell>
          <cell r="C512" t="str">
            <v>زياد</v>
          </cell>
          <cell r="D512" t="str">
            <v>نجاح</v>
          </cell>
          <cell r="E512" t="str">
            <v>ذكر</v>
          </cell>
          <cell r="F512">
            <v>36393</v>
          </cell>
          <cell r="G512" t="str">
            <v>دمشق</v>
          </cell>
          <cell r="H512" t="str">
            <v>العربية السورية</v>
          </cell>
          <cell r="I512" t="str">
            <v>الرابعة</v>
          </cell>
          <cell r="J512" t="str">
            <v>علمي</v>
          </cell>
          <cell r="L512" t="str">
            <v>ريف دمشق</v>
          </cell>
          <cell r="V512">
            <v>0</v>
          </cell>
        </row>
        <row r="513">
          <cell r="A513">
            <v>332229</v>
          </cell>
          <cell r="B513" t="str">
            <v>عائشه سرجاوي</v>
          </cell>
          <cell r="C513" t="str">
            <v>احمد</v>
          </cell>
          <cell r="D513" t="str">
            <v>غصون</v>
          </cell>
          <cell r="E513" t="str">
            <v>أنثى</v>
          </cell>
          <cell r="F513">
            <v>35823</v>
          </cell>
          <cell r="G513" t="str">
            <v>كفرحايا</v>
          </cell>
          <cell r="H513" t="str">
            <v>العربية السورية</v>
          </cell>
          <cell r="I513" t="str">
            <v>الرابعة</v>
          </cell>
          <cell r="J513" t="str">
            <v>أدبي</v>
          </cell>
          <cell r="L513" t="str">
            <v>دمشق</v>
          </cell>
          <cell r="V513">
            <v>0</v>
          </cell>
        </row>
        <row r="514">
          <cell r="A514">
            <v>332233</v>
          </cell>
          <cell r="B514" t="str">
            <v>عبد الباسط البطي</v>
          </cell>
          <cell r="C514" t="str">
            <v>عياش</v>
          </cell>
          <cell r="D514" t="str">
            <v>عليه</v>
          </cell>
          <cell r="E514" t="str">
            <v>ذكر</v>
          </cell>
          <cell r="F514">
            <v>33378</v>
          </cell>
          <cell r="G514" t="str">
            <v>السكريه</v>
          </cell>
          <cell r="H514" t="str">
            <v>العربية السورية</v>
          </cell>
          <cell r="I514" t="str">
            <v>الرابعة</v>
          </cell>
          <cell r="J514" t="str">
            <v>أدبي</v>
          </cell>
          <cell r="L514" t="str">
            <v>القنيطرة</v>
          </cell>
          <cell r="V514">
            <v>0</v>
          </cell>
        </row>
        <row r="515">
          <cell r="A515">
            <v>332250</v>
          </cell>
          <cell r="B515" t="str">
            <v>عبد الرزاق الدعبول</v>
          </cell>
          <cell r="C515" t="str">
            <v>محمود</v>
          </cell>
          <cell r="D515" t="str">
            <v>خشوف</v>
          </cell>
          <cell r="E515" t="str">
            <v>ذكر</v>
          </cell>
          <cell r="F515">
            <v>28960</v>
          </cell>
          <cell r="G515" t="str">
            <v>حريتان</v>
          </cell>
          <cell r="H515" t="str">
            <v>العربية السورية</v>
          </cell>
          <cell r="I515" t="str">
            <v>الرابعة</v>
          </cell>
          <cell r="J515" t="str">
            <v>أدبي</v>
          </cell>
          <cell r="L515" t="str">
            <v>دمشق</v>
          </cell>
          <cell r="V515">
            <v>0</v>
          </cell>
        </row>
        <row r="516">
          <cell r="A516">
            <v>332260</v>
          </cell>
          <cell r="B516" t="str">
            <v>عبد الله ابو هلال</v>
          </cell>
          <cell r="C516" t="str">
            <v>احمد</v>
          </cell>
          <cell r="D516" t="str">
            <v>فاطمه</v>
          </cell>
          <cell r="E516" t="str">
            <v>ذكر</v>
          </cell>
          <cell r="F516">
            <v>34335</v>
          </cell>
          <cell r="G516" t="str">
            <v>درعا</v>
          </cell>
          <cell r="H516" t="str">
            <v>العربية السورية</v>
          </cell>
          <cell r="I516" t="str">
            <v>الرابعة</v>
          </cell>
          <cell r="J516" t="str">
            <v>أدبي</v>
          </cell>
          <cell r="L516" t="str">
            <v>القنيطرة</v>
          </cell>
          <cell r="V516">
            <v>0</v>
          </cell>
        </row>
        <row r="517">
          <cell r="A517">
            <v>332264</v>
          </cell>
          <cell r="B517" t="str">
            <v>عبد الله بردان</v>
          </cell>
          <cell r="C517" t="str">
            <v>سليمان</v>
          </cell>
          <cell r="D517" t="str">
            <v>سناء</v>
          </cell>
          <cell r="E517" t="str">
            <v>ذكر</v>
          </cell>
          <cell r="F517">
            <v>35977</v>
          </cell>
          <cell r="G517" t="str">
            <v>دمشق</v>
          </cell>
          <cell r="H517" t="str">
            <v>العربية السورية</v>
          </cell>
          <cell r="I517" t="str">
            <v>الرابعة</v>
          </cell>
          <cell r="J517" t="str">
            <v>علمي</v>
          </cell>
          <cell r="L517" t="str">
            <v>دمشق</v>
          </cell>
          <cell r="V517">
            <v>0</v>
          </cell>
        </row>
        <row r="518">
          <cell r="A518">
            <v>332284</v>
          </cell>
          <cell r="B518" t="str">
            <v>عبير جغنون</v>
          </cell>
          <cell r="C518" t="str">
            <v>محمد</v>
          </cell>
          <cell r="D518" t="str">
            <v>لطفيه</v>
          </cell>
          <cell r="E518" t="str">
            <v>أنثى</v>
          </cell>
          <cell r="F518">
            <v>29160</v>
          </cell>
          <cell r="G518" t="str">
            <v xml:space="preserve">ضمير </v>
          </cell>
          <cell r="H518" t="str">
            <v>العربية السورية</v>
          </cell>
          <cell r="I518" t="str">
            <v>الرابعة</v>
          </cell>
          <cell r="J518" t="str">
            <v>أدبي</v>
          </cell>
          <cell r="L518" t="str">
            <v>ريف دمشق</v>
          </cell>
          <cell r="P518" t="str">
            <v>damas</v>
          </cell>
          <cell r="V518">
            <v>0</v>
          </cell>
        </row>
        <row r="519">
          <cell r="A519">
            <v>332285</v>
          </cell>
          <cell r="B519" t="str">
            <v>عبير حجازي</v>
          </cell>
          <cell r="C519" t="str">
            <v>محمد</v>
          </cell>
          <cell r="D519" t="str">
            <v>يسرى</v>
          </cell>
          <cell r="E519" t="str">
            <v>أنثى</v>
          </cell>
          <cell r="F519">
            <v>27813</v>
          </cell>
          <cell r="G519" t="str">
            <v>جيرود</v>
          </cell>
          <cell r="H519" t="str">
            <v>العربية السورية</v>
          </cell>
          <cell r="I519" t="str">
            <v>الرابعة</v>
          </cell>
          <cell r="J519" t="str">
            <v>أدبي</v>
          </cell>
          <cell r="L519" t="str">
            <v>ريف دمشق</v>
          </cell>
          <cell r="V519">
            <v>0</v>
          </cell>
        </row>
        <row r="520">
          <cell r="A520">
            <v>332308</v>
          </cell>
          <cell r="B520" t="str">
            <v>عفراء سلامي</v>
          </cell>
          <cell r="C520" t="str">
            <v>محمد</v>
          </cell>
          <cell r="D520" t="str">
            <v>جوهره</v>
          </cell>
          <cell r="E520" t="str">
            <v>أنثى</v>
          </cell>
          <cell r="F520">
            <v>30028</v>
          </cell>
          <cell r="G520" t="str">
            <v>اسقبله</v>
          </cell>
          <cell r="H520" t="str">
            <v>العربية السورية</v>
          </cell>
          <cell r="I520" t="str">
            <v>الرابعة</v>
          </cell>
          <cell r="J520" t="str">
            <v>أدبي</v>
          </cell>
          <cell r="L520" t="str">
            <v>ريف دمشق</v>
          </cell>
          <cell r="V520">
            <v>0</v>
          </cell>
        </row>
        <row r="521">
          <cell r="A521">
            <v>332315</v>
          </cell>
          <cell r="B521" t="str">
            <v>علا ذياب</v>
          </cell>
          <cell r="C521" t="str">
            <v>بسيم</v>
          </cell>
          <cell r="D521" t="str">
            <v>فريال</v>
          </cell>
          <cell r="E521" t="str">
            <v>أنثى</v>
          </cell>
          <cell r="F521">
            <v>34935</v>
          </cell>
          <cell r="G521" t="str">
            <v>دمشق</v>
          </cell>
          <cell r="H521" t="str">
            <v>العربية السورية</v>
          </cell>
          <cell r="I521" t="str">
            <v>الثالثة</v>
          </cell>
          <cell r="J521" t="str">
            <v>أدبي</v>
          </cell>
          <cell r="L521" t="str">
            <v>القنيطرة</v>
          </cell>
          <cell r="V521">
            <v>0</v>
          </cell>
        </row>
        <row r="522">
          <cell r="A522">
            <v>332328</v>
          </cell>
          <cell r="B522" t="str">
            <v>علاء الزعبي</v>
          </cell>
          <cell r="C522" t="str">
            <v>احمد</v>
          </cell>
          <cell r="D522" t="str">
            <v>سماهر</v>
          </cell>
          <cell r="E522" t="str">
            <v>ذكر</v>
          </cell>
          <cell r="F522">
            <v>34225</v>
          </cell>
          <cell r="G522" t="str">
            <v>دمشق</v>
          </cell>
          <cell r="H522" t="str">
            <v>العربية السورية</v>
          </cell>
          <cell r="I522" t="str">
            <v>الرابعة</v>
          </cell>
          <cell r="J522" t="str">
            <v>أدبي</v>
          </cell>
          <cell r="L522" t="str">
            <v>درعا</v>
          </cell>
          <cell r="V522">
            <v>0</v>
          </cell>
        </row>
        <row r="523">
          <cell r="A523">
            <v>332382</v>
          </cell>
          <cell r="B523" t="str">
            <v>عماد العلي</v>
          </cell>
          <cell r="C523" t="str">
            <v>احمد</v>
          </cell>
          <cell r="D523" t="str">
            <v>نديمه</v>
          </cell>
          <cell r="E523" t="str">
            <v>ذكر</v>
          </cell>
          <cell r="F523">
            <v>35823</v>
          </cell>
          <cell r="G523" t="str">
            <v>دمشق</v>
          </cell>
          <cell r="H523" t="str">
            <v>العربية السورية</v>
          </cell>
          <cell r="I523" t="str">
            <v>الرابعة</v>
          </cell>
          <cell r="J523" t="str">
            <v>أدبي</v>
          </cell>
          <cell r="L523" t="str">
            <v>دمشق</v>
          </cell>
          <cell r="V523">
            <v>0</v>
          </cell>
        </row>
        <row r="524">
          <cell r="A524">
            <v>332400</v>
          </cell>
          <cell r="B524" t="str">
            <v>عمر الشمالي</v>
          </cell>
          <cell r="C524" t="str">
            <v>جمال</v>
          </cell>
          <cell r="D524" t="str">
            <v>امل</v>
          </cell>
          <cell r="E524" t="str">
            <v>ذكر</v>
          </cell>
          <cell r="F524">
            <v>35981</v>
          </cell>
          <cell r="G524" t="str">
            <v>حماه</v>
          </cell>
          <cell r="H524" t="str">
            <v>العربية السورية</v>
          </cell>
          <cell r="I524" t="str">
            <v>الثالثة</v>
          </cell>
          <cell r="J524" t="str">
            <v>علمي</v>
          </cell>
          <cell r="L524" t="str">
            <v>حماة</v>
          </cell>
          <cell r="V524">
            <v>0</v>
          </cell>
        </row>
        <row r="525">
          <cell r="A525">
            <v>332402</v>
          </cell>
          <cell r="B525" t="str">
            <v>عمر العوده</v>
          </cell>
          <cell r="C525" t="str">
            <v>محمد</v>
          </cell>
          <cell r="D525" t="str">
            <v>صفاء</v>
          </cell>
          <cell r="E525" t="str">
            <v>ذكر</v>
          </cell>
          <cell r="F525">
            <v>36526</v>
          </cell>
          <cell r="G525" t="str">
            <v>القريتين</v>
          </cell>
          <cell r="H525" t="str">
            <v>العربية السورية</v>
          </cell>
          <cell r="I525" t="str">
            <v>الرابعة</v>
          </cell>
          <cell r="J525" t="str">
            <v>أدبي</v>
          </cell>
          <cell r="L525" t="str">
            <v>القنيطرة</v>
          </cell>
          <cell r="V525">
            <v>0</v>
          </cell>
        </row>
        <row r="526">
          <cell r="A526">
            <v>332404</v>
          </cell>
          <cell r="B526" t="str">
            <v>عمر حجازي</v>
          </cell>
          <cell r="C526" t="str">
            <v>محمد</v>
          </cell>
          <cell r="D526" t="str">
            <v>سناء</v>
          </cell>
          <cell r="E526" t="str">
            <v>ذكر</v>
          </cell>
          <cell r="F526">
            <v>35431</v>
          </cell>
          <cell r="G526" t="str">
            <v>دمشق</v>
          </cell>
          <cell r="H526" t="str">
            <v>العربية السورية</v>
          </cell>
          <cell r="I526" t="str">
            <v>الرابعة</v>
          </cell>
          <cell r="J526" t="str">
            <v>علمي</v>
          </cell>
          <cell r="L526" t="str">
            <v>دمشق</v>
          </cell>
          <cell r="V526">
            <v>0</v>
          </cell>
        </row>
        <row r="527">
          <cell r="A527">
            <v>332406</v>
          </cell>
          <cell r="B527" t="str">
            <v>عمر رمضان</v>
          </cell>
          <cell r="C527" t="str">
            <v>ياسر</v>
          </cell>
          <cell r="D527" t="str">
            <v>رانيا</v>
          </cell>
          <cell r="E527" t="str">
            <v>ذكر</v>
          </cell>
          <cell r="F527">
            <v>35806</v>
          </cell>
          <cell r="G527" t="str">
            <v>دمشق</v>
          </cell>
          <cell r="H527" t="str">
            <v>العربية السورية</v>
          </cell>
          <cell r="I527" t="str">
            <v>الرابعة</v>
          </cell>
          <cell r="J527" t="str">
            <v>أدبي</v>
          </cell>
          <cell r="L527" t="str">
            <v>دمشق</v>
          </cell>
          <cell r="V527">
            <v>0</v>
          </cell>
        </row>
        <row r="528">
          <cell r="A528">
            <v>332434</v>
          </cell>
          <cell r="B528" t="str">
            <v>غدير الحلبي</v>
          </cell>
          <cell r="C528" t="str">
            <v>عماد</v>
          </cell>
          <cell r="D528" t="str">
            <v>خلود</v>
          </cell>
          <cell r="E528" t="str">
            <v>أنثى</v>
          </cell>
          <cell r="F528">
            <v>36539</v>
          </cell>
          <cell r="G528" t="str">
            <v>السويداء</v>
          </cell>
          <cell r="H528" t="str">
            <v>العربية السورية</v>
          </cell>
          <cell r="I528" t="str">
            <v>الرابعة</v>
          </cell>
          <cell r="J528" t="str">
            <v>أدبي</v>
          </cell>
          <cell r="L528" t="str">
            <v>السويداء</v>
          </cell>
          <cell r="V528">
            <v>0</v>
          </cell>
        </row>
        <row r="529">
          <cell r="A529">
            <v>332443</v>
          </cell>
          <cell r="B529" t="str">
            <v>غفران الطويل</v>
          </cell>
          <cell r="C529" t="str">
            <v>محمد عبد الكريم</v>
          </cell>
          <cell r="D529" t="str">
            <v>عبير</v>
          </cell>
          <cell r="E529" t="str">
            <v>أنثى</v>
          </cell>
          <cell r="F529">
            <v>36545</v>
          </cell>
          <cell r="G529" t="str">
            <v>دمشق</v>
          </cell>
          <cell r="H529" t="str">
            <v>العربية السورية</v>
          </cell>
          <cell r="I529" t="str">
            <v>الرابعة</v>
          </cell>
          <cell r="J529" t="str">
            <v>علمي</v>
          </cell>
          <cell r="L529" t="str">
            <v>دمشق</v>
          </cell>
          <cell r="V529">
            <v>0</v>
          </cell>
        </row>
        <row r="530">
          <cell r="A530">
            <v>332444</v>
          </cell>
          <cell r="B530" t="str">
            <v>نايا بدور</v>
          </cell>
          <cell r="C530" t="str">
            <v>ابراهيم</v>
          </cell>
          <cell r="D530" t="str">
            <v>حياه</v>
          </cell>
          <cell r="E530" t="str">
            <v>أنثى</v>
          </cell>
          <cell r="F530">
            <v>35065</v>
          </cell>
          <cell r="G530" t="str">
            <v>حماه</v>
          </cell>
          <cell r="H530" t="str">
            <v>العربية السورية</v>
          </cell>
          <cell r="I530" t="str">
            <v>الرابعة</v>
          </cell>
          <cell r="J530" t="str">
            <v>علمي</v>
          </cell>
          <cell r="L530" t="str">
            <v>حماة</v>
          </cell>
          <cell r="V530">
            <v>0</v>
          </cell>
        </row>
        <row r="531">
          <cell r="A531">
            <v>332464</v>
          </cell>
          <cell r="B531" t="str">
            <v>فادي عبد الرزاق</v>
          </cell>
          <cell r="C531" t="str">
            <v>قاسم</v>
          </cell>
          <cell r="D531" t="str">
            <v>امنه</v>
          </cell>
          <cell r="E531" t="str">
            <v>ذكر</v>
          </cell>
          <cell r="F531">
            <v>35820</v>
          </cell>
          <cell r="G531" t="str">
            <v>عتيبه</v>
          </cell>
          <cell r="H531" t="str">
            <v>العربية السورية</v>
          </cell>
          <cell r="I531" t="str">
            <v>الثالثة</v>
          </cell>
          <cell r="J531" t="str">
            <v>أدبي</v>
          </cell>
          <cell r="L531" t="str">
            <v>دمشق</v>
          </cell>
          <cell r="V531">
            <v>0</v>
          </cell>
        </row>
        <row r="532">
          <cell r="A532">
            <v>332488</v>
          </cell>
          <cell r="B532" t="str">
            <v>فايز صفا</v>
          </cell>
          <cell r="C532" t="str">
            <v>ماجد</v>
          </cell>
          <cell r="D532" t="str">
            <v>اسرار</v>
          </cell>
          <cell r="E532" t="str">
            <v>ذكر</v>
          </cell>
          <cell r="F532">
            <v>36046</v>
          </cell>
          <cell r="G532" t="str">
            <v>دمشق</v>
          </cell>
          <cell r="H532" t="str">
            <v>العربية السورية</v>
          </cell>
          <cell r="I532" t="str">
            <v>الرابعة</v>
          </cell>
          <cell r="J532" t="str">
            <v>أدبي</v>
          </cell>
          <cell r="L532" t="str">
            <v>ريف دمشق</v>
          </cell>
          <cell r="V532">
            <v>0</v>
          </cell>
        </row>
        <row r="533">
          <cell r="A533">
            <v>332500</v>
          </cell>
          <cell r="B533" t="str">
            <v>فرح البحره</v>
          </cell>
          <cell r="C533" t="str">
            <v>تميم</v>
          </cell>
          <cell r="D533" t="str">
            <v>اسماء</v>
          </cell>
          <cell r="E533" t="str">
            <v>أنثى</v>
          </cell>
          <cell r="F533">
            <v>35968</v>
          </cell>
          <cell r="G533" t="str">
            <v>دمشق</v>
          </cell>
          <cell r="H533" t="str">
            <v>العربية السورية</v>
          </cell>
          <cell r="I533" t="str">
            <v>الرابعة</v>
          </cell>
          <cell r="J533" t="str">
            <v>أدبي</v>
          </cell>
          <cell r="L533" t="str">
            <v>دمشق</v>
          </cell>
          <cell r="V533">
            <v>0</v>
          </cell>
        </row>
        <row r="534">
          <cell r="A534">
            <v>332538</v>
          </cell>
          <cell r="B534" t="str">
            <v>كرم الحلبوني</v>
          </cell>
          <cell r="C534" t="str">
            <v>احمد</v>
          </cell>
          <cell r="D534" t="str">
            <v>ليلى</v>
          </cell>
          <cell r="E534" t="str">
            <v>ذكر</v>
          </cell>
          <cell r="F534">
            <v>36275</v>
          </cell>
          <cell r="G534" t="str">
            <v>دمشق</v>
          </cell>
          <cell r="H534" t="str">
            <v>العربية السورية</v>
          </cell>
          <cell r="I534" t="str">
            <v>الرابعة</v>
          </cell>
          <cell r="J534" t="str">
            <v>أدبي</v>
          </cell>
          <cell r="L534" t="str">
            <v>دمشق</v>
          </cell>
          <cell r="V534">
            <v>0</v>
          </cell>
        </row>
        <row r="535">
          <cell r="A535">
            <v>332544</v>
          </cell>
          <cell r="B535" t="str">
            <v>كنار شاهين</v>
          </cell>
          <cell r="C535" t="str">
            <v>محمود</v>
          </cell>
          <cell r="D535" t="str">
            <v>سميره</v>
          </cell>
          <cell r="E535" t="str">
            <v>أنثى</v>
          </cell>
          <cell r="F535">
            <v>32749</v>
          </cell>
          <cell r="G535" t="str">
            <v>دمشق</v>
          </cell>
          <cell r="H535" t="str">
            <v>العربية السورية</v>
          </cell>
          <cell r="I535" t="str">
            <v>الرابعة</v>
          </cell>
          <cell r="J535" t="str">
            <v>أدبي</v>
          </cell>
          <cell r="L535" t="str">
            <v>دمشق</v>
          </cell>
          <cell r="V535">
            <v>0</v>
          </cell>
        </row>
        <row r="536">
          <cell r="A536">
            <v>332553</v>
          </cell>
          <cell r="B536" t="str">
            <v>كنده شريف</v>
          </cell>
          <cell r="C536" t="str">
            <v>نور الدين</v>
          </cell>
          <cell r="D536" t="str">
            <v>نهى</v>
          </cell>
          <cell r="E536" t="str">
            <v>أنثى</v>
          </cell>
          <cell r="F536">
            <v>30819</v>
          </cell>
          <cell r="G536" t="str">
            <v>دمشق</v>
          </cell>
          <cell r="H536" t="str">
            <v>العربية السورية</v>
          </cell>
          <cell r="I536" t="str">
            <v>الرابعة</v>
          </cell>
          <cell r="J536" t="str">
            <v>أدبي</v>
          </cell>
          <cell r="L536" t="str">
            <v>دمشق</v>
          </cell>
          <cell r="V536">
            <v>0</v>
          </cell>
        </row>
        <row r="537">
          <cell r="A537">
            <v>332570</v>
          </cell>
          <cell r="B537" t="str">
            <v>لمى القصير</v>
          </cell>
          <cell r="C537" t="str">
            <v>حسين</v>
          </cell>
          <cell r="D537" t="str">
            <v>عفاف</v>
          </cell>
          <cell r="E537" t="str">
            <v>أنثى</v>
          </cell>
          <cell r="F537">
            <v>33263</v>
          </cell>
          <cell r="G537" t="str">
            <v>حماة</v>
          </cell>
          <cell r="H537" t="str">
            <v>العربية السورية</v>
          </cell>
          <cell r="I537" t="str">
            <v>الرابعة</v>
          </cell>
          <cell r="J537" t="str">
            <v>علمي</v>
          </cell>
          <cell r="L537" t="str">
            <v>دمشق</v>
          </cell>
          <cell r="V537">
            <v>0</v>
          </cell>
        </row>
        <row r="538">
          <cell r="A538">
            <v>332588</v>
          </cell>
          <cell r="B538" t="str">
            <v>ليلى حقوق</v>
          </cell>
          <cell r="C538" t="str">
            <v>نور الدهر</v>
          </cell>
          <cell r="D538" t="str">
            <v>فاطمه</v>
          </cell>
          <cell r="E538" t="str">
            <v>أنثى</v>
          </cell>
          <cell r="F538">
            <v>27787</v>
          </cell>
          <cell r="G538" t="str">
            <v>القاهره</v>
          </cell>
          <cell r="H538" t="str">
            <v>العربية السورية</v>
          </cell>
          <cell r="I538" t="str">
            <v>الرابعة</v>
          </cell>
          <cell r="J538" t="str">
            <v>أدبي</v>
          </cell>
          <cell r="L538" t="str">
            <v>ريف دمشق</v>
          </cell>
          <cell r="V538">
            <v>0</v>
          </cell>
        </row>
        <row r="539">
          <cell r="A539">
            <v>332594</v>
          </cell>
          <cell r="B539" t="str">
            <v>لين الشريفي</v>
          </cell>
          <cell r="C539" t="str">
            <v>شريف</v>
          </cell>
          <cell r="D539" t="str">
            <v>سمر</v>
          </cell>
          <cell r="E539" t="str">
            <v>أنثى</v>
          </cell>
          <cell r="F539">
            <v>35977</v>
          </cell>
          <cell r="G539" t="str">
            <v xml:space="preserve">دمشق </v>
          </cell>
          <cell r="H539" t="str">
            <v>العربية السورية</v>
          </cell>
          <cell r="I539" t="str">
            <v>الرابعة</v>
          </cell>
          <cell r="J539" t="str">
            <v>علمي</v>
          </cell>
          <cell r="L539" t="str">
            <v>دمشق</v>
          </cell>
          <cell r="V539">
            <v>0</v>
          </cell>
        </row>
        <row r="540">
          <cell r="A540">
            <v>332595</v>
          </cell>
          <cell r="B540" t="str">
            <v>لينا الخوري</v>
          </cell>
          <cell r="C540" t="str">
            <v>طوني</v>
          </cell>
          <cell r="D540" t="str">
            <v>نورما</v>
          </cell>
          <cell r="E540" t="str">
            <v>أنثى</v>
          </cell>
          <cell r="F540">
            <v>35871</v>
          </cell>
          <cell r="G540" t="str">
            <v>دمشق</v>
          </cell>
          <cell r="H540" t="str">
            <v>العربية السورية</v>
          </cell>
          <cell r="I540" t="str">
            <v>الرابعة</v>
          </cell>
          <cell r="J540" t="str">
            <v>علمي</v>
          </cell>
          <cell r="L540" t="str">
            <v>ريف دمشق</v>
          </cell>
          <cell r="V540">
            <v>0</v>
          </cell>
        </row>
        <row r="541">
          <cell r="A541">
            <v>332598</v>
          </cell>
          <cell r="B541" t="str">
            <v>لينا كلثوم</v>
          </cell>
          <cell r="C541" t="str">
            <v>محمد ديب</v>
          </cell>
          <cell r="D541" t="str">
            <v>رغده</v>
          </cell>
          <cell r="E541" t="str">
            <v>أنثى</v>
          </cell>
          <cell r="F541">
            <v>31523</v>
          </cell>
          <cell r="G541" t="str">
            <v>دمشق</v>
          </cell>
          <cell r="H541" t="str">
            <v>العربية السورية</v>
          </cell>
          <cell r="I541" t="str">
            <v>الرابعة</v>
          </cell>
          <cell r="J541" t="str">
            <v>أدبي</v>
          </cell>
          <cell r="L541" t="str">
            <v>دمشق</v>
          </cell>
          <cell r="V541">
            <v>0</v>
          </cell>
        </row>
        <row r="542">
          <cell r="A542">
            <v>332607</v>
          </cell>
          <cell r="B542" t="str">
            <v>ماري خزعل</v>
          </cell>
          <cell r="C542" t="str">
            <v>يوسف</v>
          </cell>
          <cell r="D542" t="str">
            <v>فوزه</v>
          </cell>
          <cell r="E542" t="str">
            <v>أنثى</v>
          </cell>
          <cell r="F542">
            <v>28059</v>
          </cell>
          <cell r="G542" t="str">
            <v>دمشق</v>
          </cell>
          <cell r="H542" t="str">
            <v>العربية السورية</v>
          </cell>
          <cell r="I542" t="str">
            <v>الرابعة</v>
          </cell>
          <cell r="J542" t="str">
            <v>أدبي</v>
          </cell>
          <cell r="L542" t="str">
            <v>دمشق</v>
          </cell>
          <cell r="V542">
            <v>0</v>
          </cell>
        </row>
        <row r="543">
          <cell r="A543">
            <v>332618</v>
          </cell>
          <cell r="B543" t="str">
            <v>ماهر المنصور</v>
          </cell>
          <cell r="C543" t="str">
            <v>علي</v>
          </cell>
          <cell r="D543" t="str">
            <v>امل</v>
          </cell>
          <cell r="E543" t="str">
            <v>ذكر</v>
          </cell>
          <cell r="F543">
            <v>32394</v>
          </cell>
          <cell r="G543" t="str">
            <v>حمص</v>
          </cell>
          <cell r="H543" t="str">
            <v>العربية السورية</v>
          </cell>
          <cell r="I543" t="str">
            <v>الرابعة</v>
          </cell>
          <cell r="J543" t="str">
            <v>علمي</v>
          </cell>
          <cell r="L543" t="str">
            <v>حمص</v>
          </cell>
          <cell r="V543" t="str">
            <v>مستنفذ بنتيجة امتحانات الفصل الثاني للعام 2022-2023</v>
          </cell>
        </row>
        <row r="544">
          <cell r="A544">
            <v>332631</v>
          </cell>
          <cell r="B544" t="str">
            <v>مجد الابرش</v>
          </cell>
          <cell r="C544" t="str">
            <v>وليد</v>
          </cell>
          <cell r="D544" t="str">
            <v>خوله</v>
          </cell>
          <cell r="E544" t="str">
            <v>ذكر</v>
          </cell>
          <cell r="F544">
            <v>34090</v>
          </cell>
          <cell r="G544" t="str">
            <v>دمشق</v>
          </cell>
          <cell r="H544" t="str">
            <v>العربية السورية</v>
          </cell>
          <cell r="I544" t="str">
            <v>الرابعة</v>
          </cell>
          <cell r="J544" t="str">
            <v>علمي</v>
          </cell>
          <cell r="L544" t="str">
            <v>دمشق</v>
          </cell>
          <cell r="V544">
            <v>0</v>
          </cell>
        </row>
        <row r="545">
          <cell r="A545">
            <v>332648</v>
          </cell>
          <cell r="B545" t="str">
            <v>مجيب زاهد</v>
          </cell>
          <cell r="C545" t="str">
            <v>برهان</v>
          </cell>
          <cell r="D545" t="str">
            <v>هديه</v>
          </cell>
          <cell r="E545" t="str">
            <v>ذكر</v>
          </cell>
          <cell r="F545">
            <v>36403</v>
          </cell>
          <cell r="G545" t="str">
            <v>دمشق</v>
          </cell>
          <cell r="H545" t="str">
            <v>العربية السورية</v>
          </cell>
          <cell r="I545" t="str">
            <v>الرابعة</v>
          </cell>
          <cell r="J545" t="str">
            <v>أدبي</v>
          </cell>
          <cell r="L545" t="str">
            <v>دمشق</v>
          </cell>
          <cell r="V545">
            <v>0</v>
          </cell>
        </row>
        <row r="546">
          <cell r="A546">
            <v>332698</v>
          </cell>
          <cell r="B546" t="str">
            <v>محمد المصطفى</v>
          </cell>
          <cell r="C546" t="str">
            <v>سمير</v>
          </cell>
          <cell r="D546" t="str">
            <v>عربيه</v>
          </cell>
          <cell r="E546" t="str">
            <v>ذكر</v>
          </cell>
          <cell r="F546">
            <v>34114</v>
          </cell>
          <cell r="G546" t="str">
            <v>دمشق</v>
          </cell>
          <cell r="H546" t="str">
            <v>العربية السورية</v>
          </cell>
          <cell r="I546" t="str">
            <v>الرابعة</v>
          </cell>
          <cell r="J546" t="str">
            <v>أدبي</v>
          </cell>
          <cell r="L546" t="str">
            <v>القنيطرة</v>
          </cell>
          <cell r="V546">
            <v>0</v>
          </cell>
        </row>
        <row r="547">
          <cell r="A547">
            <v>332723</v>
          </cell>
          <cell r="B547" t="str">
            <v>محمد جلب</v>
          </cell>
          <cell r="C547" t="str">
            <v>احمد</v>
          </cell>
          <cell r="D547" t="str">
            <v>صفاء</v>
          </cell>
          <cell r="E547" t="str">
            <v>ذكر</v>
          </cell>
          <cell r="F547">
            <v>35805</v>
          </cell>
          <cell r="G547" t="str">
            <v>ريف دمشق</v>
          </cell>
          <cell r="H547" t="str">
            <v>العربية السورية</v>
          </cell>
          <cell r="I547" t="str">
            <v>الرابعة</v>
          </cell>
          <cell r="J547" t="str">
            <v>أدبي</v>
          </cell>
          <cell r="L547" t="str">
            <v>دمشق</v>
          </cell>
          <cell r="V547">
            <v>0</v>
          </cell>
        </row>
        <row r="548">
          <cell r="A548">
            <v>332730</v>
          </cell>
          <cell r="B548" t="str">
            <v>محمد حسن</v>
          </cell>
          <cell r="C548" t="str">
            <v>ياسر</v>
          </cell>
          <cell r="D548" t="str">
            <v>نظيره</v>
          </cell>
          <cell r="E548" t="str">
            <v>ذكر</v>
          </cell>
          <cell r="F548">
            <v>36526</v>
          </cell>
          <cell r="G548" t="str">
            <v>دمشق</v>
          </cell>
          <cell r="H548" t="str">
            <v>العربية السورية</v>
          </cell>
          <cell r="I548" t="str">
            <v>الرابعة</v>
          </cell>
          <cell r="J548" t="str">
            <v>علمي</v>
          </cell>
          <cell r="L548" t="str">
            <v>دمشق</v>
          </cell>
          <cell r="V548">
            <v>0</v>
          </cell>
        </row>
        <row r="549">
          <cell r="A549">
            <v>332816</v>
          </cell>
          <cell r="B549" t="str">
            <v>محمد فرج</v>
          </cell>
          <cell r="C549" t="str">
            <v>خالد</v>
          </cell>
          <cell r="D549" t="str">
            <v>فاطمه</v>
          </cell>
          <cell r="E549" t="str">
            <v>ذكر</v>
          </cell>
          <cell r="F549">
            <v>36161</v>
          </cell>
          <cell r="G549" t="str">
            <v xml:space="preserve">دمشق </v>
          </cell>
          <cell r="H549" t="str">
            <v>العربية السورية</v>
          </cell>
          <cell r="I549" t="str">
            <v>الرابعة</v>
          </cell>
          <cell r="J549" t="str">
            <v>علمي</v>
          </cell>
          <cell r="L549" t="str">
            <v>ريف دمشق</v>
          </cell>
          <cell r="V549">
            <v>0</v>
          </cell>
        </row>
        <row r="550">
          <cell r="A550">
            <v>332830</v>
          </cell>
          <cell r="B550" t="str">
            <v>محمد مروان الشافعي</v>
          </cell>
          <cell r="C550" t="str">
            <v>محمد سالم</v>
          </cell>
          <cell r="D550" t="str">
            <v>سهام</v>
          </cell>
          <cell r="E550" t="str">
            <v>ذكر</v>
          </cell>
          <cell r="F550">
            <v>36209</v>
          </cell>
          <cell r="G550" t="str">
            <v>دمشق</v>
          </cell>
          <cell r="H550" t="str">
            <v>العربية السورية</v>
          </cell>
          <cell r="I550" t="str">
            <v>الرابعة</v>
          </cell>
          <cell r="J550" t="str">
            <v>علمي</v>
          </cell>
          <cell r="L550" t="str">
            <v>دمشق</v>
          </cell>
          <cell r="V550">
            <v>0</v>
          </cell>
        </row>
        <row r="551">
          <cell r="A551">
            <v>332836</v>
          </cell>
          <cell r="B551" t="str">
            <v>محمد معتصم بالله نور</v>
          </cell>
          <cell r="C551" t="str">
            <v>مصطفى</v>
          </cell>
          <cell r="D551" t="str">
            <v>رويده</v>
          </cell>
          <cell r="E551" t="str">
            <v>ذكر</v>
          </cell>
          <cell r="F551">
            <v>35455</v>
          </cell>
          <cell r="G551" t="str">
            <v>ريف دمشق</v>
          </cell>
          <cell r="H551" t="str">
            <v>العربية السورية</v>
          </cell>
          <cell r="I551" t="str">
            <v>الرابعة</v>
          </cell>
          <cell r="J551" t="str">
            <v>علمي</v>
          </cell>
          <cell r="L551" t="str">
            <v>دمشق</v>
          </cell>
          <cell r="V551">
            <v>0</v>
          </cell>
        </row>
        <row r="552">
          <cell r="A552">
            <v>332850</v>
          </cell>
          <cell r="B552" t="str">
            <v>محمد نوري زرزور</v>
          </cell>
          <cell r="C552" t="str">
            <v>محمد توفيق</v>
          </cell>
          <cell r="D552" t="str">
            <v>زبيده</v>
          </cell>
          <cell r="E552" t="str">
            <v>ذكر</v>
          </cell>
          <cell r="F552">
            <v>35445</v>
          </cell>
          <cell r="G552" t="str">
            <v>دمشق</v>
          </cell>
          <cell r="H552" t="str">
            <v>العربية السورية</v>
          </cell>
          <cell r="I552" t="str">
            <v>الرابعة</v>
          </cell>
          <cell r="J552" t="str">
            <v>أدبي</v>
          </cell>
          <cell r="L552" t="str">
            <v>دمشق</v>
          </cell>
          <cell r="R552">
            <v>9297</v>
          </cell>
          <cell r="S552">
            <v>45721</v>
          </cell>
          <cell r="T552">
            <v>90000</v>
          </cell>
          <cell r="V552">
            <v>0</v>
          </cell>
        </row>
        <row r="553">
          <cell r="A553">
            <v>332887</v>
          </cell>
          <cell r="B553" t="str">
            <v>مروه الاحمر</v>
          </cell>
          <cell r="C553" t="str">
            <v>منذر</v>
          </cell>
          <cell r="D553" t="str">
            <v>روضه</v>
          </cell>
          <cell r="E553" t="str">
            <v>أنثى</v>
          </cell>
          <cell r="F553">
            <v>32731</v>
          </cell>
          <cell r="G553" t="str">
            <v>التل</v>
          </cell>
          <cell r="H553" t="str">
            <v>العربية السورية</v>
          </cell>
          <cell r="I553" t="str">
            <v>الرابعة</v>
          </cell>
          <cell r="J553" t="str">
            <v>أدبي</v>
          </cell>
          <cell r="L553" t="str">
            <v>ريف دمشق</v>
          </cell>
          <cell r="V553">
            <v>0</v>
          </cell>
        </row>
        <row r="554">
          <cell r="A554">
            <v>332892</v>
          </cell>
          <cell r="B554" t="str">
            <v>مروه الغصين</v>
          </cell>
          <cell r="C554" t="str">
            <v>عايد</v>
          </cell>
          <cell r="D554" t="str">
            <v>منى</v>
          </cell>
          <cell r="E554" t="str">
            <v>أنثى</v>
          </cell>
          <cell r="F554">
            <v>31944</v>
          </cell>
          <cell r="G554" t="str">
            <v>دمشق</v>
          </cell>
          <cell r="H554" t="str">
            <v>العربية السورية</v>
          </cell>
          <cell r="I554" t="str">
            <v>الرابعة</v>
          </cell>
          <cell r="J554" t="str">
            <v>أدبي</v>
          </cell>
          <cell r="L554" t="str">
            <v>ريف دمشق</v>
          </cell>
          <cell r="V554">
            <v>0</v>
          </cell>
        </row>
        <row r="555">
          <cell r="A555">
            <v>332893</v>
          </cell>
          <cell r="B555" t="str">
            <v>مروه النحاس</v>
          </cell>
          <cell r="C555" t="str">
            <v>مروان</v>
          </cell>
          <cell r="D555" t="str">
            <v>علياء</v>
          </cell>
          <cell r="E555" t="str">
            <v>أنثى</v>
          </cell>
          <cell r="F555">
            <v>36293</v>
          </cell>
          <cell r="G555" t="str">
            <v>دمشق</v>
          </cell>
          <cell r="H555" t="str">
            <v>العربية السورية</v>
          </cell>
          <cell r="I555" t="str">
            <v>الرابعة</v>
          </cell>
          <cell r="J555" t="str">
            <v>أدبي</v>
          </cell>
          <cell r="L555" t="str">
            <v>دمشق</v>
          </cell>
          <cell r="V555">
            <v>0</v>
          </cell>
        </row>
        <row r="556">
          <cell r="A556">
            <v>332894</v>
          </cell>
          <cell r="B556" t="str">
            <v>مروه زرزور</v>
          </cell>
          <cell r="C556" t="str">
            <v>محمد علي</v>
          </cell>
          <cell r="D556" t="str">
            <v>سمر</v>
          </cell>
          <cell r="E556" t="str">
            <v>أنثى</v>
          </cell>
          <cell r="F556">
            <v>31778</v>
          </cell>
          <cell r="G556" t="str">
            <v>دمشق</v>
          </cell>
          <cell r="H556" t="str">
            <v>العربية السورية</v>
          </cell>
          <cell r="I556" t="str">
            <v>الرابعة</v>
          </cell>
          <cell r="J556" t="str">
            <v>أدبي</v>
          </cell>
          <cell r="L556" t="str">
            <v>دمشق</v>
          </cell>
          <cell r="R556">
            <v>9424</v>
          </cell>
          <cell r="S556">
            <v>45722</v>
          </cell>
          <cell r="T556">
            <v>70000</v>
          </cell>
          <cell r="V556">
            <v>0</v>
          </cell>
        </row>
        <row r="557">
          <cell r="A557">
            <v>332907</v>
          </cell>
          <cell r="B557" t="str">
            <v>مريم مدور</v>
          </cell>
          <cell r="C557" t="str">
            <v>زهير</v>
          </cell>
          <cell r="D557" t="str">
            <v>هدى</v>
          </cell>
          <cell r="E557" t="str">
            <v>أنثى</v>
          </cell>
          <cell r="F557">
            <v>34578</v>
          </cell>
          <cell r="G557" t="str">
            <v>داريا</v>
          </cell>
          <cell r="H557" t="str">
            <v>العربية السورية</v>
          </cell>
          <cell r="I557" t="str">
            <v>الرابعة</v>
          </cell>
          <cell r="J557" t="str">
            <v>شرعية</v>
          </cell>
          <cell r="L557" t="str">
            <v>ريف دمشق</v>
          </cell>
          <cell r="V557">
            <v>0</v>
          </cell>
        </row>
        <row r="558">
          <cell r="A558">
            <v>332924</v>
          </cell>
          <cell r="B558" t="str">
            <v>مقداد فياض</v>
          </cell>
          <cell r="C558" t="str">
            <v>سمير</v>
          </cell>
          <cell r="D558" t="str">
            <v>منال</v>
          </cell>
          <cell r="E558" t="str">
            <v>ذكر</v>
          </cell>
          <cell r="F558">
            <v>35989</v>
          </cell>
          <cell r="G558" t="str">
            <v>مصياف</v>
          </cell>
          <cell r="H558" t="str">
            <v>العربية السورية</v>
          </cell>
          <cell r="I558" t="str">
            <v>الرابعة</v>
          </cell>
          <cell r="J558" t="str">
            <v>أدبي</v>
          </cell>
          <cell r="L558" t="str">
            <v>دمشق</v>
          </cell>
          <cell r="V558">
            <v>0</v>
          </cell>
        </row>
        <row r="559">
          <cell r="A559">
            <v>332953</v>
          </cell>
          <cell r="B559" t="str">
            <v>مها عيسى</v>
          </cell>
          <cell r="C559" t="str">
            <v>احمد</v>
          </cell>
          <cell r="D559" t="str">
            <v>عائشه</v>
          </cell>
          <cell r="E559" t="str">
            <v>أنثى</v>
          </cell>
          <cell r="F559">
            <v>35254</v>
          </cell>
          <cell r="G559" t="str">
            <v>مضايا</v>
          </cell>
          <cell r="H559" t="str">
            <v>العربية السورية</v>
          </cell>
          <cell r="I559" t="str">
            <v>الرابعة</v>
          </cell>
          <cell r="J559" t="str">
            <v>علمي</v>
          </cell>
          <cell r="L559" t="str">
            <v>ريف دمشق</v>
          </cell>
          <cell r="V559">
            <v>0</v>
          </cell>
        </row>
        <row r="560">
          <cell r="A560">
            <v>332984</v>
          </cell>
          <cell r="B560" t="str">
            <v>ميساء ابراهيم</v>
          </cell>
          <cell r="C560" t="str">
            <v>علي</v>
          </cell>
          <cell r="D560" t="str">
            <v>نبيهه</v>
          </cell>
          <cell r="E560" t="str">
            <v>أنثى</v>
          </cell>
          <cell r="F560">
            <v>36409</v>
          </cell>
          <cell r="G560" t="str">
            <v>دمشق</v>
          </cell>
          <cell r="H560" t="str">
            <v>العربية السورية</v>
          </cell>
          <cell r="I560" t="str">
            <v>الرابعة</v>
          </cell>
          <cell r="J560" t="str">
            <v>علمي</v>
          </cell>
          <cell r="L560" t="str">
            <v>دمشق</v>
          </cell>
          <cell r="V560">
            <v>0</v>
          </cell>
        </row>
        <row r="561">
          <cell r="A561">
            <v>333000</v>
          </cell>
          <cell r="B561" t="str">
            <v>ناهد شيخ احمد</v>
          </cell>
          <cell r="C561" t="str">
            <v>عبد الرحمن</v>
          </cell>
          <cell r="D561" t="str">
            <v>عائشه</v>
          </cell>
          <cell r="E561" t="str">
            <v>أنثى</v>
          </cell>
          <cell r="F561">
            <v>32096</v>
          </cell>
          <cell r="G561" t="str">
            <v>عين العرب</v>
          </cell>
          <cell r="H561" t="str">
            <v>العربية السورية</v>
          </cell>
          <cell r="I561" t="str">
            <v>الرابعة</v>
          </cell>
          <cell r="J561" t="str">
            <v>أدبي</v>
          </cell>
          <cell r="L561" t="str">
            <v>حلب</v>
          </cell>
          <cell r="V561">
            <v>0</v>
          </cell>
        </row>
        <row r="562">
          <cell r="A562">
            <v>333067</v>
          </cell>
          <cell r="B562" t="str">
            <v>نوره الخلف الشريده</v>
          </cell>
          <cell r="C562" t="str">
            <v>محسن</v>
          </cell>
          <cell r="D562" t="str">
            <v>اسيه</v>
          </cell>
          <cell r="E562" t="str">
            <v>أنثى</v>
          </cell>
          <cell r="F562">
            <v>33722</v>
          </cell>
          <cell r="G562" t="str">
            <v>الرقه</v>
          </cell>
          <cell r="H562" t="str">
            <v>العربية السورية</v>
          </cell>
          <cell r="I562" t="str">
            <v>الرابعة</v>
          </cell>
          <cell r="J562" t="str">
            <v>علمي</v>
          </cell>
          <cell r="L562" t="str">
            <v>دمشق</v>
          </cell>
          <cell r="V562">
            <v>0</v>
          </cell>
        </row>
        <row r="563">
          <cell r="A563">
            <v>333069</v>
          </cell>
          <cell r="B563" t="str">
            <v>نورهان الموصلي</v>
          </cell>
          <cell r="C563" t="str">
            <v>احمد</v>
          </cell>
          <cell r="D563" t="str">
            <v>سوسن</v>
          </cell>
          <cell r="E563" t="str">
            <v>أنثى</v>
          </cell>
          <cell r="F563">
            <v>34339</v>
          </cell>
          <cell r="G563" t="str">
            <v>دمشق</v>
          </cell>
          <cell r="H563" t="str">
            <v>العربية السورية</v>
          </cell>
          <cell r="I563" t="str">
            <v>الرابعة</v>
          </cell>
          <cell r="J563" t="str">
            <v>أدبي</v>
          </cell>
          <cell r="L563" t="str">
            <v>دمشق</v>
          </cell>
          <cell r="V563">
            <v>0</v>
          </cell>
        </row>
        <row r="564">
          <cell r="A564">
            <v>333074</v>
          </cell>
          <cell r="B564" t="str">
            <v>نيفين الهرن</v>
          </cell>
          <cell r="C564" t="str">
            <v>محمد كمال</v>
          </cell>
          <cell r="D564" t="str">
            <v>فاتن</v>
          </cell>
          <cell r="E564" t="str">
            <v>أنثى</v>
          </cell>
          <cell r="F564">
            <v>35655</v>
          </cell>
          <cell r="G564" t="str">
            <v>دمشق</v>
          </cell>
          <cell r="H564" t="str">
            <v>العربية السورية</v>
          </cell>
          <cell r="I564" t="str">
            <v>الرابعة</v>
          </cell>
          <cell r="J564" t="str">
            <v>أدبي</v>
          </cell>
          <cell r="L564" t="str">
            <v>ريف دمشق</v>
          </cell>
          <cell r="V564">
            <v>0</v>
          </cell>
        </row>
        <row r="565">
          <cell r="A565">
            <v>333080</v>
          </cell>
          <cell r="B565" t="str">
            <v>هاديه الذياب</v>
          </cell>
          <cell r="C565" t="str">
            <v>صلاح</v>
          </cell>
          <cell r="D565" t="str">
            <v>صبحه</v>
          </cell>
          <cell r="E565" t="str">
            <v>أنثى</v>
          </cell>
          <cell r="F565">
            <v>31092</v>
          </cell>
          <cell r="G565" t="str">
            <v>دمشق</v>
          </cell>
          <cell r="H565" t="str">
            <v>العربية السورية</v>
          </cell>
          <cell r="I565" t="str">
            <v>الرابعة</v>
          </cell>
          <cell r="J565" t="str">
            <v>أدبي</v>
          </cell>
          <cell r="L565" t="str">
            <v>دمشق</v>
          </cell>
          <cell r="V565">
            <v>0</v>
          </cell>
        </row>
        <row r="566">
          <cell r="A566">
            <v>333091</v>
          </cell>
          <cell r="B566" t="str">
            <v>هبه الناشف</v>
          </cell>
          <cell r="C566" t="str">
            <v>نبيل</v>
          </cell>
          <cell r="D566" t="str">
            <v>مايسه</v>
          </cell>
          <cell r="E566" t="str">
            <v>أنثى</v>
          </cell>
          <cell r="F566">
            <v>33986</v>
          </cell>
          <cell r="G566" t="str">
            <v>دمشق</v>
          </cell>
          <cell r="H566" t="str">
            <v>العربية السورية</v>
          </cell>
          <cell r="I566" t="str">
            <v>الرابعة</v>
          </cell>
          <cell r="J566" t="str">
            <v>أدبي</v>
          </cell>
          <cell r="L566" t="str">
            <v>دمشق</v>
          </cell>
          <cell r="V566">
            <v>0</v>
          </cell>
        </row>
        <row r="567">
          <cell r="A567">
            <v>333094</v>
          </cell>
          <cell r="B567" t="str">
            <v>هبه داؤود</v>
          </cell>
          <cell r="C567" t="str">
            <v>بهزات</v>
          </cell>
          <cell r="D567" t="str">
            <v>مانيا</v>
          </cell>
          <cell r="E567" t="str">
            <v>أنثى</v>
          </cell>
          <cell r="F567">
            <v>35431</v>
          </cell>
          <cell r="G567" t="str">
            <v xml:space="preserve">اللاذقية </v>
          </cell>
          <cell r="H567" t="str">
            <v>العربية السورية</v>
          </cell>
          <cell r="I567" t="str">
            <v>الرابعة</v>
          </cell>
          <cell r="J567" t="str">
            <v>علمي</v>
          </cell>
          <cell r="L567" t="str">
            <v>ريف دمشق</v>
          </cell>
          <cell r="V567">
            <v>0</v>
          </cell>
        </row>
        <row r="568">
          <cell r="A568">
            <v>333096</v>
          </cell>
          <cell r="B568" t="str">
            <v>هبه زبيدي</v>
          </cell>
          <cell r="C568" t="str">
            <v>سعيد</v>
          </cell>
          <cell r="D568" t="str">
            <v>وداد</v>
          </cell>
          <cell r="E568" t="str">
            <v>أنثى</v>
          </cell>
          <cell r="F568">
            <v>36393</v>
          </cell>
          <cell r="G568" t="str">
            <v>دمشق</v>
          </cell>
          <cell r="H568" t="str">
            <v>العربية السورية</v>
          </cell>
          <cell r="I568" t="str">
            <v>الرابعة</v>
          </cell>
          <cell r="J568" t="str">
            <v>علمي</v>
          </cell>
          <cell r="L568" t="str">
            <v>دمشق</v>
          </cell>
          <cell r="V568">
            <v>0</v>
          </cell>
        </row>
        <row r="569">
          <cell r="A569">
            <v>333110</v>
          </cell>
          <cell r="B569" t="str">
            <v>هدير كيوان</v>
          </cell>
          <cell r="C569" t="str">
            <v>فاضل</v>
          </cell>
          <cell r="D569" t="str">
            <v>وطفا</v>
          </cell>
          <cell r="E569" t="str">
            <v>أنثى</v>
          </cell>
          <cell r="F569">
            <v>34702</v>
          </cell>
          <cell r="G569" t="str">
            <v>ليبيا</v>
          </cell>
          <cell r="H569" t="str">
            <v>العربية السورية</v>
          </cell>
          <cell r="I569" t="str">
            <v>الرابعة</v>
          </cell>
          <cell r="J569" t="str">
            <v>أدبي</v>
          </cell>
          <cell r="L569" t="str">
            <v>السويداء</v>
          </cell>
          <cell r="V569">
            <v>0</v>
          </cell>
        </row>
        <row r="570">
          <cell r="A570">
            <v>333112</v>
          </cell>
          <cell r="B570" t="str">
            <v>هديل الجباعي</v>
          </cell>
          <cell r="C570" t="str">
            <v>سمير</v>
          </cell>
          <cell r="D570" t="str">
            <v>انعام</v>
          </cell>
          <cell r="E570" t="str">
            <v>أنثى</v>
          </cell>
          <cell r="F570">
            <v>34350</v>
          </cell>
          <cell r="G570" t="str">
            <v>دمشق</v>
          </cell>
          <cell r="H570" t="str">
            <v>العربية السورية</v>
          </cell>
          <cell r="I570" t="str">
            <v>الرابعة</v>
          </cell>
          <cell r="J570" t="str">
            <v>علمي</v>
          </cell>
          <cell r="L570" t="str">
            <v>دمشق</v>
          </cell>
          <cell r="V570">
            <v>0</v>
          </cell>
        </row>
        <row r="571">
          <cell r="A571">
            <v>333119</v>
          </cell>
          <cell r="B571" t="str">
            <v>هزار الحجار</v>
          </cell>
          <cell r="C571" t="str">
            <v>ابراهيم</v>
          </cell>
          <cell r="D571" t="str">
            <v>وفاء</v>
          </cell>
          <cell r="E571" t="str">
            <v>أنثى</v>
          </cell>
          <cell r="F571">
            <v>36326</v>
          </cell>
          <cell r="G571" t="str">
            <v>دمشق</v>
          </cell>
          <cell r="H571" t="str">
            <v>العربية السورية</v>
          </cell>
          <cell r="I571" t="str">
            <v>الرابعة</v>
          </cell>
          <cell r="J571" t="str">
            <v>علمي</v>
          </cell>
          <cell r="L571" t="str">
            <v>دمشق</v>
          </cell>
          <cell r="V571">
            <v>0</v>
          </cell>
        </row>
        <row r="572">
          <cell r="A572">
            <v>333133</v>
          </cell>
          <cell r="B572" t="str">
            <v>هنادي محمد</v>
          </cell>
          <cell r="C572" t="str">
            <v>محمود</v>
          </cell>
          <cell r="D572" t="str">
            <v>سميه</v>
          </cell>
          <cell r="E572" t="str">
            <v>أنثى</v>
          </cell>
          <cell r="F572">
            <v>30065</v>
          </cell>
          <cell r="G572" t="str">
            <v>دمشق</v>
          </cell>
          <cell r="H572" t="str">
            <v>الفلسطينية السورية</v>
          </cell>
          <cell r="I572" t="str">
            <v>الرابعة</v>
          </cell>
          <cell r="J572" t="str">
            <v>أدبي</v>
          </cell>
          <cell r="L572" t="str">
            <v>درعا</v>
          </cell>
          <cell r="V572">
            <v>0</v>
          </cell>
        </row>
        <row r="573">
          <cell r="A573">
            <v>333144</v>
          </cell>
          <cell r="B573" t="str">
            <v>وائل الحوراني</v>
          </cell>
          <cell r="C573" t="str">
            <v>هلال</v>
          </cell>
          <cell r="D573" t="str">
            <v>عائشه</v>
          </cell>
          <cell r="E573" t="str">
            <v>ذكر</v>
          </cell>
          <cell r="F573">
            <v>35217</v>
          </cell>
          <cell r="G573" t="str">
            <v xml:space="preserve">دمشق </v>
          </cell>
          <cell r="H573" t="str">
            <v>العربية السورية</v>
          </cell>
          <cell r="I573" t="str">
            <v>الرابعة</v>
          </cell>
          <cell r="J573" t="str">
            <v>أدبي</v>
          </cell>
          <cell r="L573" t="str">
            <v>دمشق</v>
          </cell>
          <cell r="V573">
            <v>0</v>
          </cell>
        </row>
        <row r="574">
          <cell r="A574">
            <v>333172</v>
          </cell>
          <cell r="B574" t="str">
            <v>ولاء العزب</v>
          </cell>
          <cell r="C574" t="str">
            <v>عبد الغفور</v>
          </cell>
          <cell r="D574" t="str">
            <v>فاطمه</v>
          </cell>
          <cell r="E574" t="str">
            <v>أنثى</v>
          </cell>
          <cell r="F574">
            <v>34192</v>
          </cell>
          <cell r="G574" t="str">
            <v>دمشق</v>
          </cell>
          <cell r="H574" t="str">
            <v>العربية السورية</v>
          </cell>
          <cell r="I574" t="str">
            <v>الرابعة</v>
          </cell>
          <cell r="J574" t="str">
            <v>أدبي</v>
          </cell>
          <cell r="L574" t="str">
            <v>ريف دمشق</v>
          </cell>
          <cell r="V574" t="str">
            <v>مستنفذ بنتيجة الفصل الأول للعام 2022-2023</v>
          </cell>
        </row>
        <row r="575">
          <cell r="A575">
            <v>333196</v>
          </cell>
          <cell r="B575" t="str">
            <v>ياسمين مثقال</v>
          </cell>
          <cell r="C575" t="str">
            <v>محمد</v>
          </cell>
          <cell r="D575" t="str">
            <v>منى</v>
          </cell>
          <cell r="E575" t="str">
            <v>أنثى</v>
          </cell>
          <cell r="F575">
            <v>32905</v>
          </cell>
          <cell r="G575" t="str">
            <v>قرفا</v>
          </cell>
          <cell r="H575" t="str">
            <v>العربية السورية</v>
          </cell>
          <cell r="I575" t="str">
            <v>الرابعة</v>
          </cell>
          <cell r="J575" t="str">
            <v>أدبي</v>
          </cell>
          <cell r="L575" t="str">
            <v>دمشق</v>
          </cell>
          <cell r="V575">
            <v>0</v>
          </cell>
        </row>
        <row r="576">
          <cell r="A576">
            <v>333217</v>
          </cell>
          <cell r="B576" t="str">
            <v>يسرى البردقاني</v>
          </cell>
          <cell r="C576" t="str">
            <v>يوسف</v>
          </cell>
          <cell r="D576" t="str">
            <v>سمر</v>
          </cell>
          <cell r="E576" t="str">
            <v>أنثى</v>
          </cell>
          <cell r="F576">
            <v>33108</v>
          </cell>
          <cell r="G576" t="str">
            <v>دمشق</v>
          </cell>
          <cell r="H576" t="str">
            <v>العربية السورية</v>
          </cell>
          <cell r="I576" t="str">
            <v>الرابعة</v>
          </cell>
          <cell r="J576" t="str">
            <v>أدبي</v>
          </cell>
          <cell r="L576" t="str">
            <v>دمشق</v>
          </cell>
          <cell r="V576" t="str">
            <v>مستنفذ بنتيجة الفصل الأول للعام 2021-2022</v>
          </cell>
        </row>
        <row r="577">
          <cell r="A577">
            <v>333238</v>
          </cell>
          <cell r="B577" t="str">
            <v>الاء الموسى</v>
          </cell>
          <cell r="C577" t="str">
            <v>عبد الرحمن</v>
          </cell>
          <cell r="D577" t="str">
            <v>هيام</v>
          </cell>
          <cell r="E577" t="str">
            <v>أنثى</v>
          </cell>
          <cell r="F577">
            <v>35441</v>
          </cell>
          <cell r="G577" t="str">
            <v>مساكن السيدة زينب</v>
          </cell>
          <cell r="H577" t="str">
            <v>العربية السورية</v>
          </cell>
          <cell r="I577" t="str">
            <v>الرابعة</v>
          </cell>
          <cell r="J577" t="str">
            <v>أدبي</v>
          </cell>
          <cell r="L577" t="str">
            <v>ريف دمشق</v>
          </cell>
          <cell r="V577">
            <v>0</v>
          </cell>
        </row>
        <row r="578">
          <cell r="A578">
            <v>333239</v>
          </cell>
          <cell r="B578" t="str">
            <v>الاء زاده</v>
          </cell>
          <cell r="C578" t="str">
            <v>خالد</v>
          </cell>
          <cell r="D578" t="str">
            <v>عائشه</v>
          </cell>
          <cell r="E578" t="str">
            <v>أنثى</v>
          </cell>
          <cell r="F578">
            <v>34696</v>
          </cell>
          <cell r="G578" t="str">
            <v xml:space="preserve">دمشق </v>
          </cell>
          <cell r="H578" t="str">
            <v>العربية السورية</v>
          </cell>
          <cell r="I578" t="str">
            <v>الرابعة</v>
          </cell>
          <cell r="J578" t="str">
            <v>أدبي</v>
          </cell>
          <cell r="L578" t="str">
            <v>دمشق</v>
          </cell>
          <cell r="V578">
            <v>0</v>
          </cell>
        </row>
        <row r="579">
          <cell r="A579">
            <v>333240</v>
          </cell>
          <cell r="B579" t="str">
            <v>اماني الترك</v>
          </cell>
          <cell r="C579" t="str">
            <v>مصطفى</v>
          </cell>
          <cell r="D579" t="str">
            <v>نهاد</v>
          </cell>
          <cell r="E579" t="str">
            <v>أنثى</v>
          </cell>
          <cell r="F579">
            <v>30244</v>
          </cell>
          <cell r="G579" t="str">
            <v>دمشق</v>
          </cell>
          <cell r="H579" t="str">
            <v>العربية السورية</v>
          </cell>
          <cell r="I579" t="str">
            <v>الرابعة</v>
          </cell>
          <cell r="J579" t="str">
            <v>أدبي</v>
          </cell>
          <cell r="L579" t="str">
            <v>دمشق</v>
          </cell>
          <cell r="V579">
            <v>0</v>
          </cell>
        </row>
        <row r="580">
          <cell r="A580">
            <v>333258</v>
          </cell>
          <cell r="B580" t="str">
            <v>تبارك دلة</v>
          </cell>
          <cell r="C580" t="str">
            <v>علي</v>
          </cell>
          <cell r="D580" t="str">
            <v>نجاح</v>
          </cell>
          <cell r="E580" t="str">
            <v>أنثى</v>
          </cell>
          <cell r="F580">
            <v>31477</v>
          </cell>
          <cell r="G580" t="str">
            <v xml:space="preserve">دمشق </v>
          </cell>
          <cell r="H580" t="str">
            <v>العربية السورية</v>
          </cell>
          <cell r="I580" t="str">
            <v>الرابعة</v>
          </cell>
          <cell r="J580" t="str">
            <v>أدبي</v>
          </cell>
          <cell r="L580" t="str">
            <v>ريف دمشق</v>
          </cell>
          <cell r="V580">
            <v>0</v>
          </cell>
        </row>
        <row r="581">
          <cell r="A581">
            <v>333262</v>
          </cell>
          <cell r="B581" t="str">
            <v>جمعه الشتيوي</v>
          </cell>
          <cell r="C581" t="str">
            <v>مرزوق</v>
          </cell>
          <cell r="D581" t="str">
            <v>تمام</v>
          </cell>
          <cell r="E581" t="str">
            <v>ذكر</v>
          </cell>
          <cell r="F581">
            <v>35065</v>
          </cell>
          <cell r="G581" t="str">
            <v>البحدليه</v>
          </cell>
          <cell r="H581" t="str">
            <v>العربية السورية</v>
          </cell>
          <cell r="I581" t="str">
            <v>الرابعة</v>
          </cell>
          <cell r="J581" t="str">
            <v>أدبي</v>
          </cell>
          <cell r="L581" t="str">
            <v>القنيطرة</v>
          </cell>
          <cell r="V581">
            <v>0</v>
          </cell>
        </row>
        <row r="582">
          <cell r="A582">
            <v>333264</v>
          </cell>
          <cell r="B582" t="str">
            <v>جهاد يونس</v>
          </cell>
          <cell r="C582" t="str">
            <v>حسين</v>
          </cell>
          <cell r="D582" t="str">
            <v>هند</v>
          </cell>
          <cell r="E582" t="str">
            <v>ذكر</v>
          </cell>
          <cell r="F582">
            <v>32723</v>
          </cell>
          <cell r="G582" t="str">
            <v>البستان</v>
          </cell>
          <cell r="H582" t="str">
            <v>العربية السورية</v>
          </cell>
          <cell r="I582" t="str">
            <v>الرابعة</v>
          </cell>
          <cell r="J582" t="str">
            <v>علمي</v>
          </cell>
          <cell r="L582" t="str">
            <v>حماة</v>
          </cell>
          <cell r="V582">
            <v>0</v>
          </cell>
        </row>
        <row r="583">
          <cell r="A583">
            <v>333269</v>
          </cell>
          <cell r="B583" t="str">
            <v>حلا المعجل</v>
          </cell>
          <cell r="C583" t="str">
            <v>عبد المحسن</v>
          </cell>
          <cell r="D583" t="str">
            <v>خنساء</v>
          </cell>
          <cell r="I583" t="str">
            <v>الرابعة</v>
          </cell>
          <cell r="V583" t="str">
            <v>إعادة تسجيل من الفصل الأول 22-23</v>
          </cell>
        </row>
        <row r="584">
          <cell r="A584">
            <v>333275</v>
          </cell>
          <cell r="B584" t="str">
            <v>دارين سلمان</v>
          </cell>
          <cell r="C584" t="str">
            <v>محمد</v>
          </cell>
          <cell r="D584" t="str">
            <v>هند</v>
          </cell>
          <cell r="E584" t="str">
            <v>أنثى</v>
          </cell>
          <cell r="F584">
            <v>30439</v>
          </cell>
          <cell r="G584" t="str">
            <v>بترياس</v>
          </cell>
          <cell r="H584" t="str">
            <v>العربية السورية</v>
          </cell>
          <cell r="I584" t="str">
            <v>الرابعة</v>
          </cell>
          <cell r="J584" t="str">
            <v>أدبي</v>
          </cell>
          <cell r="L584" t="str">
            <v>دمشق</v>
          </cell>
          <cell r="V584">
            <v>0</v>
          </cell>
        </row>
        <row r="585">
          <cell r="A585">
            <v>333281</v>
          </cell>
          <cell r="B585" t="str">
            <v>رشا المطر</v>
          </cell>
          <cell r="C585" t="str">
            <v>ياسين</v>
          </cell>
          <cell r="D585" t="str">
            <v>حامديه</v>
          </cell>
          <cell r="E585" t="str">
            <v>أنثى</v>
          </cell>
          <cell r="F585">
            <v>35095</v>
          </cell>
          <cell r="G585" t="str">
            <v>دمشق</v>
          </cell>
          <cell r="H585" t="str">
            <v>العربية السورية</v>
          </cell>
          <cell r="I585" t="str">
            <v>الرابعة</v>
          </cell>
          <cell r="J585" t="str">
            <v>أدبي</v>
          </cell>
          <cell r="L585" t="str">
            <v>دير الزور</v>
          </cell>
          <cell r="V585">
            <v>0</v>
          </cell>
        </row>
        <row r="586">
          <cell r="A586">
            <v>333285</v>
          </cell>
          <cell r="B586" t="str">
            <v>رنا بقله</v>
          </cell>
          <cell r="C586" t="str">
            <v>مصطفى</v>
          </cell>
          <cell r="D586" t="str">
            <v>ندى</v>
          </cell>
          <cell r="E586" t="str">
            <v>أنثى</v>
          </cell>
          <cell r="F586">
            <v>33248</v>
          </cell>
          <cell r="G586" t="str">
            <v>دمشق</v>
          </cell>
          <cell r="H586" t="str">
            <v>العربية السورية</v>
          </cell>
          <cell r="I586" t="str">
            <v>الرابعة</v>
          </cell>
          <cell r="J586" t="str">
            <v>أدبي</v>
          </cell>
          <cell r="L586" t="str">
            <v>دمشق</v>
          </cell>
          <cell r="V586">
            <v>0</v>
          </cell>
        </row>
        <row r="587">
          <cell r="A587">
            <v>333289</v>
          </cell>
          <cell r="B587" t="str">
            <v>رنيم مصطفى الفاقي</v>
          </cell>
          <cell r="C587" t="str">
            <v>عبد الرحمن</v>
          </cell>
          <cell r="D587" t="str">
            <v>فاتن</v>
          </cell>
          <cell r="E587" t="str">
            <v>أنثى</v>
          </cell>
          <cell r="F587">
            <v>35618</v>
          </cell>
          <cell r="G587" t="str">
            <v>دوما</v>
          </cell>
          <cell r="H587" t="str">
            <v>العربية السورية</v>
          </cell>
          <cell r="I587" t="str">
            <v>الرابعة</v>
          </cell>
          <cell r="J587" t="str">
            <v>أدبي</v>
          </cell>
          <cell r="L587" t="str">
            <v>دمشق</v>
          </cell>
          <cell r="V587">
            <v>0</v>
          </cell>
        </row>
        <row r="588">
          <cell r="A588">
            <v>333290</v>
          </cell>
          <cell r="B588" t="str">
            <v>رهام الجندلي</v>
          </cell>
          <cell r="C588" t="str">
            <v>سامي</v>
          </cell>
          <cell r="D588" t="str">
            <v>حياة</v>
          </cell>
          <cell r="E588" t="str">
            <v>أنثى</v>
          </cell>
          <cell r="F588">
            <v>35074</v>
          </cell>
          <cell r="G588" t="str">
            <v>داريا</v>
          </cell>
          <cell r="H588" t="str">
            <v>العربية السورية</v>
          </cell>
          <cell r="I588" t="str">
            <v>الرابعة</v>
          </cell>
          <cell r="J588" t="str">
            <v>أدبي</v>
          </cell>
          <cell r="L588" t="str">
            <v>دمشق</v>
          </cell>
          <cell r="V588">
            <v>0</v>
          </cell>
        </row>
        <row r="589">
          <cell r="A589">
            <v>333294</v>
          </cell>
          <cell r="B589" t="str">
            <v>روان ياغي</v>
          </cell>
          <cell r="C589" t="str">
            <v>عفيف</v>
          </cell>
          <cell r="D589" t="str">
            <v>سائره</v>
          </cell>
          <cell r="E589" t="str">
            <v>أنثى</v>
          </cell>
          <cell r="F589">
            <v>35977</v>
          </cell>
          <cell r="G589" t="str">
            <v>جرمانا</v>
          </cell>
          <cell r="H589" t="str">
            <v>العربية السورية</v>
          </cell>
          <cell r="I589" t="str">
            <v>الرابعة</v>
          </cell>
          <cell r="J589" t="str">
            <v>أدبي</v>
          </cell>
          <cell r="L589" t="str">
            <v>ريف دمشق</v>
          </cell>
          <cell r="V589">
            <v>0</v>
          </cell>
        </row>
        <row r="590">
          <cell r="A590">
            <v>333301</v>
          </cell>
          <cell r="B590" t="str">
            <v>سلام جليلاتي</v>
          </cell>
          <cell r="C590" t="str">
            <v>زاهر</v>
          </cell>
          <cell r="D590" t="str">
            <v>مياده</v>
          </cell>
          <cell r="E590" t="str">
            <v>أنثى</v>
          </cell>
          <cell r="F590">
            <v>36011</v>
          </cell>
          <cell r="G590" t="str">
            <v>دمشق</v>
          </cell>
          <cell r="H590" t="str">
            <v>العربية السورية</v>
          </cell>
          <cell r="I590" t="str">
            <v>الرابعة</v>
          </cell>
          <cell r="J590" t="str">
            <v>أدبي</v>
          </cell>
          <cell r="L590" t="str">
            <v>دمشق</v>
          </cell>
          <cell r="V590">
            <v>0</v>
          </cell>
        </row>
        <row r="591">
          <cell r="A591">
            <v>333307</v>
          </cell>
          <cell r="B591" t="str">
            <v>شفيق السعدي</v>
          </cell>
          <cell r="C591" t="str">
            <v>محمد</v>
          </cell>
          <cell r="D591" t="str">
            <v>نجود</v>
          </cell>
          <cell r="E591" t="str">
            <v>ذكر</v>
          </cell>
          <cell r="F591">
            <v>35803</v>
          </cell>
          <cell r="G591" t="str">
            <v>القنيه</v>
          </cell>
          <cell r="H591" t="str">
            <v>العربية السورية</v>
          </cell>
          <cell r="I591" t="str">
            <v>الرابعة</v>
          </cell>
          <cell r="J591" t="str">
            <v>علمي</v>
          </cell>
          <cell r="L591" t="str">
            <v>درعا</v>
          </cell>
          <cell r="V591" t="str">
            <v>مستنفذ بنتيجة الفصل الأول للعام 2022-2023</v>
          </cell>
        </row>
        <row r="592">
          <cell r="A592">
            <v>333318</v>
          </cell>
          <cell r="B592" t="str">
            <v>عدنان شقحبي</v>
          </cell>
          <cell r="C592" t="str">
            <v>محمد جهاد</v>
          </cell>
          <cell r="D592" t="str">
            <v>صفاء</v>
          </cell>
          <cell r="E592" t="str">
            <v>ذكر</v>
          </cell>
          <cell r="F592">
            <v>33608</v>
          </cell>
          <cell r="G592" t="str">
            <v>دمشق</v>
          </cell>
          <cell r="H592" t="str">
            <v>العربية السورية</v>
          </cell>
          <cell r="I592" t="str">
            <v>الرابعة</v>
          </cell>
          <cell r="J592" t="str">
            <v>أدبي</v>
          </cell>
          <cell r="L592" t="str">
            <v>دمشق</v>
          </cell>
          <cell r="V592">
            <v>0</v>
          </cell>
        </row>
        <row r="593">
          <cell r="A593">
            <v>333325</v>
          </cell>
          <cell r="B593" t="str">
            <v>عمر الحسون</v>
          </cell>
          <cell r="C593" t="str">
            <v>يوسف</v>
          </cell>
          <cell r="D593" t="str">
            <v>زينب</v>
          </cell>
          <cell r="E593" t="str">
            <v>ذكر</v>
          </cell>
          <cell r="F593">
            <v>32699</v>
          </cell>
          <cell r="G593" t="str">
            <v>اخترين</v>
          </cell>
          <cell r="H593" t="str">
            <v>العربية السورية</v>
          </cell>
          <cell r="I593" t="str">
            <v>الرابعة</v>
          </cell>
          <cell r="J593" t="str">
            <v>أدبي</v>
          </cell>
          <cell r="L593" t="str">
            <v>حلب</v>
          </cell>
          <cell r="V593">
            <v>0</v>
          </cell>
        </row>
        <row r="594">
          <cell r="A594">
            <v>333329</v>
          </cell>
          <cell r="B594" t="str">
            <v>قاسم عبد القادر</v>
          </cell>
          <cell r="C594" t="str">
            <v>خالد</v>
          </cell>
          <cell r="D594" t="str">
            <v>مريم</v>
          </cell>
          <cell r="E594" t="str">
            <v>ذكر</v>
          </cell>
          <cell r="F594">
            <v>35868</v>
          </cell>
          <cell r="G594" t="str">
            <v>النبك</v>
          </cell>
          <cell r="H594" t="str">
            <v>العربية السورية</v>
          </cell>
          <cell r="I594" t="str">
            <v>الرابعة</v>
          </cell>
          <cell r="J594" t="str">
            <v>أدبي</v>
          </cell>
          <cell r="L594" t="str">
            <v>ريف دمشق</v>
          </cell>
          <cell r="V594">
            <v>0</v>
          </cell>
        </row>
        <row r="595">
          <cell r="A595">
            <v>333332</v>
          </cell>
          <cell r="B595" t="str">
            <v>لبابه عربي كاتبي</v>
          </cell>
          <cell r="C595" t="str">
            <v>محمد خيري</v>
          </cell>
          <cell r="D595" t="str">
            <v>صباح</v>
          </cell>
          <cell r="E595" t="str">
            <v>أنثى</v>
          </cell>
          <cell r="F595">
            <v>34237</v>
          </cell>
          <cell r="G595" t="str">
            <v>دمشق</v>
          </cell>
          <cell r="H595" t="str">
            <v>العربية السورية</v>
          </cell>
          <cell r="I595" t="str">
            <v>الرابعة</v>
          </cell>
          <cell r="J595" t="str">
            <v>أدبي</v>
          </cell>
          <cell r="L595" t="str">
            <v>القنيطرة</v>
          </cell>
          <cell r="V595">
            <v>0</v>
          </cell>
        </row>
        <row r="596">
          <cell r="A596">
            <v>333348</v>
          </cell>
          <cell r="B596" t="str">
            <v>محمد بدران</v>
          </cell>
          <cell r="C596" t="str">
            <v>مهدي</v>
          </cell>
          <cell r="D596" t="str">
            <v>صالحه</v>
          </cell>
          <cell r="E596" t="str">
            <v>ذكر</v>
          </cell>
          <cell r="F596">
            <v>35639</v>
          </cell>
          <cell r="G596" t="str">
            <v>دمشق</v>
          </cell>
          <cell r="H596" t="str">
            <v>العربية السورية</v>
          </cell>
          <cell r="I596" t="str">
            <v>الرابعة</v>
          </cell>
          <cell r="J596" t="str">
            <v>أدبي</v>
          </cell>
          <cell r="L596" t="str">
            <v>ريف دمشق</v>
          </cell>
          <cell r="V596">
            <v>0</v>
          </cell>
        </row>
        <row r="597">
          <cell r="A597">
            <v>333354</v>
          </cell>
          <cell r="B597" t="str">
            <v>محمد فراس حمود</v>
          </cell>
          <cell r="C597" t="str">
            <v>جمال</v>
          </cell>
          <cell r="D597" t="str">
            <v>زبيده</v>
          </cell>
          <cell r="E597" t="str">
            <v>ذكر</v>
          </cell>
          <cell r="F597">
            <v>36186</v>
          </cell>
          <cell r="G597" t="str">
            <v xml:space="preserve">صبورة </v>
          </cell>
          <cell r="H597" t="str">
            <v>العربية السورية</v>
          </cell>
          <cell r="I597" t="str">
            <v>الرابعة</v>
          </cell>
          <cell r="J597" t="str">
            <v>أدبي</v>
          </cell>
          <cell r="L597" t="str">
            <v>دمشق</v>
          </cell>
          <cell r="V597">
            <v>0</v>
          </cell>
        </row>
        <row r="598">
          <cell r="A598">
            <v>333375</v>
          </cell>
          <cell r="B598" t="str">
            <v>ناهد الحمد</v>
          </cell>
          <cell r="C598" t="str">
            <v>عبداللطيف</v>
          </cell>
          <cell r="D598" t="str">
            <v>ناجيه</v>
          </cell>
          <cell r="E598" t="str">
            <v>أنثى</v>
          </cell>
          <cell r="F598">
            <v>30271</v>
          </cell>
          <cell r="G598" t="str">
            <v>الرقه</v>
          </cell>
          <cell r="H598" t="str">
            <v>العربية السورية</v>
          </cell>
          <cell r="I598" t="str">
            <v>الرابعة</v>
          </cell>
          <cell r="J598" t="str">
            <v>أدبي</v>
          </cell>
          <cell r="L598" t="str">
            <v>دمشق</v>
          </cell>
          <cell r="V598">
            <v>0</v>
          </cell>
        </row>
        <row r="599">
          <cell r="A599">
            <v>333382</v>
          </cell>
          <cell r="B599" t="str">
            <v>نور متاعه عكاش</v>
          </cell>
          <cell r="C599" t="str">
            <v>محمد</v>
          </cell>
          <cell r="D599" t="str">
            <v>هويده</v>
          </cell>
          <cell r="E599" t="str">
            <v>أنثى</v>
          </cell>
          <cell r="F599">
            <v>33868</v>
          </cell>
          <cell r="G599" t="str">
            <v>دمشق</v>
          </cell>
          <cell r="H599" t="str">
            <v>العربية السورية</v>
          </cell>
          <cell r="I599" t="str">
            <v>الرابعة</v>
          </cell>
          <cell r="J599" t="str">
            <v>أدبي</v>
          </cell>
          <cell r="L599" t="str">
            <v>دمشق</v>
          </cell>
          <cell r="V599">
            <v>0</v>
          </cell>
        </row>
        <row r="600">
          <cell r="A600">
            <v>333391</v>
          </cell>
          <cell r="B600" t="str">
            <v>هيا مدور</v>
          </cell>
          <cell r="C600" t="str">
            <v>محمد عارف</v>
          </cell>
          <cell r="D600" t="str">
            <v>رنده</v>
          </cell>
          <cell r="E600" t="str">
            <v>أنثى</v>
          </cell>
          <cell r="F600">
            <v>34582</v>
          </cell>
          <cell r="G600" t="str">
            <v>دمشق</v>
          </cell>
          <cell r="H600" t="str">
            <v>العربية السورية</v>
          </cell>
          <cell r="I600" t="str">
            <v>الرابعة</v>
          </cell>
          <cell r="J600" t="str">
            <v>أدبي</v>
          </cell>
          <cell r="L600" t="str">
            <v>دمشق</v>
          </cell>
          <cell r="V600">
            <v>0</v>
          </cell>
        </row>
        <row r="601">
          <cell r="A601">
            <v>333416</v>
          </cell>
          <cell r="B601" t="str">
            <v>اية الاسعد</v>
          </cell>
          <cell r="C601" t="str">
            <v>عبد السلام</v>
          </cell>
          <cell r="D601" t="str">
            <v>مريم</v>
          </cell>
          <cell r="E601" t="str">
            <v>أنثى</v>
          </cell>
          <cell r="F601">
            <v>35231</v>
          </cell>
          <cell r="G601" t="str">
            <v>دمشق</v>
          </cell>
          <cell r="H601" t="str">
            <v>العربية السورية</v>
          </cell>
          <cell r="I601" t="str">
            <v>الرابعة</v>
          </cell>
          <cell r="J601" t="str">
            <v>أدبي</v>
          </cell>
          <cell r="L601" t="str">
            <v>دمشق</v>
          </cell>
          <cell r="V601" t="str">
            <v>مستنفذ بنتيجة الفصل الثاني للعام 2020-2021</v>
          </cell>
        </row>
        <row r="602">
          <cell r="A602">
            <v>333417</v>
          </cell>
          <cell r="B602" t="str">
            <v>ايمان البلبوص</v>
          </cell>
          <cell r="C602" t="str">
            <v>عبد السلام</v>
          </cell>
          <cell r="D602" t="str">
            <v>انعام</v>
          </cell>
          <cell r="E602" t="str">
            <v>أنثى</v>
          </cell>
          <cell r="F602">
            <v>35447</v>
          </cell>
          <cell r="G602" t="str">
            <v>ديرالزور</v>
          </cell>
          <cell r="H602" t="str">
            <v>العربية السورية</v>
          </cell>
          <cell r="I602" t="str">
            <v>الرابعة</v>
          </cell>
          <cell r="J602" t="str">
            <v>أدبي</v>
          </cell>
          <cell r="L602" t="str">
            <v>ريف دمشق</v>
          </cell>
          <cell r="R602">
            <v>9405</v>
          </cell>
          <cell r="S602">
            <v>45722</v>
          </cell>
          <cell r="T602">
            <v>90000</v>
          </cell>
          <cell r="V602">
            <v>0</v>
          </cell>
        </row>
        <row r="603">
          <cell r="A603">
            <v>333429</v>
          </cell>
          <cell r="B603" t="str">
            <v>آلاء ابو ارشيد</v>
          </cell>
          <cell r="C603" t="str">
            <v>حسام</v>
          </cell>
          <cell r="D603" t="str">
            <v>سوزان</v>
          </cell>
          <cell r="E603" t="str">
            <v>أنثى</v>
          </cell>
          <cell r="F603">
            <v>34708</v>
          </cell>
          <cell r="G603" t="str">
            <v>دمشق</v>
          </cell>
          <cell r="H603" t="str">
            <v>العربية السورية</v>
          </cell>
          <cell r="I603" t="str">
            <v>الرابعة</v>
          </cell>
          <cell r="J603" t="str">
            <v>أدبي</v>
          </cell>
          <cell r="L603" t="str">
            <v>دمشق</v>
          </cell>
          <cell r="V603">
            <v>0</v>
          </cell>
        </row>
        <row r="604">
          <cell r="A604">
            <v>333432</v>
          </cell>
          <cell r="B604" t="str">
            <v>بتول ديب</v>
          </cell>
          <cell r="C604" t="str">
            <v>عبد الغني</v>
          </cell>
          <cell r="D604" t="str">
            <v>ثناء</v>
          </cell>
          <cell r="E604" t="str">
            <v>أنثى</v>
          </cell>
          <cell r="F604">
            <v>34912</v>
          </cell>
          <cell r="G604" t="str">
            <v>دمشق</v>
          </cell>
          <cell r="H604" t="str">
            <v>العربية السورية</v>
          </cell>
          <cell r="I604" t="str">
            <v>الرابعة</v>
          </cell>
          <cell r="J604" t="str">
            <v>علمي</v>
          </cell>
          <cell r="L604" t="str">
            <v>دمشق</v>
          </cell>
          <cell r="V604" t="str">
            <v>مستنفذ بنتيجة الفصل الثاني للعام 2021-2022</v>
          </cell>
        </row>
        <row r="605">
          <cell r="A605">
            <v>333444</v>
          </cell>
          <cell r="B605" t="str">
            <v>حازم الجنيدي</v>
          </cell>
          <cell r="C605" t="str">
            <v>زياد</v>
          </cell>
          <cell r="D605" t="str">
            <v>هند</v>
          </cell>
          <cell r="E605" t="str">
            <v>ذكر</v>
          </cell>
          <cell r="F605">
            <v>33312</v>
          </cell>
          <cell r="G605" t="str">
            <v xml:space="preserve">السويداء </v>
          </cell>
          <cell r="H605" t="str">
            <v>العربية السورية</v>
          </cell>
          <cell r="I605" t="str">
            <v>الرابعة</v>
          </cell>
          <cell r="J605" t="str">
            <v>أدبي</v>
          </cell>
          <cell r="L605" t="str">
            <v>السويداء</v>
          </cell>
          <cell r="V605" t="str">
            <v>مستنفذ بنتيجة الفصل الثاني للعام 2021-2022</v>
          </cell>
        </row>
        <row r="606">
          <cell r="A606">
            <v>333452</v>
          </cell>
          <cell r="B606" t="str">
            <v>خالد خير الدين</v>
          </cell>
          <cell r="C606" t="str">
            <v>محمد سالم</v>
          </cell>
          <cell r="D606" t="str">
            <v>صبريه</v>
          </cell>
          <cell r="E606" t="str">
            <v>ذكر</v>
          </cell>
          <cell r="F606">
            <v>28286</v>
          </cell>
          <cell r="G606" t="str">
            <v xml:space="preserve">دمشق </v>
          </cell>
          <cell r="H606" t="str">
            <v>العربية السورية</v>
          </cell>
          <cell r="I606" t="str">
            <v>الرابعة</v>
          </cell>
          <cell r="J606" t="str">
            <v>أدبي</v>
          </cell>
          <cell r="L606" t="str">
            <v>دمشق</v>
          </cell>
          <cell r="V606">
            <v>0</v>
          </cell>
        </row>
        <row r="607">
          <cell r="A607">
            <v>333455</v>
          </cell>
          <cell r="B607" t="str">
            <v>داليا بغجاتي</v>
          </cell>
          <cell r="C607" t="str">
            <v>محمد زياد</v>
          </cell>
          <cell r="D607" t="str">
            <v>ناديا</v>
          </cell>
          <cell r="E607" t="str">
            <v>أنثى</v>
          </cell>
          <cell r="F607">
            <v>31984</v>
          </cell>
          <cell r="G607" t="str">
            <v>دمشق</v>
          </cell>
          <cell r="H607" t="str">
            <v>العربية السورية</v>
          </cell>
          <cell r="I607" t="str">
            <v>الرابعة</v>
          </cell>
          <cell r="J607" t="str">
            <v>أدبي</v>
          </cell>
          <cell r="L607" t="str">
            <v>حمص</v>
          </cell>
          <cell r="V607">
            <v>0</v>
          </cell>
        </row>
        <row r="608">
          <cell r="A608">
            <v>333462</v>
          </cell>
          <cell r="B608" t="str">
            <v>رزان زهيري</v>
          </cell>
          <cell r="C608" t="str">
            <v>عبد العزيز</v>
          </cell>
          <cell r="D608" t="str">
            <v>مها</v>
          </cell>
          <cell r="E608" t="str">
            <v>أنثى</v>
          </cell>
          <cell r="F608">
            <v>27292</v>
          </cell>
          <cell r="G608" t="str">
            <v>جبله</v>
          </cell>
          <cell r="H608" t="str">
            <v>العربية السورية</v>
          </cell>
          <cell r="I608" t="str">
            <v>الرابعة</v>
          </cell>
          <cell r="J608" t="str">
            <v>علمي</v>
          </cell>
          <cell r="L608" t="str">
            <v>اللاذقية</v>
          </cell>
          <cell r="V608" t="str">
            <v>مستنفذ بنتيجة الفصل الثاني للعام 2021-2022</v>
          </cell>
        </row>
        <row r="609">
          <cell r="A609">
            <v>333499</v>
          </cell>
          <cell r="B609" t="str">
            <v>عبادة طقش</v>
          </cell>
          <cell r="C609" t="str">
            <v>علي</v>
          </cell>
          <cell r="D609" t="str">
            <v>امينه</v>
          </cell>
          <cell r="E609" t="str">
            <v>ذكر</v>
          </cell>
          <cell r="F609">
            <v>33240</v>
          </cell>
          <cell r="G609" t="str">
            <v>ترمالين</v>
          </cell>
          <cell r="H609" t="str">
            <v>العربية السورية</v>
          </cell>
          <cell r="I609" t="str">
            <v>الرابعة</v>
          </cell>
          <cell r="J609" t="str">
            <v>أدبي</v>
          </cell>
          <cell r="L609" t="str">
            <v>حلب</v>
          </cell>
          <cell r="V609">
            <v>0</v>
          </cell>
        </row>
        <row r="610">
          <cell r="A610">
            <v>333505</v>
          </cell>
          <cell r="B610" t="str">
            <v>عبير الأخرس</v>
          </cell>
          <cell r="C610" t="str">
            <v>محمد عمر</v>
          </cell>
          <cell r="D610" t="str">
            <v>أمينه</v>
          </cell>
          <cell r="E610" t="str">
            <v>أنثى</v>
          </cell>
          <cell r="F610">
            <v>33881</v>
          </cell>
          <cell r="G610" t="str">
            <v>مشفى دوما</v>
          </cell>
          <cell r="H610" t="str">
            <v>العربية السورية</v>
          </cell>
          <cell r="I610" t="str">
            <v>الرابعة</v>
          </cell>
          <cell r="J610" t="str">
            <v>أدبي</v>
          </cell>
          <cell r="L610" t="str">
            <v>ريف دمشق</v>
          </cell>
          <cell r="R610">
            <v>9353</v>
          </cell>
          <cell r="S610">
            <v>45721</v>
          </cell>
          <cell r="T610">
            <v>415000</v>
          </cell>
          <cell r="V610">
            <v>0</v>
          </cell>
        </row>
        <row r="611">
          <cell r="A611">
            <v>333508</v>
          </cell>
          <cell r="B611" t="str">
            <v>عزيزه ابو بكر</v>
          </cell>
          <cell r="C611" t="str">
            <v>رضوان</v>
          </cell>
          <cell r="D611" t="str">
            <v>روهلات</v>
          </cell>
          <cell r="E611" t="str">
            <v>أنثى</v>
          </cell>
          <cell r="F611">
            <v>32909</v>
          </cell>
          <cell r="G611" t="str">
            <v>دمشق</v>
          </cell>
          <cell r="H611" t="str">
            <v>العربية السورية</v>
          </cell>
          <cell r="I611" t="str">
            <v>الرابعة</v>
          </cell>
          <cell r="J611" t="str">
            <v>شرعية</v>
          </cell>
          <cell r="L611" t="str">
            <v>دمشق</v>
          </cell>
          <cell r="V611" t="str">
            <v>مستنفذ بنتيجة امتحانات الفصل الثاني للعام 2022-2023</v>
          </cell>
        </row>
        <row r="612">
          <cell r="A612">
            <v>333519</v>
          </cell>
          <cell r="B612" t="str">
            <v>غفران العكله</v>
          </cell>
          <cell r="C612" t="str">
            <v>خلف</v>
          </cell>
          <cell r="D612" t="str">
            <v>ابتسام</v>
          </cell>
          <cell r="E612" t="str">
            <v>أنثى</v>
          </cell>
          <cell r="F612">
            <v>35896</v>
          </cell>
          <cell r="G612" t="str">
            <v>دير الزور</v>
          </cell>
          <cell r="H612" t="str">
            <v>العربية السورية</v>
          </cell>
          <cell r="I612" t="str">
            <v>الرابعة</v>
          </cell>
          <cell r="J612" t="str">
            <v>أدبي</v>
          </cell>
          <cell r="L612" t="str">
            <v>دمشق</v>
          </cell>
          <cell r="V612">
            <v>0</v>
          </cell>
        </row>
        <row r="613">
          <cell r="A613">
            <v>333538</v>
          </cell>
          <cell r="B613" t="str">
            <v>مالدا الزيات</v>
          </cell>
          <cell r="C613" t="str">
            <v>فاروق</v>
          </cell>
          <cell r="D613" t="str">
            <v>راويه</v>
          </cell>
          <cell r="E613" t="str">
            <v>أنثى</v>
          </cell>
          <cell r="F613">
            <v>34700</v>
          </cell>
          <cell r="G613" t="str">
            <v>دمشق</v>
          </cell>
          <cell r="H613" t="str">
            <v>العربية السورية</v>
          </cell>
          <cell r="I613" t="str">
            <v>الرابعة</v>
          </cell>
          <cell r="J613" t="str">
            <v>أدبي</v>
          </cell>
          <cell r="L613" t="str">
            <v>ريف دمشق</v>
          </cell>
          <cell r="V613">
            <v>0</v>
          </cell>
        </row>
        <row r="614">
          <cell r="A614">
            <v>333577</v>
          </cell>
          <cell r="B614" t="str">
            <v>مريم سليمان</v>
          </cell>
          <cell r="C614" t="str">
            <v>محمد</v>
          </cell>
          <cell r="D614" t="str">
            <v>غاده</v>
          </cell>
          <cell r="E614" t="str">
            <v>أنثى</v>
          </cell>
          <cell r="F614">
            <v>34876</v>
          </cell>
          <cell r="G614" t="str">
            <v>الحجر</v>
          </cell>
          <cell r="H614" t="str">
            <v>العربية السورية</v>
          </cell>
          <cell r="I614" t="str">
            <v>الرابعة</v>
          </cell>
          <cell r="J614" t="str">
            <v>أدبي</v>
          </cell>
          <cell r="L614" t="str">
            <v>القنيطرة</v>
          </cell>
          <cell r="V614" t="str">
            <v>مستنفذ بنتيجة الفصل الأول للعام 2022-2023</v>
          </cell>
        </row>
        <row r="615">
          <cell r="A615">
            <v>333592</v>
          </cell>
          <cell r="B615" t="str">
            <v>ندى الحنش</v>
          </cell>
          <cell r="C615" t="str">
            <v>صبحي</v>
          </cell>
          <cell r="D615" t="str">
            <v>ثناء</v>
          </cell>
          <cell r="E615" t="str">
            <v>أنثى</v>
          </cell>
          <cell r="F615">
            <v>33898</v>
          </cell>
          <cell r="G615" t="str">
            <v>دوما</v>
          </cell>
          <cell r="H615" t="str">
            <v>العربية السورية</v>
          </cell>
          <cell r="I615" t="str">
            <v>الرابعة</v>
          </cell>
          <cell r="J615" t="str">
            <v>أدبي</v>
          </cell>
          <cell r="L615" t="str">
            <v>ريف دمشق</v>
          </cell>
          <cell r="V615">
            <v>0</v>
          </cell>
        </row>
        <row r="616">
          <cell r="A616">
            <v>333613</v>
          </cell>
          <cell r="B616" t="str">
            <v>هبه الرفاعي</v>
          </cell>
          <cell r="C616" t="str">
            <v>محمد غسان</v>
          </cell>
          <cell r="D616" t="str">
            <v>نبيله</v>
          </cell>
          <cell r="E616" t="str">
            <v>أنثى</v>
          </cell>
          <cell r="F616">
            <v>35431</v>
          </cell>
          <cell r="G616" t="str">
            <v xml:space="preserve">دمشق </v>
          </cell>
          <cell r="H616" t="str">
            <v>العربية السورية</v>
          </cell>
          <cell r="I616" t="str">
            <v>الرابعة</v>
          </cell>
          <cell r="J616" t="str">
            <v>أدبي</v>
          </cell>
          <cell r="L616" t="str">
            <v>ريف دمشق</v>
          </cell>
          <cell r="V616" t="str">
            <v>مستنفذ بنتيجة الفصل الأول للعام 2022-2023</v>
          </cell>
        </row>
        <row r="617">
          <cell r="A617">
            <v>333615</v>
          </cell>
          <cell r="B617" t="str">
            <v>هلا ابو ريشة</v>
          </cell>
          <cell r="C617" t="str">
            <v>محمد امين</v>
          </cell>
          <cell r="D617" t="str">
            <v>جميلة</v>
          </cell>
          <cell r="E617" t="str">
            <v>أنثى</v>
          </cell>
          <cell r="F617">
            <v>30736</v>
          </cell>
          <cell r="G617" t="str">
            <v>حلب</v>
          </cell>
          <cell r="H617" t="str">
            <v>الفلسطينية السورية</v>
          </cell>
          <cell r="I617" t="str">
            <v>الرابعة</v>
          </cell>
          <cell r="J617" t="str">
            <v>أدبي</v>
          </cell>
          <cell r="K617">
            <v>2001</v>
          </cell>
          <cell r="L617" t="str">
            <v>ريف دمشق</v>
          </cell>
          <cell r="V617" t="str">
            <v>مستنفذ فصل أول 2022-2023</v>
          </cell>
        </row>
        <row r="618">
          <cell r="A618">
            <v>333650</v>
          </cell>
          <cell r="B618" t="str">
            <v>عمر محمد</v>
          </cell>
          <cell r="C618" t="str">
            <v>هاني</v>
          </cell>
          <cell r="D618" t="str">
            <v>يسرى</v>
          </cell>
          <cell r="E618" t="str">
            <v>ذكر</v>
          </cell>
          <cell r="F618">
            <v>36015</v>
          </cell>
          <cell r="G618" t="str">
            <v xml:space="preserve">دمشق </v>
          </cell>
          <cell r="H618" t="str">
            <v>العربية السورية</v>
          </cell>
          <cell r="I618" t="str">
            <v>الرابعة</v>
          </cell>
          <cell r="J618" t="str">
            <v>أدبي</v>
          </cell>
          <cell r="L618" t="str">
            <v>القنيطرة</v>
          </cell>
          <cell r="V618" t="str">
            <v>مستنفذ بنتيجة الفصل الأول للعام 2022-2023</v>
          </cell>
        </row>
        <row r="619">
          <cell r="A619">
            <v>333665</v>
          </cell>
          <cell r="B619" t="str">
            <v>غفران أبو عباس</v>
          </cell>
          <cell r="C619" t="str">
            <v>محمد نبيل</v>
          </cell>
          <cell r="D619" t="str">
            <v>ميسون</v>
          </cell>
          <cell r="I619" t="str">
            <v>الرابعة</v>
          </cell>
          <cell r="V619">
            <v>0</v>
          </cell>
        </row>
        <row r="620">
          <cell r="A620">
            <v>333675</v>
          </cell>
          <cell r="B620" t="str">
            <v>غاده الصارم</v>
          </cell>
          <cell r="C620" t="str">
            <v>محمود</v>
          </cell>
          <cell r="D620" t="str">
            <v>امنه</v>
          </cell>
          <cell r="E620" t="str">
            <v>أنثى</v>
          </cell>
          <cell r="F620">
            <v>30970</v>
          </cell>
          <cell r="G620" t="str">
            <v>قارة</v>
          </cell>
          <cell r="H620" t="str">
            <v>العربية السورية</v>
          </cell>
          <cell r="I620" t="str">
            <v>الرابعة</v>
          </cell>
          <cell r="J620" t="str">
            <v>أدبي</v>
          </cell>
          <cell r="L620" t="str">
            <v>ريف دمشق</v>
          </cell>
          <cell r="V620">
            <v>0</v>
          </cell>
        </row>
        <row r="621">
          <cell r="A621">
            <v>333699</v>
          </cell>
          <cell r="B621" t="str">
            <v>محمد الدياب</v>
          </cell>
          <cell r="C621" t="str">
            <v>دياب</v>
          </cell>
          <cell r="D621" t="str">
            <v>ضحوه</v>
          </cell>
          <cell r="E621" t="str">
            <v>ذكر</v>
          </cell>
          <cell r="F621">
            <v>32903</v>
          </cell>
          <cell r="G621" t="str">
            <v>حماه</v>
          </cell>
          <cell r="H621" t="str">
            <v>العربية السورية</v>
          </cell>
          <cell r="I621" t="str">
            <v>الرابعة</v>
          </cell>
          <cell r="J621" t="str">
            <v>علمي</v>
          </cell>
          <cell r="L621" t="str">
            <v>دمشق</v>
          </cell>
          <cell r="V621" t="str">
            <v>مستنفذ بنتيجة الفصل الأول للعام 2022-2023</v>
          </cell>
        </row>
        <row r="622">
          <cell r="A622">
            <v>333776</v>
          </cell>
          <cell r="B622" t="str">
            <v>أحمد دعبول</v>
          </cell>
          <cell r="C622" t="str">
            <v>فيصل</v>
          </cell>
          <cell r="D622" t="str">
            <v>هاديا</v>
          </cell>
          <cell r="I622" t="str">
            <v>الرابعة</v>
          </cell>
          <cell r="V622" t="str">
            <v>إعادة ارتباط فصل أول 2023-2024</v>
          </cell>
        </row>
        <row r="623">
          <cell r="A623">
            <v>333796</v>
          </cell>
          <cell r="B623" t="str">
            <v>اسراء السبيتان</v>
          </cell>
          <cell r="C623" t="str">
            <v>علي</v>
          </cell>
          <cell r="D623" t="str">
            <v>غزاله</v>
          </cell>
          <cell r="E623" t="str">
            <v>أنثى</v>
          </cell>
          <cell r="F623">
            <v>35252</v>
          </cell>
          <cell r="G623" t="str">
            <v xml:space="preserve">دمشق </v>
          </cell>
          <cell r="H623" t="str">
            <v>العربية السورية</v>
          </cell>
          <cell r="I623" t="str">
            <v>الرابعة</v>
          </cell>
          <cell r="J623" t="str">
            <v>علمي</v>
          </cell>
          <cell r="L623" t="str">
            <v>ريف دمشق</v>
          </cell>
          <cell r="V623">
            <v>0</v>
          </cell>
        </row>
        <row r="624">
          <cell r="A624">
            <v>333802</v>
          </cell>
          <cell r="B624" t="str">
            <v>اسماعيل المحمد</v>
          </cell>
          <cell r="C624" t="str">
            <v>ابراهيم</v>
          </cell>
          <cell r="D624" t="str">
            <v>مريم</v>
          </cell>
          <cell r="E624" t="str">
            <v>ذكر</v>
          </cell>
          <cell r="F624">
            <v>33489</v>
          </cell>
          <cell r="G624" t="str">
            <v>الكرامة</v>
          </cell>
          <cell r="H624" t="str">
            <v>العربية السورية</v>
          </cell>
          <cell r="I624" t="str">
            <v>الرابعة</v>
          </cell>
          <cell r="J624" t="str">
            <v>أدبي</v>
          </cell>
          <cell r="L624" t="str">
            <v>الرقة</v>
          </cell>
          <cell r="V624">
            <v>0</v>
          </cell>
        </row>
        <row r="625">
          <cell r="A625">
            <v>333810</v>
          </cell>
          <cell r="B625" t="str">
            <v>الاء الفهد</v>
          </cell>
          <cell r="C625" t="str">
            <v>بكر</v>
          </cell>
          <cell r="D625" t="str">
            <v>هيفاء</v>
          </cell>
          <cell r="E625" t="str">
            <v>أنثى</v>
          </cell>
          <cell r="F625">
            <v>34342</v>
          </cell>
          <cell r="G625" t="str">
            <v>دمشق</v>
          </cell>
          <cell r="H625" t="str">
            <v>العربية السورية</v>
          </cell>
          <cell r="I625" t="str">
            <v>الرابعة</v>
          </cell>
          <cell r="J625" t="str">
            <v>أدبي</v>
          </cell>
          <cell r="L625" t="str">
            <v>دمشق</v>
          </cell>
          <cell r="V625">
            <v>0</v>
          </cell>
        </row>
        <row r="626">
          <cell r="A626">
            <v>333830</v>
          </cell>
          <cell r="B626" t="str">
            <v>امل عربشه</v>
          </cell>
          <cell r="C626" t="str">
            <v>خالد</v>
          </cell>
          <cell r="D626" t="str">
            <v>ابتسام</v>
          </cell>
          <cell r="E626" t="str">
            <v>أنثى</v>
          </cell>
          <cell r="F626">
            <v>33651</v>
          </cell>
          <cell r="G626" t="str">
            <v>دمشق</v>
          </cell>
          <cell r="H626" t="str">
            <v>العربية السورية</v>
          </cell>
          <cell r="I626" t="str">
            <v>الرابعة</v>
          </cell>
          <cell r="J626" t="str">
            <v>علمي</v>
          </cell>
          <cell r="L626" t="str">
            <v>دمشق</v>
          </cell>
          <cell r="V626">
            <v>0</v>
          </cell>
        </row>
        <row r="627">
          <cell r="A627">
            <v>333832</v>
          </cell>
          <cell r="B627" t="str">
            <v>امنة علي</v>
          </cell>
          <cell r="C627" t="str">
            <v>محمود</v>
          </cell>
          <cell r="D627" t="str">
            <v>فتحية</v>
          </cell>
          <cell r="E627" t="str">
            <v>أنثى</v>
          </cell>
          <cell r="F627">
            <v>26931</v>
          </cell>
          <cell r="G627" t="str">
            <v>خان دنون</v>
          </cell>
          <cell r="H627" t="str">
            <v>الفلسطينية السورية</v>
          </cell>
          <cell r="I627" t="str">
            <v>الرابعة</v>
          </cell>
          <cell r="J627" t="str">
            <v>أدبي</v>
          </cell>
          <cell r="L627" t="str">
            <v>ريف دمشق</v>
          </cell>
          <cell r="V627">
            <v>0</v>
          </cell>
        </row>
        <row r="628">
          <cell r="A628">
            <v>333880</v>
          </cell>
          <cell r="B628" t="str">
            <v>أيمن الياسين</v>
          </cell>
          <cell r="C628" t="str">
            <v>محمد</v>
          </cell>
          <cell r="D628" t="str">
            <v>أمينة</v>
          </cell>
          <cell r="E628" t="str">
            <v>ذكر</v>
          </cell>
          <cell r="F628">
            <v>35966</v>
          </cell>
          <cell r="G628" t="str">
            <v>الدانا</v>
          </cell>
          <cell r="H628" t="str">
            <v>العربية السورية</v>
          </cell>
          <cell r="I628" t="str">
            <v>الرابعة</v>
          </cell>
          <cell r="J628" t="str">
            <v>علمي</v>
          </cell>
          <cell r="L628" t="str">
            <v>طرطوس</v>
          </cell>
          <cell r="V628">
            <v>0</v>
          </cell>
        </row>
        <row r="629">
          <cell r="A629">
            <v>333891</v>
          </cell>
          <cell r="B629" t="str">
            <v>آلاء صليلو</v>
          </cell>
          <cell r="C629" t="str">
            <v>محمد معتز بالله</v>
          </cell>
          <cell r="D629" t="str">
            <v>ناهده</v>
          </cell>
          <cell r="E629" t="str">
            <v>أنثى</v>
          </cell>
          <cell r="F629">
            <v>35192</v>
          </cell>
          <cell r="G629" t="str">
            <v>دمشق</v>
          </cell>
          <cell r="H629" t="str">
            <v>العربية السورية</v>
          </cell>
          <cell r="I629" t="str">
            <v>الرابعة</v>
          </cell>
          <cell r="J629" t="str">
            <v>أدبي</v>
          </cell>
          <cell r="L629" t="str">
            <v>ريف دمشق</v>
          </cell>
          <cell r="V629">
            <v>0</v>
          </cell>
        </row>
        <row r="630">
          <cell r="A630">
            <v>333920</v>
          </cell>
          <cell r="B630" t="str">
            <v>بشار العباس</v>
          </cell>
          <cell r="C630" t="str">
            <v>دحام</v>
          </cell>
          <cell r="D630" t="str">
            <v>كوثر</v>
          </cell>
          <cell r="E630" t="str">
            <v>ذكر</v>
          </cell>
          <cell r="F630">
            <v>35431</v>
          </cell>
          <cell r="G630" t="str">
            <v>القنيطرة</v>
          </cell>
          <cell r="H630" t="str">
            <v>العربية السورية</v>
          </cell>
          <cell r="I630" t="str">
            <v>الرابعة</v>
          </cell>
          <cell r="J630" t="str">
            <v>أدبي</v>
          </cell>
          <cell r="L630" t="str">
            <v>ريف دمشق</v>
          </cell>
          <cell r="V630">
            <v>0</v>
          </cell>
        </row>
        <row r="631">
          <cell r="A631">
            <v>333936</v>
          </cell>
          <cell r="B631" t="str">
            <v>تركي محفوض</v>
          </cell>
          <cell r="C631" t="str">
            <v>قومات</v>
          </cell>
          <cell r="D631" t="str">
            <v>لما</v>
          </cell>
          <cell r="E631" t="str">
            <v>أنثى</v>
          </cell>
          <cell r="H631" t="str">
            <v>العربية السورية</v>
          </cell>
          <cell r="I631" t="str">
            <v>الرابعة</v>
          </cell>
          <cell r="V631">
            <v>0</v>
          </cell>
        </row>
        <row r="632">
          <cell r="A632">
            <v>333940</v>
          </cell>
          <cell r="B632" t="str">
            <v>تميم سلمون</v>
          </cell>
          <cell r="C632" t="str">
            <v>علي</v>
          </cell>
          <cell r="D632" t="str">
            <v>فطوم</v>
          </cell>
          <cell r="E632" t="str">
            <v>ذكر</v>
          </cell>
          <cell r="F632">
            <v>27450</v>
          </cell>
          <cell r="G632" t="str">
            <v xml:space="preserve">مصياف </v>
          </cell>
          <cell r="H632" t="str">
            <v>العربية السورية</v>
          </cell>
          <cell r="I632" t="str">
            <v>الرابعة</v>
          </cell>
          <cell r="J632" t="str">
            <v>أدبي</v>
          </cell>
          <cell r="L632" t="str">
            <v>حماة</v>
          </cell>
          <cell r="V632">
            <v>0</v>
          </cell>
        </row>
        <row r="633">
          <cell r="A633">
            <v>333980</v>
          </cell>
          <cell r="B633" t="str">
            <v>حسن حاج</v>
          </cell>
          <cell r="C633" t="str">
            <v>محمود</v>
          </cell>
          <cell r="D633" t="str">
            <v>وردة</v>
          </cell>
          <cell r="E633" t="str">
            <v>ذكر</v>
          </cell>
          <cell r="H633" t="str">
            <v>العربية السورية</v>
          </cell>
          <cell r="I633" t="str">
            <v>الرابعة</v>
          </cell>
          <cell r="V633" t="str">
            <v>مستنفذ بنتيجة امتحانات الفصل الأول 2023-2024</v>
          </cell>
        </row>
        <row r="634">
          <cell r="A634">
            <v>334024</v>
          </cell>
          <cell r="B634" t="str">
            <v>خلدون موسى</v>
          </cell>
          <cell r="C634" t="str">
            <v>عبدالرحمن</v>
          </cell>
          <cell r="D634" t="str">
            <v>مريم</v>
          </cell>
          <cell r="E634" t="str">
            <v>ذكر</v>
          </cell>
          <cell r="F634">
            <v>33633</v>
          </cell>
          <cell r="G634" t="str">
            <v>ريف دمشق</v>
          </cell>
          <cell r="H634" t="str">
            <v>العربية السورية</v>
          </cell>
          <cell r="I634" t="str">
            <v>الرابعة</v>
          </cell>
          <cell r="J634" t="str">
            <v>أدبي</v>
          </cell>
          <cell r="L634" t="str">
            <v>القنيطرة</v>
          </cell>
          <cell r="V634">
            <v>0</v>
          </cell>
        </row>
        <row r="635">
          <cell r="A635">
            <v>334045</v>
          </cell>
          <cell r="B635" t="str">
            <v>دعاء الشيخ ابراهيم</v>
          </cell>
          <cell r="C635" t="str">
            <v>امين</v>
          </cell>
          <cell r="D635" t="str">
            <v>حنان</v>
          </cell>
          <cell r="E635" t="str">
            <v>أنثى</v>
          </cell>
          <cell r="F635">
            <v>32539</v>
          </cell>
          <cell r="G635" t="str">
            <v>دوما</v>
          </cell>
          <cell r="H635" t="str">
            <v>العربية السورية</v>
          </cell>
          <cell r="I635" t="str">
            <v>الرابعة</v>
          </cell>
          <cell r="J635" t="str">
            <v>علمي</v>
          </cell>
          <cell r="L635" t="str">
            <v>ريف دمشق</v>
          </cell>
          <cell r="V635">
            <v>0</v>
          </cell>
        </row>
        <row r="636">
          <cell r="A636">
            <v>334084</v>
          </cell>
          <cell r="B636" t="str">
            <v>رشا ابراهيم</v>
          </cell>
          <cell r="C636" t="str">
            <v>ابراهيم</v>
          </cell>
          <cell r="D636" t="str">
            <v>رويده</v>
          </cell>
          <cell r="E636" t="str">
            <v>أنثى</v>
          </cell>
          <cell r="F636">
            <v>35262</v>
          </cell>
          <cell r="G636" t="str">
            <v>دمشق</v>
          </cell>
          <cell r="H636" t="str">
            <v>العربية السورية</v>
          </cell>
          <cell r="I636" t="str">
            <v>الرابعة</v>
          </cell>
          <cell r="J636" t="str">
            <v>أدبي</v>
          </cell>
          <cell r="L636" t="str">
            <v>القنيطرة</v>
          </cell>
          <cell r="V636">
            <v>0</v>
          </cell>
        </row>
        <row r="637">
          <cell r="A637">
            <v>334086</v>
          </cell>
          <cell r="B637" t="str">
            <v>رشا الطراد</v>
          </cell>
          <cell r="C637" t="str">
            <v>خالد</v>
          </cell>
          <cell r="D637" t="str">
            <v>سميا</v>
          </cell>
          <cell r="E637" t="str">
            <v>أنثى</v>
          </cell>
          <cell r="F637">
            <v>34455</v>
          </cell>
          <cell r="G637" t="str">
            <v>ازرع</v>
          </cell>
          <cell r="H637" t="str">
            <v>العربية السورية</v>
          </cell>
          <cell r="I637" t="str">
            <v>الرابعة</v>
          </cell>
          <cell r="J637" t="str">
            <v>علمي</v>
          </cell>
          <cell r="L637" t="str">
            <v>درعا</v>
          </cell>
          <cell r="V637">
            <v>0</v>
          </cell>
        </row>
        <row r="638">
          <cell r="A638">
            <v>334146</v>
          </cell>
          <cell r="B638" t="str">
            <v>ريم حسين عزالدين</v>
          </cell>
          <cell r="C638" t="str">
            <v>احمد</v>
          </cell>
          <cell r="D638" t="str">
            <v>حورية</v>
          </cell>
          <cell r="E638" t="str">
            <v>أنثى</v>
          </cell>
          <cell r="F638">
            <v>34354</v>
          </cell>
          <cell r="G638" t="str">
            <v xml:space="preserve">دابق </v>
          </cell>
          <cell r="H638" t="str">
            <v>العربية السورية</v>
          </cell>
          <cell r="I638" t="str">
            <v>الرابعة</v>
          </cell>
          <cell r="J638" t="str">
            <v>أدبي</v>
          </cell>
          <cell r="L638" t="str">
            <v>حلب</v>
          </cell>
          <cell r="V638">
            <v>0</v>
          </cell>
        </row>
        <row r="639">
          <cell r="A639">
            <v>334194</v>
          </cell>
          <cell r="B639" t="str">
            <v>سلوى شمالي</v>
          </cell>
          <cell r="C639" t="str">
            <v>منير</v>
          </cell>
          <cell r="D639" t="str">
            <v>بهيجه</v>
          </cell>
          <cell r="E639" t="str">
            <v>أنثى</v>
          </cell>
          <cell r="F639">
            <v>32660</v>
          </cell>
          <cell r="G639" t="str">
            <v xml:space="preserve">حمص </v>
          </cell>
          <cell r="H639" t="str">
            <v>العربية السورية</v>
          </cell>
          <cell r="I639" t="str">
            <v>الرابعة</v>
          </cell>
          <cell r="J639" t="str">
            <v>أدبي</v>
          </cell>
          <cell r="L639" t="str">
            <v>حمص</v>
          </cell>
          <cell r="V639">
            <v>0</v>
          </cell>
        </row>
        <row r="640">
          <cell r="A640">
            <v>334197</v>
          </cell>
          <cell r="B640" t="str">
            <v>سليمان المصري</v>
          </cell>
          <cell r="C640" t="str">
            <v>محمد</v>
          </cell>
          <cell r="D640" t="str">
            <v>فاطمة</v>
          </cell>
          <cell r="E640" t="str">
            <v>ذكر</v>
          </cell>
          <cell r="F640">
            <v>32904</v>
          </cell>
          <cell r="G640" t="str">
            <v xml:space="preserve">درعا </v>
          </cell>
          <cell r="H640" t="str">
            <v>العربية السورية</v>
          </cell>
          <cell r="I640" t="str">
            <v>الرابعة</v>
          </cell>
          <cell r="J640" t="str">
            <v>أدبي</v>
          </cell>
          <cell r="L640" t="str">
            <v>ريف دمشق</v>
          </cell>
          <cell r="V640">
            <v>0</v>
          </cell>
        </row>
        <row r="641">
          <cell r="A641">
            <v>334202</v>
          </cell>
          <cell r="B641" t="str">
            <v>سمر الشيخ محمد</v>
          </cell>
          <cell r="C641" t="str">
            <v>محمد كمال</v>
          </cell>
          <cell r="D641" t="str">
            <v>صبحيه</v>
          </cell>
          <cell r="E641" t="str">
            <v>أنثى</v>
          </cell>
          <cell r="F641">
            <v>31783</v>
          </cell>
          <cell r="G641" t="str">
            <v>جديدة عرطوز</v>
          </cell>
          <cell r="H641" t="str">
            <v>العربية السورية</v>
          </cell>
          <cell r="I641" t="str">
            <v>الرابعة</v>
          </cell>
          <cell r="J641" t="str">
            <v>أدبي</v>
          </cell>
          <cell r="L641" t="str">
            <v>ريف دمشق</v>
          </cell>
          <cell r="V641">
            <v>0</v>
          </cell>
        </row>
        <row r="642">
          <cell r="A642">
            <v>334212</v>
          </cell>
          <cell r="B642" t="str">
            <v>سهى الشحاده</v>
          </cell>
          <cell r="C642" t="str">
            <v>سعيد</v>
          </cell>
          <cell r="D642" t="str">
            <v>فريزه</v>
          </cell>
          <cell r="E642" t="str">
            <v>أنثى</v>
          </cell>
          <cell r="F642">
            <v>34137</v>
          </cell>
          <cell r="G642" t="str">
            <v>الحجر الاسود</v>
          </cell>
          <cell r="H642" t="str">
            <v>العربية السورية</v>
          </cell>
          <cell r="I642" t="str">
            <v>الرابعة</v>
          </cell>
          <cell r="J642" t="str">
            <v>أدبي</v>
          </cell>
          <cell r="L642" t="str">
            <v>القنيطرة</v>
          </cell>
          <cell r="V642">
            <v>0</v>
          </cell>
        </row>
        <row r="643">
          <cell r="A643">
            <v>334225</v>
          </cell>
          <cell r="B643" t="str">
            <v>شروق السيد</v>
          </cell>
          <cell r="C643" t="str">
            <v>صلاح</v>
          </cell>
          <cell r="D643" t="str">
            <v>وفاء</v>
          </cell>
          <cell r="E643" t="str">
            <v>أنثى</v>
          </cell>
          <cell r="F643">
            <v>35236</v>
          </cell>
          <cell r="G643" t="str">
            <v>التل</v>
          </cell>
          <cell r="H643" t="str">
            <v>العربية السورية</v>
          </cell>
          <cell r="I643" t="str">
            <v>الرابعة</v>
          </cell>
          <cell r="J643" t="str">
            <v>علمي</v>
          </cell>
          <cell r="L643" t="str">
            <v>ريف دمشق</v>
          </cell>
          <cell r="V643">
            <v>0</v>
          </cell>
        </row>
        <row r="644">
          <cell r="A644">
            <v>334310</v>
          </cell>
          <cell r="B644" t="str">
            <v>علاءالدين لول</v>
          </cell>
          <cell r="C644" t="str">
            <v>محمد ميسر</v>
          </cell>
          <cell r="D644" t="str">
            <v>ردينة</v>
          </cell>
          <cell r="E644" t="str">
            <v>ذكر</v>
          </cell>
          <cell r="F644">
            <v>31934</v>
          </cell>
          <cell r="G644" t="str">
            <v>ادلب</v>
          </cell>
          <cell r="H644" t="str">
            <v>العربية السورية</v>
          </cell>
          <cell r="I644" t="str">
            <v>الرابعة</v>
          </cell>
          <cell r="J644" t="str">
            <v>أدبي</v>
          </cell>
          <cell r="L644" t="str">
            <v>ادلب</v>
          </cell>
          <cell r="V644">
            <v>0</v>
          </cell>
        </row>
        <row r="645">
          <cell r="A645">
            <v>334361</v>
          </cell>
          <cell r="B645" t="str">
            <v>عمران السيد حسين</v>
          </cell>
          <cell r="C645" t="str">
            <v>عبود</v>
          </cell>
          <cell r="D645" t="str">
            <v>فتحيه</v>
          </cell>
          <cell r="E645" t="str">
            <v>ذكر</v>
          </cell>
          <cell r="F645">
            <v>30333</v>
          </cell>
          <cell r="G645" t="str">
            <v>دير الزور</v>
          </cell>
          <cell r="H645" t="str">
            <v>العربية السورية</v>
          </cell>
          <cell r="I645" t="str">
            <v>الرابعة</v>
          </cell>
          <cell r="J645" t="str">
            <v>أدبي</v>
          </cell>
          <cell r="L645" t="str">
            <v>دير الزور</v>
          </cell>
          <cell r="V645">
            <v>0</v>
          </cell>
        </row>
        <row r="646">
          <cell r="A646">
            <v>334415</v>
          </cell>
          <cell r="B646" t="str">
            <v>فيروز العلي</v>
          </cell>
          <cell r="C646" t="str">
            <v>عبد القادر</v>
          </cell>
          <cell r="D646" t="str">
            <v>عائشه</v>
          </cell>
          <cell r="E646" t="str">
            <v>أنثى</v>
          </cell>
          <cell r="F646">
            <v>35065</v>
          </cell>
          <cell r="G646" t="str">
            <v>درعا</v>
          </cell>
          <cell r="H646" t="str">
            <v>العربية السورية</v>
          </cell>
          <cell r="I646" t="str">
            <v>الرابعة</v>
          </cell>
          <cell r="J646" t="str">
            <v>علمي</v>
          </cell>
          <cell r="L646" t="str">
            <v>درعا</v>
          </cell>
          <cell r="V646">
            <v>0</v>
          </cell>
        </row>
        <row r="647">
          <cell r="A647">
            <v>334493</v>
          </cell>
          <cell r="B647" t="str">
            <v>محمد بالوش</v>
          </cell>
          <cell r="C647" t="str">
            <v>مسعود</v>
          </cell>
          <cell r="D647" t="str">
            <v>حوريه</v>
          </cell>
          <cell r="E647" t="str">
            <v>ذكر</v>
          </cell>
          <cell r="F647">
            <v>31985</v>
          </cell>
          <cell r="G647" t="str">
            <v xml:space="preserve">دمشق </v>
          </cell>
          <cell r="H647" t="str">
            <v>العربية السورية</v>
          </cell>
          <cell r="I647" t="str">
            <v>الرابعة</v>
          </cell>
          <cell r="J647" t="str">
            <v>علمي</v>
          </cell>
          <cell r="L647" t="str">
            <v>ريف دمشق</v>
          </cell>
          <cell r="V647">
            <v>0</v>
          </cell>
        </row>
        <row r="648">
          <cell r="A648">
            <v>334508</v>
          </cell>
          <cell r="B648" t="str">
            <v>محمد شاهين</v>
          </cell>
          <cell r="C648" t="str">
            <v>احمد</v>
          </cell>
          <cell r="D648" t="str">
            <v>ميساء</v>
          </cell>
          <cell r="E648" t="str">
            <v>ذكر</v>
          </cell>
          <cell r="F648">
            <v>35796</v>
          </cell>
          <cell r="G648" t="str">
            <v>جبعدين</v>
          </cell>
          <cell r="H648" t="str">
            <v>العربية السورية</v>
          </cell>
          <cell r="I648" t="str">
            <v>الرابعة</v>
          </cell>
          <cell r="J648" t="str">
            <v>أدبي</v>
          </cell>
          <cell r="L648" t="str">
            <v>دمشق</v>
          </cell>
          <cell r="V648">
            <v>0</v>
          </cell>
        </row>
        <row r="649">
          <cell r="A649">
            <v>334513</v>
          </cell>
          <cell r="B649" t="str">
            <v>محمد طه</v>
          </cell>
          <cell r="C649" t="str">
            <v>محمود</v>
          </cell>
          <cell r="D649" t="str">
            <v>ايمان</v>
          </cell>
          <cell r="E649" t="str">
            <v>ذكر</v>
          </cell>
          <cell r="F649">
            <v>35490</v>
          </cell>
          <cell r="G649" t="str">
            <v>الحريه</v>
          </cell>
          <cell r="H649" t="str">
            <v>العربية السورية</v>
          </cell>
          <cell r="I649" t="str">
            <v>الرابعة</v>
          </cell>
          <cell r="J649" t="str">
            <v>علمي</v>
          </cell>
          <cell r="L649" t="str">
            <v>القنيطرة</v>
          </cell>
          <cell r="V649">
            <v>0</v>
          </cell>
        </row>
        <row r="650">
          <cell r="A650">
            <v>334522</v>
          </cell>
          <cell r="B650" t="str">
            <v>محمد كلسلي</v>
          </cell>
          <cell r="C650" t="str">
            <v>فؤادمعتز</v>
          </cell>
          <cell r="D650" t="str">
            <v>جمانة</v>
          </cell>
          <cell r="E650" t="str">
            <v>ذكر</v>
          </cell>
          <cell r="F650">
            <v>30935</v>
          </cell>
          <cell r="G650" t="str">
            <v xml:space="preserve">اللاذقية </v>
          </cell>
          <cell r="H650" t="str">
            <v>العربية السورية</v>
          </cell>
          <cell r="I650" t="str">
            <v>الرابعة</v>
          </cell>
          <cell r="J650" t="str">
            <v>علمي</v>
          </cell>
          <cell r="L650" t="str">
            <v>ريف دمشق</v>
          </cell>
          <cell r="V650">
            <v>0</v>
          </cell>
        </row>
        <row r="651">
          <cell r="A651">
            <v>334528</v>
          </cell>
          <cell r="B651" t="str">
            <v>محمد معلا</v>
          </cell>
          <cell r="C651" t="str">
            <v>هيثم</v>
          </cell>
          <cell r="D651" t="str">
            <v>غيده</v>
          </cell>
          <cell r="E651" t="str">
            <v>ذكر</v>
          </cell>
          <cell r="F651">
            <v>35278</v>
          </cell>
          <cell r="G651" t="str">
            <v>دمشق</v>
          </cell>
          <cell r="H651" t="str">
            <v>العربية السورية</v>
          </cell>
          <cell r="I651" t="str">
            <v>الرابعة</v>
          </cell>
          <cell r="J651" t="str">
            <v>علمي</v>
          </cell>
          <cell r="L651" t="str">
            <v>حماة</v>
          </cell>
          <cell r="V651">
            <v>0</v>
          </cell>
        </row>
        <row r="652">
          <cell r="A652">
            <v>334572</v>
          </cell>
          <cell r="B652" t="str">
            <v>مروة حاج قدور</v>
          </cell>
          <cell r="C652" t="str">
            <v>عبدالقدوس</v>
          </cell>
          <cell r="D652" t="str">
            <v>روضة</v>
          </cell>
          <cell r="E652" t="str">
            <v>أنثى</v>
          </cell>
          <cell r="F652">
            <v>35798</v>
          </cell>
          <cell r="G652" t="str">
            <v>قطيفة</v>
          </cell>
          <cell r="H652" t="str">
            <v>العربية السورية</v>
          </cell>
          <cell r="I652" t="str">
            <v>الرابعة</v>
          </cell>
          <cell r="J652" t="str">
            <v>أدبي</v>
          </cell>
          <cell r="L652" t="str">
            <v>ريف دمشق</v>
          </cell>
          <cell r="V652">
            <v>0</v>
          </cell>
        </row>
        <row r="653">
          <cell r="A653">
            <v>334573</v>
          </cell>
          <cell r="B653" t="str">
            <v>مروة خنجر</v>
          </cell>
          <cell r="C653" t="str">
            <v>محمد وفيق</v>
          </cell>
          <cell r="D653" t="str">
            <v>نعمه</v>
          </cell>
          <cell r="E653" t="str">
            <v>أنثى</v>
          </cell>
          <cell r="F653">
            <v>34869</v>
          </cell>
          <cell r="G653" t="str">
            <v>الرياض</v>
          </cell>
          <cell r="H653" t="str">
            <v>العربية السورية</v>
          </cell>
          <cell r="I653" t="str">
            <v>الرابعة</v>
          </cell>
          <cell r="V653">
            <v>0</v>
          </cell>
        </row>
        <row r="654">
          <cell r="A654">
            <v>334588</v>
          </cell>
          <cell r="B654" t="str">
            <v>مصطفى المصطفى العبدو</v>
          </cell>
          <cell r="C654" t="str">
            <v>حسن</v>
          </cell>
          <cell r="D654" t="str">
            <v>مجيده</v>
          </cell>
          <cell r="E654" t="str">
            <v>ذكر</v>
          </cell>
          <cell r="F654">
            <v>34926</v>
          </cell>
          <cell r="G654" t="str">
            <v>غرور</v>
          </cell>
          <cell r="H654" t="str">
            <v>العربية السورية</v>
          </cell>
          <cell r="I654" t="str">
            <v>الرابعة</v>
          </cell>
          <cell r="J654" t="str">
            <v>علمي</v>
          </cell>
          <cell r="L654" t="str">
            <v>دمشق</v>
          </cell>
          <cell r="V654">
            <v>0</v>
          </cell>
        </row>
        <row r="655">
          <cell r="A655">
            <v>334630</v>
          </cell>
          <cell r="B655" t="str">
            <v>ميس الصالح</v>
          </cell>
          <cell r="C655" t="str">
            <v>محمد</v>
          </cell>
          <cell r="D655" t="str">
            <v>سعده</v>
          </cell>
          <cell r="E655" t="str">
            <v>أنثى</v>
          </cell>
          <cell r="F655">
            <v>35505</v>
          </cell>
          <cell r="G655" t="str">
            <v>دمشق</v>
          </cell>
          <cell r="H655" t="str">
            <v>العربية السورية</v>
          </cell>
          <cell r="I655" t="str">
            <v>الرابعة</v>
          </cell>
          <cell r="J655" t="str">
            <v>علمي</v>
          </cell>
          <cell r="L655" t="str">
            <v>ريف دمشق</v>
          </cell>
          <cell r="V655">
            <v>0</v>
          </cell>
        </row>
        <row r="656">
          <cell r="A656">
            <v>334653</v>
          </cell>
          <cell r="B656" t="str">
            <v>نشأت شرف</v>
          </cell>
          <cell r="C656" t="str">
            <v>فارس</v>
          </cell>
          <cell r="D656" t="str">
            <v>رمزيه</v>
          </cell>
          <cell r="E656" t="str">
            <v>ذكر</v>
          </cell>
          <cell r="F656">
            <v>31805</v>
          </cell>
          <cell r="G656" t="str">
            <v>ذكير</v>
          </cell>
          <cell r="H656" t="str">
            <v>العربية السورية</v>
          </cell>
          <cell r="I656" t="str">
            <v>الرابعة</v>
          </cell>
          <cell r="J656" t="str">
            <v>أدبي</v>
          </cell>
          <cell r="L656" t="str">
            <v>السويداء</v>
          </cell>
          <cell r="V656">
            <v>0</v>
          </cell>
        </row>
        <row r="657">
          <cell r="A657">
            <v>334655</v>
          </cell>
          <cell r="B657" t="str">
            <v>نعيم أمانة</v>
          </cell>
          <cell r="C657" t="str">
            <v>عبدالجليل</v>
          </cell>
          <cell r="D657" t="str">
            <v>خديجة</v>
          </cell>
          <cell r="E657" t="str">
            <v>ذكر</v>
          </cell>
          <cell r="F657">
            <v>33606</v>
          </cell>
          <cell r="G657" t="str">
            <v>زبداني</v>
          </cell>
          <cell r="H657" t="str">
            <v>العربية السورية</v>
          </cell>
          <cell r="I657" t="str">
            <v>الرابعة</v>
          </cell>
          <cell r="J657" t="str">
            <v>علمي</v>
          </cell>
          <cell r="L657" t="str">
            <v>دمشق</v>
          </cell>
          <cell r="V657">
            <v>0</v>
          </cell>
        </row>
        <row r="658">
          <cell r="A658">
            <v>334673</v>
          </cell>
          <cell r="B658" t="str">
            <v>نور علوش</v>
          </cell>
          <cell r="C658" t="str">
            <v>هيثم</v>
          </cell>
          <cell r="D658" t="str">
            <v>اميره</v>
          </cell>
          <cell r="E658" t="str">
            <v>أنثى</v>
          </cell>
          <cell r="F658">
            <v>31778</v>
          </cell>
          <cell r="G658" t="str">
            <v xml:space="preserve">المعضمية  </v>
          </cell>
          <cell r="H658" t="str">
            <v>العربية السورية</v>
          </cell>
          <cell r="I658" t="str">
            <v>الرابعة</v>
          </cell>
          <cell r="J658" t="str">
            <v>أدبي</v>
          </cell>
          <cell r="L658" t="str">
            <v>اللاذقية</v>
          </cell>
          <cell r="V658">
            <v>0</v>
          </cell>
        </row>
        <row r="659">
          <cell r="A659">
            <v>334676</v>
          </cell>
          <cell r="B659" t="str">
            <v>نورالدين البارودي</v>
          </cell>
          <cell r="C659" t="str">
            <v>سليمان</v>
          </cell>
          <cell r="D659" t="str">
            <v>لوزيه</v>
          </cell>
          <cell r="E659" t="str">
            <v>ذكر</v>
          </cell>
          <cell r="F659">
            <v>33262</v>
          </cell>
          <cell r="G659" t="str">
            <v>دمشق</v>
          </cell>
          <cell r="H659" t="str">
            <v>العربية السورية</v>
          </cell>
          <cell r="I659" t="str">
            <v>الرابعة</v>
          </cell>
          <cell r="J659" t="str">
            <v>علمي</v>
          </cell>
          <cell r="L659" t="str">
            <v>دمشق</v>
          </cell>
          <cell r="V659">
            <v>0</v>
          </cell>
        </row>
        <row r="660">
          <cell r="A660">
            <v>334683</v>
          </cell>
          <cell r="B660" t="str">
            <v>هاني الحجي</v>
          </cell>
          <cell r="C660" t="str">
            <v>مصطفى</v>
          </cell>
          <cell r="D660" t="str">
            <v>فاطمه</v>
          </cell>
          <cell r="E660" t="str">
            <v>ذكر</v>
          </cell>
          <cell r="F660">
            <v>32144</v>
          </cell>
          <cell r="G660" t="str">
            <v>صوران</v>
          </cell>
          <cell r="H660" t="str">
            <v>العربية السورية</v>
          </cell>
          <cell r="I660" t="str">
            <v>الرابعة</v>
          </cell>
          <cell r="J660" t="str">
            <v>أدبي</v>
          </cell>
          <cell r="L660" t="str">
            <v>حماة</v>
          </cell>
          <cell r="V660">
            <v>0</v>
          </cell>
        </row>
        <row r="661">
          <cell r="A661">
            <v>334687</v>
          </cell>
          <cell r="B661" t="str">
            <v>هبه ابراهيم</v>
          </cell>
          <cell r="C661" t="str">
            <v>سليمان</v>
          </cell>
          <cell r="D661" t="str">
            <v>ندى</v>
          </cell>
          <cell r="E661" t="str">
            <v>أنثى</v>
          </cell>
          <cell r="F661">
            <v>32875</v>
          </cell>
          <cell r="G661" t="str">
            <v>دمشق</v>
          </cell>
          <cell r="H661" t="str">
            <v>العربية السورية</v>
          </cell>
          <cell r="I661" t="str">
            <v>الرابعة</v>
          </cell>
          <cell r="J661" t="str">
            <v>أدبي</v>
          </cell>
          <cell r="L661" t="str">
            <v>القنيطرة</v>
          </cell>
          <cell r="V661">
            <v>0</v>
          </cell>
        </row>
        <row r="662">
          <cell r="A662">
            <v>334696</v>
          </cell>
          <cell r="B662" t="str">
            <v>هدى رجب</v>
          </cell>
          <cell r="C662" t="str">
            <v>علي</v>
          </cell>
          <cell r="D662" t="str">
            <v>هلال</v>
          </cell>
          <cell r="E662" t="str">
            <v>أنثى</v>
          </cell>
          <cell r="F662">
            <v>32874</v>
          </cell>
          <cell r="G662" t="str">
            <v>حموره</v>
          </cell>
          <cell r="H662" t="str">
            <v>العربية السورية</v>
          </cell>
          <cell r="I662" t="str">
            <v>الرابعة</v>
          </cell>
          <cell r="J662" t="str">
            <v>علمي</v>
          </cell>
          <cell r="L662" t="str">
            <v>دمشق</v>
          </cell>
          <cell r="V662">
            <v>0</v>
          </cell>
        </row>
        <row r="663">
          <cell r="A663">
            <v>334703</v>
          </cell>
          <cell r="B663" t="str">
            <v>هديل صقر</v>
          </cell>
          <cell r="C663" t="str">
            <v>جميل</v>
          </cell>
          <cell r="D663" t="str">
            <v>أمل</v>
          </cell>
          <cell r="E663" t="str">
            <v>أنثى</v>
          </cell>
          <cell r="F663">
            <v>34717</v>
          </cell>
          <cell r="G663" t="str">
            <v xml:space="preserve">حماه </v>
          </cell>
          <cell r="H663" t="str">
            <v>العربية السورية</v>
          </cell>
          <cell r="I663" t="str">
            <v>الرابعة</v>
          </cell>
          <cell r="J663" t="str">
            <v>أدبي</v>
          </cell>
          <cell r="L663" t="str">
            <v>حماة</v>
          </cell>
          <cell r="V663">
            <v>0</v>
          </cell>
        </row>
        <row r="664">
          <cell r="A664">
            <v>334715</v>
          </cell>
          <cell r="B664" t="str">
            <v>هناء تركمان</v>
          </cell>
          <cell r="C664" t="str">
            <v>محمد</v>
          </cell>
          <cell r="D664" t="str">
            <v>يازي</v>
          </cell>
          <cell r="E664" t="str">
            <v>أنثى</v>
          </cell>
          <cell r="F664">
            <v>31243</v>
          </cell>
          <cell r="G664" t="str">
            <v>جرابلس تحتاني</v>
          </cell>
          <cell r="H664" t="str">
            <v>العربية السورية</v>
          </cell>
          <cell r="I664" t="str">
            <v>الرابعة</v>
          </cell>
          <cell r="J664" t="str">
            <v>أدبي</v>
          </cell>
          <cell r="L664" t="str">
            <v>القنيطرة</v>
          </cell>
          <cell r="V664">
            <v>0</v>
          </cell>
        </row>
        <row r="665">
          <cell r="A665">
            <v>334730</v>
          </cell>
          <cell r="B665" t="str">
            <v>وديان غصيبة</v>
          </cell>
          <cell r="C665" t="str">
            <v>عبدالرزاق</v>
          </cell>
          <cell r="D665" t="str">
            <v>وداد</v>
          </cell>
          <cell r="E665" t="str">
            <v>أنثى</v>
          </cell>
          <cell r="F665">
            <v>35476</v>
          </cell>
          <cell r="G665" t="str">
            <v>حلب</v>
          </cell>
          <cell r="H665" t="str">
            <v>العربية السورية</v>
          </cell>
          <cell r="I665" t="str">
            <v>الثالثة</v>
          </cell>
          <cell r="J665" t="str">
            <v>أدبي</v>
          </cell>
          <cell r="L665" t="str">
            <v>دمشق</v>
          </cell>
          <cell r="V665">
            <v>0</v>
          </cell>
        </row>
        <row r="666">
          <cell r="A666">
            <v>334738</v>
          </cell>
          <cell r="B666" t="str">
            <v>وعد يوسف</v>
          </cell>
          <cell r="C666" t="str">
            <v>علي</v>
          </cell>
          <cell r="D666" t="str">
            <v>خديجة</v>
          </cell>
          <cell r="E666" t="str">
            <v>أنثى</v>
          </cell>
          <cell r="F666">
            <v>34867</v>
          </cell>
          <cell r="G666" t="str">
            <v>دمشق</v>
          </cell>
          <cell r="H666" t="str">
            <v>العربية السورية</v>
          </cell>
          <cell r="I666" t="str">
            <v>الرابعة</v>
          </cell>
          <cell r="J666" t="str">
            <v>أدبي</v>
          </cell>
          <cell r="L666" t="str">
            <v>ريف دمشق</v>
          </cell>
          <cell r="V666">
            <v>0</v>
          </cell>
        </row>
        <row r="667">
          <cell r="A667">
            <v>334741</v>
          </cell>
          <cell r="B667" t="str">
            <v>ولاء الحموي</v>
          </cell>
          <cell r="C667" t="str">
            <v>أحمد</v>
          </cell>
          <cell r="D667" t="str">
            <v>ميليا</v>
          </cell>
          <cell r="E667" t="str">
            <v>أنثى</v>
          </cell>
          <cell r="F667">
            <v>33604</v>
          </cell>
          <cell r="G667" t="str">
            <v>تلقطا</v>
          </cell>
          <cell r="H667" t="str">
            <v>العربية السورية</v>
          </cell>
          <cell r="I667" t="str">
            <v>الرابعة</v>
          </cell>
          <cell r="J667" t="str">
            <v>أدبي</v>
          </cell>
          <cell r="L667" t="str">
            <v>حمص</v>
          </cell>
          <cell r="V667">
            <v>0</v>
          </cell>
        </row>
        <row r="668">
          <cell r="A668">
            <v>334756</v>
          </cell>
          <cell r="B668" t="str">
            <v>يارا عبده</v>
          </cell>
          <cell r="C668" t="str">
            <v>ماهر</v>
          </cell>
          <cell r="D668" t="str">
            <v>سعده</v>
          </cell>
          <cell r="E668" t="str">
            <v>أنثى</v>
          </cell>
          <cell r="F668">
            <v>35335</v>
          </cell>
          <cell r="G668" t="str">
            <v>دوما</v>
          </cell>
          <cell r="H668" t="str">
            <v>العربية السورية</v>
          </cell>
          <cell r="I668" t="str">
            <v>الرابعة</v>
          </cell>
          <cell r="J668" t="str">
            <v>أدبي</v>
          </cell>
          <cell r="L668" t="str">
            <v>دمشق</v>
          </cell>
          <cell r="V668">
            <v>0</v>
          </cell>
        </row>
        <row r="669">
          <cell r="A669">
            <v>334803</v>
          </cell>
          <cell r="B669" t="str">
            <v>ربى كريز</v>
          </cell>
          <cell r="C669" t="str">
            <v xml:space="preserve">كامل </v>
          </cell>
          <cell r="D669" t="str">
            <v>سميرة</v>
          </cell>
          <cell r="E669" t="str">
            <v>أنثى</v>
          </cell>
          <cell r="F669">
            <v>33269</v>
          </cell>
          <cell r="G669" t="str">
            <v>التل</v>
          </cell>
          <cell r="H669" t="str">
            <v>العربية السورية</v>
          </cell>
          <cell r="I669" t="str">
            <v>الرابعة</v>
          </cell>
          <cell r="J669" t="str">
            <v>أدبي</v>
          </cell>
          <cell r="L669" t="str">
            <v>ريف دمشق</v>
          </cell>
          <cell r="V669">
            <v>0</v>
          </cell>
        </row>
        <row r="670">
          <cell r="A670">
            <v>334809</v>
          </cell>
          <cell r="B670" t="str">
            <v>سلوى ويس</v>
          </cell>
          <cell r="C670" t="str">
            <v>ماهر</v>
          </cell>
          <cell r="D670" t="str">
            <v>امل</v>
          </cell>
          <cell r="E670" t="str">
            <v>أنثى</v>
          </cell>
          <cell r="F670">
            <v>32983</v>
          </cell>
          <cell r="G670" t="str">
            <v>دمشق</v>
          </cell>
          <cell r="H670" t="str">
            <v>العربية السورية</v>
          </cell>
          <cell r="I670" t="str">
            <v>الرابعة</v>
          </cell>
          <cell r="J670" t="str">
            <v>أدبي</v>
          </cell>
          <cell r="L670" t="str">
            <v>دمشق</v>
          </cell>
          <cell r="V670" t="str">
            <v>مستنفذ بنتيجة امتحانات الفصل الأول 2023-2024</v>
          </cell>
        </row>
        <row r="671">
          <cell r="A671">
            <v>334834</v>
          </cell>
          <cell r="B671" t="str">
            <v>محمود جديد</v>
          </cell>
          <cell r="C671" t="str">
            <v>حسين</v>
          </cell>
          <cell r="D671" t="str">
            <v>فريزة</v>
          </cell>
          <cell r="E671" t="str">
            <v>ذكر</v>
          </cell>
          <cell r="F671">
            <v>35824</v>
          </cell>
          <cell r="G671" t="str">
            <v>عين حور</v>
          </cell>
          <cell r="H671" t="str">
            <v>العربية السورية</v>
          </cell>
          <cell r="I671" t="str">
            <v>الرابعة</v>
          </cell>
          <cell r="J671" t="str">
            <v>أدبي</v>
          </cell>
          <cell r="L671" t="str">
            <v>دمشق</v>
          </cell>
          <cell r="V671">
            <v>0</v>
          </cell>
        </row>
        <row r="672">
          <cell r="A672">
            <v>334843</v>
          </cell>
          <cell r="B672" t="str">
            <v>يوسف السلوم</v>
          </cell>
          <cell r="C672" t="str">
            <v>محسن</v>
          </cell>
          <cell r="D672" t="str">
            <v>مها</v>
          </cell>
          <cell r="E672" t="str">
            <v>ذكر</v>
          </cell>
          <cell r="F672">
            <v>35075</v>
          </cell>
          <cell r="G672" t="str">
            <v>دمشق</v>
          </cell>
          <cell r="H672" t="str">
            <v>العربية السورية</v>
          </cell>
          <cell r="I672" t="str">
            <v>الرابعة</v>
          </cell>
          <cell r="J672" t="str">
            <v>أدبي</v>
          </cell>
          <cell r="L672" t="str">
            <v>دمشق</v>
          </cell>
          <cell r="V672">
            <v>0</v>
          </cell>
        </row>
        <row r="673">
          <cell r="A673">
            <v>334849</v>
          </cell>
          <cell r="B673" t="str">
            <v>ايناس حليس</v>
          </cell>
          <cell r="C673" t="str">
            <v>احمد</v>
          </cell>
          <cell r="D673" t="str">
            <v>يسرى</v>
          </cell>
          <cell r="E673" t="str">
            <v>أنثى</v>
          </cell>
          <cell r="F673">
            <v>34576</v>
          </cell>
          <cell r="G673" t="str">
            <v>دمشق</v>
          </cell>
          <cell r="H673" t="str">
            <v>العربية السورية</v>
          </cell>
          <cell r="I673" t="str">
            <v>الرابعة</v>
          </cell>
          <cell r="V673">
            <v>0</v>
          </cell>
        </row>
        <row r="674">
          <cell r="A674">
            <v>334855</v>
          </cell>
          <cell r="B674" t="str">
            <v>بتول الفارس</v>
          </cell>
          <cell r="C674" t="str">
            <v>احمد</v>
          </cell>
          <cell r="D674" t="str">
            <v>نوره</v>
          </cell>
          <cell r="E674" t="str">
            <v>أنثى</v>
          </cell>
          <cell r="F674">
            <v>36105</v>
          </cell>
          <cell r="G674" t="str">
            <v>قطنا</v>
          </cell>
          <cell r="H674" t="str">
            <v>العربية السورية</v>
          </cell>
          <cell r="I674" t="str">
            <v>الرابعة</v>
          </cell>
          <cell r="J674" t="str">
            <v>أدبي</v>
          </cell>
          <cell r="L674" t="str">
            <v>غير سورية</v>
          </cell>
          <cell r="V674">
            <v>0</v>
          </cell>
        </row>
        <row r="675">
          <cell r="A675">
            <v>334865</v>
          </cell>
          <cell r="B675" t="str">
            <v>حمزه اسماعيل</v>
          </cell>
          <cell r="C675" t="str">
            <v>فائز</v>
          </cell>
          <cell r="D675" t="str">
            <v>كفى</v>
          </cell>
          <cell r="E675" t="str">
            <v>ذكر</v>
          </cell>
          <cell r="F675">
            <v>32812</v>
          </cell>
          <cell r="G675" t="str">
            <v>جبلة</v>
          </cell>
          <cell r="H675" t="str">
            <v>العربية السورية</v>
          </cell>
          <cell r="I675" t="str">
            <v>الرابعة</v>
          </cell>
          <cell r="J675" t="str">
            <v>أدبي</v>
          </cell>
          <cell r="L675" t="str">
            <v>اللاذقية</v>
          </cell>
          <cell r="P675" t="str">
            <v xml:space="preserve">DAMASCOUS </v>
          </cell>
          <cell r="V675">
            <v>0</v>
          </cell>
        </row>
        <row r="676">
          <cell r="A676">
            <v>334880</v>
          </cell>
          <cell r="B676" t="str">
            <v>سهام طقيقة</v>
          </cell>
          <cell r="C676" t="str">
            <v>هيثم</v>
          </cell>
          <cell r="D676" t="str">
            <v>هيام</v>
          </cell>
          <cell r="E676" t="str">
            <v>أنثى</v>
          </cell>
          <cell r="F676">
            <v>35431</v>
          </cell>
          <cell r="G676" t="str">
            <v>احسم</v>
          </cell>
          <cell r="H676" t="str">
            <v>العربية السورية</v>
          </cell>
          <cell r="I676" t="str">
            <v>الرابعة</v>
          </cell>
          <cell r="J676" t="str">
            <v>أدبي</v>
          </cell>
          <cell r="L676" t="str">
            <v>دمشق</v>
          </cell>
          <cell r="V676">
            <v>0</v>
          </cell>
        </row>
        <row r="677">
          <cell r="A677">
            <v>334904</v>
          </cell>
          <cell r="B677" t="str">
            <v>محمد الحبل</v>
          </cell>
          <cell r="C677" t="str">
            <v>عزيز</v>
          </cell>
          <cell r="D677" t="str">
            <v>فطيم</v>
          </cell>
          <cell r="E677" t="str">
            <v>ذكر</v>
          </cell>
          <cell r="F677">
            <v>35405</v>
          </cell>
          <cell r="G677" t="str">
            <v>دمشق</v>
          </cell>
          <cell r="H677" t="str">
            <v>العربية السورية</v>
          </cell>
          <cell r="I677" t="str">
            <v>الرابعة</v>
          </cell>
          <cell r="J677" t="str">
            <v>أدبي</v>
          </cell>
          <cell r="L677" t="str">
            <v>القنيطرة</v>
          </cell>
          <cell r="V677">
            <v>0</v>
          </cell>
        </row>
        <row r="678">
          <cell r="A678">
            <v>334905</v>
          </cell>
          <cell r="B678" t="str">
            <v>محمد الحسن البغا</v>
          </cell>
          <cell r="C678" t="str">
            <v>مصطفى</v>
          </cell>
          <cell r="D678" t="str">
            <v>فادية</v>
          </cell>
          <cell r="E678" t="str">
            <v>ذكر</v>
          </cell>
          <cell r="F678">
            <v>24133</v>
          </cell>
          <cell r="G678" t="str">
            <v>دمشق</v>
          </cell>
          <cell r="H678" t="str">
            <v>العربية السورية</v>
          </cell>
          <cell r="I678" t="str">
            <v>الرابعة</v>
          </cell>
          <cell r="J678" t="str">
            <v>شرعية</v>
          </cell>
          <cell r="L678" t="str">
            <v>دمشق</v>
          </cell>
          <cell r="V678">
            <v>0</v>
          </cell>
        </row>
        <row r="679">
          <cell r="A679">
            <v>334948</v>
          </cell>
          <cell r="B679" t="str">
            <v>منهل الخضر</v>
          </cell>
          <cell r="C679" t="str">
            <v>عماد</v>
          </cell>
          <cell r="D679" t="str">
            <v>ندى</v>
          </cell>
          <cell r="I679" t="str">
            <v>الرابعة</v>
          </cell>
          <cell r="V679" t="str">
            <v>مستنفذ بنتيجة الفصل الأول للعام 2021-2022</v>
          </cell>
        </row>
        <row r="680">
          <cell r="A680">
            <v>334963</v>
          </cell>
          <cell r="B680" t="str">
            <v>ماهر بري</v>
          </cell>
          <cell r="C680" t="str">
            <v>شروان</v>
          </cell>
          <cell r="D680" t="str">
            <v>صبوحه</v>
          </cell>
          <cell r="E680" t="str">
            <v>ذكر</v>
          </cell>
          <cell r="F680">
            <v>35824</v>
          </cell>
          <cell r="G680" t="str">
            <v>قامشلي</v>
          </cell>
          <cell r="H680" t="str">
            <v>العربية السورية</v>
          </cell>
          <cell r="I680" t="str">
            <v>الرابعة</v>
          </cell>
          <cell r="J680" t="str">
            <v>علمي</v>
          </cell>
          <cell r="L680" t="str">
            <v>الحسكة</v>
          </cell>
          <cell r="V680">
            <v>0</v>
          </cell>
        </row>
        <row r="681">
          <cell r="A681">
            <v>334973</v>
          </cell>
          <cell r="B681" t="str">
            <v>ايمن عيد</v>
          </cell>
          <cell r="C681" t="str">
            <v>حسين</v>
          </cell>
          <cell r="D681" t="str">
            <v>زينب</v>
          </cell>
          <cell r="E681" t="str">
            <v>ذكر</v>
          </cell>
          <cell r="F681">
            <v>33398</v>
          </cell>
          <cell r="G681" t="str">
            <v>دمشق</v>
          </cell>
          <cell r="H681" t="str">
            <v>العربية السورية</v>
          </cell>
          <cell r="I681" t="str">
            <v>الرابعة</v>
          </cell>
          <cell r="J681" t="str">
            <v>أدبي</v>
          </cell>
          <cell r="L681" t="str">
            <v>القنيطرة</v>
          </cell>
          <cell r="V681">
            <v>0</v>
          </cell>
        </row>
        <row r="682">
          <cell r="A682">
            <v>334978</v>
          </cell>
          <cell r="B682" t="str">
            <v>سليمان سليمان</v>
          </cell>
          <cell r="C682" t="str">
            <v>منير</v>
          </cell>
          <cell r="D682" t="str">
            <v>فاطمه</v>
          </cell>
          <cell r="E682" t="str">
            <v>ذكر</v>
          </cell>
          <cell r="F682">
            <v>36165</v>
          </cell>
          <cell r="G682" t="str">
            <v>وادي بردى</v>
          </cell>
          <cell r="H682" t="str">
            <v>العربية السورية</v>
          </cell>
          <cell r="I682" t="str">
            <v>الرابعة</v>
          </cell>
          <cell r="J682" t="str">
            <v>علمي</v>
          </cell>
          <cell r="L682" t="str">
            <v>ريف دمشق</v>
          </cell>
          <cell r="V682">
            <v>0</v>
          </cell>
        </row>
        <row r="683">
          <cell r="A683">
            <v>334990</v>
          </cell>
          <cell r="B683" t="str">
            <v>براء الحمدو</v>
          </cell>
          <cell r="C683" t="str">
            <v>محمود</v>
          </cell>
          <cell r="D683" t="str">
            <v>شمسه</v>
          </cell>
          <cell r="E683" t="str">
            <v>ذكر</v>
          </cell>
          <cell r="F683">
            <v>35065</v>
          </cell>
          <cell r="G683" t="str">
            <v>السفيره</v>
          </cell>
          <cell r="H683" t="str">
            <v>العربية السورية</v>
          </cell>
          <cell r="I683" t="str">
            <v>الرابعة</v>
          </cell>
          <cell r="J683" t="str">
            <v>أدبي</v>
          </cell>
          <cell r="L683" t="str">
            <v>دمشق</v>
          </cell>
          <cell r="V683">
            <v>0</v>
          </cell>
        </row>
        <row r="684">
          <cell r="A684">
            <v>334992</v>
          </cell>
          <cell r="B684" t="str">
            <v>نارفين حسين</v>
          </cell>
          <cell r="C684" t="str">
            <v>علي</v>
          </cell>
          <cell r="D684" t="str">
            <v>هديه</v>
          </cell>
          <cell r="E684" t="str">
            <v>أنثى</v>
          </cell>
          <cell r="F684">
            <v>32874</v>
          </cell>
          <cell r="G684" t="str">
            <v>سويديه فوقاني</v>
          </cell>
          <cell r="H684" t="str">
            <v>العربية السورية</v>
          </cell>
          <cell r="I684" t="str">
            <v>الرابعة</v>
          </cell>
          <cell r="J684" t="str">
            <v>أدبي</v>
          </cell>
          <cell r="L684" t="str">
            <v>دمشق</v>
          </cell>
          <cell r="V684">
            <v>0</v>
          </cell>
        </row>
        <row r="685">
          <cell r="A685">
            <v>334995</v>
          </cell>
          <cell r="B685" t="str">
            <v>حسن جعفر</v>
          </cell>
          <cell r="C685" t="str">
            <v>سعيد</v>
          </cell>
          <cell r="D685" t="str">
            <v>هدى</v>
          </cell>
          <cell r="E685" t="str">
            <v>أنثى</v>
          </cell>
          <cell r="F685">
            <v>30635</v>
          </cell>
          <cell r="G685" t="str">
            <v>عين سليمو</v>
          </cell>
          <cell r="H685" t="str">
            <v>العربية السورية</v>
          </cell>
          <cell r="I685" t="str">
            <v>الرابعة</v>
          </cell>
          <cell r="J685" t="str">
            <v>علمي</v>
          </cell>
          <cell r="L685" t="str">
            <v>حماة</v>
          </cell>
          <cell r="R685">
            <v>9260</v>
          </cell>
          <cell r="S685">
            <v>45720</v>
          </cell>
          <cell r="T685">
            <v>135000</v>
          </cell>
          <cell r="V685">
            <v>0</v>
          </cell>
        </row>
        <row r="686">
          <cell r="A686">
            <v>335037</v>
          </cell>
          <cell r="B686" t="str">
            <v>ابراهيم العمار</v>
          </cell>
          <cell r="C686" t="str">
            <v>يوسف</v>
          </cell>
          <cell r="D686" t="str">
            <v>وداد</v>
          </cell>
          <cell r="E686" t="str">
            <v>ذكر</v>
          </cell>
          <cell r="F686">
            <v>36161</v>
          </cell>
          <cell r="G686" t="str">
            <v>الشيخ مسكين</v>
          </cell>
          <cell r="H686" t="str">
            <v>العربية السورية</v>
          </cell>
          <cell r="I686" t="str">
            <v>الرابعة</v>
          </cell>
          <cell r="J686" t="str">
            <v>علمي</v>
          </cell>
          <cell r="L686" t="str">
            <v>درعا</v>
          </cell>
          <cell r="V686">
            <v>0</v>
          </cell>
        </row>
        <row r="687">
          <cell r="A687">
            <v>335045</v>
          </cell>
          <cell r="B687" t="str">
            <v>احلام حسنين</v>
          </cell>
          <cell r="C687" t="str">
            <v>خالد</v>
          </cell>
          <cell r="D687" t="str">
            <v>رمزيه</v>
          </cell>
          <cell r="E687" t="str">
            <v>أنثى</v>
          </cell>
          <cell r="F687">
            <v>32874</v>
          </cell>
          <cell r="G687" t="str">
            <v>معضميه</v>
          </cell>
          <cell r="H687" t="str">
            <v>العربية السورية</v>
          </cell>
          <cell r="I687" t="str">
            <v>الرابعة</v>
          </cell>
          <cell r="J687" t="str">
            <v>أدبي</v>
          </cell>
          <cell r="L687" t="str">
            <v>ريف دمشق</v>
          </cell>
          <cell r="V687">
            <v>0</v>
          </cell>
        </row>
        <row r="688">
          <cell r="A688">
            <v>335069</v>
          </cell>
          <cell r="B688" t="str">
            <v>احمد جقموق</v>
          </cell>
          <cell r="C688" t="str">
            <v>علي</v>
          </cell>
          <cell r="D688" t="str">
            <v>آمال</v>
          </cell>
          <cell r="E688" t="str">
            <v>ذكر</v>
          </cell>
          <cell r="F688">
            <v>35499</v>
          </cell>
          <cell r="G688" t="str">
            <v>قطنا</v>
          </cell>
          <cell r="H688" t="str">
            <v>العربية السورية</v>
          </cell>
          <cell r="I688" t="str">
            <v>الرابعة</v>
          </cell>
          <cell r="J688" t="str">
            <v>علمي</v>
          </cell>
          <cell r="L688" t="str">
            <v>اللاذقية</v>
          </cell>
          <cell r="V688">
            <v>0</v>
          </cell>
        </row>
        <row r="689">
          <cell r="A689">
            <v>335110</v>
          </cell>
          <cell r="B689" t="str">
            <v>اسما الزعبي</v>
          </cell>
          <cell r="C689" t="str">
            <v>مرعي</v>
          </cell>
          <cell r="D689" t="str">
            <v>مها</v>
          </cell>
          <cell r="E689" t="str">
            <v>أنثى</v>
          </cell>
          <cell r="F689">
            <v>33090</v>
          </cell>
          <cell r="G689" t="str">
            <v>قطنا</v>
          </cell>
          <cell r="H689" t="str">
            <v>العربية السورية</v>
          </cell>
          <cell r="I689" t="str">
            <v>الرابعة</v>
          </cell>
          <cell r="J689" t="str">
            <v>أدبي</v>
          </cell>
          <cell r="L689" t="str">
            <v>ريف دمشق</v>
          </cell>
          <cell r="V689">
            <v>0</v>
          </cell>
        </row>
        <row r="690">
          <cell r="A690">
            <v>335118</v>
          </cell>
          <cell r="B690" t="str">
            <v>اسماعيل ملاعثمان</v>
          </cell>
          <cell r="C690" t="str">
            <v>ياسين</v>
          </cell>
          <cell r="D690" t="str">
            <v>لونه</v>
          </cell>
          <cell r="E690" t="str">
            <v>ذكر</v>
          </cell>
          <cell r="F690">
            <v>35065</v>
          </cell>
          <cell r="G690" t="str">
            <v>دير الزور</v>
          </cell>
          <cell r="H690" t="str">
            <v>العربية السورية</v>
          </cell>
          <cell r="I690" t="str">
            <v>الرابعة</v>
          </cell>
          <cell r="J690" t="str">
            <v>علمي</v>
          </cell>
          <cell r="L690" t="str">
            <v>دير الزور</v>
          </cell>
          <cell r="V690">
            <v>0</v>
          </cell>
        </row>
        <row r="691">
          <cell r="A691">
            <v>335124</v>
          </cell>
          <cell r="B691" t="str">
            <v>اكرام محمد</v>
          </cell>
          <cell r="C691" t="str">
            <v>محمد</v>
          </cell>
          <cell r="D691" t="str">
            <v>فاطمه</v>
          </cell>
          <cell r="E691" t="str">
            <v>أنثى</v>
          </cell>
          <cell r="F691">
            <v>33290</v>
          </cell>
          <cell r="G691" t="str">
            <v>دمشق</v>
          </cell>
          <cell r="H691" t="str">
            <v>الفلسطينية السورية</v>
          </cell>
          <cell r="I691" t="str">
            <v>الرابعة</v>
          </cell>
          <cell r="J691" t="str">
            <v>أدبي</v>
          </cell>
          <cell r="L691" t="str">
            <v>القنيطرة</v>
          </cell>
          <cell r="V691">
            <v>0</v>
          </cell>
        </row>
        <row r="692">
          <cell r="A692">
            <v>335131</v>
          </cell>
          <cell r="B692" t="str">
            <v>الاء عرنوس</v>
          </cell>
          <cell r="C692" t="str">
            <v>مروان</v>
          </cell>
          <cell r="D692" t="str">
            <v>ايمان</v>
          </cell>
          <cell r="E692" t="str">
            <v>أنثى</v>
          </cell>
          <cell r="F692">
            <v>35533</v>
          </cell>
          <cell r="G692" t="str">
            <v>دمشق</v>
          </cell>
          <cell r="H692" t="str">
            <v>العربية السورية</v>
          </cell>
          <cell r="I692" t="str">
            <v>الرابعة</v>
          </cell>
          <cell r="J692" t="str">
            <v>علمي</v>
          </cell>
          <cell r="L692" t="str">
            <v>دمشق</v>
          </cell>
          <cell r="V692">
            <v>0</v>
          </cell>
        </row>
        <row r="693">
          <cell r="A693">
            <v>335132</v>
          </cell>
          <cell r="B693" t="str">
            <v>الليث المارديني</v>
          </cell>
          <cell r="C693" t="str">
            <v>بولص</v>
          </cell>
          <cell r="D693" t="str">
            <v>فيروز</v>
          </cell>
          <cell r="E693" t="str">
            <v>ذكر</v>
          </cell>
          <cell r="F693">
            <v>36392</v>
          </cell>
          <cell r="G693" t="str">
            <v>دمشق</v>
          </cell>
          <cell r="H693" t="str">
            <v>العربية السورية</v>
          </cell>
          <cell r="I693" t="str">
            <v>الرابعة</v>
          </cell>
          <cell r="J693" t="str">
            <v>علمي</v>
          </cell>
          <cell r="L693" t="str">
            <v>دمشق</v>
          </cell>
          <cell r="V693">
            <v>0</v>
          </cell>
        </row>
        <row r="694">
          <cell r="A694">
            <v>335140</v>
          </cell>
          <cell r="B694" t="str">
            <v>امجد النيساني</v>
          </cell>
          <cell r="C694" t="str">
            <v>محمد</v>
          </cell>
          <cell r="D694" t="str">
            <v>حُسن</v>
          </cell>
          <cell r="E694" t="str">
            <v>ذكر</v>
          </cell>
          <cell r="F694">
            <v>35065</v>
          </cell>
          <cell r="G694" t="str">
            <v>حمص</v>
          </cell>
          <cell r="H694" t="str">
            <v>العربية السورية</v>
          </cell>
          <cell r="I694" t="str">
            <v>الرابعة</v>
          </cell>
          <cell r="J694" t="str">
            <v>علمي</v>
          </cell>
          <cell r="L694" t="str">
            <v>حمص</v>
          </cell>
          <cell r="V694">
            <v>0</v>
          </cell>
        </row>
        <row r="695">
          <cell r="A695">
            <v>335242</v>
          </cell>
          <cell r="B695" t="str">
            <v>أيهم محمد</v>
          </cell>
          <cell r="C695" t="str">
            <v>اسعد</v>
          </cell>
          <cell r="D695" t="str">
            <v>حنان</v>
          </cell>
          <cell r="E695" t="str">
            <v>ذكر</v>
          </cell>
          <cell r="F695">
            <v>35431</v>
          </cell>
          <cell r="G695" t="str">
            <v>طرطوس</v>
          </cell>
          <cell r="H695" t="str">
            <v>العربية السورية</v>
          </cell>
          <cell r="I695" t="str">
            <v>الرابعة</v>
          </cell>
          <cell r="J695" t="str">
            <v>علمي</v>
          </cell>
          <cell r="L695" t="str">
            <v>طرطوس</v>
          </cell>
          <cell r="V695">
            <v>0</v>
          </cell>
        </row>
        <row r="696">
          <cell r="A696">
            <v>335260</v>
          </cell>
          <cell r="B696" t="str">
            <v>باسل اسماعيل</v>
          </cell>
          <cell r="C696" t="str">
            <v>عادل</v>
          </cell>
          <cell r="D696" t="str">
            <v>وفاء</v>
          </cell>
          <cell r="E696" t="str">
            <v>ذكر</v>
          </cell>
          <cell r="F696">
            <v>36314</v>
          </cell>
          <cell r="G696" t="str">
            <v>دمشق</v>
          </cell>
          <cell r="H696" t="str">
            <v>العربية السورية</v>
          </cell>
          <cell r="I696" t="str">
            <v>الرابعة</v>
          </cell>
          <cell r="J696" t="str">
            <v>علمي</v>
          </cell>
          <cell r="L696" t="str">
            <v>دمشق</v>
          </cell>
          <cell r="V696">
            <v>0</v>
          </cell>
        </row>
        <row r="697">
          <cell r="A697">
            <v>335276</v>
          </cell>
          <cell r="B697" t="str">
            <v>بتول سلوم</v>
          </cell>
          <cell r="C697" t="str">
            <v>هيثم</v>
          </cell>
          <cell r="D697" t="str">
            <v>خولا</v>
          </cell>
          <cell r="E697" t="str">
            <v>أنثى</v>
          </cell>
          <cell r="F697">
            <v>34880</v>
          </cell>
          <cell r="G697" t="str">
            <v>دمشق</v>
          </cell>
          <cell r="H697" t="str">
            <v>العربية السورية</v>
          </cell>
          <cell r="I697" t="str">
            <v>الرابعة</v>
          </cell>
          <cell r="J697" t="str">
            <v>أدبي</v>
          </cell>
          <cell r="L697" t="str">
            <v>طرطوس</v>
          </cell>
          <cell r="V697">
            <v>0</v>
          </cell>
        </row>
        <row r="698">
          <cell r="A698">
            <v>335284</v>
          </cell>
          <cell r="B698" t="str">
            <v>بسام اشريفة</v>
          </cell>
          <cell r="C698" t="str">
            <v>محمد</v>
          </cell>
          <cell r="D698" t="str">
            <v>صباح</v>
          </cell>
          <cell r="E698" t="str">
            <v>ذكر</v>
          </cell>
          <cell r="F698">
            <v>32880</v>
          </cell>
          <cell r="G698" t="str">
            <v>درعا</v>
          </cell>
          <cell r="H698" t="str">
            <v>العربية السورية</v>
          </cell>
          <cell r="I698" t="str">
            <v>الرابعة</v>
          </cell>
          <cell r="J698" t="str">
            <v>أدبي</v>
          </cell>
          <cell r="L698" t="str">
            <v>درعا</v>
          </cell>
          <cell r="V698">
            <v>0</v>
          </cell>
        </row>
        <row r="699">
          <cell r="A699">
            <v>335296</v>
          </cell>
          <cell r="B699" t="str">
            <v>بشرى الشام</v>
          </cell>
          <cell r="C699" t="str">
            <v>شعبان</v>
          </cell>
          <cell r="D699" t="str">
            <v>فاطم</v>
          </cell>
          <cell r="E699" t="str">
            <v>أنثى</v>
          </cell>
          <cell r="F699">
            <v>33182</v>
          </cell>
          <cell r="G699" t="str">
            <v>الرقة</v>
          </cell>
          <cell r="H699" t="str">
            <v>العربية السورية</v>
          </cell>
          <cell r="I699" t="str">
            <v>الرابعة</v>
          </cell>
          <cell r="J699" t="str">
            <v>أدبي</v>
          </cell>
          <cell r="L699" t="str">
            <v>دمشق</v>
          </cell>
          <cell r="V699">
            <v>0</v>
          </cell>
        </row>
        <row r="700">
          <cell r="A700">
            <v>335313</v>
          </cell>
          <cell r="B700" t="str">
            <v>بيان النجار</v>
          </cell>
          <cell r="C700" t="str">
            <v>محمد</v>
          </cell>
          <cell r="D700" t="str">
            <v>سلوى</v>
          </cell>
          <cell r="E700" t="str">
            <v>أنثى</v>
          </cell>
          <cell r="F700">
            <v>32046</v>
          </cell>
          <cell r="G700" t="str">
            <v>مشفى دوما</v>
          </cell>
          <cell r="H700" t="str">
            <v>العربية السورية</v>
          </cell>
          <cell r="I700" t="str">
            <v>الرابعة</v>
          </cell>
          <cell r="J700" t="str">
            <v>أدبي</v>
          </cell>
          <cell r="L700" t="str">
            <v>دمشق</v>
          </cell>
          <cell r="V700">
            <v>0</v>
          </cell>
        </row>
        <row r="701">
          <cell r="A701">
            <v>335320</v>
          </cell>
          <cell r="B701" t="str">
            <v>تامر صالح</v>
          </cell>
          <cell r="C701" t="str">
            <v>محمد</v>
          </cell>
          <cell r="D701" t="str">
            <v>فاطمه</v>
          </cell>
          <cell r="E701" t="str">
            <v>ذكر</v>
          </cell>
          <cell r="F701">
            <v>33730</v>
          </cell>
          <cell r="G701" t="str">
            <v>دربل</v>
          </cell>
          <cell r="H701" t="str">
            <v>العربية السورية</v>
          </cell>
          <cell r="I701" t="str">
            <v>الرابعة</v>
          </cell>
          <cell r="J701" t="str">
            <v>أدبي</v>
          </cell>
          <cell r="L701" t="str">
            <v>ريف دمشق</v>
          </cell>
          <cell r="V701">
            <v>0</v>
          </cell>
        </row>
        <row r="702">
          <cell r="A702">
            <v>335345</v>
          </cell>
          <cell r="B702" t="str">
            <v>جاكلين صبح</v>
          </cell>
          <cell r="C702" t="str">
            <v>علي</v>
          </cell>
          <cell r="D702" t="str">
            <v>ندى</v>
          </cell>
          <cell r="E702" t="str">
            <v>أنثى</v>
          </cell>
          <cell r="F702">
            <v>35135</v>
          </cell>
          <cell r="G702" t="str">
            <v>دمشق</v>
          </cell>
          <cell r="H702" t="str">
            <v>العربية السورية</v>
          </cell>
          <cell r="I702" t="str">
            <v>الرابعة</v>
          </cell>
          <cell r="J702" t="str">
            <v>أدبي</v>
          </cell>
          <cell r="L702" t="str">
            <v>اللاذقية</v>
          </cell>
          <cell r="V702">
            <v>0</v>
          </cell>
        </row>
        <row r="703">
          <cell r="A703">
            <v>335373</v>
          </cell>
          <cell r="B703" t="str">
            <v>حسام الصالح</v>
          </cell>
          <cell r="C703" t="str">
            <v>نضال</v>
          </cell>
          <cell r="D703" t="str">
            <v>هناء</v>
          </cell>
          <cell r="E703" t="str">
            <v>ذكر</v>
          </cell>
          <cell r="F703">
            <v>36161</v>
          </cell>
          <cell r="G703" t="str">
            <v>دمشق</v>
          </cell>
          <cell r="H703" t="str">
            <v>العربية السورية</v>
          </cell>
          <cell r="I703" t="str">
            <v>الرابعة</v>
          </cell>
          <cell r="J703" t="str">
            <v>أدبي</v>
          </cell>
          <cell r="L703" t="str">
            <v>القنيطرة</v>
          </cell>
          <cell r="V703">
            <v>0</v>
          </cell>
        </row>
        <row r="704">
          <cell r="A704">
            <v>335377</v>
          </cell>
          <cell r="B704" t="str">
            <v>حسان رجب</v>
          </cell>
          <cell r="C704" t="str">
            <v>خالد</v>
          </cell>
          <cell r="D704" t="str">
            <v>عفاف</v>
          </cell>
          <cell r="E704" t="str">
            <v>ذكر</v>
          </cell>
          <cell r="F704">
            <v>34121</v>
          </cell>
          <cell r="G704" t="str">
            <v>دمشق</v>
          </cell>
          <cell r="H704" t="str">
            <v>العربية السورية</v>
          </cell>
          <cell r="I704" t="str">
            <v>الرابعة</v>
          </cell>
          <cell r="J704" t="str">
            <v>علمي</v>
          </cell>
          <cell r="L704" t="str">
            <v>ريف دمشق</v>
          </cell>
          <cell r="V704">
            <v>0</v>
          </cell>
        </row>
        <row r="705">
          <cell r="A705">
            <v>335464</v>
          </cell>
          <cell r="B705" t="str">
            <v>دعاء الشوحه</v>
          </cell>
          <cell r="C705" t="str">
            <v>محمد اياد</v>
          </cell>
          <cell r="D705" t="str">
            <v>نوال</v>
          </cell>
          <cell r="E705" t="str">
            <v>أنثى</v>
          </cell>
          <cell r="F705">
            <v>36161</v>
          </cell>
          <cell r="G705" t="str">
            <v>ازرع</v>
          </cell>
          <cell r="H705" t="str">
            <v>العربية السورية</v>
          </cell>
          <cell r="I705" t="str">
            <v>الرابعة</v>
          </cell>
          <cell r="J705" t="str">
            <v>أدبي</v>
          </cell>
          <cell r="L705" t="str">
            <v>درعا</v>
          </cell>
          <cell r="V705">
            <v>0</v>
          </cell>
        </row>
        <row r="706">
          <cell r="A706">
            <v>335465</v>
          </cell>
          <cell r="B706" t="str">
            <v>دعاء الغالول</v>
          </cell>
          <cell r="C706" t="str">
            <v>مطيع</v>
          </cell>
          <cell r="D706" t="str">
            <v>تنيه</v>
          </cell>
          <cell r="E706" t="str">
            <v>أنثى</v>
          </cell>
          <cell r="F706">
            <v>36535</v>
          </cell>
          <cell r="G706" t="str">
            <v>السحل</v>
          </cell>
          <cell r="H706" t="str">
            <v>العربية السورية</v>
          </cell>
          <cell r="I706" t="str">
            <v>الرابعة</v>
          </cell>
          <cell r="J706" t="str">
            <v>أدبي</v>
          </cell>
          <cell r="L706" t="str">
            <v>ريف دمشق</v>
          </cell>
          <cell r="V706">
            <v>0</v>
          </cell>
        </row>
        <row r="707">
          <cell r="A707">
            <v>335484</v>
          </cell>
          <cell r="B707" t="str">
            <v>ديما داغر</v>
          </cell>
          <cell r="C707" t="str">
            <v>الياس</v>
          </cell>
          <cell r="D707" t="str">
            <v>دلال</v>
          </cell>
          <cell r="E707" t="str">
            <v>أنثى</v>
          </cell>
          <cell r="F707">
            <v>32604</v>
          </cell>
          <cell r="G707" t="str">
            <v>أونان</v>
          </cell>
          <cell r="H707" t="str">
            <v>العربية السورية</v>
          </cell>
          <cell r="I707" t="str">
            <v>الرابعة</v>
          </cell>
          <cell r="J707" t="str">
            <v>أدبي</v>
          </cell>
          <cell r="L707" t="str">
            <v>درعا</v>
          </cell>
          <cell r="V707">
            <v>0</v>
          </cell>
        </row>
        <row r="708">
          <cell r="A708">
            <v>335502</v>
          </cell>
          <cell r="B708" t="str">
            <v>رانيا العكله</v>
          </cell>
          <cell r="C708" t="str">
            <v>عبدالرزاق</v>
          </cell>
          <cell r="D708" t="str">
            <v>وحيده</v>
          </cell>
          <cell r="E708" t="str">
            <v>أنثى</v>
          </cell>
          <cell r="F708">
            <v>33878</v>
          </cell>
          <cell r="G708" t="str">
            <v>الصور</v>
          </cell>
          <cell r="H708" t="str">
            <v>العربية السورية</v>
          </cell>
          <cell r="I708" t="str">
            <v>الرابعة</v>
          </cell>
          <cell r="J708" t="str">
            <v>أدبي</v>
          </cell>
          <cell r="L708" t="str">
            <v>دير الزور</v>
          </cell>
          <cell r="V708">
            <v>0</v>
          </cell>
        </row>
        <row r="709">
          <cell r="A709">
            <v>335505</v>
          </cell>
          <cell r="B709" t="str">
            <v>رانية البني</v>
          </cell>
          <cell r="C709" t="str">
            <v>بشار</v>
          </cell>
          <cell r="D709" t="str">
            <v>سهاد الأحمر</v>
          </cell>
          <cell r="E709" t="str">
            <v>أنثى</v>
          </cell>
          <cell r="F709">
            <v>35497</v>
          </cell>
          <cell r="G709" t="str">
            <v>التل</v>
          </cell>
          <cell r="H709" t="str">
            <v>العربية السورية</v>
          </cell>
          <cell r="I709" t="str">
            <v>الرابعة</v>
          </cell>
          <cell r="J709" t="str">
            <v>أدبي</v>
          </cell>
          <cell r="L709" t="str">
            <v>ريف دمشق</v>
          </cell>
          <cell r="V709">
            <v>0</v>
          </cell>
        </row>
        <row r="710">
          <cell r="A710">
            <v>335518</v>
          </cell>
          <cell r="B710" t="str">
            <v>ربى الطواشي</v>
          </cell>
          <cell r="C710" t="str">
            <v>محمدزهير</v>
          </cell>
          <cell r="D710" t="str">
            <v>روضه</v>
          </cell>
          <cell r="E710" t="str">
            <v>أنثى</v>
          </cell>
          <cell r="F710">
            <v>32529</v>
          </cell>
          <cell r="G710" t="str">
            <v>دمشق</v>
          </cell>
          <cell r="H710" t="str">
            <v>العربية السورية</v>
          </cell>
          <cell r="I710" t="str">
            <v>الرابعة</v>
          </cell>
          <cell r="J710" t="str">
            <v>أدبي</v>
          </cell>
          <cell r="L710" t="str">
            <v>دمشق</v>
          </cell>
          <cell r="V710">
            <v>0</v>
          </cell>
        </row>
        <row r="711">
          <cell r="A711">
            <v>335540</v>
          </cell>
          <cell r="B711" t="str">
            <v>رشا الدباغ</v>
          </cell>
          <cell r="C711" t="str">
            <v>سليم</v>
          </cell>
          <cell r="D711" t="str">
            <v>نهله</v>
          </cell>
          <cell r="E711" t="str">
            <v>أنثى</v>
          </cell>
          <cell r="F711">
            <v>34708</v>
          </cell>
          <cell r="G711" t="str">
            <v>دمشق</v>
          </cell>
          <cell r="H711" t="str">
            <v>العربية السورية</v>
          </cell>
          <cell r="I711" t="str">
            <v>الرابعة</v>
          </cell>
          <cell r="J711" t="str">
            <v>علمي</v>
          </cell>
          <cell r="L711" t="str">
            <v>دمشق</v>
          </cell>
          <cell r="O711" t="str">
            <v>NAHLA</v>
          </cell>
          <cell r="P711" t="str">
            <v>DAMAS SUBRUB</v>
          </cell>
          <cell r="V711">
            <v>0</v>
          </cell>
        </row>
        <row r="712">
          <cell r="A712">
            <v>335546</v>
          </cell>
          <cell r="B712" t="str">
            <v>رشا سليمان</v>
          </cell>
          <cell r="C712" t="str">
            <v>ابراهيم</v>
          </cell>
          <cell r="D712" t="str">
            <v>جاهده</v>
          </cell>
          <cell r="E712" t="str">
            <v>أنثى</v>
          </cell>
          <cell r="F712">
            <v>30494</v>
          </cell>
          <cell r="G712" t="str">
            <v>دمشق</v>
          </cell>
          <cell r="H712" t="str">
            <v>العربية السورية</v>
          </cell>
          <cell r="I712" t="str">
            <v>الرابعة</v>
          </cell>
          <cell r="J712" t="str">
            <v>أدبي</v>
          </cell>
          <cell r="L712" t="str">
            <v>ريف دمشق</v>
          </cell>
          <cell r="V712">
            <v>0</v>
          </cell>
        </row>
        <row r="713">
          <cell r="A713">
            <v>335584</v>
          </cell>
          <cell r="B713" t="str">
            <v>رهام الباشا</v>
          </cell>
          <cell r="C713" t="str">
            <v>عبدالرزاق</v>
          </cell>
          <cell r="D713" t="str">
            <v>ناهده</v>
          </cell>
          <cell r="E713" t="str">
            <v>أنثى</v>
          </cell>
          <cell r="F713">
            <v>31940</v>
          </cell>
          <cell r="G713" t="str">
            <v>المليحا</v>
          </cell>
          <cell r="H713" t="str">
            <v>العربية السورية</v>
          </cell>
          <cell r="I713" t="str">
            <v>الرابعة</v>
          </cell>
          <cell r="J713" t="str">
            <v>أدبي</v>
          </cell>
          <cell r="L713" t="str">
            <v>ريف دمشق</v>
          </cell>
          <cell r="V713">
            <v>0</v>
          </cell>
        </row>
        <row r="714">
          <cell r="A714">
            <v>335587</v>
          </cell>
          <cell r="B714" t="str">
            <v>رهام الموسى</v>
          </cell>
          <cell r="C714" t="str">
            <v>عمادالدين</v>
          </cell>
          <cell r="D714" t="str">
            <v>يسرا</v>
          </cell>
          <cell r="E714" t="str">
            <v>أنثى</v>
          </cell>
          <cell r="F714">
            <v>33900</v>
          </cell>
          <cell r="G714" t="str">
            <v>مشفى درعا</v>
          </cell>
          <cell r="H714" t="str">
            <v>العربية السورية</v>
          </cell>
          <cell r="I714" t="str">
            <v>الرابعة</v>
          </cell>
          <cell r="J714" t="str">
            <v>أدبي</v>
          </cell>
          <cell r="L714" t="str">
            <v>القنيطرة</v>
          </cell>
          <cell r="V714">
            <v>0</v>
          </cell>
        </row>
        <row r="715">
          <cell r="A715">
            <v>335589</v>
          </cell>
          <cell r="B715" t="str">
            <v>رهام حداد</v>
          </cell>
          <cell r="C715" t="str">
            <v>رشيد</v>
          </cell>
          <cell r="D715" t="str">
            <v>انعام</v>
          </cell>
          <cell r="E715" t="str">
            <v>أنثى</v>
          </cell>
          <cell r="F715">
            <v>33096</v>
          </cell>
          <cell r="G715" t="str">
            <v>يبرود</v>
          </cell>
          <cell r="H715" t="str">
            <v>العربية السورية</v>
          </cell>
          <cell r="I715" t="str">
            <v>الرابعة</v>
          </cell>
          <cell r="J715" t="str">
            <v>أدبي</v>
          </cell>
          <cell r="L715" t="str">
            <v>ريف دمشق</v>
          </cell>
          <cell r="V715">
            <v>0</v>
          </cell>
        </row>
        <row r="716">
          <cell r="A716">
            <v>335595</v>
          </cell>
          <cell r="B716" t="str">
            <v>رهام مستوكرديه</v>
          </cell>
          <cell r="C716" t="str">
            <v>عماد</v>
          </cell>
          <cell r="D716" t="str">
            <v>رابعه</v>
          </cell>
          <cell r="E716" t="str">
            <v>أنثى</v>
          </cell>
          <cell r="F716">
            <v>32895</v>
          </cell>
          <cell r="G716" t="str">
            <v>دمشق</v>
          </cell>
          <cell r="H716" t="str">
            <v>العربية السورية</v>
          </cell>
          <cell r="I716" t="str">
            <v>الرابعة</v>
          </cell>
          <cell r="J716" t="str">
            <v>أدبي</v>
          </cell>
          <cell r="L716" t="str">
            <v>دمشق</v>
          </cell>
          <cell r="V716">
            <v>0</v>
          </cell>
        </row>
        <row r="717">
          <cell r="A717">
            <v>335611</v>
          </cell>
          <cell r="B717" t="str">
            <v>روان فروج</v>
          </cell>
          <cell r="C717" t="str">
            <v>حسان</v>
          </cell>
          <cell r="D717" t="str">
            <v>هديه</v>
          </cell>
          <cell r="E717" t="str">
            <v>أنثى</v>
          </cell>
          <cell r="F717">
            <v>33063</v>
          </cell>
          <cell r="G717" t="str">
            <v>دمشق</v>
          </cell>
          <cell r="H717" t="str">
            <v>العربية السورية</v>
          </cell>
          <cell r="I717" t="str">
            <v>الرابعة</v>
          </cell>
          <cell r="J717" t="str">
            <v>أدبي</v>
          </cell>
          <cell r="L717" t="str">
            <v>ريف دمشق</v>
          </cell>
          <cell r="V717">
            <v>0</v>
          </cell>
        </row>
        <row r="718">
          <cell r="A718">
            <v>335663</v>
          </cell>
          <cell r="B718" t="str">
            <v>زويان العصلي</v>
          </cell>
          <cell r="C718" t="str">
            <v>كمال</v>
          </cell>
          <cell r="D718" t="str">
            <v>غالية</v>
          </cell>
          <cell r="E718" t="str">
            <v>ذكر</v>
          </cell>
          <cell r="F718">
            <v>34700</v>
          </cell>
          <cell r="G718" t="str">
            <v>قامشلي</v>
          </cell>
          <cell r="H718" t="str">
            <v>العربية السورية</v>
          </cell>
          <cell r="I718" t="str">
            <v>الرابعة</v>
          </cell>
          <cell r="J718" t="str">
            <v>أدبي</v>
          </cell>
          <cell r="L718" t="str">
            <v>الحسكة</v>
          </cell>
          <cell r="V718">
            <v>0</v>
          </cell>
        </row>
        <row r="719">
          <cell r="A719">
            <v>335673</v>
          </cell>
          <cell r="B719" t="str">
            <v>زينب النعسان</v>
          </cell>
          <cell r="C719" t="str">
            <v>ابراهيم</v>
          </cell>
          <cell r="D719" t="str">
            <v>حنيفه</v>
          </cell>
          <cell r="E719" t="str">
            <v>أنثى</v>
          </cell>
          <cell r="F719">
            <v>27498</v>
          </cell>
          <cell r="G719" t="str">
            <v>دوما</v>
          </cell>
          <cell r="H719" t="str">
            <v>العربية السورية</v>
          </cell>
          <cell r="I719" t="str">
            <v>الرابعة</v>
          </cell>
          <cell r="J719" t="str">
            <v>علمي</v>
          </cell>
          <cell r="L719" t="str">
            <v>ريف دمشق</v>
          </cell>
          <cell r="V719">
            <v>0</v>
          </cell>
        </row>
        <row r="720">
          <cell r="A720">
            <v>335677</v>
          </cell>
          <cell r="B720" t="str">
            <v>زينو بشبش</v>
          </cell>
          <cell r="C720" t="str">
            <v>ربيع</v>
          </cell>
          <cell r="D720" t="str">
            <v>مريم</v>
          </cell>
          <cell r="E720" t="str">
            <v>ذكر</v>
          </cell>
          <cell r="F720">
            <v>29221</v>
          </cell>
          <cell r="G720" t="str">
            <v>ديرعطيه</v>
          </cell>
          <cell r="H720" t="str">
            <v>العربية السورية</v>
          </cell>
          <cell r="I720" t="str">
            <v>الرابعة</v>
          </cell>
          <cell r="J720" t="str">
            <v>أدبي</v>
          </cell>
          <cell r="L720" t="str">
            <v>ريف دمشق</v>
          </cell>
          <cell r="V720">
            <v>0</v>
          </cell>
        </row>
        <row r="721">
          <cell r="A721">
            <v>335697</v>
          </cell>
          <cell r="B721" t="str">
            <v>سائر الحسيان</v>
          </cell>
          <cell r="C721" t="str">
            <v>احمد</v>
          </cell>
          <cell r="D721" t="str">
            <v>منيره</v>
          </cell>
          <cell r="E721" t="str">
            <v>ذكر</v>
          </cell>
          <cell r="F721">
            <v>32605</v>
          </cell>
          <cell r="G721" t="str">
            <v>درعا</v>
          </cell>
          <cell r="H721" t="str">
            <v>العربية السورية</v>
          </cell>
          <cell r="I721" t="str">
            <v>الرابعة</v>
          </cell>
          <cell r="J721" t="str">
            <v>أدبي</v>
          </cell>
          <cell r="L721" t="str">
            <v>درعا</v>
          </cell>
          <cell r="V721">
            <v>0</v>
          </cell>
        </row>
        <row r="722">
          <cell r="A722">
            <v>335700</v>
          </cell>
          <cell r="B722" t="str">
            <v>سدره علي</v>
          </cell>
          <cell r="C722" t="str">
            <v>كنان</v>
          </cell>
          <cell r="D722" t="str">
            <v>نجوى</v>
          </cell>
          <cell r="E722" t="str">
            <v>أنثى</v>
          </cell>
          <cell r="F722">
            <v>36190</v>
          </cell>
          <cell r="G722" t="str">
            <v>دمشق</v>
          </cell>
          <cell r="H722" t="str">
            <v>العربية السورية</v>
          </cell>
          <cell r="I722" t="str">
            <v>الرابعة</v>
          </cell>
          <cell r="J722" t="str">
            <v>علمي</v>
          </cell>
          <cell r="L722" t="str">
            <v>ريف دمشق</v>
          </cell>
          <cell r="V722">
            <v>0</v>
          </cell>
        </row>
        <row r="723">
          <cell r="A723">
            <v>335705</v>
          </cell>
          <cell r="B723" t="str">
            <v>سعده كمال الدين</v>
          </cell>
          <cell r="C723" t="str">
            <v>محمد</v>
          </cell>
          <cell r="D723" t="str">
            <v>فاطمه</v>
          </cell>
          <cell r="E723" t="str">
            <v>أنثى</v>
          </cell>
          <cell r="F723">
            <v>34809</v>
          </cell>
          <cell r="G723" t="str">
            <v>سرغايا</v>
          </cell>
          <cell r="H723" t="str">
            <v>العربية السورية</v>
          </cell>
          <cell r="I723" t="str">
            <v>الرابعة</v>
          </cell>
          <cell r="J723" t="str">
            <v>علمي</v>
          </cell>
          <cell r="K723">
            <v>2013</v>
          </cell>
          <cell r="L723" t="str">
            <v>ريف دمشق</v>
          </cell>
          <cell r="V723">
            <v>0</v>
          </cell>
        </row>
        <row r="724">
          <cell r="A724">
            <v>335709</v>
          </cell>
          <cell r="B724" t="str">
            <v>سفاف خلوف</v>
          </cell>
          <cell r="C724" t="str">
            <v>مصطفى</v>
          </cell>
          <cell r="D724" t="str">
            <v>سبته</v>
          </cell>
          <cell r="E724" t="str">
            <v>ذكر</v>
          </cell>
          <cell r="F724">
            <v>27733</v>
          </cell>
          <cell r="G724" t="str">
            <v>عسال الورد</v>
          </cell>
          <cell r="H724" t="str">
            <v>العربية السورية</v>
          </cell>
          <cell r="I724" t="str">
            <v>الرابعة</v>
          </cell>
          <cell r="J724" t="str">
            <v>أدبي</v>
          </cell>
          <cell r="L724" t="str">
            <v>دمشق</v>
          </cell>
          <cell r="V724">
            <v>0</v>
          </cell>
        </row>
        <row r="725">
          <cell r="A725">
            <v>335723</v>
          </cell>
          <cell r="B725" t="str">
            <v>سليمان المصري</v>
          </cell>
          <cell r="C725" t="str">
            <v>محمود</v>
          </cell>
          <cell r="D725" t="str">
            <v>غادة</v>
          </cell>
          <cell r="E725" t="str">
            <v>ذكر</v>
          </cell>
          <cell r="F725">
            <v>28523</v>
          </cell>
          <cell r="G725" t="str">
            <v>حارة التركمان</v>
          </cell>
          <cell r="H725" t="str">
            <v>العربية السورية</v>
          </cell>
          <cell r="I725" t="str">
            <v>الرابعة</v>
          </cell>
          <cell r="J725" t="str">
            <v>أدبي</v>
          </cell>
          <cell r="L725" t="str">
            <v>حمص</v>
          </cell>
          <cell r="V725">
            <v>0</v>
          </cell>
        </row>
        <row r="726">
          <cell r="A726">
            <v>335734</v>
          </cell>
          <cell r="B726" t="str">
            <v>سمر فنده</v>
          </cell>
          <cell r="C726" t="str">
            <v>محمد</v>
          </cell>
          <cell r="D726" t="str">
            <v>مريم</v>
          </cell>
          <cell r="E726" t="str">
            <v>أنثى</v>
          </cell>
          <cell r="F726">
            <v>32082</v>
          </cell>
          <cell r="G726" t="str">
            <v>دمشق</v>
          </cell>
          <cell r="H726" t="str">
            <v>العربية السورية</v>
          </cell>
          <cell r="I726" t="str">
            <v>الرابعة</v>
          </cell>
          <cell r="J726" t="str">
            <v>أدبي</v>
          </cell>
          <cell r="L726" t="str">
            <v>دمشق</v>
          </cell>
          <cell r="V726">
            <v>0</v>
          </cell>
        </row>
        <row r="727">
          <cell r="A727">
            <v>335739</v>
          </cell>
          <cell r="B727" t="str">
            <v>سناء ابوذراع</v>
          </cell>
          <cell r="C727" t="str">
            <v>عبدالرحمن</v>
          </cell>
          <cell r="D727" t="str">
            <v>فوزيه</v>
          </cell>
          <cell r="E727" t="str">
            <v>أنثى</v>
          </cell>
          <cell r="F727">
            <v>29950</v>
          </cell>
          <cell r="G727" t="str">
            <v>دمشق</v>
          </cell>
          <cell r="H727" t="str">
            <v>العربية السورية</v>
          </cell>
          <cell r="I727" t="str">
            <v>الرابعة</v>
          </cell>
          <cell r="J727" t="str">
            <v>أدبي</v>
          </cell>
          <cell r="L727" t="str">
            <v>دمشق</v>
          </cell>
          <cell r="V727">
            <v>0</v>
          </cell>
        </row>
        <row r="728">
          <cell r="A728">
            <v>335749</v>
          </cell>
          <cell r="B728" t="str">
            <v>سهام طه</v>
          </cell>
          <cell r="C728" t="str">
            <v>عزات</v>
          </cell>
          <cell r="D728" t="str">
            <v>زينب</v>
          </cell>
          <cell r="E728" t="str">
            <v>أنثى</v>
          </cell>
          <cell r="F728">
            <v>26826</v>
          </cell>
          <cell r="G728" t="str">
            <v>جوبر</v>
          </cell>
          <cell r="H728" t="str">
            <v>العربية السورية</v>
          </cell>
          <cell r="I728" t="str">
            <v>الرابعة</v>
          </cell>
          <cell r="J728" t="str">
            <v>أدبي</v>
          </cell>
          <cell r="L728" t="str">
            <v>دمشق</v>
          </cell>
          <cell r="V728">
            <v>0</v>
          </cell>
        </row>
        <row r="729">
          <cell r="A729">
            <v>335757</v>
          </cell>
          <cell r="B729" t="str">
            <v>سوزي ابو عضل</v>
          </cell>
          <cell r="C729" t="str">
            <v>خليل</v>
          </cell>
          <cell r="D729" t="str">
            <v>ماري</v>
          </cell>
          <cell r="E729" t="str">
            <v>أنثى</v>
          </cell>
          <cell r="F729">
            <v>26447</v>
          </cell>
          <cell r="G729" t="str">
            <v xml:space="preserve">دمشق </v>
          </cell>
          <cell r="H729" t="str">
            <v>العربية السورية</v>
          </cell>
          <cell r="I729" t="str">
            <v>الرابعة</v>
          </cell>
          <cell r="J729" t="str">
            <v>أدبي</v>
          </cell>
          <cell r="L729" t="str">
            <v>دمشق</v>
          </cell>
          <cell r="V729">
            <v>0</v>
          </cell>
        </row>
        <row r="730">
          <cell r="A730">
            <v>335798</v>
          </cell>
          <cell r="B730" t="str">
            <v>صائب عوض</v>
          </cell>
          <cell r="C730" t="str">
            <v>عناد</v>
          </cell>
          <cell r="D730" t="str">
            <v>عبير</v>
          </cell>
          <cell r="E730" t="str">
            <v>ذكر</v>
          </cell>
          <cell r="F730">
            <v>35643</v>
          </cell>
          <cell r="G730" t="str">
            <v>سلميه</v>
          </cell>
          <cell r="H730" t="str">
            <v>العربية السورية</v>
          </cell>
          <cell r="I730" t="str">
            <v>الرابعة</v>
          </cell>
          <cell r="J730" t="str">
            <v>علمي</v>
          </cell>
          <cell r="L730" t="str">
            <v>حماة</v>
          </cell>
          <cell r="V730">
            <v>0</v>
          </cell>
        </row>
        <row r="731">
          <cell r="A731">
            <v>335858</v>
          </cell>
          <cell r="B731" t="str">
            <v>عبدالرحمن المحيلج</v>
          </cell>
          <cell r="C731" t="str">
            <v>بشير</v>
          </cell>
          <cell r="D731" t="str">
            <v>مريم</v>
          </cell>
          <cell r="E731" t="str">
            <v>ذكر</v>
          </cell>
          <cell r="F731">
            <v>35444</v>
          </cell>
          <cell r="G731" t="str">
            <v>حلب</v>
          </cell>
          <cell r="H731" t="str">
            <v>العربية السورية</v>
          </cell>
          <cell r="I731" t="str">
            <v>الرابعة</v>
          </cell>
          <cell r="J731" t="str">
            <v>علمي</v>
          </cell>
          <cell r="L731" t="str">
            <v>حلب</v>
          </cell>
          <cell r="V731">
            <v>0</v>
          </cell>
        </row>
        <row r="732">
          <cell r="A732">
            <v>335862</v>
          </cell>
          <cell r="B732" t="str">
            <v>عبدالعال عيطة</v>
          </cell>
          <cell r="C732" t="str">
            <v>عبدالرحمن</v>
          </cell>
          <cell r="D732" t="str">
            <v>منيرة</v>
          </cell>
          <cell r="E732" t="str">
            <v>ذكر</v>
          </cell>
          <cell r="F732">
            <v>27332</v>
          </cell>
          <cell r="G732" t="str">
            <v>دمر</v>
          </cell>
          <cell r="H732" t="str">
            <v>العربية السورية</v>
          </cell>
          <cell r="I732" t="str">
            <v>الرابعة</v>
          </cell>
          <cell r="J732" t="str">
            <v>أدبي</v>
          </cell>
          <cell r="L732" t="str">
            <v>دمشق</v>
          </cell>
          <cell r="V732">
            <v>0</v>
          </cell>
        </row>
        <row r="733">
          <cell r="A733">
            <v>335867</v>
          </cell>
          <cell r="B733" t="str">
            <v>عبد اللطيف طالب</v>
          </cell>
          <cell r="C733" t="str">
            <v>عبد الحسن</v>
          </cell>
          <cell r="D733" t="str">
            <v>ولاء</v>
          </cell>
          <cell r="E733" t="str">
            <v>ذكر</v>
          </cell>
          <cell r="F733">
            <v>36161</v>
          </cell>
          <cell r="G733" t="str">
            <v>جيرود</v>
          </cell>
          <cell r="H733" t="str">
            <v>العربية السورية</v>
          </cell>
          <cell r="I733" t="str">
            <v>الرابعة</v>
          </cell>
          <cell r="V733">
            <v>0</v>
          </cell>
        </row>
        <row r="734">
          <cell r="A734">
            <v>335892</v>
          </cell>
          <cell r="B734" t="str">
            <v>عدنان العبدالاحمد</v>
          </cell>
          <cell r="C734" t="str">
            <v>أسعد</v>
          </cell>
          <cell r="D734" t="str">
            <v>موجفه</v>
          </cell>
          <cell r="E734" t="str">
            <v>ذكر</v>
          </cell>
          <cell r="F734">
            <v>30533</v>
          </cell>
          <cell r="G734" t="str">
            <v>طيانه</v>
          </cell>
          <cell r="H734" t="str">
            <v>العربية السورية</v>
          </cell>
          <cell r="I734" t="str">
            <v>الرابعة</v>
          </cell>
          <cell r="J734" t="str">
            <v>أدبي</v>
          </cell>
          <cell r="L734" t="str">
            <v>دير الزور</v>
          </cell>
          <cell r="V734">
            <v>0</v>
          </cell>
        </row>
        <row r="735">
          <cell r="A735">
            <v>335907</v>
          </cell>
          <cell r="B735" t="str">
            <v>عصام علي</v>
          </cell>
          <cell r="C735" t="str">
            <v>احمد</v>
          </cell>
          <cell r="D735" t="str">
            <v>رئيفه</v>
          </cell>
          <cell r="E735" t="str">
            <v>ذكر</v>
          </cell>
          <cell r="F735">
            <v>26119</v>
          </cell>
          <cell r="G735" t="str">
            <v>تالين</v>
          </cell>
          <cell r="H735" t="str">
            <v>العربية السورية</v>
          </cell>
          <cell r="I735" t="str">
            <v>الرابعة</v>
          </cell>
          <cell r="J735" t="str">
            <v>أدبي</v>
          </cell>
          <cell r="L735" t="str">
            <v>دمشق</v>
          </cell>
          <cell r="V735">
            <v>0</v>
          </cell>
        </row>
        <row r="736">
          <cell r="A736">
            <v>335923</v>
          </cell>
          <cell r="B736" t="str">
            <v>علا ونوس</v>
          </cell>
          <cell r="C736" t="str">
            <v>محمد</v>
          </cell>
          <cell r="D736" t="str">
            <v>اميمه</v>
          </cell>
          <cell r="E736" t="str">
            <v>أنثى</v>
          </cell>
          <cell r="F736">
            <v>35750</v>
          </cell>
          <cell r="G736" t="str">
            <v>دمشق</v>
          </cell>
          <cell r="H736" t="str">
            <v>العربية السورية</v>
          </cell>
          <cell r="I736" t="str">
            <v>الرابعة</v>
          </cell>
          <cell r="J736" t="str">
            <v>أدبي</v>
          </cell>
          <cell r="L736" t="str">
            <v>دمشق</v>
          </cell>
          <cell r="V736">
            <v>0</v>
          </cell>
        </row>
        <row r="737">
          <cell r="A737">
            <v>335933</v>
          </cell>
          <cell r="B737" t="str">
            <v>علاء شميس</v>
          </cell>
          <cell r="C737" t="str">
            <v>منير</v>
          </cell>
          <cell r="D737" t="str">
            <v>هدى</v>
          </cell>
          <cell r="E737" t="str">
            <v>ذكر</v>
          </cell>
          <cell r="F737">
            <v>29623</v>
          </cell>
          <cell r="G737" t="str">
            <v>الاذقية</v>
          </cell>
          <cell r="H737" t="str">
            <v>العربية السورية</v>
          </cell>
          <cell r="I737" t="str">
            <v>الرابعة</v>
          </cell>
          <cell r="J737" t="str">
            <v>أدبي</v>
          </cell>
          <cell r="L737" t="str">
            <v>دمشق</v>
          </cell>
          <cell r="V737">
            <v>0</v>
          </cell>
        </row>
        <row r="738">
          <cell r="A738">
            <v>335945</v>
          </cell>
          <cell r="B738" t="str">
            <v>علي الاحمد</v>
          </cell>
          <cell r="C738" t="str">
            <v>احمد</v>
          </cell>
          <cell r="D738" t="str">
            <v>ربيعه</v>
          </cell>
          <cell r="E738" t="str">
            <v>ذكر</v>
          </cell>
          <cell r="F738">
            <v>36161</v>
          </cell>
          <cell r="G738" t="str">
            <v>حماة</v>
          </cell>
          <cell r="H738" t="str">
            <v>العربية السورية</v>
          </cell>
          <cell r="I738" t="str">
            <v>الرابعة</v>
          </cell>
          <cell r="J738" t="str">
            <v>علمي</v>
          </cell>
          <cell r="L738" t="str">
            <v>حماة</v>
          </cell>
          <cell r="V738">
            <v>0</v>
          </cell>
        </row>
        <row r="739">
          <cell r="A739">
            <v>335947</v>
          </cell>
          <cell r="B739" t="str">
            <v>علي الحمد</v>
          </cell>
          <cell r="C739" t="str">
            <v>احمد</v>
          </cell>
          <cell r="D739" t="str">
            <v>هيام</v>
          </cell>
          <cell r="E739" t="str">
            <v>ذكر</v>
          </cell>
          <cell r="F739">
            <v>34527</v>
          </cell>
          <cell r="G739" t="str">
            <v>حلب</v>
          </cell>
          <cell r="H739" t="str">
            <v>العربية السورية</v>
          </cell>
          <cell r="I739" t="str">
            <v>الرابعة</v>
          </cell>
          <cell r="J739" t="str">
            <v>أدبي</v>
          </cell>
          <cell r="L739" t="str">
            <v>دمشق</v>
          </cell>
          <cell r="P739" t="str">
            <v>damas</v>
          </cell>
          <cell r="V739">
            <v>0</v>
          </cell>
        </row>
        <row r="740">
          <cell r="A740">
            <v>335974</v>
          </cell>
          <cell r="B740" t="str">
            <v>علي عليان</v>
          </cell>
          <cell r="C740" t="str">
            <v>توفيق</v>
          </cell>
          <cell r="D740" t="str">
            <v>فاطمة</v>
          </cell>
          <cell r="E740" t="str">
            <v>ذكر</v>
          </cell>
          <cell r="F740">
            <v>35938</v>
          </cell>
          <cell r="G740" t="str">
            <v>تواني</v>
          </cell>
          <cell r="H740" t="str">
            <v>العربية السورية</v>
          </cell>
          <cell r="I740" t="str">
            <v>الرابعة</v>
          </cell>
          <cell r="J740" t="str">
            <v>علمي</v>
          </cell>
          <cell r="L740" t="str">
            <v>ريف دمشق</v>
          </cell>
          <cell r="V740">
            <v>0</v>
          </cell>
        </row>
        <row r="741">
          <cell r="A741">
            <v>335983</v>
          </cell>
          <cell r="B741" t="str">
            <v>علي ناصيف</v>
          </cell>
          <cell r="C741" t="str">
            <v>عبدالسلام</v>
          </cell>
          <cell r="D741" t="str">
            <v>سلمى</v>
          </cell>
          <cell r="E741" t="str">
            <v>ذكر</v>
          </cell>
          <cell r="F741">
            <v>35197</v>
          </cell>
          <cell r="G741" t="str">
            <v>مصياف</v>
          </cell>
          <cell r="H741" t="str">
            <v>العربية السورية</v>
          </cell>
          <cell r="I741" t="str">
            <v>الرابعة</v>
          </cell>
          <cell r="J741" t="str">
            <v>علمي</v>
          </cell>
          <cell r="L741" t="str">
            <v>حماة</v>
          </cell>
          <cell r="V741">
            <v>0</v>
          </cell>
        </row>
        <row r="742">
          <cell r="A742">
            <v>335984</v>
          </cell>
          <cell r="B742" t="str">
            <v>علي نشاب</v>
          </cell>
          <cell r="C742" t="str">
            <v>عبد المنعم</v>
          </cell>
          <cell r="D742" t="str">
            <v>فاطمة</v>
          </cell>
          <cell r="E742" t="str">
            <v>ذكر</v>
          </cell>
          <cell r="F742">
            <v>35688</v>
          </cell>
          <cell r="G742" t="str">
            <v>نبل</v>
          </cell>
          <cell r="H742" t="str">
            <v>العربية السورية</v>
          </cell>
          <cell r="I742" t="str">
            <v>الرابعة</v>
          </cell>
          <cell r="J742" t="str">
            <v>أدبي</v>
          </cell>
          <cell r="L742" t="str">
            <v>حلب</v>
          </cell>
          <cell r="V742">
            <v>0</v>
          </cell>
        </row>
        <row r="743">
          <cell r="A743">
            <v>335987</v>
          </cell>
          <cell r="B743" t="str">
            <v>علياء عبدالحميد</v>
          </cell>
          <cell r="C743" t="str">
            <v>عبدالرحيم</v>
          </cell>
          <cell r="D743" t="str">
            <v>خديجه</v>
          </cell>
          <cell r="E743" t="str">
            <v>أنثى</v>
          </cell>
          <cell r="F743">
            <v>30727</v>
          </cell>
          <cell r="G743" t="str">
            <v>دمشق</v>
          </cell>
          <cell r="H743" t="str">
            <v>الفلسطينية السورية</v>
          </cell>
          <cell r="I743" t="str">
            <v>الثالثة</v>
          </cell>
          <cell r="J743" t="str">
            <v>أدبي</v>
          </cell>
          <cell r="L743" t="str">
            <v>دمشق</v>
          </cell>
          <cell r="V743">
            <v>0</v>
          </cell>
        </row>
        <row r="744">
          <cell r="A744">
            <v>336012</v>
          </cell>
          <cell r="B744" t="str">
            <v>عيدة عرعور</v>
          </cell>
          <cell r="C744" t="str">
            <v>جادو</v>
          </cell>
          <cell r="D744" t="str">
            <v>زانه</v>
          </cell>
          <cell r="E744" t="str">
            <v>أنثى</v>
          </cell>
          <cell r="F744">
            <v>29082</v>
          </cell>
          <cell r="G744" t="str">
            <v>مسحره</v>
          </cell>
          <cell r="H744" t="str">
            <v>العربية السورية</v>
          </cell>
          <cell r="I744" t="str">
            <v>الرابعة</v>
          </cell>
          <cell r="J744" t="str">
            <v>أدبي</v>
          </cell>
          <cell r="L744" t="str">
            <v>القنيطرة</v>
          </cell>
          <cell r="V744">
            <v>0</v>
          </cell>
        </row>
        <row r="745">
          <cell r="A745">
            <v>336034</v>
          </cell>
          <cell r="B745" t="str">
            <v>غصون منون</v>
          </cell>
          <cell r="C745" t="str">
            <v>جابر</v>
          </cell>
          <cell r="D745" t="str">
            <v>عفيفه</v>
          </cell>
          <cell r="E745" t="str">
            <v>أنثى</v>
          </cell>
          <cell r="F745">
            <v>28774</v>
          </cell>
          <cell r="G745" t="str">
            <v>روضة الوعر</v>
          </cell>
          <cell r="H745" t="str">
            <v>العربية السورية</v>
          </cell>
          <cell r="I745" t="str">
            <v>الرابعة</v>
          </cell>
          <cell r="J745" t="str">
            <v>أدبي</v>
          </cell>
          <cell r="L745" t="str">
            <v>دمشق</v>
          </cell>
          <cell r="V745">
            <v>0</v>
          </cell>
        </row>
        <row r="746">
          <cell r="A746">
            <v>336036</v>
          </cell>
          <cell r="B746" t="str">
            <v>غفران الحبش</v>
          </cell>
          <cell r="C746" t="str">
            <v>محمد</v>
          </cell>
          <cell r="D746" t="str">
            <v>عزيزه</v>
          </cell>
          <cell r="E746" t="str">
            <v>أنثى</v>
          </cell>
          <cell r="F746">
            <v>35072</v>
          </cell>
          <cell r="G746" t="str">
            <v xml:space="preserve">مضايا </v>
          </cell>
          <cell r="H746" t="str">
            <v>العربية السورية</v>
          </cell>
          <cell r="I746" t="str">
            <v>الرابعة</v>
          </cell>
          <cell r="J746" t="str">
            <v>علمي</v>
          </cell>
          <cell r="L746" t="str">
            <v>دمشق</v>
          </cell>
          <cell r="V746">
            <v>0</v>
          </cell>
        </row>
        <row r="747">
          <cell r="A747">
            <v>336045</v>
          </cell>
          <cell r="B747" t="str">
            <v>غيثاء حسن</v>
          </cell>
          <cell r="C747" t="str">
            <v>كامل</v>
          </cell>
          <cell r="D747" t="str">
            <v>حفيظه</v>
          </cell>
          <cell r="E747" t="str">
            <v>أنثى</v>
          </cell>
          <cell r="F747">
            <v>30684</v>
          </cell>
          <cell r="G747" t="str">
            <v>القطيلبية</v>
          </cell>
          <cell r="H747" t="str">
            <v>العربية السورية</v>
          </cell>
          <cell r="I747" t="str">
            <v>الرابعة</v>
          </cell>
          <cell r="J747" t="str">
            <v>أدبي</v>
          </cell>
          <cell r="L747" t="str">
            <v>دمشق</v>
          </cell>
          <cell r="V747">
            <v>0</v>
          </cell>
        </row>
        <row r="748">
          <cell r="A748">
            <v>336051</v>
          </cell>
          <cell r="B748" t="str">
            <v>فاتنه الراعي</v>
          </cell>
          <cell r="C748" t="str">
            <v>نزيه</v>
          </cell>
          <cell r="D748" t="str">
            <v>هيفاء</v>
          </cell>
          <cell r="E748" t="str">
            <v>أنثى</v>
          </cell>
          <cell r="F748">
            <v>32539</v>
          </cell>
          <cell r="G748" t="str">
            <v>دمشق</v>
          </cell>
          <cell r="H748" t="str">
            <v>العربية السورية</v>
          </cell>
          <cell r="I748" t="str">
            <v>الرابعة</v>
          </cell>
          <cell r="J748" t="str">
            <v>أدبي</v>
          </cell>
          <cell r="L748" t="str">
            <v>دمشق</v>
          </cell>
          <cell r="V748">
            <v>0</v>
          </cell>
        </row>
        <row r="749">
          <cell r="A749">
            <v>336057</v>
          </cell>
          <cell r="B749" t="str">
            <v>فادي فاخره</v>
          </cell>
          <cell r="C749" t="str">
            <v>عصام</v>
          </cell>
          <cell r="D749" t="str">
            <v>آمال</v>
          </cell>
          <cell r="E749" t="str">
            <v>ذكر</v>
          </cell>
          <cell r="F749">
            <v>28654</v>
          </cell>
          <cell r="G749" t="str">
            <v>يرموك</v>
          </cell>
          <cell r="H749" t="str">
            <v>الفلسطينية السورية</v>
          </cell>
          <cell r="I749" t="str">
            <v>الرابعة</v>
          </cell>
          <cell r="J749" t="str">
            <v>أدبي</v>
          </cell>
          <cell r="L749" t="str">
            <v>دمشق</v>
          </cell>
          <cell r="V749">
            <v>0</v>
          </cell>
        </row>
        <row r="750">
          <cell r="A750">
            <v>336076</v>
          </cell>
          <cell r="B750" t="str">
            <v>فايز ناصر</v>
          </cell>
          <cell r="C750" t="str">
            <v>كامل</v>
          </cell>
          <cell r="D750" t="str">
            <v>خدوج</v>
          </cell>
          <cell r="E750" t="str">
            <v>ذكر</v>
          </cell>
          <cell r="F750">
            <v>28497</v>
          </cell>
          <cell r="G750" t="str">
            <v>حماة</v>
          </cell>
          <cell r="H750" t="str">
            <v>العربية السورية</v>
          </cell>
          <cell r="I750" t="str">
            <v>الرابعة</v>
          </cell>
          <cell r="J750" t="str">
            <v>أدبي</v>
          </cell>
          <cell r="L750" t="str">
            <v>حماة</v>
          </cell>
          <cell r="V750">
            <v>0</v>
          </cell>
        </row>
        <row r="751">
          <cell r="A751">
            <v>336092</v>
          </cell>
          <cell r="B751" t="str">
            <v>فلك يوسف</v>
          </cell>
          <cell r="C751" t="str">
            <v>مصطفى</v>
          </cell>
          <cell r="D751" t="str">
            <v>ملك</v>
          </cell>
          <cell r="E751" t="str">
            <v>أنثى</v>
          </cell>
          <cell r="F751">
            <v>36161</v>
          </cell>
          <cell r="G751" t="str">
            <v>المعلقة</v>
          </cell>
          <cell r="H751" t="str">
            <v>العربية السورية</v>
          </cell>
          <cell r="I751" t="str">
            <v>الرابعة</v>
          </cell>
          <cell r="J751" t="str">
            <v>أدبي</v>
          </cell>
          <cell r="L751" t="str">
            <v>ريف دمشق</v>
          </cell>
          <cell r="V751">
            <v>0</v>
          </cell>
        </row>
        <row r="752">
          <cell r="A752">
            <v>336093</v>
          </cell>
          <cell r="B752" t="str">
            <v>فهد العايد</v>
          </cell>
          <cell r="C752" t="str">
            <v>محمد</v>
          </cell>
          <cell r="D752" t="str">
            <v>الهوب</v>
          </cell>
          <cell r="E752" t="str">
            <v>ذكر</v>
          </cell>
          <cell r="F752">
            <v>34335</v>
          </cell>
          <cell r="G752" t="str">
            <v>ذيبان</v>
          </cell>
          <cell r="H752" t="str">
            <v>العربية السورية</v>
          </cell>
          <cell r="I752" t="str">
            <v>الرابعة</v>
          </cell>
          <cell r="J752" t="str">
            <v>أدبي</v>
          </cell>
          <cell r="L752" t="str">
            <v>دمشق</v>
          </cell>
          <cell r="V752">
            <v>0</v>
          </cell>
        </row>
        <row r="753">
          <cell r="A753">
            <v>336112</v>
          </cell>
          <cell r="B753" t="str">
            <v>قمر مصري</v>
          </cell>
          <cell r="C753" t="str">
            <v>سمير</v>
          </cell>
          <cell r="D753" t="str">
            <v>روضه</v>
          </cell>
          <cell r="E753" t="str">
            <v>أنثى</v>
          </cell>
          <cell r="F753">
            <v>29262</v>
          </cell>
          <cell r="G753" t="str">
            <v>دمشق</v>
          </cell>
          <cell r="H753" t="str">
            <v>العربية السورية</v>
          </cell>
          <cell r="I753" t="str">
            <v>الرابعة</v>
          </cell>
          <cell r="J753" t="str">
            <v>أدبي</v>
          </cell>
          <cell r="L753" t="str">
            <v>دمشق</v>
          </cell>
          <cell r="V753">
            <v>0</v>
          </cell>
        </row>
        <row r="754">
          <cell r="A754">
            <v>336136</v>
          </cell>
          <cell r="B754" t="str">
            <v>لبيب علي</v>
          </cell>
          <cell r="C754" t="str">
            <v>سلمان</v>
          </cell>
          <cell r="D754" t="str">
            <v>فاديه</v>
          </cell>
          <cell r="E754" t="str">
            <v>ذكر</v>
          </cell>
          <cell r="F754">
            <v>35826</v>
          </cell>
          <cell r="G754" t="str">
            <v>حما صغير</v>
          </cell>
          <cell r="H754" t="str">
            <v>العربية السورية</v>
          </cell>
          <cell r="I754" t="str">
            <v>الرابعة</v>
          </cell>
          <cell r="J754" t="str">
            <v>علمي</v>
          </cell>
          <cell r="L754" t="str">
            <v>دمشق</v>
          </cell>
          <cell r="V754">
            <v>0</v>
          </cell>
        </row>
        <row r="755">
          <cell r="A755">
            <v>336156</v>
          </cell>
          <cell r="B755" t="str">
            <v>لور برصه</v>
          </cell>
          <cell r="C755" t="str">
            <v>منصور</v>
          </cell>
          <cell r="D755" t="str">
            <v>روز</v>
          </cell>
          <cell r="E755" t="str">
            <v>أنثى</v>
          </cell>
          <cell r="F755">
            <v>20920</v>
          </cell>
          <cell r="G755" t="str">
            <v>دمشق</v>
          </cell>
          <cell r="H755" t="str">
            <v>العربية السورية</v>
          </cell>
          <cell r="I755" t="str">
            <v>الرابعة</v>
          </cell>
          <cell r="J755" t="str">
            <v>أدبي</v>
          </cell>
          <cell r="L755" t="str">
            <v>دمشق</v>
          </cell>
          <cell r="V755">
            <v>0</v>
          </cell>
        </row>
        <row r="756">
          <cell r="A756">
            <v>336225</v>
          </cell>
          <cell r="B756" t="str">
            <v>محمد الحجي</v>
          </cell>
          <cell r="C756" t="str">
            <v>مصطفى</v>
          </cell>
          <cell r="D756" t="str">
            <v>فاطمه</v>
          </cell>
          <cell r="E756" t="str">
            <v>ذكر</v>
          </cell>
          <cell r="F756">
            <v>34359</v>
          </cell>
          <cell r="G756" t="str">
            <v xml:space="preserve">صوران </v>
          </cell>
          <cell r="H756" t="str">
            <v>العربية السورية</v>
          </cell>
          <cell r="I756" t="str">
            <v>الرابعة</v>
          </cell>
          <cell r="J756" t="str">
            <v>أدبي</v>
          </cell>
          <cell r="L756" t="str">
            <v>حماة</v>
          </cell>
          <cell r="V756">
            <v>0</v>
          </cell>
        </row>
        <row r="757">
          <cell r="A757">
            <v>336226</v>
          </cell>
          <cell r="B757" t="str">
            <v>محمد الحريري</v>
          </cell>
          <cell r="C757" t="str">
            <v>أحمد</v>
          </cell>
          <cell r="D757" t="str">
            <v>خولة</v>
          </cell>
          <cell r="E757" t="str">
            <v>ذكر</v>
          </cell>
          <cell r="F757">
            <v>27334</v>
          </cell>
          <cell r="G757" t="str">
            <v>داعل</v>
          </cell>
          <cell r="H757" t="str">
            <v>العربية السورية</v>
          </cell>
          <cell r="I757" t="str">
            <v>الرابعة</v>
          </cell>
          <cell r="J757" t="str">
            <v>أدبي</v>
          </cell>
          <cell r="L757" t="str">
            <v>درعا</v>
          </cell>
          <cell r="V757">
            <v>0</v>
          </cell>
        </row>
        <row r="758">
          <cell r="A758">
            <v>336296</v>
          </cell>
          <cell r="B758" t="str">
            <v>محمد فاتو</v>
          </cell>
          <cell r="C758" t="str">
            <v>مصطفى</v>
          </cell>
          <cell r="D758" t="str">
            <v>كاملة</v>
          </cell>
          <cell r="E758" t="str">
            <v>ذكر</v>
          </cell>
          <cell r="F758">
            <v>35187</v>
          </cell>
          <cell r="G758" t="str">
            <v>جسر الشغور</v>
          </cell>
          <cell r="H758" t="str">
            <v>العربية السورية</v>
          </cell>
          <cell r="I758" t="str">
            <v>الرابعة</v>
          </cell>
          <cell r="J758" t="str">
            <v>علمي</v>
          </cell>
          <cell r="L758" t="str">
            <v>إدلب</v>
          </cell>
          <cell r="V758">
            <v>0</v>
          </cell>
        </row>
        <row r="759">
          <cell r="A759">
            <v>336301</v>
          </cell>
          <cell r="B759" t="str">
            <v>محمد كباسه</v>
          </cell>
          <cell r="C759" t="str">
            <v>محمود</v>
          </cell>
          <cell r="D759" t="str">
            <v>سمر</v>
          </cell>
          <cell r="E759" t="str">
            <v>ذكر</v>
          </cell>
          <cell r="F759">
            <v>35702</v>
          </cell>
          <cell r="G759" t="str">
            <v>دمشق</v>
          </cell>
          <cell r="H759" t="str">
            <v>العربية السورية</v>
          </cell>
          <cell r="I759" t="str">
            <v>الرابعة</v>
          </cell>
          <cell r="J759" t="str">
            <v>علمي</v>
          </cell>
          <cell r="L759" t="str">
            <v>دمشق</v>
          </cell>
          <cell r="V759">
            <v>0</v>
          </cell>
        </row>
        <row r="760">
          <cell r="A760">
            <v>336334</v>
          </cell>
          <cell r="B760" t="str">
            <v>محمدطارق حميدة</v>
          </cell>
          <cell r="C760" t="str">
            <v>هيثم</v>
          </cell>
          <cell r="D760" t="str">
            <v>رجاء</v>
          </cell>
          <cell r="E760" t="str">
            <v>ذكر</v>
          </cell>
          <cell r="F760">
            <v>35824</v>
          </cell>
          <cell r="G760" t="str">
            <v>دمشق</v>
          </cell>
          <cell r="H760" t="str">
            <v>الفلسطينية السورية</v>
          </cell>
          <cell r="I760" t="str">
            <v>الرابعة</v>
          </cell>
          <cell r="J760" t="str">
            <v>أدبي</v>
          </cell>
          <cell r="L760" t="str">
            <v>دمشق</v>
          </cell>
          <cell r="V760">
            <v>0</v>
          </cell>
        </row>
        <row r="761">
          <cell r="A761">
            <v>336335</v>
          </cell>
          <cell r="B761" t="str">
            <v>محمدعبدالقادر العش</v>
          </cell>
          <cell r="C761" t="str">
            <v>عبدالباسط</v>
          </cell>
          <cell r="D761" t="str">
            <v>وفيقه</v>
          </cell>
          <cell r="E761" t="str">
            <v>ذكر</v>
          </cell>
          <cell r="F761">
            <v>35113</v>
          </cell>
          <cell r="G761" t="str">
            <v>دمشق</v>
          </cell>
          <cell r="H761" t="str">
            <v>العربية السورية</v>
          </cell>
          <cell r="I761" t="str">
            <v>الرابعة</v>
          </cell>
          <cell r="J761" t="str">
            <v>علمي</v>
          </cell>
          <cell r="L761" t="str">
            <v>دمشق</v>
          </cell>
          <cell r="V761">
            <v>0</v>
          </cell>
        </row>
        <row r="762">
          <cell r="A762">
            <v>336337</v>
          </cell>
          <cell r="B762" t="str">
            <v>محمدعزالدين حصوه</v>
          </cell>
          <cell r="C762" t="str">
            <v>محمود</v>
          </cell>
          <cell r="D762" t="str">
            <v>مها</v>
          </cell>
          <cell r="E762" t="str">
            <v>ذكر</v>
          </cell>
          <cell r="F762">
            <v>29654</v>
          </cell>
          <cell r="G762" t="str">
            <v>دمشق</v>
          </cell>
          <cell r="H762" t="str">
            <v>الفلسطينية السورية</v>
          </cell>
          <cell r="I762" t="str">
            <v>الرابعة</v>
          </cell>
          <cell r="J762" t="str">
            <v>أدبي</v>
          </cell>
          <cell r="L762" t="str">
            <v>دمشق</v>
          </cell>
          <cell r="V762">
            <v>0</v>
          </cell>
        </row>
        <row r="763">
          <cell r="A763">
            <v>336360</v>
          </cell>
          <cell r="B763" t="str">
            <v>محمود عبدالعال</v>
          </cell>
          <cell r="C763" t="str">
            <v>ابراهيم</v>
          </cell>
          <cell r="D763" t="str">
            <v>نجمة</v>
          </cell>
          <cell r="E763" t="str">
            <v>ذكر</v>
          </cell>
          <cell r="F763">
            <v>32152</v>
          </cell>
          <cell r="G763" t="str">
            <v>الحميديه</v>
          </cell>
          <cell r="H763" t="str">
            <v>الفلسطينية السورية</v>
          </cell>
          <cell r="I763" t="str">
            <v>الرابعة</v>
          </cell>
          <cell r="J763" t="str">
            <v>أدبي</v>
          </cell>
          <cell r="L763" t="str">
            <v>القنيطرة</v>
          </cell>
          <cell r="V763">
            <v>0</v>
          </cell>
        </row>
        <row r="764">
          <cell r="A764">
            <v>336386</v>
          </cell>
          <cell r="B764" t="str">
            <v>مروه ابودرهمين</v>
          </cell>
          <cell r="C764" t="str">
            <v>ابراهيم</v>
          </cell>
          <cell r="D764" t="str">
            <v>اميمه</v>
          </cell>
          <cell r="E764" t="str">
            <v>أنثى</v>
          </cell>
          <cell r="F764">
            <v>31805</v>
          </cell>
          <cell r="G764" t="str">
            <v>الرحا</v>
          </cell>
          <cell r="H764" t="str">
            <v>العربية السورية</v>
          </cell>
          <cell r="I764" t="str">
            <v>الرابعة</v>
          </cell>
          <cell r="J764" t="str">
            <v>أدبي</v>
          </cell>
          <cell r="L764" t="str">
            <v>السويداء</v>
          </cell>
          <cell r="V764">
            <v>0</v>
          </cell>
        </row>
        <row r="765">
          <cell r="A765">
            <v>336391</v>
          </cell>
          <cell r="B765" t="str">
            <v>مريم احمد</v>
          </cell>
          <cell r="C765" t="str">
            <v>زهير</v>
          </cell>
          <cell r="D765" t="str">
            <v>اسمهان</v>
          </cell>
          <cell r="E765" t="str">
            <v>أنثى</v>
          </cell>
          <cell r="F765">
            <v>35070</v>
          </cell>
          <cell r="G765" t="str">
            <v>دمشق</v>
          </cell>
          <cell r="H765" t="str">
            <v>العربية السورية</v>
          </cell>
          <cell r="I765" t="str">
            <v>الرابعة</v>
          </cell>
          <cell r="J765" t="str">
            <v>أدبي</v>
          </cell>
          <cell r="L765" t="str">
            <v>دمشق</v>
          </cell>
          <cell r="V765">
            <v>0</v>
          </cell>
        </row>
        <row r="766">
          <cell r="A766">
            <v>336426</v>
          </cell>
          <cell r="B766" t="str">
            <v>ممدوح دقو</v>
          </cell>
          <cell r="C766" t="str">
            <v>رمضان</v>
          </cell>
          <cell r="D766" t="str">
            <v>فاطمة</v>
          </cell>
          <cell r="E766" t="str">
            <v>ذكر</v>
          </cell>
          <cell r="F766">
            <v>31303</v>
          </cell>
          <cell r="G766" t="str">
            <v>التل</v>
          </cell>
          <cell r="H766" t="str">
            <v>العربية السورية</v>
          </cell>
          <cell r="I766" t="str">
            <v>الرابعة</v>
          </cell>
          <cell r="J766" t="str">
            <v>أدبي</v>
          </cell>
          <cell r="L766" t="str">
            <v>ريف دمشق</v>
          </cell>
          <cell r="V766">
            <v>0</v>
          </cell>
        </row>
        <row r="767">
          <cell r="A767">
            <v>336475</v>
          </cell>
          <cell r="B767" t="str">
            <v>نادر عبد الغني</v>
          </cell>
          <cell r="C767" t="str">
            <v>عبد الرؤوف</v>
          </cell>
          <cell r="D767" t="str">
            <v>اروى</v>
          </cell>
          <cell r="E767" t="str">
            <v>ذكر</v>
          </cell>
          <cell r="F767">
            <v>36410</v>
          </cell>
          <cell r="G767" t="str">
            <v>دوما</v>
          </cell>
          <cell r="H767" t="str">
            <v>العربية السورية</v>
          </cell>
          <cell r="I767" t="str">
            <v>الرابعة</v>
          </cell>
          <cell r="J767" t="str">
            <v>علمي</v>
          </cell>
          <cell r="L767" t="str">
            <v>ريف دمشق</v>
          </cell>
          <cell r="V767">
            <v>0</v>
          </cell>
        </row>
        <row r="768">
          <cell r="A768">
            <v>336532</v>
          </cell>
          <cell r="B768" t="str">
            <v>نوار التنك</v>
          </cell>
          <cell r="C768" t="str">
            <v>محمد</v>
          </cell>
          <cell r="D768" t="str">
            <v>انعام</v>
          </cell>
          <cell r="E768" t="str">
            <v>أنثى</v>
          </cell>
          <cell r="F768">
            <v>32748</v>
          </cell>
          <cell r="G768" t="str">
            <v>النبك</v>
          </cell>
          <cell r="H768" t="str">
            <v>العربية السورية</v>
          </cell>
          <cell r="I768" t="str">
            <v>الرابعة</v>
          </cell>
          <cell r="J768" t="str">
            <v>أدبي</v>
          </cell>
          <cell r="L768" t="str">
            <v>دمشق</v>
          </cell>
          <cell r="V768">
            <v>0</v>
          </cell>
        </row>
        <row r="769">
          <cell r="A769">
            <v>336536</v>
          </cell>
          <cell r="B769" t="str">
            <v>نور الدين جاسم</v>
          </cell>
          <cell r="C769" t="str">
            <v>فلاح</v>
          </cell>
          <cell r="D769" t="str">
            <v>سلطانه</v>
          </cell>
          <cell r="E769" t="str">
            <v>ذكر</v>
          </cell>
          <cell r="F769">
            <v>34709</v>
          </cell>
          <cell r="G769" t="str">
            <v>الصنمين</v>
          </cell>
          <cell r="H769" t="str">
            <v>العربية السورية</v>
          </cell>
          <cell r="I769" t="str">
            <v>الرابعة</v>
          </cell>
          <cell r="J769" t="str">
            <v>علمي</v>
          </cell>
          <cell r="L769" t="str">
            <v>درعا</v>
          </cell>
          <cell r="V769">
            <v>0</v>
          </cell>
        </row>
        <row r="770">
          <cell r="A770">
            <v>336552</v>
          </cell>
          <cell r="B770" t="str">
            <v>نور حمدي</v>
          </cell>
          <cell r="C770" t="str">
            <v>محمد حاتم</v>
          </cell>
          <cell r="D770" t="str">
            <v>ندى</v>
          </cell>
          <cell r="E770" t="str">
            <v>ذكر</v>
          </cell>
          <cell r="F770">
            <v>36369</v>
          </cell>
          <cell r="G770" t="str">
            <v>ابو ظبي</v>
          </cell>
          <cell r="H770" t="str">
            <v>العربية السورية</v>
          </cell>
          <cell r="I770" t="str">
            <v>الرابعة</v>
          </cell>
          <cell r="J770" t="str">
            <v>علمي</v>
          </cell>
          <cell r="L770" t="str">
            <v>غير سورية</v>
          </cell>
          <cell r="V770">
            <v>0</v>
          </cell>
        </row>
        <row r="771">
          <cell r="A771">
            <v>336555</v>
          </cell>
          <cell r="B771" t="str">
            <v>نور فياض</v>
          </cell>
          <cell r="C771" t="str">
            <v>حسان</v>
          </cell>
          <cell r="D771" t="str">
            <v>نيروز</v>
          </cell>
          <cell r="E771" t="str">
            <v>أنثى</v>
          </cell>
          <cell r="F771">
            <v>35487</v>
          </cell>
          <cell r="G771" t="str">
            <v>دمشق</v>
          </cell>
          <cell r="H771" t="str">
            <v>العربية السورية</v>
          </cell>
          <cell r="I771" t="str">
            <v>الرابعة</v>
          </cell>
          <cell r="J771" t="str">
            <v>علمي</v>
          </cell>
          <cell r="L771" t="str">
            <v>دمشق</v>
          </cell>
          <cell r="V771">
            <v>0</v>
          </cell>
        </row>
        <row r="772">
          <cell r="A772">
            <v>336570</v>
          </cell>
          <cell r="B772" t="str">
            <v>نوره صبح</v>
          </cell>
          <cell r="C772" t="str">
            <v>عماد</v>
          </cell>
          <cell r="D772" t="str">
            <v>ساميا</v>
          </cell>
          <cell r="E772" t="str">
            <v>أنثى</v>
          </cell>
          <cell r="F772">
            <v>33642</v>
          </cell>
          <cell r="G772" t="str">
            <v>طرابلس</v>
          </cell>
          <cell r="H772" t="str">
            <v>العربية السورية</v>
          </cell>
          <cell r="I772" t="str">
            <v>الرابعة</v>
          </cell>
          <cell r="J772" t="str">
            <v>أدبي</v>
          </cell>
          <cell r="L772" t="str">
            <v>دمشق</v>
          </cell>
          <cell r="V772">
            <v>0</v>
          </cell>
        </row>
        <row r="773">
          <cell r="A773">
            <v>336573</v>
          </cell>
          <cell r="B773" t="str">
            <v>نوف عمار</v>
          </cell>
          <cell r="C773" t="str">
            <v>عبدالوهاب</v>
          </cell>
          <cell r="D773" t="str">
            <v>ليلى</v>
          </cell>
          <cell r="E773" t="str">
            <v>أنثى</v>
          </cell>
          <cell r="F773">
            <v>33745</v>
          </cell>
          <cell r="G773" t="str">
            <v>دمشق</v>
          </cell>
          <cell r="H773" t="str">
            <v>العربية السورية</v>
          </cell>
          <cell r="I773" t="str">
            <v>الرابعة</v>
          </cell>
          <cell r="J773" t="str">
            <v>أدبي</v>
          </cell>
          <cell r="L773" t="str">
            <v>ريف دمشق</v>
          </cell>
          <cell r="V773">
            <v>0</v>
          </cell>
        </row>
        <row r="774">
          <cell r="A774">
            <v>336576</v>
          </cell>
          <cell r="B774" t="str">
            <v>نيرمين يوسف</v>
          </cell>
          <cell r="C774" t="str">
            <v>عباس</v>
          </cell>
          <cell r="D774" t="str">
            <v>اديبه</v>
          </cell>
          <cell r="E774" t="str">
            <v>أنثى</v>
          </cell>
          <cell r="F774">
            <v>30996</v>
          </cell>
          <cell r="G774" t="str">
            <v>دمشق</v>
          </cell>
          <cell r="H774" t="str">
            <v>العربية السورية</v>
          </cell>
          <cell r="I774" t="str">
            <v>الرابعة</v>
          </cell>
          <cell r="J774" t="str">
            <v>أدبي</v>
          </cell>
          <cell r="L774" t="str">
            <v>دمشق</v>
          </cell>
          <cell r="V774">
            <v>0</v>
          </cell>
        </row>
        <row r="775">
          <cell r="A775">
            <v>336577</v>
          </cell>
          <cell r="B775" t="str">
            <v>هاجر الحمدان</v>
          </cell>
          <cell r="C775" t="str">
            <v>عذاب</v>
          </cell>
          <cell r="D775" t="str">
            <v>فريجه</v>
          </cell>
          <cell r="E775" t="str">
            <v>أنثى</v>
          </cell>
          <cell r="F775">
            <v>29952</v>
          </cell>
          <cell r="G775" t="str">
            <v>عدرا البلد</v>
          </cell>
          <cell r="H775" t="str">
            <v>العربية السورية</v>
          </cell>
          <cell r="I775" t="str">
            <v>الرابعة</v>
          </cell>
          <cell r="J775" t="str">
            <v>علمي</v>
          </cell>
          <cell r="L775" t="str">
            <v>ريف دمشق</v>
          </cell>
          <cell r="V775">
            <v>0</v>
          </cell>
        </row>
        <row r="776">
          <cell r="A776">
            <v>336589</v>
          </cell>
          <cell r="B776" t="str">
            <v>هبه البدوي</v>
          </cell>
          <cell r="C776" t="str">
            <v>وائل</v>
          </cell>
          <cell r="D776" t="str">
            <v>عبير</v>
          </cell>
          <cell r="E776" t="str">
            <v>أنثى</v>
          </cell>
          <cell r="F776">
            <v>36330</v>
          </cell>
          <cell r="G776" t="str">
            <v>دمشق</v>
          </cell>
          <cell r="H776" t="str">
            <v>العربية السورية</v>
          </cell>
          <cell r="I776" t="str">
            <v>الرابعة</v>
          </cell>
          <cell r="J776" t="str">
            <v>علمي</v>
          </cell>
          <cell r="L776" t="str">
            <v>ريف دمشق</v>
          </cell>
          <cell r="V776">
            <v>0</v>
          </cell>
        </row>
        <row r="777">
          <cell r="A777">
            <v>336590</v>
          </cell>
          <cell r="B777" t="str">
            <v>هبه الحسن</v>
          </cell>
          <cell r="C777" t="str">
            <v>احمد</v>
          </cell>
          <cell r="D777" t="str">
            <v>امنه</v>
          </cell>
          <cell r="E777" t="str">
            <v>أنثى</v>
          </cell>
          <cell r="F777">
            <v>35796</v>
          </cell>
          <cell r="G777" t="str">
            <v>دمشق</v>
          </cell>
          <cell r="H777" t="str">
            <v>العربية السورية</v>
          </cell>
          <cell r="I777" t="str">
            <v>الرابعة</v>
          </cell>
          <cell r="J777" t="str">
            <v>أدبي</v>
          </cell>
          <cell r="L777" t="str">
            <v>ريف دمشق</v>
          </cell>
          <cell r="V777">
            <v>0</v>
          </cell>
        </row>
        <row r="778">
          <cell r="A778">
            <v>336593</v>
          </cell>
          <cell r="B778" t="str">
            <v>هبه السليمان</v>
          </cell>
          <cell r="C778" t="str">
            <v>حسن</v>
          </cell>
          <cell r="D778" t="str">
            <v>هند</v>
          </cell>
          <cell r="E778" t="str">
            <v>أنثى</v>
          </cell>
          <cell r="F778">
            <v>31925</v>
          </cell>
          <cell r="G778" t="str">
            <v>دير الزور</v>
          </cell>
          <cell r="H778" t="str">
            <v>العربية السورية</v>
          </cell>
          <cell r="I778" t="str">
            <v>الرابعة</v>
          </cell>
          <cell r="J778" t="str">
            <v>أدبي</v>
          </cell>
          <cell r="L778" t="str">
            <v>دير الزور</v>
          </cell>
          <cell r="V778">
            <v>0</v>
          </cell>
        </row>
        <row r="779">
          <cell r="A779">
            <v>336598</v>
          </cell>
          <cell r="B779" t="str">
            <v>هبه حسنين</v>
          </cell>
          <cell r="C779" t="str">
            <v>خالد</v>
          </cell>
          <cell r="D779" t="str">
            <v>رمزيه</v>
          </cell>
          <cell r="E779" t="str">
            <v>أنثى</v>
          </cell>
          <cell r="F779">
            <v>33251</v>
          </cell>
          <cell r="G779" t="str">
            <v xml:space="preserve"> معضمية</v>
          </cell>
          <cell r="H779" t="str">
            <v>العربية السورية</v>
          </cell>
          <cell r="I779" t="str">
            <v>الرابعة</v>
          </cell>
          <cell r="J779" t="str">
            <v>أدبي</v>
          </cell>
          <cell r="L779" t="str">
            <v>القنيطرة</v>
          </cell>
          <cell r="V779">
            <v>0</v>
          </cell>
        </row>
        <row r="780">
          <cell r="A780">
            <v>336614</v>
          </cell>
          <cell r="B780" t="str">
            <v>هشام عبدالكريم</v>
          </cell>
          <cell r="C780" t="str">
            <v>سامي</v>
          </cell>
          <cell r="D780" t="str">
            <v>ملكه</v>
          </cell>
          <cell r="E780" t="str">
            <v>ذكر</v>
          </cell>
          <cell r="F780">
            <v>35943</v>
          </cell>
          <cell r="G780" t="str">
            <v xml:space="preserve">درعا </v>
          </cell>
          <cell r="H780" t="str">
            <v>العربية السورية</v>
          </cell>
          <cell r="I780" t="str">
            <v>الرابعة</v>
          </cell>
          <cell r="J780" t="str">
            <v>علمي</v>
          </cell>
          <cell r="L780" t="str">
            <v>درعا</v>
          </cell>
          <cell r="V780">
            <v>0</v>
          </cell>
        </row>
        <row r="781">
          <cell r="A781">
            <v>336621</v>
          </cell>
          <cell r="B781" t="str">
            <v>هنادي حوا</v>
          </cell>
          <cell r="C781" t="str">
            <v>محمد</v>
          </cell>
          <cell r="D781" t="str">
            <v>فاطمه</v>
          </cell>
          <cell r="E781" t="str">
            <v>أنثى</v>
          </cell>
          <cell r="F781">
            <v>31302</v>
          </cell>
          <cell r="G781" t="str">
            <v xml:space="preserve">دوما </v>
          </cell>
          <cell r="H781" t="str">
            <v>العربية السورية</v>
          </cell>
          <cell r="I781" t="str">
            <v>الرابعة</v>
          </cell>
          <cell r="J781" t="str">
            <v>علمي</v>
          </cell>
          <cell r="L781" t="str">
            <v>ريف دمشق</v>
          </cell>
          <cell r="V781">
            <v>0</v>
          </cell>
        </row>
        <row r="782">
          <cell r="A782">
            <v>336686</v>
          </cell>
          <cell r="B782" t="str">
            <v>وئام سليمان</v>
          </cell>
          <cell r="C782" t="str">
            <v xml:space="preserve">احمد </v>
          </cell>
          <cell r="D782" t="str">
            <v>مشاعل</v>
          </cell>
          <cell r="E782" t="str">
            <v>أنثى</v>
          </cell>
          <cell r="F782">
            <v>36526</v>
          </cell>
          <cell r="G782" t="str">
            <v>زبداني</v>
          </cell>
          <cell r="H782" t="str">
            <v>العربية السورية</v>
          </cell>
          <cell r="I782" t="str">
            <v>الرابعة</v>
          </cell>
          <cell r="J782" t="str">
            <v>علمي</v>
          </cell>
          <cell r="L782" t="str">
            <v>القنيطرة</v>
          </cell>
          <cell r="V782">
            <v>0</v>
          </cell>
        </row>
        <row r="783">
          <cell r="A783">
            <v>336735</v>
          </cell>
          <cell r="B783" t="str">
            <v>احمد رشق</v>
          </cell>
          <cell r="C783" t="str">
            <v>محمد</v>
          </cell>
          <cell r="D783" t="str">
            <v>غاده</v>
          </cell>
          <cell r="E783" t="str">
            <v>ذكر</v>
          </cell>
          <cell r="F783">
            <v>35741</v>
          </cell>
          <cell r="G783" t="str">
            <v>دمشق</v>
          </cell>
          <cell r="H783" t="str">
            <v>العربية السورية</v>
          </cell>
          <cell r="I783" t="str">
            <v>الرابعة</v>
          </cell>
          <cell r="J783" t="str">
            <v>أدبي</v>
          </cell>
          <cell r="L783" t="str">
            <v>دمشق</v>
          </cell>
          <cell r="R783">
            <v>9362</v>
          </cell>
          <cell r="S783">
            <v>45721</v>
          </cell>
          <cell r="T783">
            <v>305000</v>
          </cell>
          <cell r="V783">
            <v>0</v>
          </cell>
        </row>
        <row r="784">
          <cell r="A784">
            <v>336746</v>
          </cell>
          <cell r="B784" t="str">
            <v>الاء الهزار</v>
          </cell>
          <cell r="C784" t="str">
            <v>بديع</v>
          </cell>
          <cell r="D784" t="str">
            <v>ازهار</v>
          </cell>
          <cell r="E784" t="str">
            <v>أنثى</v>
          </cell>
          <cell r="F784">
            <v>35445</v>
          </cell>
          <cell r="G784" t="str">
            <v>دمشق</v>
          </cell>
          <cell r="H784" t="str">
            <v>العربية السورية</v>
          </cell>
          <cell r="I784" t="str">
            <v>الرابعة</v>
          </cell>
          <cell r="V784">
            <v>0</v>
          </cell>
        </row>
        <row r="785">
          <cell r="A785">
            <v>336751</v>
          </cell>
          <cell r="B785" t="str">
            <v>اميره الحفار</v>
          </cell>
          <cell r="C785" t="str">
            <v>عماد</v>
          </cell>
          <cell r="D785" t="str">
            <v>زينب</v>
          </cell>
          <cell r="E785" t="str">
            <v>أنثى</v>
          </cell>
          <cell r="F785">
            <v>35546</v>
          </cell>
          <cell r="G785" t="str">
            <v>دمشق</v>
          </cell>
          <cell r="H785" t="str">
            <v>العربية السورية</v>
          </cell>
          <cell r="I785" t="str">
            <v>الرابعة</v>
          </cell>
          <cell r="J785" t="str">
            <v>أدبي</v>
          </cell>
          <cell r="L785" t="str">
            <v>دمشق</v>
          </cell>
          <cell r="V785">
            <v>0</v>
          </cell>
        </row>
        <row r="786">
          <cell r="A786">
            <v>336768</v>
          </cell>
          <cell r="B786" t="str">
            <v>باسمه اسماعيل</v>
          </cell>
          <cell r="C786" t="str">
            <v>عبد الستار</v>
          </cell>
          <cell r="D786" t="str">
            <v>عواطف</v>
          </cell>
          <cell r="E786" t="str">
            <v>أنثى</v>
          </cell>
          <cell r="F786">
            <v>30046</v>
          </cell>
          <cell r="G786" t="str">
            <v>دمشق</v>
          </cell>
          <cell r="H786" t="str">
            <v>العربية السورية</v>
          </cell>
          <cell r="I786" t="str">
            <v>الرابعة</v>
          </cell>
          <cell r="J786" t="str">
            <v>أدبي</v>
          </cell>
          <cell r="L786" t="str">
            <v>ريف دمشق</v>
          </cell>
          <cell r="V786">
            <v>0</v>
          </cell>
        </row>
        <row r="787">
          <cell r="A787">
            <v>336770</v>
          </cell>
          <cell r="B787" t="str">
            <v>بتول زيادة</v>
          </cell>
          <cell r="C787" t="str">
            <v>محي الدين</v>
          </cell>
          <cell r="D787" t="str">
            <v>رحاب</v>
          </cell>
          <cell r="E787" t="str">
            <v>أنثى</v>
          </cell>
          <cell r="F787">
            <v>36893</v>
          </cell>
          <cell r="G787" t="str">
            <v>دمشق</v>
          </cell>
          <cell r="H787" t="str">
            <v>العربية السورية</v>
          </cell>
          <cell r="I787" t="str">
            <v>الرابعة</v>
          </cell>
          <cell r="J787" t="str">
            <v>أدبي</v>
          </cell>
          <cell r="L787" t="str">
            <v>دمشق</v>
          </cell>
          <cell r="V787">
            <v>0</v>
          </cell>
        </row>
        <row r="788">
          <cell r="A788">
            <v>336772</v>
          </cell>
          <cell r="B788" t="str">
            <v>بدريه غجيه</v>
          </cell>
          <cell r="C788" t="str">
            <v>غازي</v>
          </cell>
          <cell r="D788" t="str">
            <v>فوزه</v>
          </cell>
          <cell r="E788" t="str">
            <v>أنثى</v>
          </cell>
          <cell r="F788">
            <v>25328</v>
          </cell>
          <cell r="G788" t="str">
            <v>حماه</v>
          </cell>
          <cell r="H788" t="str">
            <v>العربية السورية</v>
          </cell>
          <cell r="I788" t="str">
            <v>الرابعة</v>
          </cell>
          <cell r="J788" t="str">
            <v>أدبي</v>
          </cell>
          <cell r="L788" t="str">
            <v>ريف دمشق</v>
          </cell>
          <cell r="V788">
            <v>0</v>
          </cell>
        </row>
        <row r="789">
          <cell r="A789">
            <v>336774</v>
          </cell>
          <cell r="B789" t="str">
            <v>بشار الصباغ</v>
          </cell>
          <cell r="C789" t="str">
            <v>محمد نعيم</v>
          </cell>
          <cell r="D789" t="str">
            <v>هاله</v>
          </cell>
          <cell r="E789" t="str">
            <v>ذكر</v>
          </cell>
          <cell r="F789">
            <v>36892</v>
          </cell>
          <cell r="G789" t="str">
            <v>دمشق</v>
          </cell>
          <cell r="H789" t="str">
            <v>العربية السورية</v>
          </cell>
          <cell r="I789" t="str">
            <v>الرابعة</v>
          </cell>
          <cell r="J789" t="str">
            <v>أدبي</v>
          </cell>
          <cell r="L789" t="str">
            <v>دمشق</v>
          </cell>
          <cell r="V789">
            <v>0</v>
          </cell>
        </row>
        <row r="790">
          <cell r="A790">
            <v>336776</v>
          </cell>
          <cell r="B790" t="str">
            <v>بشرى الحلاق</v>
          </cell>
          <cell r="C790" t="str">
            <v>ميشال</v>
          </cell>
          <cell r="D790" t="str">
            <v>سميره</v>
          </cell>
          <cell r="E790" t="str">
            <v>أنثى</v>
          </cell>
          <cell r="F790">
            <v>30685</v>
          </cell>
          <cell r="G790" t="str">
            <v>ريف دمشق</v>
          </cell>
          <cell r="H790" t="str">
            <v>العربية السورية</v>
          </cell>
          <cell r="I790" t="str">
            <v>الرابعة</v>
          </cell>
          <cell r="J790" t="str">
            <v>أدبي</v>
          </cell>
          <cell r="L790" t="str">
            <v>ريف دمشق</v>
          </cell>
          <cell r="V790">
            <v>0</v>
          </cell>
        </row>
        <row r="791">
          <cell r="A791">
            <v>336785</v>
          </cell>
          <cell r="B791" t="str">
            <v>جمان مشوح</v>
          </cell>
          <cell r="C791" t="str">
            <v>بشير</v>
          </cell>
          <cell r="D791" t="str">
            <v>عزيزه</v>
          </cell>
          <cell r="E791" t="str">
            <v>ذكر</v>
          </cell>
          <cell r="F791">
            <v>36526</v>
          </cell>
          <cell r="G791" t="str">
            <v>دمشق</v>
          </cell>
          <cell r="H791" t="str">
            <v>العربية السورية</v>
          </cell>
          <cell r="I791" t="str">
            <v>الرابعة</v>
          </cell>
          <cell r="J791" t="str">
            <v>أدبي</v>
          </cell>
          <cell r="L791" t="str">
            <v>دمشق</v>
          </cell>
          <cell r="V791">
            <v>0</v>
          </cell>
        </row>
        <row r="792">
          <cell r="A792">
            <v>336788</v>
          </cell>
          <cell r="B792" t="str">
            <v>جومرد شيخاني</v>
          </cell>
          <cell r="C792" t="str">
            <v>شادي</v>
          </cell>
          <cell r="D792" t="str">
            <v>امل</v>
          </cell>
          <cell r="E792" t="str">
            <v>ذكر</v>
          </cell>
          <cell r="F792">
            <v>36375</v>
          </cell>
          <cell r="G792" t="str">
            <v>دمشق</v>
          </cell>
          <cell r="H792" t="str">
            <v>العربية السورية</v>
          </cell>
          <cell r="I792" t="str">
            <v>الرابعة</v>
          </cell>
          <cell r="J792" t="str">
            <v>أدبي</v>
          </cell>
          <cell r="L792" t="str">
            <v>دمشق</v>
          </cell>
          <cell r="V792">
            <v>0</v>
          </cell>
        </row>
        <row r="793">
          <cell r="A793">
            <v>336797</v>
          </cell>
          <cell r="B793" t="str">
            <v>حياة البديوي</v>
          </cell>
          <cell r="C793" t="str">
            <v>محمد سليم</v>
          </cell>
          <cell r="D793" t="str">
            <v>ميساء</v>
          </cell>
          <cell r="E793" t="str">
            <v>أنثى</v>
          </cell>
          <cell r="F793">
            <v>35936</v>
          </cell>
          <cell r="G793" t="str">
            <v>دمشق</v>
          </cell>
          <cell r="H793" t="str">
            <v>العربية السورية</v>
          </cell>
          <cell r="I793" t="str">
            <v>الرابعة</v>
          </cell>
          <cell r="J793" t="str">
            <v>أدبي</v>
          </cell>
          <cell r="L793" t="str">
            <v>دمشق</v>
          </cell>
          <cell r="V793">
            <v>0</v>
          </cell>
        </row>
        <row r="794">
          <cell r="A794">
            <v>336816</v>
          </cell>
          <cell r="B794" t="str">
            <v>رنيم امين السعدي</v>
          </cell>
          <cell r="C794" t="str">
            <v>ماهر</v>
          </cell>
          <cell r="D794" t="str">
            <v>اميره</v>
          </cell>
          <cell r="E794" t="str">
            <v>أنثى</v>
          </cell>
          <cell r="F794">
            <v>35796</v>
          </cell>
          <cell r="G794" t="str">
            <v>دمشق</v>
          </cell>
          <cell r="H794" t="str">
            <v>العربية السورية</v>
          </cell>
          <cell r="I794" t="str">
            <v>الرابعة</v>
          </cell>
          <cell r="J794" t="str">
            <v>أدبي</v>
          </cell>
          <cell r="L794" t="str">
            <v>دمشق</v>
          </cell>
          <cell r="V794">
            <v>0</v>
          </cell>
        </row>
        <row r="795">
          <cell r="A795">
            <v>336835</v>
          </cell>
          <cell r="B795" t="str">
            <v>سليمان عتال</v>
          </cell>
          <cell r="C795" t="str">
            <v>خالد</v>
          </cell>
          <cell r="D795" t="str">
            <v>تغريد</v>
          </cell>
          <cell r="E795" t="str">
            <v>ذكر</v>
          </cell>
          <cell r="F795">
            <v>36596</v>
          </cell>
          <cell r="G795" t="str">
            <v>دمشق</v>
          </cell>
          <cell r="H795" t="str">
            <v>العربية السورية</v>
          </cell>
          <cell r="I795" t="str">
            <v>الرابعة</v>
          </cell>
          <cell r="J795" t="str">
            <v>أدبي</v>
          </cell>
          <cell r="L795" t="str">
            <v>دمشق</v>
          </cell>
          <cell r="V795">
            <v>0</v>
          </cell>
        </row>
        <row r="796">
          <cell r="A796">
            <v>336854</v>
          </cell>
          <cell r="B796" t="str">
            <v>عبد السلام حلاق</v>
          </cell>
          <cell r="C796" t="str">
            <v>حسين</v>
          </cell>
          <cell r="D796" t="str">
            <v>ايمان</v>
          </cell>
          <cell r="E796" t="str">
            <v>ذكر</v>
          </cell>
          <cell r="F796">
            <v>36647</v>
          </cell>
          <cell r="G796" t="str">
            <v>حماه</v>
          </cell>
          <cell r="H796" t="str">
            <v>العربية السورية</v>
          </cell>
          <cell r="I796" t="str">
            <v>الرابعة</v>
          </cell>
          <cell r="J796" t="str">
            <v>أدبي</v>
          </cell>
          <cell r="L796" t="str">
            <v>دمشق</v>
          </cell>
          <cell r="V796">
            <v>0</v>
          </cell>
        </row>
        <row r="797">
          <cell r="A797">
            <v>336862</v>
          </cell>
          <cell r="B797" t="str">
            <v>عدي المصري</v>
          </cell>
          <cell r="C797" t="str">
            <v>محمد عبد الله</v>
          </cell>
          <cell r="D797" t="str">
            <v>عزيزه</v>
          </cell>
          <cell r="E797" t="str">
            <v>ذكر</v>
          </cell>
          <cell r="F797">
            <v>36892</v>
          </cell>
          <cell r="G797" t="str">
            <v>دمشق</v>
          </cell>
          <cell r="H797" t="str">
            <v>العربية السورية</v>
          </cell>
          <cell r="I797" t="str">
            <v>الرابعة</v>
          </cell>
          <cell r="J797" t="str">
            <v>علمي</v>
          </cell>
          <cell r="L797" t="str">
            <v>دمشق</v>
          </cell>
          <cell r="V797">
            <v>0</v>
          </cell>
        </row>
        <row r="798">
          <cell r="A798">
            <v>336868</v>
          </cell>
          <cell r="B798" t="str">
            <v>علي البغدادي</v>
          </cell>
          <cell r="C798" t="str">
            <v>محمد</v>
          </cell>
          <cell r="D798" t="str">
            <v>فطيم</v>
          </cell>
          <cell r="E798" t="str">
            <v>ذكر</v>
          </cell>
          <cell r="F798">
            <v>33606</v>
          </cell>
          <cell r="G798" t="str">
            <v xml:space="preserve">حرية </v>
          </cell>
          <cell r="H798" t="str">
            <v>العربية السورية</v>
          </cell>
          <cell r="I798" t="str">
            <v>الرابعة</v>
          </cell>
          <cell r="J798" t="str">
            <v>أدبي</v>
          </cell>
          <cell r="L798" t="str">
            <v>القنيطرة</v>
          </cell>
          <cell r="V798">
            <v>0</v>
          </cell>
        </row>
        <row r="799">
          <cell r="A799">
            <v>336869</v>
          </cell>
          <cell r="B799" t="str">
            <v>علي الجوجي</v>
          </cell>
          <cell r="C799" t="str">
            <v>محمد</v>
          </cell>
          <cell r="D799" t="str">
            <v>حطيبه</v>
          </cell>
          <cell r="E799" t="str">
            <v>ذكر</v>
          </cell>
          <cell r="F799">
            <v>34608</v>
          </cell>
          <cell r="G799" t="str">
            <v>الثورة</v>
          </cell>
          <cell r="H799" t="str">
            <v>العربية السورية</v>
          </cell>
          <cell r="I799" t="str">
            <v>الرابعة</v>
          </cell>
          <cell r="J799" t="str">
            <v>علمي</v>
          </cell>
          <cell r="L799" t="str">
            <v>ريف دمشق</v>
          </cell>
          <cell r="V799">
            <v>0</v>
          </cell>
        </row>
        <row r="800">
          <cell r="A800">
            <v>336870</v>
          </cell>
          <cell r="B800" t="str">
            <v>علي القش</v>
          </cell>
          <cell r="C800" t="str">
            <v>محمد</v>
          </cell>
          <cell r="D800" t="str">
            <v>نجاه</v>
          </cell>
          <cell r="E800" t="str">
            <v>ذكر</v>
          </cell>
          <cell r="F800">
            <v>34824</v>
          </cell>
          <cell r="G800" t="str">
            <v>حمص</v>
          </cell>
          <cell r="H800" t="str">
            <v>العربية السورية</v>
          </cell>
          <cell r="I800" t="str">
            <v>الرابعة</v>
          </cell>
          <cell r="J800" t="str">
            <v>أدبي</v>
          </cell>
          <cell r="L800" t="str">
            <v>حمص</v>
          </cell>
          <cell r="V800">
            <v>0</v>
          </cell>
        </row>
        <row r="801">
          <cell r="A801">
            <v>336880</v>
          </cell>
          <cell r="B801" t="str">
            <v>عمر شاكر</v>
          </cell>
          <cell r="C801" t="str">
            <v>عيسى</v>
          </cell>
          <cell r="D801" t="str">
            <v>تيمة</v>
          </cell>
          <cell r="E801" t="str">
            <v>ذكر</v>
          </cell>
          <cell r="F801">
            <v>32721</v>
          </cell>
          <cell r="G801" t="str">
            <v>السيدة زينب</v>
          </cell>
          <cell r="H801" t="str">
            <v>الفلسطينية السورية</v>
          </cell>
          <cell r="I801" t="str">
            <v>الرابعة</v>
          </cell>
          <cell r="J801" t="str">
            <v>أدبي</v>
          </cell>
          <cell r="L801" t="str">
            <v>القنيطرة</v>
          </cell>
          <cell r="V801">
            <v>0</v>
          </cell>
        </row>
        <row r="802">
          <cell r="A802">
            <v>336884</v>
          </cell>
          <cell r="B802" t="str">
            <v>غازي توتنجي</v>
          </cell>
          <cell r="C802" t="str">
            <v>شادي</v>
          </cell>
          <cell r="D802" t="str">
            <v>باسله</v>
          </cell>
          <cell r="E802" t="str">
            <v>ذكر</v>
          </cell>
          <cell r="H802" t="str">
            <v>العربية السورية</v>
          </cell>
          <cell r="I802" t="str">
            <v>الرابعة</v>
          </cell>
          <cell r="V802">
            <v>0</v>
          </cell>
        </row>
        <row r="803">
          <cell r="A803">
            <v>336891</v>
          </cell>
          <cell r="B803" t="str">
            <v>فايز رشق</v>
          </cell>
          <cell r="C803" t="str">
            <v>رشق</v>
          </cell>
          <cell r="D803" t="str">
            <v>رشا</v>
          </cell>
          <cell r="E803" t="str">
            <v>ذكر</v>
          </cell>
          <cell r="F803">
            <v>36373</v>
          </cell>
          <cell r="G803" t="str">
            <v xml:space="preserve">نبك </v>
          </cell>
          <cell r="H803" t="str">
            <v>العربية السورية</v>
          </cell>
          <cell r="I803" t="str">
            <v>الرابعة</v>
          </cell>
          <cell r="J803" t="str">
            <v>أدبي</v>
          </cell>
          <cell r="L803" t="str">
            <v>ريف دمشق</v>
          </cell>
          <cell r="V803">
            <v>0</v>
          </cell>
        </row>
        <row r="804">
          <cell r="A804">
            <v>336898</v>
          </cell>
          <cell r="B804" t="str">
            <v>قمر صلاحو</v>
          </cell>
          <cell r="C804" t="str">
            <v>وليد</v>
          </cell>
          <cell r="D804" t="str">
            <v>نادره</v>
          </cell>
          <cell r="E804" t="str">
            <v>أنثى</v>
          </cell>
          <cell r="F804">
            <v>33695</v>
          </cell>
          <cell r="G804" t="str">
            <v>أريحا</v>
          </cell>
          <cell r="H804" t="str">
            <v>العربية السورية</v>
          </cell>
          <cell r="I804" t="str">
            <v>الرابعة</v>
          </cell>
          <cell r="J804" t="str">
            <v>علمي</v>
          </cell>
          <cell r="L804" t="str">
            <v>إدلب</v>
          </cell>
          <cell r="V804">
            <v>0</v>
          </cell>
        </row>
        <row r="805">
          <cell r="A805">
            <v>336907</v>
          </cell>
          <cell r="B805" t="str">
            <v>ليلى عابده</v>
          </cell>
          <cell r="C805" t="str">
            <v>هيثم</v>
          </cell>
          <cell r="D805" t="str">
            <v>روعه</v>
          </cell>
          <cell r="E805" t="str">
            <v>ذكر</v>
          </cell>
          <cell r="F805">
            <v>36172</v>
          </cell>
          <cell r="G805" t="str">
            <v>دمشق</v>
          </cell>
          <cell r="H805" t="str">
            <v>العربية السورية</v>
          </cell>
          <cell r="I805" t="str">
            <v>الرابعة</v>
          </cell>
          <cell r="J805" t="str">
            <v>أدبي</v>
          </cell>
          <cell r="L805" t="str">
            <v>دمشق</v>
          </cell>
          <cell r="V805">
            <v>0</v>
          </cell>
        </row>
        <row r="806">
          <cell r="A806">
            <v>336958</v>
          </cell>
          <cell r="B806" t="str">
            <v>محمد ماهر خطيب</v>
          </cell>
          <cell r="C806" t="str">
            <v>خالد</v>
          </cell>
          <cell r="D806" t="str">
            <v>رنا</v>
          </cell>
          <cell r="E806" t="str">
            <v>ذكر</v>
          </cell>
          <cell r="F806">
            <v>36526</v>
          </cell>
          <cell r="G806" t="str">
            <v>قبر الست</v>
          </cell>
          <cell r="H806" t="str">
            <v>العربية السورية</v>
          </cell>
          <cell r="I806" t="str">
            <v>الرابعة</v>
          </cell>
          <cell r="J806" t="str">
            <v>شرعية</v>
          </cell>
          <cell r="L806" t="str">
            <v>ريف دمشق</v>
          </cell>
          <cell r="V806">
            <v>0</v>
          </cell>
        </row>
        <row r="807">
          <cell r="A807">
            <v>336987</v>
          </cell>
          <cell r="B807" t="str">
            <v>نهى النجيب</v>
          </cell>
          <cell r="C807" t="str">
            <v>ابراهيم</v>
          </cell>
          <cell r="D807" t="str">
            <v>زكاء</v>
          </cell>
          <cell r="E807" t="str">
            <v>أنثى</v>
          </cell>
          <cell r="F807">
            <v>32152</v>
          </cell>
          <cell r="G807" t="str">
            <v>حمص</v>
          </cell>
          <cell r="H807" t="str">
            <v>العربية السورية</v>
          </cell>
          <cell r="I807" t="str">
            <v>الرابعة</v>
          </cell>
          <cell r="J807" t="str">
            <v>أدبي</v>
          </cell>
          <cell r="L807" t="str">
            <v>حلب</v>
          </cell>
          <cell r="V807">
            <v>0</v>
          </cell>
        </row>
        <row r="808">
          <cell r="A808">
            <v>336992</v>
          </cell>
          <cell r="B808" t="str">
            <v>نور الورع</v>
          </cell>
          <cell r="C808" t="str">
            <v>محمد ايمن</v>
          </cell>
          <cell r="D808" t="str">
            <v>سماح</v>
          </cell>
          <cell r="E808" t="str">
            <v>أنثى</v>
          </cell>
          <cell r="F808">
            <v>36550</v>
          </cell>
          <cell r="G808" t="str">
            <v>دمشق</v>
          </cell>
          <cell r="H808" t="str">
            <v>العربية السورية</v>
          </cell>
          <cell r="I808" t="str">
            <v>الرابعة</v>
          </cell>
          <cell r="J808" t="str">
            <v>أدبي</v>
          </cell>
          <cell r="L808" t="str">
            <v>ريف دمشق</v>
          </cell>
          <cell r="V808">
            <v>0</v>
          </cell>
        </row>
        <row r="809">
          <cell r="A809">
            <v>337002</v>
          </cell>
          <cell r="B809" t="str">
            <v>هدى حسين</v>
          </cell>
          <cell r="C809" t="str">
            <v>شوكت</v>
          </cell>
          <cell r="D809" t="str">
            <v>اديبه</v>
          </cell>
          <cell r="E809" t="str">
            <v>أنثى</v>
          </cell>
          <cell r="F809">
            <v>32293</v>
          </cell>
          <cell r="G809" t="str">
            <v>دمشق</v>
          </cell>
          <cell r="H809" t="str">
            <v>العربية السورية</v>
          </cell>
          <cell r="I809" t="str">
            <v>الرابعة</v>
          </cell>
          <cell r="J809" t="str">
            <v>أدبي</v>
          </cell>
          <cell r="L809" t="str">
            <v>دمشق</v>
          </cell>
          <cell r="V809">
            <v>0</v>
          </cell>
        </row>
        <row r="810">
          <cell r="A810">
            <v>337014</v>
          </cell>
          <cell r="B810" t="str">
            <v>يحيى مهنا</v>
          </cell>
          <cell r="C810" t="str">
            <v>محسن</v>
          </cell>
          <cell r="D810" t="str">
            <v>صباح</v>
          </cell>
          <cell r="E810" t="str">
            <v>ذكر</v>
          </cell>
          <cell r="F810">
            <v>33817</v>
          </cell>
          <cell r="G810" t="str">
            <v>القرداحة</v>
          </cell>
          <cell r="H810" t="str">
            <v>العربية السورية</v>
          </cell>
          <cell r="I810" t="str">
            <v>الرابعة</v>
          </cell>
          <cell r="J810" t="str">
            <v>أدبي</v>
          </cell>
          <cell r="L810" t="str">
            <v>دمشق</v>
          </cell>
          <cell r="V810">
            <v>0</v>
          </cell>
        </row>
        <row r="811">
          <cell r="A811">
            <v>337020</v>
          </cell>
          <cell r="B811" t="str">
            <v>محمد وئام درويش</v>
          </cell>
          <cell r="C811" t="str">
            <v>علي</v>
          </cell>
          <cell r="D811" t="str">
            <v>كفاح</v>
          </cell>
          <cell r="E811" t="str">
            <v>ذكر</v>
          </cell>
          <cell r="F811">
            <v>36746</v>
          </cell>
          <cell r="G811" t="str">
            <v>دمشق</v>
          </cell>
          <cell r="H811" t="str">
            <v>العربية السورية</v>
          </cell>
          <cell r="I811" t="str">
            <v>الرابعة</v>
          </cell>
          <cell r="J811" t="str">
            <v>علمي</v>
          </cell>
          <cell r="L811" t="str">
            <v>ريف دمشق</v>
          </cell>
          <cell r="V811">
            <v>0</v>
          </cell>
        </row>
        <row r="812">
          <cell r="A812">
            <v>337034</v>
          </cell>
          <cell r="B812" t="str">
            <v>اكرم حبش</v>
          </cell>
          <cell r="C812" t="str">
            <v>خالد</v>
          </cell>
          <cell r="D812" t="str">
            <v>مسره</v>
          </cell>
          <cell r="E812" t="str">
            <v>ذكر</v>
          </cell>
          <cell r="F812">
            <v>34362</v>
          </cell>
          <cell r="G812" t="str">
            <v>الرياض</v>
          </cell>
          <cell r="H812" t="str">
            <v>العربية السورية</v>
          </cell>
          <cell r="I812" t="str">
            <v>الرابعة</v>
          </cell>
          <cell r="J812" t="str">
            <v>أدبي</v>
          </cell>
          <cell r="L812" t="str">
            <v>دمشق</v>
          </cell>
          <cell r="V812">
            <v>0</v>
          </cell>
        </row>
        <row r="813">
          <cell r="A813">
            <v>337063</v>
          </cell>
          <cell r="B813" t="str">
            <v>رهام المشرف</v>
          </cell>
          <cell r="C813" t="str">
            <v>قاسم</v>
          </cell>
          <cell r="D813" t="str">
            <v>عبير</v>
          </cell>
          <cell r="E813" t="str">
            <v>أنثى</v>
          </cell>
          <cell r="F813">
            <v>33305</v>
          </cell>
          <cell r="G813" t="str">
            <v>الحسكة</v>
          </cell>
          <cell r="H813" t="str">
            <v>العربية السورية</v>
          </cell>
          <cell r="I813" t="str">
            <v>الرابعة</v>
          </cell>
          <cell r="J813" t="str">
            <v>أدبي</v>
          </cell>
          <cell r="L813" t="str">
            <v>الحسكة</v>
          </cell>
          <cell r="V813" t="str">
            <v>مستنفذ فصل أول 2022-2023</v>
          </cell>
        </row>
        <row r="814">
          <cell r="A814">
            <v>337086</v>
          </cell>
          <cell r="B814" t="str">
            <v>علي خضور</v>
          </cell>
          <cell r="C814" t="str">
            <v>احمد</v>
          </cell>
          <cell r="D814" t="str">
            <v>نوال</v>
          </cell>
          <cell r="E814" t="str">
            <v>ذكر</v>
          </cell>
          <cell r="F814">
            <v>35799</v>
          </cell>
          <cell r="G814" t="str">
            <v>جبله</v>
          </cell>
          <cell r="H814" t="str">
            <v>العربية السورية</v>
          </cell>
          <cell r="I814" t="str">
            <v>الرابعة</v>
          </cell>
          <cell r="J814" t="str">
            <v>علمي</v>
          </cell>
          <cell r="L814" t="str">
            <v>اللاذقية</v>
          </cell>
          <cell r="V814">
            <v>0</v>
          </cell>
        </row>
        <row r="815">
          <cell r="A815">
            <v>337090</v>
          </cell>
          <cell r="B815" t="str">
            <v>عمار حسين</v>
          </cell>
          <cell r="C815" t="str">
            <v>علي</v>
          </cell>
          <cell r="D815" t="str">
            <v>سعدى</v>
          </cell>
          <cell r="E815" t="str">
            <v>ذكر</v>
          </cell>
          <cell r="F815">
            <v>33536</v>
          </cell>
          <cell r="G815" t="str">
            <v>حلة عارا</v>
          </cell>
          <cell r="H815" t="str">
            <v>العربية السورية</v>
          </cell>
          <cell r="I815" t="str">
            <v>الرابعة</v>
          </cell>
          <cell r="J815" t="str">
            <v>أدبي</v>
          </cell>
          <cell r="L815" t="str">
            <v>اللاذقية</v>
          </cell>
          <cell r="V815">
            <v>0</v>
          </cell>
        </row>
        <row r="816">
          <cell r="A816">
            <v>337102</v>
          </cell>
          <cell r="B816" t="str">
            <v>لانا ابو لباده</v>
          </cell>
          <cell r="C816" t="str">
            <v>محمد نهاد</v>
          </cell>
          <cell r="D816" t="str">
            <v>كوكب</v>
          </cell>
          <cell r="E816" t="str">
            <v>أنثى</v>
          </cell>
          <cell r="F816">
            <v>33794</v>
          </cell>
          <cell r="G816" t="str">
            <v>دمشق</v>
          </cell>
          <cell r="H816" t="str">
            <v>العربية السورية</v>
          </cell>
          <cell r="I816" t="str">
            <v>الرابعة</v>
          </cell>
          <cell r="J816" t="str">
            <v>أدبي</v>
          </cell>
          <cell r="L816" t="str">
            <v>ريف دمشق</v>
          </cell>
          <cell r="V816">
            <v>0</v>
          </cell>
        </row>
        <row r="817">
          <cell r="A817">
            <v>337124</v>
          </cell>
          <cell r="B817" t="str">
            <v>محمود حبيب</v>
          </cell>
          <cell r="C817" t="str">
            <v>سلهب</v>
          </cell>
          <cell r="D817" t="str">
            <v>وجيهه</v>
          </cell>
          <cell r="E817" t="str">
            <v>ذكر</v>
          </cell>
          <cell r="F817">
            <v>33242</v>
          </cell>
          <cell r="G817" t="str">
            <v>قطيفة</v>
          </cell>
          <cell r="H817" t="str">
            <v>العربية السورية</v>
          </cell>
          <cell r="I817" t="str">
            <v>الرابعة</v>
          </cell>
          <cell r="J817" t="str">
            <v>أدبي</v>
          </cell>
          <cell r="L817" t="str">
            <v>اللاذقية</v>
          </cell>
          <cell r="V817">
            <v>0</v>
          </cell>
        </row>
        <row r="818">
          <cell r="A818">
            <v>337125</v>
          </cell>
          <cell r="B818" t="str">
            <v>محمود دالاتي</v>
          </cell>
          <cell r="C818" t="str">
            <v>انور</v>
          </cell>
          <cell r="D818" t="str">
            <v>ملك</v>
          </cell>
          <cell r="E818" t="str">
            <v>ذكر</v>
          </cell>
          <cell r="F818">
            <v>35217</v>
          </cell>
          <cell r="G818" t="str">
            <v>ريف دمشق</v>
          </cell>
          <cell r="H818" t="str">
            <v>العربية السورية</v>
          </cell>
          <cell r="I818" t="str">
            <v>الرابعة</v>
          </cell>
          <cell r="J818" t="str">
            <v>أدبي</v>
          </cell>
          <cell r="L818" t="str">
            <v>ريف دمشق</v>
          </cell>
          <cell r="V818">
            <v>0</v>
          </cell>
        </row>
        <row r="819">
          <cell r="A819">
            <v>337128</v>
          </cell>
          <cell r="B819" t="str">
            <v>مرح بغدادي</v>
          </cell>
          <cell r="C819" t="str">
            <v>زياد</v>
          </cell>
          <cell r="D819" t="str">
            <v>هند</v>
          </cell>
          <cell r="E819" t="str">
            <v>أنثى</v>
          </cell>
          <cell r="F819">
            <v>34568</v>
          </cell>
          <cell r="G819" t="str">
            <v>دمشق</v>
          </cell>
          <cell r="H819" t="str">
            <v>العربية السورية</v>
          </cell>
          <cell r="I819" t="str">
            <v>الرابعة</v>
          </cell>
          <cell r="J819" t="str">
            <v>أدبي</v>
          </cell>
          <cell r="L819" t="str">
            <v>دمشق</v>
          </cell>
          <cell r="V819">
            <v>0</v>
          </cell>
        </row>
        <row r="820">
          <cell r="A820">
            <v>337142</v>
          </cell>
          <cell r="B820" t="str">
            <v>نسرين فياض</v>
          </cell>
          <cell r="C820" t="str">
            <v>حسين</v>
          </cell>
          <cell r="D820" t="str">
            <v>نمريه</v>
          </cell>
          <cell r="E820" t="str">
            <v>أنثى</v>
          </cell>
          <cell r="F820">
            <v>35065</v>
          </cell>
          <cell r="G820" t="str">
            <v>رأس المعرة</v>
          </cell>
          <cell r="H820" t="str">
            <v>العربية السورية</v>
          </cell>
          <cell r="I820" t="str">
            <v>الرابعة</v>
          </cell>
          <cell r="J820" t="str">
            <v>أدبي</v>
          </cell>
          <cell r="L820" t="str">
            <v>ريف دمشق</v>
          </cell>
          <cell r="V820">
            <v>0</v>
          </cell>
        </row>
        <row r="821">
          <cell r="A821">
            <v>337146</v>
          </cell>
          <cell r="B821" t="str">
            <v>نور الهدى العسه</v>
          </cell>
          <cell r="C821" t="str">
            <v>عبد المالك</v>
          </cell>
          <cell r="D821" t="str">
            <v>أمل</v>
          </cell>
          <cell r="E821" t="str">
            <v>أنثى</v>
          </cell>
          <cell r="F821">
            <v>32723</v>
          </cell>
          <cell r="G821" t="str">
            <v xml:space="preserve">دمشق </v>
          </cell>
          <cell r="H821" t="str">
            <v>العربية السورية</v>
          </cell>
          <cell r="I821" t="str">
            <v>الرابعة</v>
          </cell>
          <cell r="J821" t="str">
            <v>أدبي</v>
          </cell>
          <cell r="L821" t="str">
            <v>ريف دمشق</v>
          </cell>
          <cell r="V821">
            <v>0</v>
          </cell>
        </row>
        <row r="822">
          <cell r="A822">
            <v>337172</v>
          </cell>
          <cell r="B822" t="str">
            <v>علي نور الدين</v>
          </cell>
          <cell r="C822" t="str">
            <v>رمضان</v>
          </cell>
          <cell r="D822" t="str">
            <v>نافله</v>
          </cell>
          <cell r="E822" t="str">
            <v>ذكر</v>
          </cell>
          <cell r="F822">
            <v>35132</v>
          </cell>
          <cell r="G822" t="str">
            <v>حطانيه</v>
          </cell>
          <cell r="H822" t="str">
            <v>العربية السورية</v>
          </cell>
          <cell r="I822" t="str">
            <v>الرابعة</v>
          </cell>
          <cell r="J822" t="str">
            <v>علمي</v>
          </cell>
          <cell r="L822" t="str">
            <v>طرطوس</v>
          </cell>
          <cell r="V822" t="str">
            <v>مستنفذ فصل أول 2022-2023</v>
          </cell>
        </row>
        <row r="823">
          <cell r="A823">
            <v>337214</v>
          </cell>
          <cell r="B823" t="str">
            <v>اياد شاكر</v>
          </cell>
          <cell r="C823" t="str">
            <v>احمد</v>
          </cell>
          <cell r="D823" t="str">
            <v>فاطمه</v>
          </cell>
          <cell r="E823" t="str">
            <v>ذكر</v>
          </cell>
          <cell r="F823">
            <v>31246</v>
          </cell>
          <cell r="G823" t="str">
            <v>حلب</v>
          </cell>
          <cell r="H823" t="str">
            <v>العربية السورية</v>
          </cell>
          <cell r="I823" t="str">
            <v>الرابعة</v>
          </cell>
          <cell r="J823" t="str">
            <v>أدبي</v>
          </cell>
          <cell r="L823" t="str">
            <v>حلب</v>
          </cell>
          <cell r="V823">
            <v>0</v>
          </cell>
        </row>
        <row r="824">
          <cell r="A824">
            <v>337219</v>
          </cell>
          <cell r="B824" t="str">
            <v>محمد يحيى محمد الخليل</v>
          </cell>
          <cell r="C824" t="str">
            <v>منير</v>
          </cell>
          <cell r="D824" t="str">
            <v>نفيسه</v>
          </cell>
          <cell r="E824" t="str">
            <v>ذكر</v>
          </cell>
          <cell r="F824">
            <v>35930</v>
          </cell>
          <cell r="G824" t="str">
            <v>الباب</v>
          </cell>
          <cell r="H824" t="str">
            <v>العربية السورية</v>
          </cell>
          <cell r="I824" t="str">
            <v>الرابعة</v>
          </cell>
          <cell r="J824" t="str">
            <v>أدبي</v>
          </cell>
          <cell r="L824" t="str">
            <v>دمشق</v>
          </cell>
          <cell r="V824">
            <v>0</v>
          </cell>
        </row>
        <row r="825">
          <cell r="A825">
            <v>337249</v>
          </cell>
          <cell r="B825" t="str">
            <v>محمد حج عوض</v>
          </cell>
          <cell r="C825" t="str">
            <v>شحود</v>
          </cell>
          <cell r="D825" t="str">
            <v>فاطمه</v>
          </cell>
          <cell r="E825" t="str">
            <v>ذكر</v>
          </cell>
          <cell r="F825">
            <v>36282</v>
          </cell>
          <cell r="G825" t="str">
            <v>حلب</v>
          </cell>
          <cell r="H825" t="str">
            <v>العربية السورية</v>
          </cell>
          <cell r="I825" t="str">
            <v>الرابعة</v>
          </cell>
          <cell r="J825" t="str">
            <v>أدبي</v>
          </cell>
          <cell r="L825" t="str">
            <v>دمشق</v>
          </cell>
          <cell r="V825">
            <v>0</v>
          </cell>
        </row>
        <row r="826">
          <cell r="A826">
            <v>337258</v>
          </cell>
          <cell r="B826" t="str">
            <v>رولا زيدان</v>
          </cell>
          <cell r="C826" t="str">
            <v>عمر</v>
          </cell>
          <cell r="D826" t="str">
            <v>ناهدة</v>
          </cell>
          <cell r="E826" t="str">
            <v>أنثى</v>
          </cell>
          <cell r="F826">
            <v>34700</v>
          </cell>
          <cell r="G826" t="str">
            <v>دمشق</v>
          </cell>
          <cell r="H826" t="str">
            <v>العربية السورية</v>
          </cell>
          <cell r="I826" t="str">
            <v>الرابعة</v>
          </cell>
          <cell r="J826" t="str">
            <v>أدبي</v>
          </cell>
          <cell r="L826" t="str">
            <v>دمشق</v>
          </cell>
          <cell r="V826" t="str">
            <v>مستنفذ بنتيجة الفصل الثاني للعام 2021-2022</v>
          </cell>
        </row>
        <row r="827">
          <cell r="A827">
            <v>337266</v>
          </cell>
          <cell r="B827" t="str">
            <v>سليمان السليمان</v>
          </cell>
          <cell r="C827" t="str">
            <v>حسن</v>
          </cell>
          <cell r="D827" t="str">
            <v>ولاء</v>
          </cell>
          <cell r="E827" t="str">
            <v>ذكر</v>
          </cell>
          <cell r="H827" t="str">
            <v>العربية السورية</v>
          </cell>
          <cell r="I827" t="str">
            <v>الرابعة</v>
          </cell>
          <cell r="V827">
            <v>0</v>
          </cell>
        </row>
        <row r="828">
          <cell r="A828">
            <v>337268</v>
          </cell>
          <cell r="B828" t="str">
            <v>سعود النجرس</v>
          </cell>
          <cell r="C828" t="str">
            <v>اسماعيل</v>
          </cell>
          <cell r="D828" t="str">
            <v>عائشة</v>
          </cell>
          <cell r="E828" t="str">
            <v>ذكر</v>
          </cell>
          <cell r="F828">
            <v>32145</v>
          </cell>
          <cell r="G828" t="str">
            <v xml:space="preserve">العشارة </v>
          </cell>
          <cell r="H828" t="str">
            <v>العربية السورية</v>
          </cell>
          <cell r="I828" t="str">
            <v>الرابعة</v>
          </cell>
          <cell r="J828" t="str">
            <v>أدبي</v>
          </cell>
          <cell r="L828" t="str">
            <v>دير الزور</v>
          </cell>
          <cell r="V828">
            <v>0</v>
          </cell>
        </row>
        <row r="829">
          <cell r="A829">
            <v>337286</v>
          </cell>
          <cell r="B829" t="str">
            <v>ياسمين الحمد</v>
          </cell>
          <cell r="C829" t="str">
            <v>محمد</v>
          </cell>
          <cell r="D829" t="str">
            <v>وداد</v>
          </cell>
          <cell r="E829" t="str">
            <v>أنثى</v>
          </cell>
          <cell r="F829">
            <v>33678</v>
          </cell>
          <cell r="G829" t="str">
            <v xml:space="preserve">الجيزة </v>
          </cell>
          <cell r="H829" t="str">
            <v>العربية السورية</v>
          </cell>
          <cell r="I829" t="str">
            <v>الرابعة</v>
          </cell>
          <cell r="J829" t="str">
            <v>علمي</v>
          </cell>
          <cell r="L829" t="str">
            <v>درعا</v>
          </cell>
          <cell r="V829">
            <v>0</v>
          </cell>
        </row>
        <row r="830">
          <cell r="A830">
            <v>337313</v>
          </cell>
          <cell r="B830" t="str">
            <v>احسان الاحمد الجمعة</v>
          </cell>
          <cell r="C830" t="str">
            <v>محمد</v>
          </cell>
          <cell r="D830" t="str">
            <v>نوفه</v>
          </cell>
          <cell r="E830" t="str">
            <v>أنثى</v>
          </cell>
          <cell r="F830">
            <v>28559</v>
          </cell>
          <cell r="G830" t="str">
            <v>دمشق</v>
          </cell>
          <cell r="H830" t="str">
            <v>العربية السورية</v>
          </cell>
          <cell r="I830" t="str">
            <v>الرابعة</v>
          </cell>
          <cell r="J830" t="str">
            <v>أدبي</v>
          </cell>
          <cell r="L830" t="str">
            <v>دمشق</v>
          </cell>
          <cell r="V830">
            <v>0</v>
          </cell>
        </row>
        <row r="831">
          <cell r="A831">
            <v>337318</v>
          </cell>
          <cell r="B831" t="str">
            <v>احمد الدياب</v>
          </cell>
          <cell r="C831" t="str">
            <v>برهان</v>
          </cell>
          <cell r="D831" t="str">
            <v>منال</v>
          </cell>
          <cell r="E831" t="str">
            <v>ذكر</v>
          </cell>
          <cell r="F831">
            <v>35966</v>
          </cell>
          <cell r="G831" t="str">
            <v>خان ارنبة</v>
          </cell>
          <cell r="H831" t="str">
            <v>العربية السورية</v>
          </cell>
          <cell r="I831" t="str">
            <v>الرابعة</v>
          </cell>
          <cell r="J831" t="str">
            <v>علمي</v>
          </cell>
          <cell r="L831" t="str">
            <v>القنيطرة</v>
          </cell>
          <cell r="V831">
            <v>0</v>
          </cell>
        </row>
        <row r="832">
          <cell r="A832">
            <v>337320</v>
          </cell>
          <cell r="B832" t="str">
            <v>احمد العلي</v>
          </cell>
          <cell r="C832" t="str">
            <v>محمود</v>
          </cell>
          <cell r="D832" t="str">
            <v>تماثيل</v>
          </cell>
          <cell r="E832" t="str">
            <v>ذكر</v>
          </cell>
          <cell r="F832">
            <v>29851</v>
          </cell>
          <cell r="G832" t="str">
            <v>دمشق</v>
          </cell>
          <cell r="H832" t="str">
            <v>العربية السورية</v>
          </cell>
          <cell r="I832" t="str">
            <v>الرابعة</v>
          </cell>
          <cell r="J832" t="str">
            <v>علمي</v>
          </cell>
          <cell r="L832" t="str">
            <v>دمشق</v>
          </cell>
          <cell r="V832">
            <v>0</v>
          </cell>
        </row>
        <row r="833">
          <cell r="A833">
            <v>337365</v>
          </cell>
          <cell r="B833" t="str">
            <v>الفت العيسى</v>
          </cell>
          <cell r="C833" t="str">
            <v>دياب</v>
          </cell>
          <cell r="D833" t="str">
            <v>فائزه</v>
          </cell>
          <cell r="E833" t="str">
            <v>أنثى</v>
          </cell>
          <cell r="F833">
            <v>31697</v>
          </cell>
          <cell r="G833" t="str">
            <v>مصياف</v>
          </cell>
          <cell r="H833" t="str">
            <v>العربية السورية</v>
          </cell>
          <cell r="I833" t="str">
            <v>الرابعة</v>
          </cell>
          <cell r="J833" t="str">
            <v>أدبي</v>
          </cell>
          <cell r="L833" t="str">
            <v>حماة</v>
          </cell>
          <cell r="V833">
            <v>0</v>
          </cell>
        </row>
        <row r="834">
          <cell r="A834">
            <v>337372</v>
          </cell>
          <cell r="B834" t="str">
            <v>اماني ابو شاهين</v>
          </cell>
          <cell r="C834" t="str">
            <v>احمد</v>
          </cell>
          <cell r="D834" t="str">
            <v>فاطمه</v>
          </cell>
          <cell r="E834" t="str">
            <v>أنثى</v>
          </cell>
          <cell r="F834">
            <v>35920</v>
          </cell>
          <cell r="G834" t="str">
            <v>عتيبه</v>
          </cell>
          <cell r="H834" t="str">
            <v>العربية السورية</v>
          </cell>
          <cell r="I834" t="str">
            <v>الرابعة</v>
          </cell>
          <cell r="J834" t="str">
            <v>أدبي</v>
          </cell>
          <cell r="L834" t="str">
            <v>ريف دمشق</v>
          </cell>
          <cell r="V834">
            <v>0</v>
          </cell>
        </row>
        <row r="835">
          <cell r="A835">
            <v>337378</v>
          </cell>
          <cell r="B835" t="str">
            <v>امل عمار</v>
          </cell>
          <cell r="C835" t="str">
            <v>محمود</v>
          </cell>
          <cell r="D835" t="str">
            <v>اكتمال</v>
          </cell>
          <cell r="E835" t="str">
            <v>أنثى</v>
          </cell>
          <cell r="F835">
            <v>30666</v>
          </cell>
          <cell r="G835" t="str">
            <v>دمشق</v>
          </cell>
          <cell r="H835" t="str">
            <v>العربية السورية</v>
          </cell>
          <cell r="I835" t="str">
            <v>الرابعة</v>
          </cell>
          <cell r="J835" t="str">
            <v>علمي</v>
          </cell>
          <cell r="L835" t="str">
            <v>اللاذقية</v>
          </cell>
          <cell r="V835">
            <v>0</v>
          </cell>
        </row>
        <row r="836">
          <cell r="A836">
            <v>337392</v>
          </cell>
          <cell r="B836" t="str">
            <v>ايات محمد</v>
          </cell>
          <cell r="C836" t="str">
            <v xml:space="preserve">محمد وليد </v>
          </cell>
          <cell r="D836" t="str">
            <v xml:space="preserve">هدى </v>
          </cell>
          <cell r="E836" t="str">
            <v>أنثى</v>
          </cell>
          <cell r="F836">
            <v>36593</v>
          </cell>
          <cell r="G836" t="str">
            <v>دمشق</v>
          </cell>
          <cell r="H836" t="str">
            <v>الفلسطينية السورية</v>
          </cell>
          <cell r="I836" t="str">
            <v>الرابعة</v>
          </cell>
          <cell r="J836" t="str">
            <v>علمي</v>
          </cell>
          <cell r="L836" t="str">
            <v>ريف دمشق</v>
          </cell>
          <cell r="V836">
            <v>0</v>
          </cell>
        </row>
        <row r="837">
          <cell r="A837">
            <v>337410</v>
          </cell>
          <cell r="B837" t="str">
            <v>ايهم ديوب</v>
          </cell>
          <cell r="C837" t="str">
            <v>علي</v>
          </cell>
          <cell r="D837" t="str">
            <v>أنيسه</v>
          </cell>
          <cell r="E837" t="str">
            <v>ذكر</v>
          </cell>
          <cell r="F837">
            <v>30061</v>
          </cell>
          <cell r="G837" t="str">
            <v>دمشق</v>
          </cell>
          <cell r="H837" t="str">
            <v>العربية السورية</v>
          </cell>
          <cell r="I837" t="str">
            <v>الرابعة</v>
          </cell>
          <cell r="J837" t="str">
            <v>أدبي</v>
          </cell>
          <cell r="L837" t="str">
            <v>دمشق</v>
          </cell>
          <cell r="V837">
            <v>0</v>
          </cell>
        </row>
        <row r="838">
          <cell r="A838">
            <v>337418</v>
          </cell>
          <cell r="B838" t="str">
            <v>باسل عبد الله</v>
          </cell>
          <cell r="C838" t="str">
            <v>علي</v>
          </cell>
          <cell r="D838" t="str">
            <v>خديجه</v>
          </cell>
          <cell r="E838" t="str">
            <v>ذكر</v>
          </cell>
          <cell r="F838">
            <v>33679</v>
          </cell>
          <cell r="G838" t="str">
            <v>جرمانا</v>
          </cell>
          <cell r="H838" t="str">
            <v>العربية السورية</v>
          </cell>
          <cell r="I838" t="str">
            <v>الرابعة</v>
          </cell>
          <cell r="J838" t="str">
            <v>علمي</v>
          </cell>
          <cell r="L838" t="str">
            <v>القنيطرة</v>
          </cell>
          <cell r="V838">
            <v>0</v>
          </cell>
        </row>
        <row r="839">
          <cell r="A839">
            <v>337419</v>
          </cell>
          <cell r="B839" t="str">
            <v>باسل قاسم</v>
          </cell>
          <cell r="C839" t="str">
            <v>محمد عدنان</v>
          </cell>
          <cell r="D839" t="str">
            <v>زينب</v>
          </cell>
          <cell r="E839" t="str">
            <v>ذكر</v>
          </cell>
          <cell r="F839">
            <v>28378</v>
          </cell>
          <cell r="G839" t="str">
            <v>التل</v>
          </cell>
          <cell r="H839" t="str">
            <v>العربية السورية</v>
          </cell>
          <cell r="I839" t="str">
            <v>الرابعة</v>
          </cell>
          <cell r="J839" t="str">
            <v>أدبي</v>
          </cell>
          <cell r="L839" t="str">
            <v>ريف دمشق</v>
          </cell>
          <cell r="V839">
            <v>0</v>
          </cell>
        </row>
        <row r="840">
          <cell r="A840">
            <v>337435</v>
          </cell>
          <cell r="B840" t="str">
            <v>بشرى صارمي</v>
          </cell>
          <cell r="C840" t="str">
            <v>محمد</v>
          </cell>
          <cell r="D840" t="str">
            <v>فريزة</v>
          </cell>
          <cell r="E840" t="str">
            <v>أنثى</v>
          </cell>
          <cell r="F840">
            <v>31884</v>
          </cell>
          <cell r="G840" t="str">
            <v>حمص</v>
          </cell>
          <cell r="H840" t="str">
            <v>العربية السورية</v>
          </cell>
          <cell r="I840" t="str">
            <v>الرابعة</v>
          </cell>
          <cell r="J840" t="str">
            <v>أدبي</v>
          </cell>
          <cell r="L840" t="str">
            <v>حمص</v>
          </cell>
          <cell r="V840">
            <v>0</v>
          </cell>
        </row>
        <row r="841">
          <cell r="A841">
            <v>337441</v>
          </cell>
          <cell r="B841" t="str">
            <v>تالا رمضان</v>
          </cell>
          <cell r="C841" t="str">
            <v>حاتم</v>
          </cell>
          <cell r="D841" t="str">
            <v>وفاء</v>
          </cell>
          <cell r="E841" t="str">
            <v>أنثى</v>
          </cell>
          <cell r="F841">
            <v>35431</v>
          </cell>
          <cell r="G841" t="str">
            <v>غزلانية</v>
          </cell>
          <cell r="H841" t="str">
            <v>العربية السورية</v>
          </cell>
          <cell r="I841" t="str">
            <v>الرابعة</v>
          </cell>
          <cell r="J841" t="str">
            <v>أدبي</v>
          </cell>
          <cell r="L841" t="str">
            <v>ريف دمشق</v>
          </cell>
          <cell r="V841">
            <v>0</v>
          </cell>
        </row>
        <row r="842">
          <cell r="A842">
            <v>337450</v>
          </cell>
          <cell r="B842" t="str">
            <v>تهاني المحمد</v>
          </cell>
          <cell r="C842" t="str">
            <v>حسن</v>
          </cell>
          <cell r="D842" t="str">
            <v>زهره</v>
          </cell>
          <cell r="E842" t="str">
            <v>أنثى</v>
          </cell>
          <cell r="F842">
            <v>31008</v>
          </cell>
          <cell r="G842" t="str">
            <v xml:space="preserve">دمشق </v>
          </cell>
          <cell r="H842" t="str">
            <v>العربية السورية</v>
          </cell>
          <cell r="I842" t="str">
            <v>الرابعة</v>
          </cell>
          <cell r="J842" t="str">
            <v>أدبي</v>
          </cell>
          <cell r="L842" t="str">
            <v>دمشق</v>
          </cell>
          <cell r="V842">
            <v>0</v>
          </cell>
        </row>
        <row r="843">
          <cell r="A843">
            <v>337488</v>
          </cell>
          <cell r="B843" t="str">
            <v>حسام رجب</v>
          </cell>
          <cell r="C843" t="str">
            <v>حسن</v>
          </cell>
          <cell r="D843" t="str">
            <v>عليا</v>
          </cell>
          <cell r="E843" t="str">
            <v>ذكر</v>
          </cell>
          <cell r="F843">
            <v>31067</v>
          </cell>
          <cell r="G843" t="str">
            <v>حماه</v>
          </cell>
          <cell r="H843" t="str">
            <v>العربية السورية</v>
          </cell>
          <cell r="I843" t="str">
            <v>الرابعة</v>
          </cell>
          <cell r="J843" t="str">
            <v>علمي</v>
          </cell>
          <cell r="L843" t="str">
            <v>حماة</v>
          </cell>
          <cell r="V843">
            <v>0</v>
          </cell>
        </row>
        <row r="844">
          <cell r="A844">
            <v>337489</v>
          </cell>
          <cell r="B844" t="str">
            <v>حسام كور</v>
          </cell>
          <cell r="C844" t="str">
            <v>علي</v>
          </cell>
          <cell r="D844" t="str">
            <v>نجاح</v>
          </cell>
          <cell r="E844" t="str">
            <v>ذكر</v>
          </cell>
          <cell r="F844">
            <v>30695</v>
          </cell>
          <cell r="G844" t="str">
            <v>موريتانيا</v>
          </cell>
          <cell r="H844" t="str">
            <v>العربية السورية</v>
          </cell>
          <cell r="I844" t="str">
            <v>الرابعة</v>
          </cell>
          <cell r="J844" t="str">
            <v>علمي</v>
          </cell>
          <cell r="L844" t="str">
            <v>حمص</v>
          </cell>
          <cell r="V844">
            <v>0</v>
          </cell>
        </row>
        <row r="845">
          <cell r="A845">
            <v>337567</v>
          </cell>
          <cell r="B845" t="str">
            <v>رباب هنيدي</v>
          </cell>
          <cell r="C845" t="str">
            <v>زياد</v>
          </cell>
          <cell r="D845" t="str">
            <v>فريال</v>
          </cell>
          <cell r="E845" t="str">
            <v>أنثى</v>
          </cell>
          <cell r="F845">
            <v>32628</v>
          </cell>
          <cell r="G845" t="str">
            <v>السويداء</v>
          </cell>
          <cell r="H845" t="str">
            <v>العربية السورية</v>
          </cell>
          <cell r="I845" t="str">
            <v>الرابعة</v>
          </cell>
          <cell r="J845" t="str">
            <v>أدبي</v>
          </cell>
          <cell r="L845" t="str">
            <v>السويداء</v>
          </cell>
          <cell r="V845">
            <v>0</v>
          </cell>
        </row>
        <row r="846">
          <cell r="A846">
            <v>337575</v>
          </cell>
          <cell r="B846" t="str">
            <v>رشا ابراهيم</v>
          </cell>
          <cell r="C846" t="str">
            <v>حسن</v>
          </cell>
          <cell r="D846" t="str">
            <v>فخريه</v>
          </cell>
          <cell r="E846" t="str">
            <v>أنثى</v>
          </cell>
          <cell r="F846">
            <v>30526</v>
          </cell>
          <cell r="G846" t="str">
            <v>دمشق</v>
          </cell>
          <cell r="H846" t="str">
            <v>الفلسطينية السورية</v>
          </cell>
          <cell r="I846" t="str">
            <v>الرابعة</v>
          </cell>
          <cell r="J846" t="str">
            <v>علمي</v>
          </cell>
          <cell r="L846" t="str">
            <v>ريف دمشق</v>
          </cell>
          <cell r="V846">
            <v>0</v>
          </cell>
        </row>
        <row r="847">
          <cell r="A847">
            <v>337579</v>
          </cell>
          <cell r="B847" t="str">
            <v>رضوان ابو اللبن</v>
          </cell>
          <cell r="C847" t="str">
            <v>هيثم</v>
          </cell>
          <cell r="D847" t="str">
            <v>لواء</v>
          </cell>
          <cell r="E847" t="str">
            <v>ذكر</v>
          </cell>
          <cell r="F847">
            <v>34700</v>
          </cell>
          <cell r="G847" t="str">
            <v>مورك</v>
          </cell>
          <cell r="H847" t="str">
            <v>العربية السورية</v>
          </cell>
          <cell r="I847" t="str">
            <v>الرابعة</v>
          </cell>
          <cell r="J847" t="str">
            <v>أدبي</v>
          </cell>
          <cell r="L847" t="str">
            <v>حماة</v>
          </cell>
          <cell r="V847">
            <v>0</v>
          </cell>
        </row>
        <row r="848">
          <cell r="A848">
            <v>337588</v>
          </cell>
          <cell r="B848" t="str">
            <v>رنا تيرو</v>
          </cell>
          <cell r="C848" t="str">
            <v>رباح</v>
          </cell>
          <cell r="D848" t="str">
            <v>والدتهاامل</v>
          </cell>
          <cell r="E848" t="str">
            <v>أنثى</v>
          </cell>
          <cell r="F848">
            <v>28722</v>
          </cell>
          <cell r="G848" t="str">
            <v>دمشق</v>
          </cell>
          <cell r="H848" t="str">
            <v>العربية السورية</v>
          </cell>
          <cell r="I848" t="str">
            <v>الرابعة</v>
          </cell>
          <cell r="J848" t="str">
            <v>علمي</v>
          </cell>
          <cell r="L848" t="str">
            <v>دمشق</v>
          </cell>
          <cell r="V848">
            <v>0</v>
          </cell>
        </row>
        <row r="849">
          <cell r="A849">
            <v>337592</v>
          </cell>
          <cell r="B849" t="str">
            <v>رنده قباني</v>
          </cell>
          <cell r="C849" t="str">
            <v>محمد شفيق</v>
          </cell>
          <cell r="D849" t="str">
            <v>نادره</v>
          </cell>
          <cell r="E849" t="str">
            <v>أنثى</v>
          </cell>
          <cell r="F849">
            <v>22737</v>
          </cell>
          <cell r="G849" t="str">
            <v>شام</v>
          </cell>
          <cell r="H849" t="str">
            <v>العربية السورية</v>
          </cell>
          <cell r="I849" t="str">
            <v>الرابعة</v>
          </cell>
          <cell r="J849" t="str">
            <v>علمي</v>
          </cell>
          <cell r="L849" t="str">
            <v>دمشق</v>
          </cell>
          <cell r="V849">
            <v>0</v>
          </cell>
        </row>
        <row r="850">
          <cell r="A850">
            <v>337605</v>
          </cell>
          <cell r="B850" t="str">
            <v xml:space="preserve">رهف سيد احمد </v>
          </cell>
          <cell r="C850" t="str">
            <v xml:space="preserve">سعود </v>
          </cell>
          <cell r="D850" t="str">
            <v xml:space="preserve">فاطمه </v>
          </cell>
          <cell r="E850" t="str">
            <v>أنثى</v>
          </cell>
          <cell r="F850">
            <v>34704</v>
          </cell>
          <cell r="G850" t="str">
            <v>راس المعرة</v>
          </cell>
          <cell r="H850" t="str">
            <v>العربية السورية</v>
          </cell>
          <cell r="I850" t="str">
            <v>الرابعة</v>
          </cell>
          <cell r="J850" t="str">
            <v>علمي</v>
          </cell>
          <cell r="L850" t="str">
            <v>ريف دمشق</v>
          </cell>
          <cell r="P850" t="str">
            <v>Damascus</v>
          </cell>
          <cell r="V850">
            <v>0</v>
          </cell>
        </row>
        <row r="851">
          <cell r="A851">
            <v>337610</v>
          </cell>
          <cell r="B851" t="str">
            <v>روان جاسم</v>
          </cell>
          <cell r="C851" t="str">
            <v>خالد</v>
          </cell>
          <cell r="D851" t="str">
            <v>ناديه</v>
          </cell>
          <cell r="E851" t="str">
            <v>أنثى</v>
          </cell>
          <cell r="F851">
            <v>36376</v>
          </cell>
          <cell r="G851" t="str">
            <v>دمشق</v>
          </cell>
          <cell r="H851" t="str">
            <v>العربية السورية</v>
          </cell>
          <cell r="I851" t="str">
            <v>الرابعة</v>
          </cell>
          <cell r="J851" t="str">
            <v>علمي</v>
          </cell>
          <cell r="L851" t="str">
            <v>القنيطرة</v>
          </cell>
          <cell r="V851">
            <v>0</v>
          </cell>
        </row>
        <row r="852">
          <cell r="A852">
            <v>337662</v>
          </cell>
          <cell r="B852" t="str">
            <v>ساميه عاشور</v>
          </cell>
          <cell r="C852" t="str">
            <v>خلدون</v>
          </cell>
          <cell r="D852" t="str">
            <v>سوسن</v>
          </cell>
          <cell r="E852" t="str">
            <v>أنثى</v>
          </cell>
          <cell r="F852">
            <v>32252</v>
          </cell>
          <cell r="G852" t="str">
            <v xml:space="preserve">ابو ظبي </v>
          </cell>
          <cell r="H852" t="str">
            <v>العربية السورية</v>
          </cell>
          <cell r="I852" t="str">
            <v>الرابعة</v>
          </cell>
          <cell r="J852" t="str">
            <v>أدبي</v>
          </cell>
          <cell r="L852" t="str">
            <v>دمشق</v>
          </cell>
          <cell r="V852">
            <v>0</v>
          </cell>
        </row>
        <row r="853">
          <cell r="A853">
            <v>337719</v>
          </cell>
          <cell r="B853" t="str">
            <v>صابرين شهاب الدين</v>
          </cell>
          <cell r="C853" t="str">
            <v>بسام</v>
          </cell>
          <cell r="D853" t="str">
            <v>امال</v>
          </cell>
          <cell r="E853" t="str">
            <v>أنثى</v>
          </cell>
          <cell r="F853">
            <v>32782</v>
          </cell>
          <cell r="G853" t="str">
            <v>اشرفية صحنايا</v>
          </cell>
          <cell r="H853" t="str">
            <v>العربية السورية</v>
          </cell>
          <cell r="I853" t="str">
            <v>الرابعة</v>
          </cell>
          <cell r="J853" t="str">
            <v>أدبي</v>
          </cell>
          <cell r="L853" t="str">
            <v>ريف دمشق</v>
          </cell>
          <cell r="V853">
            <v>0</v>
          </cell>
        </row>
        <row r="854">
          <cell r="A854">
            <v>337722</v>
          </cell>
          <cell r="B854" t="str">
            <v>صبحية جمعة</v>
          </cell>
          <cell r="C854" t="str">
            <v>وفا</v>
          </cell>
          <cell r="D854" t="str">
            <v>ناديا</v>
          </cell>
          <cell r="E854" t="str">
            <v>أنثى</v>
          </cell>
          <cell r="F854">
            <v>30127</v>
          </cell>
          <cell r="G854" t="str">
            <v>ريف دمشق</v>
          </cell>
          <cell r="H854" t="str">
            <v>العربية السورية</v>
          </cell>
          <cell r="I854" t="str">
            <v>الرابعة</v>
          </cell>
          <cell r="J854" t="str">
            <v>أدبي</v>
          </cell>
          <cell r="L854" t="str">
            <v>دمشق</v>
          </cell>
          <cell r="V854">
            <v>0</v>
          </cell>
        </row>
        <row r="855">
          <cell r="A855">
            <v>337753</v>
          </cell>
          <cell r="B855" t="str">
            <v>عبد الهادي بارودي</v>
          </cell>
          <cell r="C855" t="str">
            <v>حامد</v>
          </cell>
          <cell r="D855" t="str">
            <v>فريزه</v>
          </cell>
          <cell r="E855" t="str">
            <v>ذكر</v>
          </cell>
          <cell r="F855">
            <v>25060</v>
          </cell>
          <cell r="G855" t="str">
            <v>دمشق</v>
          </cell>
          <cell r="H855" t="str">
            <v>العربية السورية</v>
          </cell>
          <cell r="I855" t="str">
            <v>الرابعة</v>
          </cell>
          <cell r="J855" t="str">
            <v>أدبي</v>
          </cell>
          <cell r="L855" t="str">
            <v>دمشق</v>
          </cell>
          <cell r="V855">
            <v>0</v>
          </cell>
        </row>
        <row r="856">
          <cell r="A856">
            <v>337762</v>
          </cell>
          <cell r="B856" t="str">
            <v>عبير عمران</v>
          </cell>
          <cell r="C856" t="str">
            <v>ابراهيم</v>
          </cell>
          <cell r="D856" t="str">
            <v>كوثر</v>
          </cell>
          <cell r="E856" t="str">
            <v>أنثى</v>
          </cell>
          <cell r="F856">
            <v>28809</v>
          </cell>
          <cell r="G856" t="str">
            <v>حماة</v>
          </cell>
          <cell r="H856" t="str">
            <v>العربية السورية</v>
          </cell>
          <cell r="I856" t="str">
            <v>الرابعة</v>
          </cell>
          <cell r="J856" t="str">
            <v>أدبي</v>
          </cell>
          <cell r="L856" t="str">
            <v>حماة</v>
          </cell>
          <cell r="V856">
            <v>0</v>
          </cell>
        </row>
        <row r="857">
          <cell r="A857">
            <v>337766</v>
          </cell>
          <cell r="B857" t="str">
            <v>عدي قسام</v>
          </cell>
          <cell r="C857" t="str">
            <v>إياد</v>
          </cell>
          <cell r="D857" t="str">
            <v>إيمان</v>
          </cell>
          <cell r="E857" t="str">
            <v>ذكر</v>
          </cell>
          <cell r="F857">
            <v>35291</v>
          </cell>
          <cell r="G857" t="str">
            <v>جرمانا</v>
          </cell>
          <cell r="H857" t="str">
            <v>العربية السورية</v>
          </cell>
          <cell r="I857" t="str">
            <v>الرابعة</v>
          </cell>
          <cell r="J857" t="str">
            <v>أدبي</v>
          </cell>
          <cell r="L857" t="str">
            <v>ريف دمشق</v>
          </cell>
          <cell r="V857">
            <v>0</v>
          </cell>
        </row>
        <row r="858">
          <cell r="A858">
            <v>337778</v>
          </cell>
          <cell r="B858" t="str">
            <v>علاء الجاسم</v>
          </cell>
          <cell r="C858" t="str">
            <v>احمد</v>
          </cell>
          <cell r="D858" t="str">
            <v>عطية</v>
          </cell>
          <cell r="E858" t="str">
            <v>ذكر</v>
          </cell>
          <cell r="F858">
            <v>33391</v>
          </cell>
          <cell r="G858" t="str">
            <v>دمشق</v>
          </cell>
          <cell r="H858" t="str">
            <v>العربية السورية</v>
          </cell>
          <cell r="I858" t="str">
            <v>الرابعة</v>
          </cell>
          <cell r="J858" t="str">
            <v>أدبي</v>
          </cell>
          <cell r="L858" t="str">
            <v>اللاذقية</v>
          </cell>
          <cell r="V858">
            <v>0</v>
          </cell>
        </row>
        <row r="859">
          <cell r="A859">
            <v>337781</v>
          </cell>
          <cell r="B859" t="str">
            <v>علاء شحود</v>
          </cell>
          <cell r="C859" t="str">
            <v>بدر</v>
          </cell>
          <cell r="D859" t="str">
            <v>وجيهه</v>
          </cell>
          <cell r="E859" t="str">
            <v>ذكر</v>
          </cell>
          <cell r="F859">
            <v>31366</v>
          </cell>
          <cell r="G859" t="str">
            <v>حمص</v>
          </cell>
          <cell r="H859" t="str">
            <v>العربية السورية</v>
          </cell>
          <cell r="I859" t="str">
            <v>الرابعة</v>
          </cell>
          <cell r="J859" t="str">
            <v>علمي</v>
          </cell>
          <cell r="L859" t="str">
            <v>دمشق</v>
          </cell>
          <cell r="V859">
            <v>0</v>
          </cell>
        </row>
        <row r="860">
          <cell r="A860">
            <v>337827</v>
          </cell>
          <cell r="B860" t="str">
            <v>عيسى عبد الله</v>
          </cell>
          <cell r="C860" t="str">
            <v>محمد</v>
          </cell>
          <cell r="D860" t="str">
            <v>سهيلة</v>
          </cell>
          <cell r="E860" t="str">
            <v>ذكر</v>
          </cell>
          <cell r="F860">
            <v>28857</v>
          </cell>
          <cell r="G860" t="str">
            <v xml:space="preserve">اللاذقية </v>
          </cell>
          <cell r="H860" t="str">
            <v>العربية السورية</v>
          </cell>
          <cell r="I860" t="str">
            <v>الرابعة</v>
          </cell>
          <cell r="J860" t="str">
            <v>أدبي</v>
          </cell>
          <cell r="L860" t="str">
            <v>اللاذقية</v>
          </cell>
          <cell r="V860">
            <v>0</v>
          </cell>
        </row>
        <row r="861">
          <cell r="A861">
            <v>337828</v>
          </cell>
          <cell r="B861" t="str">
            <v>غاليه عيطه</v>
          </cell>
          <cell r="C861" t="str">
            <v>فائز</v>
          </cell>
          <cell r="D861" t="str">
            <v>وفاء</v>
          </cell>
          <cell r="E861" t="str">
            <v>أنثى</v>
          </cell>
          <cell r="F861">
            <v>32012</v>
          </cell>
          <cell r="G861" t="str">
            <v>دمر</v>
          </cell>
          <cell r="H861" t="str">
            <v>العربية السورية</v>
          </cell>
          <cell r="I861" t="str">
            <v>الرابعة</v>
          </cell>
          <cell r="J861" t="str">
            <v>أدبي</v>
          </cell>
          <cell r="L861" t="str">
            <v>دمشق</v>
          </cell>
          <cell r="V861">
            <v>0</v>
          </cell>
        </row>
        <row r="862">
          <cell r="A862">
            <v>337885</v>
          </cell>
          <cell r="B862" t="str">
            <v>كاترين حسن</v>
          </cell>
          <cell r="C862" t="str">
            <v>رياض</v>
          </cell>
          <cell r="D862" t="str">
            <v>ابتسام</v>
          </cell>
          <cell r="E862" t="str">
            <v>أنثى</v>
          </cell>
          <cell r="F862">
            <v>32948</v>
          </cell>
          <cell r="G862" t="str">
            <v>دمشق</v>
          </cell>
          <cell r="H862" t="str">
            <v>العربية السورية</v>
          </cell>
          <cell r="I862" t="str">
            <v>الرابعة</v>
          </cell>
          <cell r="J862" t="str">
            <v>علمي</v>
          </cell>
          <cell r="L862" t="str">
            <v>دمشق</v>
          </cell>
          <cell r="V862">
            <v>0</v>
          </cell>
        </row>
        <row r="863">
          <cell r="A863">
            <v>337895</v>
          </cell>
          <cell r="B863" t="str">
            <v>كينده حمود</v>
          </cell>
          <cell r="C863" t="str">
            <v>علي</v>
          </cell>
          <cell r="D863" t="str">
            <v>ابتسام</v>
          </cell>
          <cell r="E863" t="str">
            <v>أنثى</v>
          </cell>
          <cell r="F863">
            <v>29230</v>
          </cell>
          <cell r="G863" t="str">
            <v>اللاذقيه</v>
          </cell>
          <cell r="H863" t="str">
            <v>العربية السورية</v>
          </cell>
          <cell r="I863" t="str">
            <v>الرابعة</v>
          </cell>
          <cell r="J863" t="str">
            <v>أدبي</v>
          </cell>
          <cell r="L863" t="str">
            <v>طرطوس</v>
          </cell>
          <cell r="V863">
            <v>0</v>
          </cell>
        </row>
        <row r="864">
          <cell r="A864">
            <v>337920</v>
          </cell>
          <cell r="B864" t="str">
            <v xml:space="preserve">ماحده الدرويش الخطيب </v>
          </cell>
          <cell r="C864" t="str">
            <v xml:space="preserve">حسن </v>
          </cell>
          <cell r="D864" t="str">
            <v xml:space="preserve">سناء </v>
          </cell>
          <cell r="E864" t="str">
            <v>أنثى</v>
          </cell>
          <cell r="F864">
            <v>35654</v>
          </cell>
          <cell r="G864" t="str">
            <v>شبعا</v>
          </cell>
          <cell r="H864" t="str">
            <v>العربية السورية</v>
          </cell>
          <cell r="I864" t="str">
            <v>الرابعة</v>
          </cell>
          <cell r="J864" t="str">
            <v>أدبي</v>
          </cell>
          <cell r="L864" t="str">
            <v>دمشق</v>
          </cell>
          <cell r="V864">
            <v>0</v>
          </cell>
        </row>
        <row r="865">
          <cell r="A865">
            <v>337924</v>
          </cell>
          <cell r="B865" t="str">
            <v>ماري محمد</v>
          </cell>
          <cell r="C865" t="str">
            <v>ماجد</v>
          </cell>
          <cell r="D865" t="str">
            <v>سهام</v>
          </cell>
          <cell r="E865" t="str">
            <v>أنثى</v>
          </cell>
          <cell r="F865">
            <v>35927</v>
          </cell>
          <cell r="G865" t="str">
            <v>حمص</v>
          </cell>
          <cell r="H865" t="str">
            <v>العربية السورية</v>
          </cell>
          <cell r="I865" t="str">
            <v>الرابعة</v>
          </cell>
          <cell r="J865" t="str">
            <v>علمي</v>
          </cell>
          <cell r="L865" t="str">
            <v>حمص</v>
          </cell>
          <cell r="V865">
            <v>0</v>
          </cell>
        </row>
        <row r="866">
          <cell r="A866">
            <v>338008</v>
          </cell>
          <cell r="B866" t="str">
            <v>مرح خرسه</v>
          </cell>
          <cell r="C866" t="str">
            <v>محمود</v>
          </cell>
          <cell r="D866" t="str">
            <v>سميره</v>
          </cell>
          <cell r="E866" t="str">
            <v>أنثى</v>
          </cell>
          <cell r="F866">
            <v>35466</v>
          </cell>
          <cell r="G866" t="str">
            <v>رنكوس</v>
          </cell>
          <cell r="H866" t="str">
            <v>العربية السورية</v>
          </cell>
          <cell r="I866" t="str">
            <v>الرابعة</v>
          </cell>
          <cell r="J866" t="str">
            <v>أدبي</v>
          </cell>
          <cell r="L866" t="str">
            <v>ريف دمشق</v>
          </cell>
          <cell r="V866">
            <v>0</v>
          </cell>
        </row>
        <row r="867">
          <cell r="A867">
            <v>338072</v>
          </cell>
          <cell r="B867" t="str">
            <v>ميساء البكور</v>
          </cell>
          <cell r="C867" t="str">
            <v>محمد غضبان</v>
          </cell>
          <cell r="D867" t="str">
            <v>فاطمة</v>
          </cell>
          <cell r="E867" t="str">
            <v>أنثى</v>
          </cell>
          <cell r="F867">
            <v>29316</v>
          </cell>
          <cell r="G867" t="str">
            <v>دمشق</v>
          </cell>
          <cell r="H867" t="str">
            <v>العربية السورية</v>
          </cell>
          <cell r="I867" t="str">
            <v>الرابعة</v>
          </cell>
          <cell r="R867">
            <v>9034</v>
          </cell>
          <cell r="S867">
            <v>45713</v>
          </cell>
          <cell r="T867">
            <v>70000</v>
          </cell>
          <cell r="V867">
            <v>0</v>
          </cell>
        </row>
        <row r="868">
          <cell r="A868">
            <v>338090</v>
          </cell>
          <cell r="B868" t="str">
            <v>نبيله سلمان</v>
          </cell>
          <cell r="C868" t="str">
            <v>كامل</v>
          </cell>
          <cell r="D868" t="str">
            <v>سهام</v>
          </cell>
          <cell r="E868" t="str">
            <v>أنثى</v>
          </cell>
          <cell r="F868">
            <v>30651</v>
          </cell>
          <cell r="G868" t="str">
            <v>اللاذقية</v>
          </cell>
          <cell r="H868" t="str">
            <v>العربية السورية</v>
          </cell>
          <cell r="I868" t="str">
            <v>الرابعة</v>
          </cell>
          <cell r="J868" t="str">
            <v>علمي</v>
          </cell>
          <cell r="L868" t="str">
            <v>اللاذقية</v>
          </cell>
          <cell r="V868">
            <v>0</v>
          </cell>
        </row>
        <row r="869">
          <cell r="A869">
            <v>338105</v>
          </cell>
          <cell r="B869" t="str">
            <v>نسرين شوقل</v>
          </cell>
          <cell r="C869" t="str">
            <v>محمد</v>
          </cell>
          <cell r="D869" t="str">
            <v>حليمه</v>
          </cell>
          <cell r="E869" t="str">
            <v>أنثى</v>
          </cell>
          <cell r="F869">
            <v>32708</v>
          </cell>
          <cell r="G869" t="str">
            <v>دمشق</v>
          </cell>
          <cell r="H869" t="str">
            <v>العربية السورية</v>
          </cell>
          <cell r="I869" t="str">
            <v>الرابعة</v>
          </cell>
          <cell r="J869" t="str">
            <v>علمي</v>
          </cell>
          <cell r="L869" t="str">
            <v>دمشق</v>
          </cell>
          <cell r="V869">
            <v>0</v>
          </cell>
        </row>
        <row r="870">
          <cell r="A870">
            <v>338113</v>
          </cell>
          <cell r="B870" t="str">
            <v>نهاد حسن</v>
          </cell>
          <cell r="C870" t="str">
            <v>سليمان</v>
          </cell>
          <cell r="D870" t="str">
            <v>حياة</v>
          </cell>
          <cell r="E870" t="str">
            <v>أنثى</v>
          </cell>
          <cell r="F870">
            <v>29453</v>
          </cell>
          <cell r="G870" t="str">
            <v>الشيحه</v>
          </cell>
          <cell r="H870" t="str">
            <v>العربية السورية</v>
          </cell>
          <cell r="I870" t="str">
            <v>الرابعة</v>
          </cell>
          <cell r="J870" t="str">
            <v>أدبي</v>
          </cell>
          <cell r="L870" t="str">
            <v>دمشق</v>
          </cell>
          <cell r="V870">
            <v>0</v>
          </cell>
        </row>
        <row r="871">
          <cell r="A871">
            <v>338115</v>
          </cell>
          <cell r="B871" t="str">
            <v>نهى زرقان الفرخ</v>
          </cell>
          <cell r="C871" t="str">
            <v>رشيد</v>
          </cell>
          <cell r="D871" t="str">
            <v>سميه</v>
          </cell>
          <cell r="E871" t="str">
            <v>أنثى</v>
          </cell>
          <cell r="F871">
            <v>29034</v>
          </cell>
          <cell r="G871" t="str">
            <v>جيرود</v>
          </cell>
          <cell r="H871" t="str">
            <v>العربية السورية</v>
          </cell>
          <cell r="I871" t="str">
            <v>الرابعة</v>
          </cell>
          <cell r="J871" t="str">
            <v>أدبي</v>
          </cell>
          <cell r="L871" t="str">
            <v>دمشق</v>
          </cell>
          <cell r="V871">
            <v>0</v>
          </cell>
        </row>
        <row r="872">
          <cell r="A872">
            <v>338129</v>
          </cell>
          <cell r="B872" t="str">
            <v>نور عبيد</v>
          </cell>
          <cell r="C872" t="str">
            <v>اياد</v>
          </cell>
          <cell r="D872" t="str">
            <v>سمر</v>
          </cell>
          <cell r="E872" t="str">
            <v>أنثى</v>
          </cell>
          <cell r="F872">
            <v>32512</v>
          </cell>
          <cell r="G872" t="str">
            <v>جرمانا</v>
          </cell>
          <cell r="H872" t="str">
            <v>العربية السورية</v>
          </cell>
          <cell r="I872" t="str">
            <v>الرابعة</v>
          </cell>
          <cell r="J872" t="str">
            <v>أدبي</v>
          </cell>
          <cell r="L872" t="str">
            <v>دمشق</v>
          </cell>
          <cell r="V872">
            <v>0</v>
          </cell>
        </row>
        <row r="873">
          <cell r="A873">
            <v>338132</v>
          </cell>
          <cell r="B873" t="str">
            <v>نور هاشم</v>
          </cell>
          <cell r="C873" t="str">
            <v>رضوان</v>
          </cell>
          <cell r="D873" t="str">
            <v>فاطمه</v>
          </cell>
          <cell r="E873" t="str">
            <v>أنثى</v>
          </cell>
          <cell r="F873">
            <v>32680</v>
          </cell>
          <cell r="G873" t="str">
            <v>مخيم اليرموك</v>
          </cell>
          <cell r="H873" t="str">
            <v>الفلسطينية السورية</v>
          </cell>
          <cell r="I873" t="str">
            <v>الرابعة</v>
          </cell>
          <cell r="J873" t="str">
            <v>أدبي</v>
          </cell>
          <cell r="L873" t="str">
            <v>دمشق</v>
          </cell>
          <cell r="V873">
            <v>0</v>
          </cell>
        </row>
        <row r="874">
          <cell r="A874">
            <v>338146</v>
          </cell>
          <cell r="B874" t="str">
            <v>هدى السعدي جباوي</v>
          </cell>
          <cell r="C874" t="str">
            <v>حسان</v>
          </cell>
          <cell r="D874" t="str">
            <v>وجدان</v>
          </cell>
          <cell r="E874" t="str">
            <v>أنثى</v>
          </cell>
          <cell r="F874">
            <v>32152</v>
          </cell>
          <cell r="G874" t="str">
            <v>دمشق</v>
          </cell>
          <cell r="H874" t="str">
            <v>العربية السورية</v>
          </cell>
          <cell r="I874" t="str">
            <v>الرابعة</v>
          </cell>
          <cell r="J874" t="str">
            <v>علمي</v>
          </cell>
          <cell r="L874" t="str">
            <v>دمشق</v>
          </cell>
          <cell r="V874">
            <v>0</v>
          </cell>
        </row>
        <row r="875">
          <cell r="A875">
            <v>338150</v>
          </cell>
          <cell r="B875" t="str">
            <v>هديل الجهماني</v>
          </cell>
          <cell r="C875" t="str">
            <v>نعيم</v>
          </cell>
          <cell r="D875" t="str">
            <v>أميرة</v>
          </cell>
          <cell r="E875" t="str">
            <v>أنثى</v>
          </cell>
          <cell r="F875">
            <v>31574</v>
          </cell>
          <cell r="G875" t="str">
            <v>نوى</v>
          </cell>
          <cell r="H875" t="str">
            <v>العربية السورية</v>
          </cell>
          <cell r="I875" t="str">
            <v>الرابعة</v>
          </cell>
          <cell r="J875" t="str">
            <v>علمي</v>
          </cell>
          <cell r="L875" t="str">
            <v>درعا</v>
          </cell>
          <cell r="V875">
            <v>0</v>
          </cell>
        </row>
        <row r="876">
          <cell r="A876">
            <v>338164</v>
          </cell>
          <cell r="B876" t="str">
            <v>هوزان قاسم</v>
          </cell>
          <cell r="C876" t="str">
            <v>صالح</v>
          </cell>
          <cell r="D876" t="str">
            <v>فتحيه</v>
          </cell>
          <cell r="E876" t="str">
            <v>ذكر</v>
          </cell>
          <cell r="F876">
            <v>31067</v>
          </cell>
          <cell r="G876" t="str">
            <v>الفداء</v>
          </cell>
          <cell r="H876" t="str">
            <v>العربية السورية</v>
          </cell>
          <cell r="I876" t="str">
            <v>الرابعة</v>
          </cell>
          <cell r="J876" t="str">
            <v>أدبي</v>
          </cell>
          <cell r="L876" t="str">
            <v>الحسكة</v>
          </cell>
          <cell r="V876">
            <v>0</v>
          </cell>
        </row>
        <row r="877">
          <cell r="A877">
            <v>338171</v>
          </cell>
          <cell r="B877" t="str">
            <v>هيفاء سلحب</v>
          </cell>
          <cell r="C877" t="str">
            <v>محمد</v>
          </cell>
          <cell r="D877" t="str">
            <v>سميره</v>
          </cell>
          <cell r="E877" t="str">
            <v>أنثى</v>
          </cell>
          <cell r="F877">
            <v>34799</v>
          </cell>
          <cell r="G877" t="str">
            <v>رحيبة</v>
          </cell>
          <cell r="H877" t="str">
            <v>العربية السورية</v>
          </cell>
          <cell r="I877" t="str">
            <v>الرابعة</v>
          </cell>
          <cell r="J877" t="str">
            <v>أدبي</v>
          </cell>
          <cell r="L877" t="str">
            <v>ريف دمشق</v>
          </cell>
          <cell r="V877">
            <v>0</v>
          </cell>
        </row>
        <row r="878">
          <cell r="A878">
            <v>338210</v>
          </cell>
          <cell r="B878" t="str">
            <v>يعرب القباقلي</v>
          </cell>
          <cell r="C878" t="str">
            <v>علي</v>
          </cell>
          <cell r="D878" t="str">
            <v>ثوريا</v>
          </cell>
          <cell r="E878" t="str">
            <v>ذكر</v>
          </cell>
          <cell r="F878">
            <v>32721</v>
          </cell>
          <cell r="G878" t="str">
            <v>اللاذقية</v>
          </cell>
          <cell r="H878" t="str">
            <v>العربية السورية</v>
          </cell>
          <cell r="I878" t="str">
            <v>الرابعة</v>
          </cell>
          <cell r="J878" t="str">
            <v>علمي</v>
          </cell>
          <cell r="L878" t="str">
            <v>طرطوس</v>
          </cell>
          <cell r="V878">
            <v>0</v>
          </cell>
        </row>
        <row r="879">
          <cell r="A879">
            <v>338220</v>
          </cell>
          <cell r="B879" t="str">
            <v xml:space="preserve">اماني بلال </v>
          </cell>
          <cell r="C879" t="str">
            <v xml:space="preserve">عبد الرحمن </v>
          </cell>
          <cell r="D879" t="str">
            <v xml:space="preserve">منى </v>
          </cell>
          <cell r="E879" t="str">
            <v>أنثى</v>
          </cell>
          <cell r="F879">
            <v>32752</v>
          </cell>
          <cell r="G879" t="str">
            <v>كفر عبده</v>
          </cell>
          <cell r="H879" t="str">
            <v>العربية السورية</v>
          </cell>
          <cell r="I879" t="str">
            <v>الرابعة</v>
          </cell>
          <cell r="J879" t="str">
            <v>أدبي</v>
          </cell>
          <cell r="L879" t="str">
            <v>دمشق</v>
          </cell>
          <cell r="V879">
            <v>0</v>
          </cell>
        </row>
        <row r="880">
          <cell r="A880">
            <v>338222</v>
          </cell>
          <cell r="B880" t="str">
            <v xml:space="preserve">اياد الماغوط </v>
          </cell>
          <cell r="C880" t="str">
            <v xml:space="preserve">جمال الدين </v>
          </cell>
          <cell r="D880" t="str">
            <v xml:space="preserve">انتصار </v>
          </cell>
          <cell r="E880" t="str">
            <v>ذكر</v>
          </cell>
          <cell r="F880">
            <v>33239</v>
          </cell>
          <cell r="G880" t="str">
            <v xml:space="preserve">دمشق </v>
          </cell>
          <cell r="H880" t="str">
            <v>العربية السورية</v>
          </cell>
          <cell r="I880" t="str">
            <v>الرابعة</v>
          </cell>
          <cell r="J880" t="str">
            <v>أدبي</v>
          </cell>
          <cell r="L880" t="str">
            <v>دمشق</v>
          </cell>
          <cell r="V880">
            <v>0</v>
          </cell>
        </row>
        <row r="881">
          <cell r="A881">
            <v>338227</v>
          </cell>
          <cell r="B881" t="str">
            <v xml:space="preserve">روضه حوران </v>
          </cell>
          <cell r="C881" t="str">
            <v xml:space="preserve">عمر </v>
          </cell>
          <cell r="D881" t="str">
            <v xml:space="preserve">مها </v>
          </cell>
          <cell r="E881" t="str">
            <v>أنثى</v>
          </cell>
          <cell r="F881">
            <v>33248</v>
          </cell>
          <cell r="G881" t="str">
            <v>حلب</v>
          </cell>
          <cell r="H881" t="str">
            <v>العربية السورية</v>
          </cell>
          <cell r="I881" t="str">
            <v>الرابعة</v>
          </cell>
          <cell r="J881" t="str">
            <v>علمي</v>
          </cell>
          <cell r="L881" t="str">
            <v>حلب</v>
          </cell>
          <cell r="V881">
            <v>0</v>
          </cell>
        </row>
        <row r="882">
          <cell r="A882">
            <v>338234</v>
          </cell>
          <cell r="B882" t="str">
            <v xml:space="preserve">علي الاحمد </v>
          </cell>
          <cell r="C882" t="str">
            <v xml:space="preserve">عبد الله </v>
          </cell>
          <cell r="D882" t="str">
            <v xml:space="preserve">نجمه </v>
          </cell>
          <cell r="E882" t="str">
            <v>ذكر</v>
          </cell>
          <cell r="F882">
            <v>36017</v>
          </cell>
          <cell r="G882" t="str">
            <v>حمص</v>
          </cell>
          <cell r="H882" t="str">
            <v>العربية السورية</v>
          </cell>
          <cell r="I882" t="str">
            <v>الرابعة</v>
          </cell>
          <cell r="J882" t="str">
            <v>أدبي</v>
          </cell>
          <cell r="L882" t="str">
            <v>دمشق</v>
          </cell>
          <cell r="V882">
            <v>0</v>
          </cell>
        </row>
        <row r="883">
          <cell r="A883">
            <v>338261</v>
          </cell>
          <cell r="B883" t="str">
            <v xml:space="preserve">ايمان حسن امين </v>
          </cell>
          <cell r="C883" t="str">
            <v xml:space="preserve">عبده </v>
          </cell>
          <cell r="D883" t="str">
            <v xml:space="preserve">صبحيه </v>
          </cell>
          <cell r="E883" t="str">
            <v>أنثى</v>
          </cell>
          <cell r="F883">
            <v>30035</v>
          </cell>
          <cell r="G883" t="str">
            <v>دمشق</v>
          </cell>
          <cell r="H883" t="str">
            <v>العربية السورية</v>
          </cell>
          <cell r="I883" t="str">
            <v>الرابعة</v>
          </cell>
          <cell r="J883" t="str">
            <v>أدبي</v>
          </cell>
          <cell r="L883" t="str">
            <v>ريف دمشق</v>
          </cell>
          <cell r="V883">
            <v>0</v>
          </cell>
        </row>
        <row r="884">
          <cell r="A884">
            <v>338264</v>
          </cell>
          <cell r="B884" t="str">
            <v xml:space="preserve">بشائر التركاوي </v>
          </cell>
          <cell r="C884" t="str">
            <v xml:space="preserve">تمام </v>
          </cell>
          <cell r="D884" t="str">
            <v xml:space="preserve">روعة </v>
          </cell>
          <cell r="E884" t="str">
            <v>أنثى</v>
          </cell>
          <cell r="F884">
            <v>36896</v>
          </cell>
          <cell r="G884" t="str">
            <v>حمص</v>
          </cell>
          <cell r="H884" t="str">
            <v>العربية السورية</v>
          </cell>
          <cell r="I884" t="str">
            <v>الرابعة</v>
          </cell>
          <cell r="J884" t="str">
            <v>أدبي</v>
          </cell>
          <cell r="K884">
            <v>2019</v>
          </cell>
          <cell r="L884" t="str">
            <v>حمص</v>
          </cell>
          <cell r="V884">
            <v>0</v>
          </cell>
        </row>
        <row r="885">
          <cell r="A885">
            <v>338266</v>
          </cell>
          <cell r="B885" t="str">
            <v xml:space="preserve">جمال اسماعيل </v>
          </cell>
          <cell r="C885" t="str">
            <v xml:space="preserve">عيسى </v>
          </cell>
          <cell r="D885" t="str">
            <v xml:space="preserve">سلمى </v>
          </cell>
          <cell r="E885" t="str">
            <v>ذكر</v>
          </cell>
          <cell r="F885">
            <v>32883</v>
          </cell>
          <cell r="G885" t="str">
            <v>ازرع</v>
          </cell>
          <cell r="H885" t="str">
            <v>العربية السورية</v>
          </cell>
          <cell r="I885" t="str">
            <v>الرابعة</v>
          </cell>
          <cell r="J885" t="str">
            <v>أدبي</v>
          </cell>
          <cell r="L885" t="str">
            <v>اللاذقية</v>
          </cell>
          <cell r="V885">
            <v>0</v>
          </cell>
        </row>
        <row r="886">
          <cell r="A886">
            <v>338280</v>
          </cell>
          <cell r="B886" t="str">
            <v>عماد الدين نقوس</v>
          </cell>
          <cell r="C886" t="str">
            <v xml:space="preserve">سليمان </v>
          </cell>
          <cell r="D886" t="str">
            <v>وجيهه</v>
          </cell>
          <cell r="E886" t="str">
            <v>ذكر</v>
          </cell>
          <cell r="F886">
            <v>34837</v>
          </cell>
          <cell r="G886" t="str">
            <v xml:space="preserve">دمشق </v>
          </cell>
          <cell r="H886" t="str">
            <v>العربية السورية</v>
          </cell>
          <cell r="I886" t="str">
            <v>الرابعة</v>
          </cell>
          <cell r="J886" t="str">
            <v>أدبي</v>
          </cell>
          <cell r="L886" t="str">
            <v>ريف دمشق</v>
          </cell>
          <cell r="V886">
            <v>0</v>
          </cell>
        </row>
        <row r="887">
          <cell r="A887">
            <v>338338</v>
          </cell>
          <cell r="B887" t="str">
            <v>هبه شنار</v>
          </cell>
          <cell r="C887" t="str">
            <v>عصام</v>
          </cell>
          <cell r="D887" t="str">
            <v>ماجده</v>
          </cell>
          <cell r="E887" t="str">
            <v>أنثى</v>
          </cell>
          <cell r="F887">
            <v>34244</v>
          </cell>
          <cell r="G887" t="str">
            <v>دمشق</v>
          </cell>
          <cell r="H887" t="str">
            <v>العربية السورية</v>
          </cell>
          <cell r="I887" t="str">
            <v>الثالثة</v>
          </cell>
          <cell r="J887" t="str">
            <v>أدبي</v>
          </cell>
          <cell r="L887" t="str">
            <v>دمشق</v>
          </cell>
          <cell r="V887">
            <v>0</v>
          </cell>
        </row>
        <row r="888">
          <cell r="A888">
            <v>338515</v>
          </cell>
          <cell r="B888" t="str">
            <v>الاء عيد</v>
          </cell>
          <cell r="C888" t="str">
            <v>عواد</v>
          </cell>
          <cell r="D888" t="str">
            <v>ندوه</v>
          </cell>
          <cell r="E888" t="str">
            <v>أنثى</v>
          </cell>
          <cell r="F888">
            <v>35693</v>
          </cell>
          <cell r="G888" t="str">
            <v>دمشق</v>
          </cell>
          <cell r="H888" t="str">
            <v>العربية السورية</v>
          </cell>
          <cell r="I888" t="str">
            <v>الرابعة</v>
          </cell>
          <cell r="J888" t="str">
            <v>أدبي</v>
          </cell>
          <cell r="L888" t="str">
            <v>القنيطرة</v>
          </cell>
          <cell r="V888">
            <v>0</v>
          </cell>
        </row>
        <row r="889">
          <cell r="A889">
            <v>338567</v>
          </cell>
          <cell r="B889" t="str">
            <v>حسان اسماعيل</v>
          </cell>
          <cell r="C889" t="str">
            <v>اسماعيل</v>
          </cell>
          <cell r="D889" t="str">
            <v>ختام</v>
          </cell>
          <cell r="E889" t="str">
            <v>ذكر</v>
          </cell>
          <cell r="F889">
            <v>30028</v>
          </cell>
          <cell r="G889" t="str">
            <v>سلمية</v>
          </cell>
          <cell r="H889" t="str">
            <v>العربية السورية</v>
          </cell>
          <cell r="I889" t="str">
            <v>الرابعة</v>
          </cell>
          <cell r="J889" t="str">
            <v>أدبي</v>
          </cell>
          <cell r="L889" t="str">
            <v>حماة</v>
          </cell>
          <cell r="V889">
            <v>0</v>
          </cell>
        </row>
        <row r="890">
          <cell r="A890">
            <v>338568</v>
          </cell>
          <cell r="B890" t="str">
            <v>حسان عيساوي</v>
          </cell>
          <cell r="C890" t="str">
            <v>عبدالله</v>
          </cell>
          <cell r="D890" t="str">
            <v>فاطمة</v>
          </cell>
          <cell r="E890" t="str">
            <v>ذكر</v>
          </cell>
          <cell r="F890">
            <v>32422</v>
          </cell>
          <cell r="G890" t="str">
            <v>الركايا</v>
          </cell>
          <cell r="H890" t="str">
            <v>العربية السورية</v>
          </cell>
          <cell r="I890" t="str">
            <v>الرابعة</v>
          </cell>
          <cell r="J890" t="str">
            <v>أدبي</v>
          </cell>
          <cell r="L890" t="str">
            <v>إدلب</v>
          </cell>
          <cell r="V890">
            <v>0</v>
          </cell>
        </row>
        <row r="891">
          <cell r="A891">
            <v>338570</v>
          </cell>
          <cell r="B891" t="str">
            <v>حسن انضج</v>
          </cell>
          <cell r="C891" t="str">
            <v>علي</v>
          </cell>
          <cell r="D891" t="str">
            <v>عائشه</v>
          </cell>
          <cell r="E891" t="str">
            <v>ذكر</v>
          </cell>
          <cell r="F891">
            <v>32201</v>
          </cell>
          <cell r="G891" t="str">
            <v>الرياض القريات</v>
          </cell>
          <cell r="H891" t="str">
            <v>العربية السورية</v>
          </cell>
          <cell r="I891" t="str">
            <v>الرابعة</v>
          </cell>
          <cell r="J891" t="str">
            <v>أدبي</v>
          </cell>
          <cell r="L891" t="str">
            <v>غير سورية</v>
          </cell>
          <cell r="V891">
            <v>0</v>
          </cell>
        </row>
        <row r="892">
          <cell r="A892">
            <v>338595</v>
          </cell>
          <cell r="B892" t="str">
            <v>رشا سرديني</v>
          </cell>
          <cell r="C892" t="str">
            <v>رضوان</v>
          </cell>
          <cell r="D892" t="str">
            <v>هناء</v>
          </cell>
          <cell r="E892" t="str">
            <v>أنثى</v>
          </cell>
          <cell r="F892">
            <v>32286</v>
          </cell>
          <cell r="G892" t="str">
            <v>حلب</v>
          </cell>
          <cell r="H892" t="str">
            <v>العربية السورية</v>
          </cell>
          <cell r="I892" t="str">
            <v>الرابعة</v>
          </cell>
          <cell r="J892" t="str">
            <v>علمي</v>
          </cell>
          <cell r="L892" t="str">
            <v>دمشق</v>
          </cell>
          <cell r="V892">
            <v>0</v>
          </cell>
        </row>
        <row r="893">
          <cell r="A893">
            <v>338617</v>
          </cell>
          <cell r="B893" t="str">
            <v>ساره ابراهيم</v>
          </cell>
          <cell r="C893" t="str">
            <v>خالد</v>
          </cell>
          <cell r="D893" t="str">
            <v>خديجه</v>
          </cell>
          <cell r="E893" t="str">
            <v>أنثى</v>
          </cell>
          <cell r="F893">
            <v>36315</v>
          </cell>
          <cell r="G893" t="str">
            <v xml:space="preserve">دمشق </v>
          </cell>
          <cell r="H893" t="str">
            <v>العربية السورية</v>
          </cell>
          <cell r="I893" t="str">
            <v>الرابعة</v>
          </cell>
          <cell r="J893" t="str">
            <v>أدبي</v>
          </cell>
          <cell r="L893" t="str">
            <v>القنيطرة</v>
          </cell>
          <cell r="V893">
            <v>0</v>
          </cell>
        </row>
        <row r="894">
          <cell r="A894">
            <v>338638</v>
          </cell>
          <cell r="B894" t="str">
            <v>شادي مظلوم</v>
          </cell>
          <cell r="C894" t="str">
            <v>قبلان</v>
          </cell>
          <cell r="D894" t="str">
            <v>سحر</v>
          </cell>
          <cell r="E894" t="str">
            <v>ذكر</v>
          </cell>
          <cell r="F894">
            <v>30711</v>
          </cell>
          <cell r="G894" t="str">
            <v>عين حور</v>
          </cell>
          <cell r="H894" t="str">
            <v>العربية السورية</v>
          </cell>
          <cell r="I894" t="str">
            <v>الرابعة</v>
          </cell>
          <cell r="J894" t="str">
            <v>أدبي</v>
          </cell>
          <cell r="L894" t="str">
            <v>دمشق</v>
          </cell>
          <cell r="V894">
            <v>0</v>
          </cell>
        </row>
        <row r="895">
          <cell r="A895">
            <v>338669</v>
          </cell>
          <cell r="B895" t="str">
            <v>عبير داود</v>
          </cell>
          <cell r="C895" t="str">
            <v>خضر</v>
          </cell>
          <cell r="D895" t="str">
            <v>عليا</v>
          </cell>
          <cell r="E895" t="str">
            <v>أنثى</v>
          </cell>
          <cell r="F895">
            <v>29343</v>
          </cell>
          <cell r="G895" t="str">
            <v xml:space="preserve">دمشق </v>
          </cell>
          <cell r="H895" t="str">
            <v>العربية السورية</v>
          </cell>
          <cell r="I895" t="str">
            <v>الرابعة</v>
          </cell>
          <cell r="J895" t="str">
            <v>علمي</v>
          </cell>
          <cell r="L895" t="str">
            <v>دمشق</v>
          </cell>
          <cell r="V895">
            <v>0</v>
          </cell>
        </row>
        <row r="896">
          <cell r="A896">
            <v>338672</v>
          </cell>
          <cell r="B896" t="str">
            <v>عدنان السماعيل</v>
          </cell>
          <cell r="C896" t="str">
            <v>مصطفى</v>
          </cell>
          <cell r="D896" t="str">
            <v xml:space="preserve">مريم </v>
          </cell>
          <cell r="E896" t="str">
            <v>ذكر</v>
          </cell>
          <cell r="F896">
            <v>31695</v>
          </cell>
          <cell r="G896" t="str">
            <v>ادلب</v>
          </cell>
          <cell r="H896" t="str">
            <v>العربية السورية</v>
          </cell>
          <cell r="I896" t="str">
            <v>الرابعة</v>
          </cell>
          <cell r="J896" t="str">
            <v>علمي</v>
          </cell>
          <cell r="L896" t="str">
            <v>إدلب</v>
          </cell>
          <cell r="V896">
            <v>0</v>
          </cell>
        </row>
        <row r="897">
          <cell r="A897">
            <v>338680</v>
          </cell>
          <cell r="B897" t="str">
            <v>علا حسن</v>
          </cell>
          <cell r="C897" t="str">
            <v>فواز</v>
          </cell>
          <cell r="D897" t="str">
            <v>غفران</v>
          </cell>
          <cell r="E897" t="str">
            <v>أنثى</v>
          </cell>
          <cell r="F897">
            <v>32961</v>
          </cell>
          <cell r="G897" t="str">
            <v>سلحب</v>
          </cell>
          <cell r="H897" t="str">
            <v>العربية السورية</v>
          </cell>
          <cell r="I897" t="str">
            <v>الرابعة</v>
          </cell>
          <cell r="J897" t="str">
            <v>أدبي</v>
          </cell>
          <cell r="L897" t="str">
            <v>حماة</v>
          </cell>
          <cell r="R897">
            <v>9116</v>
          </cell>
          <cell r="S897">
            <v>45715</v>
          </cell>
          <cell r="T897">
            <v>25000</v>
          </cell>
          <cell r="V897">
            <v>0</v>
          </cell>
        </row>
        <row r="898">
          <cell r="A898">
            <v>338683</v>
          </cell>
          <cell r="B898" t="str">
            <v>علي الجابر</v>
          </cell>
          <cell r="C898" t="str">
            <v>محمد</v>
          </cell>
          <cell r="D898" t="str">
            <v>فطيم</v>
          </cell>
          <cell r="E898" t="str">
            <v>ذكر</v>
          </cell>
          <cell r="F898">
            <v>32370</v>
          </cell>
          <cell r="G898" t="str">
            <v>دمشق</v>
          </cell>
          <cell r="H898" t="str">
            <v>العربية السورية</v>
          </cell>
          <cell r="I898" t="str">
            <v>الرابعة</v>
          </cell>
          <cell r="J898" t="str">
            <v>أدبي</v>
          </cell>
          <cell r="L898" t="str">
            <v>دمشق</v>
          </cell>
          <cell r="V898">
            <v>0</v>
          </cell>
        </row>
        <row r="899">
          <cell r="A899">
            <v>338693</v>
          </cell>
          <cell r="B899" t="str">
            <v>عماد الحافظ</v>
          </cell>
          <cell r="C899" t="str">
            <v>عبد المجيد</v>
          </cell>
          <cell r="D899" t="str">
            <v>نجوى</v>
          </cell>
          <cell r="E899" t="str">
            <v>ذكر</v>
          </cell>
          <cell r="F899">
            <v>27356</v>
          </cell>
          <cell r="G899" t="str">
            <v>دير الزور</v>
          </cell>
          <cell r="H899" t="str">
            <v>العربية السورية</v>
          </cell>
          <cell r="I899" t="str">
            <v>الرابعة</v>
          </cell>
          <cell r="J899" t="str">
            <v>علمي</v>
          </cell>
          <cell r="L899" t="str">
            <v>دير الزور</v>
          </cell>
          <cell r="V899">
            <v>0</v>
          </cell>
        </row>
        <row r="900">
          <cell r="A900">
            <v>338717</v>
          </cell>
          <cell r="B900" t="str">
            <v>كارينا حربا</v>
          </cell>
          <cell r="C900" t="str">
            <v>عادل</v>
          </cell>
          <cell r="D900" t="str">
            <v>نجينا</v>
          </cell>
          <cell r="E900" t="str">
            <v>أنثى</v>
          </cell>
          <cell r="F900">
            <v>28386</v>
          </cell>
          <cell r="G900" t="str">
            <v>دمشق</v>
          </cell>
          <cell r="H900" t="str">
            <v>العربية السورية</v>
          </cell>
          <cell r="I900" t="str">
            <v>الرابعة</v>
          </cell>
          <cell r="J900" t="str">
            <v>علمي</v>
          </cell>
          <cell r="L900" t="str">
            <v>دمشق</v>
          </cell>
          <cell r="V900">
            <v>0</v>
          </cell>
        </row>
        <row r="901">
          <cell r="A901">
            <v>338727</v>
          </cell>
          <cell r="B901" t="str">
            <v>لورين ديبو</v>
          </cell>
          <cell r="C901" t="str">
            <v>محمد</v>
          </cell>
          <cell r="D901" t="str">
            <v>مطيعه</v>
          </cell>
          <cell r="E901" t="str">
            <v>أنثى</v>
          </cell>
          <cell r="F901">
            <v>32369</v>
          </cell>
          <cell r="G901" t="str">
            <v>حمام قنيه</v>
          </cell>
          <cell r="H901" t="str">
            <v>العربية السورية</v>
          </cell>
          <cell r="I901" t="str">
            <v>الرابعة</v>
          </cell>
          <cell r="J901" t="str">
            <v>علمي</v>
          </cell>
          <cell r="L901" t="str">
            <v>طرطوس</v>
          </cell>
          <cell r="V901">
            <v>0</v>
          </cell>
        </row>
        <row r="902">
          <cell r="A902">
            <v>338785</v>
          </cell>
          <cell r="B902" t="str">
            <v>مها أبوخروب</v>
          </cell>
          <cell r="C902" t="str">
            <v>علي</v>
          </cell>
          <cell r="D902" t="str">
            <v>سهام</v>
          </cell>
          <cell r="E902" t="str">
            <v>أنثى</v>
          </cell>
          <cell r="F902">
            <v>29463</v>
          </cell>
          <cell r="G902" t="str">
            <v>يرموك</v>
          </cell>
          <cell r="H902" t="str">
            <v>الفلسطينية السورية</v>
          </cell>
          <cell r="I902" t="str">
            <v>الرابعة</v>
          </cell>
          <cell r="J902" t="str">
            <v>أدبي</v>
          </cell>
          <cell r="L902" t="str">
            <v>دمشق</v>
          </cell>
          <cell r="V902">
            <v>0</v>
          </cell>
        </row>
        <row r="903">
          <cell r="A903">
            <v>338791</v>
          </cell>
          <cell r="B903" t="str">
            <v>ميسم سلوم</v>
          </cell>
          <cell r="C903" t="str">
            <v>يوسف</v>
          </cell>
          <cell r="D903" t="str">
            <v>حسناء</v>
          </cell>
          <cell r="E903" t="str">
            <v>أنثى</v>
          </cell>
          <cell r="F903">
            <v>32575</v>
          </cell>
          <cell r="G903" t="str">
            <v xml:space="preserve">الدليبة </v>
          </cell>
          <cell r="H903" t="str">
            <v>العربية السورية</v>
          </cell>
          <cell r="I903" t="str">
            <v>الرابعة</v>
          </cell>
          <cell r="J903" t="str">
            <v>علمي</v>
          </cell>
          <cell r="L903" t="str">
            <v>حماة</v>
          </cell>
          <cell r="V903">
            <v>0</v>
          </cell>
        </row>
        <row r="904">
          <cell r="A904">
            <v>338808</v>
          </cell>
          <cell r="B904" t="str">
            <v>نور الكردي</v>
          </cell>
          <cell r="C904" t="str">
            <v>صبحي</v>
          </cell>
          <cell r="D904" t="str">
            <v>صبحي</v>
          </cell>
          <cell r="E904" t="str">
            <v>أنثى</v>
          </cell>
          <cell r="F904">
            <v>29518</v>
          </cell>
          <cell r="G904" t="str">
            <v>القطيفة</v>
          </cell>
          <cell r="H904" t="str">
            <v>العربية السورية</v>
          </cell>
          <cell r="I904" t="str">
            <v>الرابعة</v>
          </cell>
          <cell r="J904" t="str">
            <v>أدبي</v>
          </cell>
          <cell r="L904" t="str">
            <v>ريف دمشق</v>
          </cell>
          <cell r="V904">
            <v>0</v>
          </cell>
        </row>
        <row r="905">
          <cell r="A905">
            <v>338817</v>
          </cell>
          <cell r="B905" t="str">
            <v>هاشم العماوي</v>
          </cell>
          <cell r="C905" t="str">
            <v>مروان</v>
          </cell>
          <cell r="D905" t="str">
            <v>خديجه</v>
          </cell>
          <cell r="E905" t="str">
            <v>ذكر</v>
          </cell>
          <cell r="F905">
            <v>31428</v>
          </cell>
          <cell r="G905" t="str">
            <v xml:space="preserve"> دمشق</v>
          </cell>
          <cell r="H905" t="str">
            <v>العربية السورية</v>
          </cell>
          <cell r="I905" t="str">
            <v>الرابعة</v>
          </cell>
          <cell r="J905" t="str">
            <v>أدبي</v>
          </cell>
          <cell r="L905" t="str">
            <v>القنيطرة</v>
          </cell>
          <cell r="V905">
            <v>0</v>
          </cell>
        </row>
        <row r="906">
          <cell r="A906">
            <v>338818</v>
          </cell>
          <cell r="B906" t="str">
            <v>هبا عوض</v>
          </cell>
          <cell r="C906" t="str">
            <v>فارس</v>
          </cell>
          <cell r="D906" t="str">
            <v>حيات</v>
          </cell>
          <cell r="E906" t="str">
            <v>أنثى</v>
          </cell>
          <cell r="F906">
            <v>34712</v>
          </cell>
          <cell r="G906" t="str">
            <v>دمشق</v>
          </cell>
          <cell r="H906" t="str">
            <v>العربية السورية</v>
          </cell>
          <cell r="I906" t="str">
            <v>الرابعة</v>
          </cell>
          <cell r="J906" t="str">
            <v>أدبي</v>
          </cell>
          <cell r="L906" t="str">
            <v>دمشق</v>
          </cell>
          <cell r="V906">
            <v>0</v>
          </cell>
        </row>
        <row r="907">
          <cell r="A907">
            <v>338819</v>
          </cell>
          <cell r="B907" t="str">
            <v>هبا نيوف</v>
          </cell>
          <cell r="C907" t="str">
            <v>حيدر</v>
          </cell>
          <cell r="D907" t="str">
            <v>فردوس</v>
          </cell>
          <cell r="E907" t="str">
            <v>أنثى</v>
          </cell>
          <cell r="F907">
            <v>35498</v>
          </cell>
          <cell r="G907" t="str">
            <v xml:space="preserve">سلميه </v>
          </cell>
          <cell r="H907" t="str">
            <v>العربية السورية</v>
          </cell>
          <cell r="I907" t="str">
            <v>الرابعة</v>
          </cell>
          <cell r="J907" t="str">
            <v>أدبي</v>
          </cell>
          <cell r="L907" t="str">
            <v>دمشق</v>
          </cell>
          <cell r="V907">
            <v>0</v>
          </cell>
        </row>
        <row r="908">
          <cell r="A908">
            <v>338825</v>
          </cell>
          <cell r="B908" t="str">
            <v>هديل كوكجه</v>
          </cell>
          <cell r="C908" t="str">
            <v>حسن</v>
          </cell>
          <cell r="D908" t="str">
            <v>هاله</v>
          </cell>
          <cell r="E908" t="str">
            <v>أنثى</v>
          </cell>
          <cell r="F908">
            <v>36293</v>
          </cell>
          <cell r="G908" t="str">
            <v xml:space="preserve">مخيم اليرموك </v>
          </cell>
          <cell r="H908" t="str">
            <v>العربية السورية</v>
          </cell>
          <cell r="I908" t="str">
            <v>الرابعة</v>
          </cell>
          <cell r="J908" t="str">
            <v>علمي</v>
          </cell>
          <cell r="L908" t="str">
            <v>دمشق</v>
          </cell>
          <cell r="P908" t="str">
            <v>HAMA</v>
          </cell>
          <cell r="V908">
            <v>0</v>
          </cell>
        </row>
        <row r="909">
          <cell r="A909">
            <v>338857</v>
          </cell>
          <cell r="B909" t="str">
            <v>يحيى السيد</v>
          </cell>
          <cell r="C909" t="str">
            <v>محمود</v>
          </cell>
          <cell r="D909" t="str">
            <v>ثريا</v>
          </cell>
          <cell r="E909" t="str">
            <v>ذكر</v>
          </cell>
          <cell r="F909">
            <v>34344</v>
          </cell>
          <cell r="G909" t="str">
            <v>دمشق</v>
          </cell>
          <cell r="H909" t="str">
            <v>العربية السورية</v>
          </cell>
          <cell r="I909" t="str">
            <v>الرابعة</v>
          </cell>
          <cell r="J909" t="str">
            <v>أدبي</v>
          </cell>
          <cell r="L909" t="str">
            <v>ريف دمشق</v>
          </cell>
          <cell r="V909">
            <v>0</v>
          </cell>
        </row>
        <row r="910">
          <cell r="A910">
            <v>338865</v>
          </cell>
          <cell r="B910" t="str">
            <v>فايز حسين</v>
          </cell>
          <cell r="C910" t="str">
            <v>شوكت</v>
          </cell>
          <cell r="D910" t="str">
            <v>اديبة</v>
          </cell>
          <cell r="E910" t="str">
            <v>ذكر</v>
          </cell>
          <cell r="F910">
            <v>28947</v>
          </cell>
          <cell r="G910" t="str">
            <v>دمشق</v>
          </cell>
          <cell r="H910" t="str">
            <v>العربية السورية</v>
          </cell>
          <cell r="I910" t="str">
            <v>الرابعة</v>
          </cell>
          <cell r="J910" t="str">
            <v xml:space="preserve">أدبي </v>
          </cell>
          <cell r="L910" t="str">
            <v>دمشق</v>
          </cell>
          <cell r="V910">
            <v>0</v>
          </cell>
        </row>
        <row r="911">
          <cell r="A911">
            <v>338872</v>
          </cell>
          <cell r="B911" t="str">
            <v>ميساء النوري</v>
          </cell>
          <cell r="C911" t="str">
            <v>حسن</v>
          </cell>
          <cell r="D911" t="str">
            <v>ثناء</v>
          </cell>
          <cell r="E911" t="str">
            <v>أنثى</v>
          </cell>
          <cell r="F911">
            <v>28535</v>
          </cell>
          <cell r="G911" t="str">
            <v xml:space="preserve">دوما </v>
          </cell>
          <cell r="H911" t="str">
            <v>العربية السورية</v>
          </cell>
          <cell r="I911" t="str">
            <v>الرابعة</v>
          </cell>
          <cell r="J911" t="str">
            <v>شرعية</v>
          </cell>
          <cell r="L911" t="str">
            <v>ريف دمشق</v>
          </cell>
          <cell r="V911">
            <v>0</v>
          </cell>
        </row>
        <row r="912">
          <cell r="A912">
            <v>338875</v>
          </cell>
          <cell r="B912" t="str">
            <v>روان مظلوم</v>
          </cell>
          <cell r="C912" t="str">
            <v>أيمن</v>
          </cell>
          <cell r="D912" t="str">
            <v>فاطمه</v>
          </cell>
          <cell r="E912" t="str">
            <v>أنثى</v>
          </cell>
          <cell r="F912">
            <v>33420</v>
          </cell>
          <cell r="G912" t="str">
            <v>عين حور</v>
          </cell>
          <cell r="H912" t="str">
            <v>العربية السورية</v>
          </cell>
          <cell r="I912" t="str">
            <v>الرابعة</v>
          </cell>
          <cell r="J912" t="str">
            <v>شرعية</v>
          </cell>
          <cell r="L912" t="str">
            <v>دمشق</v>
          </cell>
          <cell r="V912">
            <v>0</v>
          </cell>
        </row>
        <row r="913">
          <cell r="A913">
            <v>338876</v>
          </cell>
          <cell r="B913" t="str">
            <v>سلمى جحجاح</v>
          </cell>
          <cell r="C913" t="str">
            <v>يوسف</v>
          </cell>
          <cell r="D913" t="str">
            <v>سكينة</v>
          </cell>
          <cell r="E913" t="str">
            <v>أنثى</v>
          </cell>
          <cell r="F913">
            <v>35476</v>
          </cell>
          <cell r="G913" t="str">
            <v xml:space="preserve">كفريا </v>
          </cell>
          <cell r="H913" t="str">
            <v>العربية السورية</v>
          </cell>
          <cell r="I913" t="str">
            <v>الرابعة</v>
          </cell>
          <cell r="J913" t="str">
            <v>علمي</v>
          </cell>
          <cell r="L913" t="str">
            <v>إدلب</v>
          </cell>
          <cell r="V913">
            <v>0</v>
          </cell>
        </row>
        <row r="914">
          <cell r="A914">
            <v>338891</v>
          </cell>
          <cell r="B914" t="str">
            <v xml:space="preserve">رأفت سعيد </v>
          </cell>
          <cell r="C914" t="str">
            <v xml:space="preserve">بلال </v>
          </cell>
          <cell r="D914" t="str">
            <v>وفاء</v>
          </cell>
          <cell r="E914" t="str">
            <v>ذكر</v>
          </cell>
          <cell r="F914">
            <v>35938</v>
          </cell>
          <cell r="G914" t="str">
            <v xml:space="preserve">التل </v>
          </cell>
          <cell r="H914" t="str">
            <v>العربية السورية</v>
          </cell>
          <cell r="I914" t="str">
            <v>الرابعة</v>
          </cell>
          <cell r="J914" t="str">
            <v>أدبي</v>
          </cell>
          <cell r="L914" t="str">
            <v>دمشق</v>
          </cell>
          <cell r="V914">
            <v>0</v>
          </cell>
        </row>
        <row r="915">
          <cell r="A915">
            <v>338907</v>
          </cell>
          <cell r="B915" t="str">
            <v>عتاب هرموش</v>
          </cell>
          <cell r="C915" t="str">
            <v xml:space="preserve">محمد فهمي </v>
          </cell>
          <cell r="D915" t="str">
            <v xml:space="preserve">صباح </v>
          </cell>
          <cell r="E915" t="str">
            <v>أنثى</v>
          </cell>
          <cell r="F915">
            <v>28928</v>
          </cell>
          <cell r="G915" t="str">
            <v xml:space="preserve">ادلب </v>
          </cell>
          <cell r="H915" t="str">
            <v>العربية السورية</v>
          </cell>
          <cell r="I915" t="str">
            <v>الرابعة</v>
          </cell>
          <cell r="J915" t="str">
            <v>أدبي</v>
          </cell>
          <cell r="L915" t="str">
            <v>دمشق</v>
          </cell>
          <cell r="V915">
            <v>0</v>
          </cell>
        </row>
        <row r="916">
          <cell r="A916">
            <v>338912</v>
          </cell>
          <cell r="B916" t="str">
            <v>غنى ونوس</v>
          </cell>
          <cell r="C916" t="str">
            <v>ايمن</v>
          </cell>
          <cell r="D916" t="str">
            <v>غصون</v>
          </cell>
          <cell r="E916" t="str">
            <v>أنثى</v>
          </cell>
          <cell r="F916">
            <v>36892</v>
          </cell>
          <cell r="G916" t="str">
            <v>دمشق</v>
          </cell>
          <cell r="H916" t="str">
            <v>العربية السورية</v>
          </cell>
          <cell r="I916" t="str">
            <v>الرابعة</v>
          </cell>
          <cell r="J916" t="str">
            <v>أدبي</v>
          </cell>
          <cell r="L916" t="str">
            <v>دمشق</v>
          </cell>
          <cell r="V916">
            <v>0</v>
          </cell>
        </row>
        <row r="917">
          <cell r="A917">
            <v>338924</v>
          </cell>
          <cell r="B917" t="str">
            <v>منى الاحمد</v>
          </cell>
          <cell r="C917" t="str">
            <v xml:space="preserve">احمد </v>
          </cell>
          <cell r="D917" t="str">
            <v xml:space="preserve">ذهيبه </v>
          </cell>
          <cell r="E917" t="str">
            <v>أنثى</v>
          </cell>
          <cell r="F917">
            <v>34851</v>
          </cell>
          <cell r="G917" t="str">
            <v xml:space="preserve">الهيشة </v>
          </cell>
          <cell r="H917" t="str">
            <v>العربية السورية</v>
          </cell>
          <cell r="I917" t="str">
            <v>الرابعة</v>
          </cell>
          <cell r="J917" t="str">
            <v>أدبي</v>
          </cell>
          <cell r="L917" t="str">
            <v>حماة</v>
          </cell>
          <cell r="V917">
            <v>0</v>
          </cell>
        </row>
        <row r="918">
          <cell r="A918">
            <v>338931</v>
          </cell>
          <cell r="B918" t="str">
            <v>هديل الحلبي</v>
          </cell>
          <cell r="C918" t="str">
            <v>عبد الله</v>
          </cell>
          <cell r="D918" t="str">
            <v>فاطمة</v>
          </cell>
          <cell r="E918" t="str">
            <v>أنثى</v>
          </cell>
          <cell r="F918">
            <v>34335</v>
          </cell>
          <cell r="G918" t="str">
            <v>دمشق</v>
          </cell>
          <cell r="H918" t="str">
            <v>العربية السورية</v>
          </cell>
          <cell r="I918" t="str">
            <v>الرابعة</v>
          </cell>
          <cell r="J918" t="str">
            <v>أدبي</v>
          </cell>
          <cell r="L918" t="str">
            <v>دمشق</v>
          </cell>
          <cell r="V918">
            <v>0</v>
          </cell>
        </row>
        <row r="919">
          <cell r="A919">
            <v>338944</v>
          </cell>
          <cell r="B919" t="str">
            <v>غزوان مهنا</v>
          </cell>
          <cell r="C919" t="str">
            <v>شريف</v>
          </cell>
          <cell r="D919" t="str">
            <v>نجوى</v>
          </cell>
          <cell r="E919" t="str">
            <v>ذكر</v>
          </cell>
          <cell r="F919">
            <v>35328</v>
          </cell>
          <cell r="G919" t="str">
            <v>اليابسة</v>
          </cell>
          <cell r="H919" t="str">
            <v>العربية السورية</v>
          </cell>
          <cell r="I919" t="str">
            <v>الرابعة</v>
          </cell>
          <cell r="J919" t="str">
            <v>أدبي</v>
          </cell>
          <cell r="L919" t="str">
            <v>درعا</v>
          </cell>
          <cell r="V919">
            <v>0</v>
          </cell>
        </row>
        <row r="920">
          <cell r="A920">
            <v>338955</v>
          </cell>
          <cell r="B920" t="str">
            <v>نسرين سليمان</v>
          </cell>
          <cell r="C920" t="str">
            <v>علي</v>
          </cell>
          <cell r="D920" t="str">
            <v>انيسه</v>
          </cell>
          <cell r="E920" t="str">
            <v>أنثى</v>
          </cell>
          <cell r="F920">
            <v>28893</v>
          </cell>
          <cell r="G920" t="str">
            <v>دمشق</v>
          </cell>
          <cell r="H920" t="str">
            <v>العربية السورية</v>
          </cell>
          <cell r="I920" t="str">
            <v>الرابعة</v>
          </cell>
          <cell r="J920" t="str">
            <v>أدبي</v>
          </cell>
          <cell r="L920" t="str">
            <v>ريف دمشق</v>
          </cell>
          <cell r="V920">
            <v>0</v>
          </cell>
        </row>
        <row r="921">
          <cell r="A921">
            <v>338960</v>
          </cell>
          <cell r="B921" t="str">
            <v>احمد الناطور</v>
          </cell>
          <cell r="C921" t="str">
            <v>عمر</v>
          </cell>
          <cell r="D921" t="str">
            <v>سميرة</v>
          </cell>
          <cell r="E921" t="str">
            <v>ذكر</v>
          </cell>
          <cell r="F921">
            <v>32555</v>
          </cell>
          <cell r="G921" t="str">
            <v>مزيريب</v>
          </cell>
          <cell r="H921" t="str">
            <v>الفلسطينية السورية</v>
          </cell>
          <cell r="I921" t="str">
            <v>الرابعة</v>
          </cell>
          <cell r="J921" t="str">
            <v>أدبي</v>
          </cell>
          <cell r="L921" t="str">
            <v>دمشق</v>
          </cell>
          <cell r="V921">
            <v>0</v>
          </cell>
        </row>
        <row r="922">
          <cell r="A922">
            <v>338966</v>
          </cell>
          <cell r="B922" t="str">
            <v>ايات الحكيم</v>
          </cell>
          <cell r="C922" t="str">
            <v>صياح</v>
          </cell>
          <cell r="D922" t="str">
            <v xml:space="preserve">حنان </v>
          </cell>
          <cell r="E922" t="str">
            <v>أنثى</v>
          </cell>
          <cell r="F922">
            <v>35886</v>
          </cell>
          <cell r="G922" t="str">
            <v xml:space="preserve">مليحا </v>
          </cell>
          <cell r="H922" t="str">
            <v>العربية السورية</v>
          </cell>
          <cell r="I922" t="str">
            <v>الرابعة</v>
          </cell>
          <cell r="J922" t="str">
            <v>أدبي</v>
          </cell>
          <cell r="L922" t="str">
            <v>ريف دمشق</v>
          </cell>
          <cell r="V922">
            <v>0</v>
          </cell>
        </row>
        <row r="923">
          <cell r="A923">
            <v>338971</v>
          </cell>
          <cell r="B923" t="str">
            <v>آيات الفندي</v>
          </cell>
          <cell r="C923" t="str">
            <v>عوض</v>
          </cell>
          <cell r="D923" t="str">
            <v>فاطمة</v>
          </cell>
          <cell r="E923" t="str">
            <v>أنثى</v>
          </cell>
          <cell r="F923">
            <v>36437</v>
          </cell>
          <cell r="G923" t="str">
            <v>دمشق</v>
          </cell>
          <cell r="H923" t="str">
            <v>العربية السورية</v>
          </cell>
          <cell r="I923" t="str">
            <v>الرابعة</v>
          </cell>
          <cell r="J923" t="str">
            <v>أدبي</v>
          </cell>
          <cell r="L923" t="str">
            <v>دمشق</v>
          </cell>
          <cell r="V923">
            <v>0</v>
          </cell>
        </row>
        <row r="924">
          <cell r="A924">
            <v>338972</v>
          </cell>
          <cell r="B924" t="str">
            <v>أغيد الفران</v>
          </cell>
          <cell r="C924" t="str">
            <v>ياسر</v>
          </cell>
          <cell r="D924" t="str">
            <v>عائشه</v>
          </cell>
          <cell r="E924" t="str">
            <v>ذكر</v>
          </cell>
          <cell r="F924">
            <v>34335</v>
          </cell>
          <cell r="G924" t="str">
            <v>ريف دمشق</v>
          </cell>
          <cell r="H924" t="str">
            <v>العربية السورية</v>
          </cell>
          <cell r="I924" t="str">
            <v>الرابعة</v>
          </cell>
          <cell r="J924" t="str">
            <v>علمي</v>
          </cell>
          <cell r="L924" t="str">
            <v>ريف دمشق</v>
          </cell>
          <cell r="V924">
            <v>0</v>
          </cell>
        </row>
        <row r="925">
          <cell r="A925">
            <v>338984</v>
          </cell>
          <cell r="B925" t="str">
            <v>نادر العلي</v>
          </cell>
          <cell r="C925" t="str">
            <v>شاهر</v>
          </cell>
          <cell r="D925" t="str">
            <v>هلاله</v>
          </cell>
          <cell r="E925" t="str">
            <v>ذكر</v>
          </cell>
          <cell r="F925">
            <v>34340</v>
          </cell>
          <cell r="G925" t="str">
            <v>دير الزور</v>
          </cell>
          <cell r="H925" t="str">
            <v>العربية السورية</v>
          </cell>
          <cell r="I925" t="str">
            <v>الرابعة</v>
          </cell>
          <cell r="J925" t="str">
            <v>أدبي</v>
          </cell>
          <cell r="L925" t="str">
            <v>دير الزور</v>
          </cell>
          <cell r="V925">
            <v>0</v>
          </cell>
        </row>
        <row r="926">
          <cell r="A926">
            <v>338990</v>
          </cell>
          <cell r="B926" t="str">
            <v>مهند علي</v>
          </cell>
          <cell r="C926" t="str">
            <v>نبيل</v>
          </cell>
          <cell r="D926" t="str">
            <v>أميره</v>
          </cell>
          <cell r="E926" t="str">
            <v>ذكر</v>
          </cell>
          <cell r="F926">
            <v>32090</v>
          </cell>
          <cell r="G926" t="str">
            <v>اللاذقية</v>
          </cell>
          <cell r="H926" t="str">
            <v>العربية السورية</v>
          </cell>
          <cell r="I926" t="str">
            <v>الرابعة</v>
          </cell>
          <cell r="J926" t="str">
            <v>أدبي</v>
          </cell>
          <cell r="L926" t="str">
            <v>اللاذقية</v>
          </cell>
          <cell r="V926">
            <v>0</v>
          </cell>
        </row>
        <row r="927">
          <cell r="A927">
            <v>338994</v>
          </cell>
          <cell r="B927" t="str">
            <v>نور الهدى عياد</v>
          </cell>
          <cell r="C927" t="str">
            <v>فاروق</v>
          </cell>
          <cell r="D927" t="str">
            <v>رزان</v>
          </cell>
          <cell r="E927" t="str">
            <v>أنثى</v>
          </cell>
          <cell r="F927">
            <v>33002</v>
          </cell>
          <cell r="G927" t="str">
            <v>دمشق</v>
          </cell>
          <cell r="H927" t="str">
            <v>العربية السورية</v>
          </cell>
          <cell r="I927" t="str">
            <v>الرابعة</v>
          </cell>
          <cell r="J927" t="str">
            <v>أدبي</v>
          </cell>
          <cell r="L927" t="str">
            <v>دمشق</v>
          </cell>
          <cell r="V927">
            <v>0</v>
          </cell>
        </row>
        <row r="928">
          <cell r="A928">
            <v>339013</v>
          </cell>
          <cell r="B928" t="str">
            <v>احمد العلي</v>
          </cell>
          <cell r="C928" t="str">
            <v>حمد</v>
          </cell>
          <cell r="D928" t="str">
            <v>صالحة</v>
          </cell>
          <cell r="E928" t="str">
            <v>ذكر</v>
          </cell>
          <cell r="F928">
            <v>32782</v>
          </cell>
          <cell r="G928" t="str">
            <v>دير الزور</v>
          </cell>
          <cell r="H928" t="str">
            <v>العربية السورية</v>
          </cell>
          <cell r="I928" t="str">
            <v>الرابعة</v>
          </cell>
          <cell r="J928" t="str">
            <v>أدبي</v>
          </cell>
          <cell r="L928" t="str">
            <v>دير الزور</v>
          </cell>
          <cell r="V928">
            <v>0</v>
          </cell>
        </row>
        <row r="929">
          <cell r="A929">
            <v>339093</v>
          </cell>
          <cell r="B929" t="str">
            <v>براءه الزعبي</v>
          </cell>
          <cell r="C929" t="str">
            <v>فايز</v>
          </cell>
          <cell r="D929" t="str">
            <v>فاطمه</v>
          </cell>
          <cell r="E929" t="str">
            <v>أنثى</v>
          </cell>
          <cell r="F929">
            <v>35930</v>
          </cell>
          <cell r="G929" t="str">
            <v>طفس</v>
          </cell>
          <cell r="H929" t="str">
            <v>العربية السورية</v>
          </cell>
          <cell r="I929" t="str">
            <v>الرابعة</v>
          </cell>
          <cell r="J929" t="str">
            <v>أدبي</v>
          </cell>
          <cell r="L929" t="str">
            <v>ريف دمشق</v>
          </cell>
          <cell r="V929">
            <v>0</v>
          </cell>
        </row>
        <row r="930">
          <cell r="A930">
            <v>339126</v>
          </cell>
          <cell r="B930" t="str">
            <v>حاتم الديب</v>
          </cell>
          <cell r="C930" t="str">
            <v>خالد</v>
          </cell>
          <cell r="D930" t="str">
            <v>عزيزة</v>
          </cell>
          <cell r="E930" t="str">
            <v>ذكر</v>
          </cell>
          <cell r="F930">
            <v>29562</v>
          </cell>
          <cell r="G930" t="str">
            <v>حمص</v>
          </cell>
          <cell r="H930" t="str">
            <v>العربية السورية</v>
          </cell>
          <cell r="I930" t="str">
            <v>الرابعة</v>
          </cell>
          <cell r="J930" t="str">
            <v>علمي</v>
          </cell>
          <cell r="L930" t="str">
            <v>حمص</v>
          </cell>
          <cell r="V930">
            <v>0</v>
          </cell>
        </row>
        <row r="931">
          <cell r="A931">
            <v>339169</v>
          </cell>
          <cell r="B931" t="str">
            <v>راتب دحروج</v>
          </cell>
          <cell r="C931" t="str">
            <v>محمد</v>
          </cell>
          <cell r="D931" t="str">
            <v>رويده</v>
          </cell>
          <cell r="E931" t="str">
            <v>ذكر</v>
          </cell>
          <cell r="F931">
            <v>36043</v>
          </cell>
          <cell r="G931" t="str">
            <v>دمشق</v>
          </cell>
          <cell r="H931" t="str">
            <v>العربية السورية</v>
          </cell>
          <cell r="I931" t="str">
            <v>الرابعة</v>
          </cell>
          <cell r="J931" t="str">
            <v>علمي</v>
          </cell>
          <cell r="L931" t="str">
            <v>دمشق</v>
          </cell>
          <cell r="V931">
            <v>0</v>
          </cell>
        </row>
        <row r="932">
          <cell r="A932">
            <v>339181</v>
          </cell>
          <cell r="B932" t="str">
            <v>رزان ابو زطام</v>
          </cell>
          <cell r="C932" t="str">
            <v>غسان</v>
          </cell>
          <cell r="D932" t="str">
            <v>نديمه</v>
          </cell>
          <cell r="E932" t="str">
            <v>أنثى</v>
          </cell>
          <cell r="F932">
            <v>35442</v>
          </cell>
          <cell r="G932" t="str">
            <v>نوى</v>
          </cell>
          <cell r="H932" t="str">
            <v>العربية السورية</v>
          </cell>
          <cell r="I932" t="str">
            <v>الرابعة</v>
          </cell>
          <cell r="J932" t="str">
            <v>أدبي</v>
          </cell>
          <cell r="L932" t="str">
            <v>درعا</v>
          </cell>
          <cell r="V932">
            <v>0</v>
          </cell>
        </row>
        <row r="933">
          <cell r="A933">
            <v>339255</v>
          </cell>
          <cell r="B933" t="str">
            <v>سهام حميدوش</v>
          </cell>
          <cell r="C933" t="str">
            <v>حيدر</v>
          </cell>
          <cell r="D933" t="str">
            <v>جهينه</v>
          </cell>
          <cell r="E933" t="str">
            <v>أنثى</v>
          </cell>
          <cell r="F933">
            <v>29568</v>
          </cell>
          <cell r="G933" t="str">
            <v>الحسكه</v>
          </cell>
          <cell r="H933" t="str">
            <v>العربية السورية</v>
          </cell>
          <cell r="I933" t="str">
            <v>الرابعة</v>
          </cell>
          <cell r="J933" t="str">
            <v>أدبي</v>
          </cell>
          <cell r="L933" t="str">
            <v>الحسكة</v>
          </cell>
          <cell r="V933">
            <v>0</v>
          </cell>
        </row>
        <row r="934">
          <cell r="A934">
            <v>339269</v>
          </cell>
          <cell r="B934" t="str">
            <v>شهيرة العواك</v>
          </cell>
          <cell r="C934" t="str">
            <v>واصل</v>
          </cell>
          <cell r="D934" t="str">
            <v>ربا</v>
          </cell>
          <cell r="E934" t="str">
            <v>أنثى</v>
          </cell>
          <cell r="F934">
            <v>33719</v>
          </cell>
          <cell r="G934" t="str">
            <v>دير الزور</v>
          </cell>
          <cell r="H934" t="str">
            <v>العربية السورية</v>
          </cell>
          <cell r="I934" t="str">
            <v>الرابعة</v>
          </cell>
          <cell r="J934" t="str">
            <v>أدبي</v>
          </cell>
          <cell r="L934" t="str">
            <v>دمشق</v>
          </cell>
          <cell r="R934">
            <v>9215</v>
          </cell>
          <cell r="S934">
            <v>45719</v>
          </cell>
          <cell r="T934">
            <v>80000</v>
          </cell>
          <cell r="V934">
            <v>0</v>
          </cell>
        </row>
        <row r="935">
          <cell r="A935">
            <v>339277</v>
          </cell>
          <cell r="B935" t="str">
            <v>صباح بدران</v>
          </cell>
          <cell r="C935" t="str">
            <v>احمد</v>
          </cell>
          <cell r="D935" t="str">
            <v>رغداء</v>
          </cell>
          <cell r="E935" t="str">
            <v>أنثى</v>
          </cell>
          <cell r="F935">
            <v>33447</v>
          </cell>
          <cell r="G935" t="str">
            <v>دمشق</v>
          </cell>
          <cell r="H935" t="str">
            <v>العربية السورية</v>
          </cell>
          <cell r="I935" t="str">
            <v>الرابعة</v>
          </cell>
          <cell r="J935" t="str">
            <v>أدبي</v>
          </cell>
          <cell r="L935" t="str">
            <v>دمشق</v>
          </cell>
          <cell r="V935">
            <v>0</v>
          </cell>
        </row>
        <row r="936">
          <cell r="A936">
            <v>339388</v>
          </cell>
          <cell r="B936" t="str">
            <v>ماهر ساعور</v>
          </cell>
          <cell r="C936" t="str">
            <v>عبدو</v>
          </cell>
          <cell r="D936" t="str">
            <v>حفيظه</v>
          </cell>
          <cell r="E936" t="str">
            <v>ذكر</v>
          </cell>
          <cell r="F936">
            <v>35796</v>
          </cell>
          <cell r="G936" t="str">
            <v>دمشق</v>
          </cell>
          <cell r="H936" t="str">
            <v>العربية السورية</v>
          </cell>
          <cell r="I936" t="str">
            <v>الرابعة</v>
          </cell>
          <cell r="J936" t="str">
            <v>علمي</v>
          </cell>
          <cell r="L936" t="str">
            <v>القنيطرة</v>
          </cell>
          <cell r="V936">
            <v>0</v>
          </cell>
        </row>
        <row r="937">
          <cell r="A937">
            <v>339467</v>
          </cell>
          <cell r="B937" t="str">
            <v>موسى صبح</v>
          </cell>
          <cell r="C937" t="str">
            <v>محمود</v>
          </cell>
          <cell r="D937" t="str">
            <v>عشيرة</v>
          </cell>
          <cell r="E937" t="str">
            <v>ذكر</v>
          </cell>
          <cell r="F937">
            <v>28893</v>
          </cell>
          <cell r="G937" t="str">
            <v>القصيبة</v>
          </cell>
          <cell r="H937" t="str">
            <v>العربية السورية</v>
          </cell>
          <cell r="I937" t="str">
            <v>الرابعة</v>
          </cell>
          <cell r="J937" t="str">
            <v>أدبي</v>
          </cell>
          <cell r="L937" t="str">
            <v>دمشق</v>
          </cell>
          <cell r="V937">
            <v>0</v>
          </cell>
        </row>
        <row r="938">
          <cell r="A938">
            <v>339470</v>
          </cell>
          <cell r="B938" t="str">
            <v>مي دياب</v>
          </cell>
          <cell r="C938" t="str">
            <v>محمد فاروق</v>
          </cell>
          <cell r="D938" t="str">
            <v>سوسن</v>
          </cell>
          <cell r="E938" t="str">
            <v>أنثى</v>
          </cell>
          <cell r="F938">
            <v>32060</v>
          </cell>
          <cell r="G938" t="str">
            <v>دمشق</v>
          </cell>
          <cell r="H938" t="str">
            <v>العربية السورية</v>
          </cell>
          <cell r="I938" t="str">
            <v>الرابعة</v>
          </cell>
          <cell r="J938" t="str">
            <v>أدبي</v>
          </cell>
          <cell r="L938" t="str">
            <v>دمشق</v>
          </cell>
          <cell r="V938">
            <v>0</v>
          </cell>
        </row>
        <row r="939">
          <cell r="A939">
            <v>339482</v>
          </cell>
          <cell r="B939" t="str">
            <v>ناهد العويدات</v>
          </cell>
          <cell r="C939" t="str">
            <v>حسن</v>
          </cell>
          <cell r="D939" t="str">
            <v>مريم</v>
          </cell>
          <cell r="E939" t="str">
            <v>أنثى</v>
          </cell>
          <cell r="F939">
            <v>31855</v>
          </cell>
          <cell r="G939" t="str">
            <v>عقربا</v>
          </cell>
          <cell r="H939" t="str">
            <v>العربية السورية</v>
          </cell>
          <cell r="I939" t="str">
            <v>الرابعة</v>
          </cell>
          <cell r="J939" t="str">
            <v>أدبي</v>
          </cell>
          <cell r="L939" t="str">
            <v>درعا</v>
          </cell>
          <cell r="V939">
            <v>0</v>
          </cell>
        </row>
        <row r="940">
          <cell r="A940">
            <v>339528</v>
          </cell>
          <cell r="B940" t="str">
            <v>هديل بصو</v>
          </cell>
          <cell r="C940" t="str">
            <v>اكرم</v>
          </cell>
          <cell r="D940" t="str">
            <v>مديحه</v>
          </cell>
          <cell r="E940" t="str">
            <v>أنثى</v>
          </cell>
          <cell r="F940">
            <v>30930</v>
          </cell>
          <cell r="G940" t="str">
            <v>سلميه</v>
          </cell>
          <cell r="H940" t="str">
            <v>العربية السورية</v>
          </cell>
          <cell r="I940" t="str">
            <v>الرابعة</v>
          </cell>
          <cell r="J940" t="str">
            <v>علمي</v>
          </cell>
          <cell r="L940" t="str">
            <v>حمص</v>
          </cell>
          <cell r="V940">
            <v>0</v>
          </cell>
        </row>
        <row r="941">
          <cell r="A941">
            <v>339537</v>
          </cell>
          <cell r="B941" t="str">
            <v>هنية حاطوم</v>
          </cell>
          <cell r="C941" t="str">
            <v>سليم</v>
          </cell>
          <cell r="D941" t="str">
            <v>سميحة</v>
          </cell>
          <cell r="E941" t="str">
            <v>أنثى</v>
          </cell>
          <cell r="F941">
            <v>33922</v>
          </cell>
          <cell r="G941" t="str">
            <v>قطنا</v>
          </cell>
          <cell r="H941" t="str">
            <v>العربية السورية</v>
          </cell>
          <cell r="I941" t="str">
            <v>الرابعة</v>
          </cell>
          <cell r="J941" t="str">
            <v>أدبي</v>
          </cell>
          <cell r="L941" t="str">
            <v>ريف دمشق</v>
          </cell>
          <cell r="V941">
            <v>0</v>
          </cell>
        </row>
        <row r="942">
          <cell r="A942">
            <v>339538</v>
          </cell>
          <cell r="B942" t="str">
            <v>هيام العيسى الصالح</v>
          </cell>
          <cell r="C942" t="str">
            <v>حمود</v>
          </cell>
          <cell r="D942" t="str">
            <v>تركية</v>
          </cell>
          <cell r="E942" t="str">
            <v>أنثى</v>
          </cell>
          <cell r="F942">
            <v>31665</v>
          </cell>
          <cell r="G942" t="str">
            <v xml:space="preserve">زباري </v>
          </cell>
          <cell r="H942" t="str">
            <v>العربية السورية</v>
          </cell>
          <cell r="I942" t="str">
            <v>الرابعة</v>
          </cell>
          <cell r="J942" t="str">
            <v>أدبي</v>
          </cell>
          <cell r="L942" t="str">
            <v>ريف دمشق</v>
          </cell>
          <cell r="V942">
            <v>0</v>
          </cell>
        </row>
        <row r="943">
          <cell r="A943">
            <v>339611</v>
          </cell>
          <cell r="B943" t="str">
            <v>محمد العكام</v>
          </cell>
          <cell r="C943" t="str">
            <v>ايمن</v>
          </cell>
          <cell r="D943" t="str">
            <v>نهاد</v>
          </cell>
          <cell r="I943" t="str">
            <v>الرابعة</v>
          </cell>
          <cell r="R943">
            <v>9255</v>
          </cell>
          <cell r="S943">
            <v>45720</v>
          </cell>
          <cell r="T943">
            <v>100000</v>
          </cell>
          <cell r="V943">
            <v>0</v>
          </cell>
        </row>
        <row r="944">
          <cell r="A944">
            <v>339614</v>
          </cell>
          <cell r="B944" t="str">
            <v xml:space="preserve">وفاء العلو </v>
          </cell>
          <cell r="C944" t="str">
            <v>حسين</v>
          </cell>
          <cell r="D944" t="str">
            <v>شمسه</v>
          </cell>
          <cell r="I944" t="str">
            <v>الرابعة</v>
          </cell>
          <cell r="V944">
            <v>0</v>
          </cell>
        </row>
        <row r="945">
          <cell r="A945">
            <v>340116</v>
          </cell>
          <cell r="B945" t="str">
            <v>سدره السروجي</v>
          </cell>
          <cell r="C945" t="str">
            <v>محمد هيثم</v>
          </cell>
          <cell r="D945" t="str">
            <v>رفاه</v>
          </cell>
          <cell r="I945" t="str">
            <v>الرابعة</v>
          </cell>
          <cell r="V945">
            <v>0</v>
          </cell>
        </row>
        <row r="946">
          <cell r="A946">
            <v>340169</v>
          </cell>
          <cell r="B946" t="str">
            <v>سماره بولات</v>
          </cell>
          <cell r="C946" t="str">
            <v>محمد قاص</v>
          </cell>
          <cell r="D946" t="str">
            <v>سهى</v>
          </cell>
          <cell r="I946" t="str">
            <v>الرابعة</v>
          </cell>
          <cell r="V946">
            <v>0</v>
          </cell>
        </row>
        <row r="947">
          <cell r="A947">
            <v>300317</v>
          </cell>
          <cell r="B947" t="str">
            <v>بشرى صلاح</v>
          </cell>
          <cell r="I947" t="str">
            <v>الرابعة</v>
          </cell>
        </row>
        <row r="948">
          <cell r="A948">
            <v>300440</v>
          </cell>
          <cell r="B948" t="str">
            <v>خالد الطرون</v>
          </cell>
          <cell r="I948" t="str">
            <v>الرابعة</v>
          </cell>
        </row>
        <row r="949">
          <cell r="A949">
            <v>300457</v>
          </cell>
          <cell r="B949" t="str">
            <v>خلدون عبدالله</v>
          </cell>
          <cell r="I949" t="str">
            <v>الرابعة</v>
          </cell>
        </row>
        <row r="950">
          <cell r="A950">
            <v>300461</v>
          </cell>
          <cell r="B950" t="str">
            <v>خلود عبد الله</v>
          </cell>
          <cell r="I950" t="str">
            <v>الرابعة</v>
          </cell>
        </row>
        <row r="951">
          <cell r="A951">
            <v>300471</v>
          </cell>
          <cell r="B951" t="str">
            <v>دانيا الزيبق الشهير بالحموي</v>
          </cell>
          <cell r="I951" t="str">
            <v>الرابعة</v>
          </cell>
        </row>
        <row r="952">
          <cell r="A952">
            <v>301057</v>
          </cell>
          <cell r="B952" t="str">
            <v>محمد حمصي</v>
          </cell>
          <cell r="I952" t="str">
            <v>الرابعة</v>
          </cell>
        </row>
        <row r="953">
          <cell r="A953">
            <v>301059</v>
          </cell>
          <cell r="B953" t="str">
            <v>محمد خالد الحكيم</v>
          </cell>
          <cell r="I953" t="str">
            <v>الرابعة</v>
          </cell>
        </row>
        <row r="954">
          <cell r="A954">
            <v>301076</v>
          </cell>
          <cell r="B954" t="str">
            <v>محمد سليم عواطة</v>
          </cell>
          <cell r="I954" t="str">
            <v>الرابعة</v>
          </cell>
        </row>
        <row r="955">
          <cell r="A955">
            <v>301327</v>
          </cell>
          <cell r="B955" t="str">
            <v>هيفاء التيناوي</v>
          </cell>
          <cell r="I955" t="str">
            <v>الرابعة</v>
          </cell>
        </row>
        <row r="956">
          <cell r="A956">
            <v>301489</v>
          </cell>
          <cell r="B956" t="str">
            <v>إبراهيم الموسى</v>
          </cell>
          <cell r="I956" t="str">
            <v>الرابعة</v>
          </cell>
        </row>
        <row r="957">
          <cell r="A957">
            <v>301558</v>
          </cell>
          <cell r="B957" t="str">
            <v>احسان كنفاني</v>
          </cell>
          <cell r="I957" t="str">
            <v>الرابعة</v>
          </cell>
        </row>
        <row r="958">
          <cell r="A958">
            <v>301711</v>
          </cell>
          <cell r="B958" t="str">
            <v>أحمد الطالب</v>
          </cell>
          <cell r="I958" t="str">
            <v>الرابعة</v>
          </cell>
        </row>
        <row r="959">
          <cell r="A959">
            <v>302215</v>
          </cell>
          <cell r="B959" t="str">
            <v>إسماعيل الجاسم</v>
          </cell>
          <cell r="I959" t="str">
            <v>الرابعة</v>
          </cell>
        </row>
        <row r="960">
          <cell r="A960">
            <v>302489</v>
          </cell>
          <cell r="B960" t="str">
            <v>اميرة الرويشدي</v>
          </cell>
          <cell r="I960" t="str">
            <v>الرابعة</v>
          </cell>
        </row>
        <row r="961">
          <cell r="A961">
            <v>302765</v>
          </cell>
          <cell r="B961" t="str">
            <v>ايمان كايد</v>
          </cell>
          <cell r="I961" t="str">
            <v>الرابعة</v>
          </cell>
        </row>
        <row r="962">
          <cell r="A962">
            <v>302938</v>
          </cell>
          <cell r="B962" t="str">
            <v>باسل إبراهيم</v>
          </cell>
          <cell r="I962" t="str">
            <v>الرابعة</v>
          </cell>
        </row>
        <row r="963">
          <cell r="A963">
            <v>303396</v>
          </cell>
          <cell r="B963" t="str">
            <v>تقي السيد احمد</v>
          </cell>
          <cell r="I963" t="str">
            <v>الرابعة</v>
          </cell>
        </row>
        <row r="964">
          <cell r="A964">
            <v>303403</v>
          </cell>
          <cell r="B964" t="str">
            <v>تمام ابراهيم</v>
          </cell>
          <cell r="I964" t="str">
            <v>الرابعة</v>
          </cell>
        </row>
        <row r="965">
          <cell r="A965">
            <v>303455</v>
          </cell>
          <cell r="B965" t="str">
            <v>تيسير شربجي</v>
          </cell>
          <cell r="I965" t="str">
            <v>الرابعة</v>
          </cell>
        </row>
        <row r="966">
          <cell r="A966">
            <v>303583</v>
          </cell>
          <cell r="B966" t="str">
            <v>جمال العلي</v>
          </cell>
          <cell r="I966" t="str">
            <v>الرابعة</v>
          </cell>
        </row>
        <row r="967">
          <cell r="A967">
            <v>303754</v>
          </cell>
          <cell r="B967" t="str">
            <v>حازم قابيل</v>
          </cell>
          <cell r="I967" t="str">
            <v>الرابعة</v>
          </cell>
        </row>
        <row r="968">
          <cell r="A968">
            <v>303792</v>
          </cell>
          <cell r="B968" t="str">
            <v>حسام الحجي</v>
          </cell>
          <cell r="I968" t="str">
            <v>الرابعة</v>
          </cell>
        </row>
        <row r="969">
          <cell r="A969">
            <v>303949</v>
          </cell>
          <cell r="B969" t="str">
            <v>حسن ابراهيم</v>
          </cell>
          <cell r="I969" t="str">
            <v>الرابعة</v>
          </cell>
        </row>
        <row r="970">
          <cell r="A970">
            <v>304084</v>
          </cell>
          <cell r="B970" t="str">
            <v>حسين الحمود</v>
          </cell>
          <cell r="I970" t="str">
            <v>الرابعة</v>
          </cell>
        </row>
        <row r="971">
          <cell r="A971">
            <v>304338</v>
          </cell>
          <cell r="B971" t="str">
            <v>خالد المقداد</v>
          </cell>
          <cell r="I971" t="str">
            <v>الرابعة</v>
          </cell>
        </row>
        <row r="972">
          <cell r="A972">
            <v>304541</v>
          </cell>
          <cell r="B972" t="str">
            <v>دارين الصمادي</v>
          </cell>
          <cell r="I972" t="str">
            <v>الرابعة</v>
          </cell>
        </row>
        <row r="973">
          <cell r="A973">
            <v>304629</v>
          </cell>
          <cell r="B973" t="str">
            <v>دياب ناصر الدين</v>
          </cell>
          <cell r="I973" t="str">
            <v>الرابعة</v>
          </cell>
        </row>
        <row r="974">
          <cell r="A974">
            <v>304667</v>
          </cell>
          <cell r="B974" t="str">
            <v>دينا عبد القادر</v>
          </cell>
          <cell r="I974" t="str">
            <v>الرابعة</v>
          </cell>
        </row>
        <row r="975">
          <cell r="A975">
            <v>304855</v>
          </cell>
          <cell r="B975" t="str">
            <v>رامي شاهين</v>
          </cell>
          <cell r="I975" t="str">
            <v>الرابعة</v>
          </cell>
        </row>
        <row r="976">
          <cell r="A976">
            <v>305054</v>
          </cell>
          <cell r="B976" t="str">
            <v>رشا إبراهيم</v>
          </cell>
          <cell r="I976" t="str">
            <v>الرابعة</v>
          </cell>
        </row>
        <row r="977">
          <cell r="A977">
            <v>305255</v>
          </cell>
          <cell r="B977" t="str">
            <v>رهف الفتيان</v>
          </cell>
          <cell r="I977" t="str">
            <v>الرابعة</v>
          </cell>
        </row>
        <row r="978">
          <cell r="A978">
            <v>305738</v>
          </cell>
          <cell r="B978" t="str">
            <v>سامر فلوح</v>
          </cell>
          <cell r="I978" t="str">
            <v>الرابعة</v>
          </cell>
        </row>
        <row r="979">
          <cell r="A979">
            <v>306069</v>
          </cell>
          <cell r="B979" t="str">
            <v>سناء عثمان</v>
          </cell>
          <cell r="I979" t="str">
            <v>الرابعة</v>
          </cell>
        </row>
        <row r="980">
          <cell r="A980">
            <v>306701</v>
          </cell>
          <cell r="B980" t="str">
            <v>طلال المعروف</v>
          </cell>
          <cell r="I980" t="str">
            <v>الرابعة</v>
          </cell>
        </row>
        <row r="981">
          <cell r="A981">
            <v>306983</v>
          </cell>
          <cell r="B981" t="str">
            <v>عبد الرزاق المر</v>
          </cell>
          <cell r="I981" t="str">
            <v>الرابعة</v>
          </cell>
        </row>
        <row r="982">
          <cell r="A982">
            <v>307087</v>
          </cell>
          <cell r="B982" t="str">
            <v>عبد الله الحجي</v>
          </cell>
          <cell r="I982" t="str">
            <v>الرابعة</v>
          </cell>
        </row>
        <row r="983">
          <cell r="A983">
            <v>307140</v>
          </cell>
          <cell r="B983" t="str">
            <v>عبد المحسن قسوات</v>
          </cell>
          <cell r="I983" t="str">
            <v>الرابعة</v>
          </cell>
        </row>
        <row r="984">
          <cell r="A984">
            <v>307172</v>
          </cell>
          <cell r="B984" t="str">
            <v>عبد الواحد عبد المجيد</v>
          </cell>
          <cell r="I984" t="str">
            <v>الرابعة</v>
          </cell>
        </row>
        <row r="985">
          <cell r="A985">
            <v>307192</v>
          </cell>
          <cell r="B985" t="str">
            <v>عبده خليل</v>
          </cell>
          <cell r="I985" t="str">
            <v>الرابعة</v>
          </cell>
        </row>
        <row r="986">
          <cell r="A986">
            <v>307610</v>
          </cell>
          <cell r="B986" t="str">
            <v>علاء صابوني</v>
          </cell>
          <cell r="I986" t="str">
            <v>الرابعة</v>
          </cell>
        </row>
        <row r="987">
          <cell r="A987">
            <v>307850</v>
          </cell>
          <cell r="B987" t="str">
            <v>علي  درويش</v>
          </cell>
          <cell r="I987" t="str">
            <v>الرابعة</v>
          </cell>
        </row>
        <row r="988">
          <cell r="A988">
            <v>308474</v>
          </cell>
          <cell r="B988" t="str">
            <v>غيث الدراوشه</v>
          </cell>
          <cell r="I988" t="str">
            <v>الرابعة</v>
          </cell>
        </row>
        <row r="989">
          <cell r="A989">
            <v>308586</v>
          </cell>
          <cell r="B989" t="str">
            <v>فادي الهلال</v>
          </cell>
          <cell r="I989" t="str">
            <v>الرابعة</v>
          </cell>
        </row>
        <row r="990">
          <cell r="A990">
            <v>308822</v>
          </cell>
          <cell r="B990" t="str">
            <v>فراس بركات</v>
          </cell>
          <cell r="I990" t="str">
            <v>الرابعة</v>
          </cell>
        </row>
        <row r="991">
          <cell r="A991">
            <v>308843</v>
          </cell>
          <cell r="B991" t="str">
            <v>فراس ركاب</v>
          </cell>
          <cell r="I991" t="str">
            <v>الرابعة</v>
          </cell>
        </row>
        <row r="992">
          <cell r="A992">
            <v>309436</v>
          </cell>
          <cell r="B992" t="str">
            <v>مؤيد السطوف</v>
          </cell>
          <cell r="I992" t="str">
            <v>الرابعة</v>
          </cell>
        </row>
        <row r="993">
          <cell r="A993">
            <v>309494</v>
          </cell>
          <cell r="B993" t="str">
            <v>ماريا عربيني</v>
          </cell>
          <cell r="I993" t="str">
            <v>الرابعة</v>
          </cell>
        </row>
        <row r="994">
          <cell r="A994">
            <v>309970</v>
          </cell>
          <cell r="B994" t="str">
            <v>محمد السرحان</v>
          </cell>
          <cell r="I994" t="str">
            <v>الرابعة</v>
          </cell>
        </row>
        <row r="995">
          <cell r="A995">
            <v>309992</v>
          </cell>
          <cell r="B995" t="str">
            <v>محمد الشعيري</v>
          </cell>
          <cell r="I995" t="str">
            <v>الرابعة</v>
          </cell>
        </row>
        <row r="996">
          <cell r="A996">
            <v>310048</v>
          </cell>
          <cell r="B996" t="str">
            <v>محمد العلي</v>
          </cell>
          <cell r="I996" t="str">
            <v>الرابعة</v>
          </cell>
        </row>
        <row r="997">
          <cell r="A997">
            <v>310509</v>
          </cell>
          <cell r="B997" t="str">
            <v>محمد سمندر</v>
          </cell>
          <cell r="I997" t="str">
            <v>الرابعة</v>
          </cell>
        </row>
        <row r="998">
          <cell r="A998">
            <v>310635</v>
          </cell>
          <cell r="B998" t="str">
            <v>محمد عرنوس</v>
          </cell>
          <cell r="I998" t="str">
            <v>الرابعة</v>
          </cell>
        </row>
        <row r="999">
          <cell r="A999">
            <v>310928</v>
          </cell>
          <cell r="B999" t="str">
            <v>محمد هاجر العمري</v>
          </cell>
          <cell r="I999" t="str">
            <v>الرابعة</v>
          </cell>
        </row>
        <row r="1000">
          <cell r="A1000">
            <v>310970</v>
          </cell>
          <cell r="B1000" t="str">
            <v>محمد ياسين سريول</v>
          </cell>
          <cell r="I1000" t="str">
            <v>الرابعة</v>
          </cell>
        </row>
        <row r="1001">
          <cell r="A1001">
            <v>311106</v>
          </cell>
          <cell r="B1001" t="str">
            <v>محمود سطله</v>
          </cell>
          <cell r="I1001" t="str">
            <v>الرابعة</v>
          </cell>
        </row>
        <row r="1002">
          <cell r="A1002">
            <v>311113</v>
          </cell>
          <cell r="B1002" t="str">
            <v>محمود شدود</v>
          </cell>
          <cell r="I1002" t="str">
            <v>الرابعة</v>
          </cell>
        </row>
        <row r="1003">
          <cell r="A1003">
            <v>311553</v>
          </cell>
          <cell r="B1003" t="str">
            <v>منار الحامد</v>
          </cell>
          <cell r="I1003" t="str">
            <v>الرابعة</v>
          </cell>
        </row>
        <row r="1004">
          <cell r="A1004">
            <v>311785</v>
          </cell>
          <cell r="B1004" t="str">
            <v>مهند عطايا</v>
          </cell>
          <cell r="I1004" t="str">
            <v>الرابعة</v>
          </cell>
        </row>
        <row r="1005">
          <cell r="A1005">
            <v>311918</v>
          </cell>
          <cell r="B1005" t="str">
            <v>ميساء نصرت</v>
          </cell>
          <cell r="I1005" t="str">
            <v>الرابعة</v>
          </cell>
        </row>
        <row r="1006">
          <cell r="A1006">
            <v>312102</v>
          </cell>
          <cell r="B1006" t="str">
            <v>نبيل احمد</v>
          </cell>
          <cell r="I1006" t="str">
            <v>الرابعة</v>
          </cell>
        </row>
        <row r="1007">
          <cell r="A1007">
            <v>312122</v>
          </cell>
          <cell r="B1007" t="str">
            <v>نبيله خربوطلي</v>
          </cell>
          <cell r="I1007" t="str">
            <v>الرابعة</v>
          </cell>
        </row>
        <row r="1008">
          <cell r="A1008">
            <v>312316</v>
          </cell>
          <cell r="B1008" t="str">
            <v>نغم الضاهر عزام</v>
          </cell>
          <cell r="I1008" t="str">
            <v>الرابعة</v>
          </cell>
        </row>
        <row r="1009">
          <cell r="A1009">
            <v>312937</v>
          </cell>
          <cell r="B1009" t="str">
            <v>وسام الغزالي</v>
          </cell>
          <cell r="I1009" t="str">
            <v>الرابعة</v>
          </cell>
        </row>
        <row r="1010">
          <cell r="A1010">
            <v>313496</v>
          </cell>
          <cell r="B1010" t="str">
            <v xml:space="preserve">مادلين بعريني </v>
          </cell>
          <cell r="I1010" t="str">
            <v>الرابعة</v>
          </cell>
        </row>
        <row r="1011">
          <cell r="A1011">
            <v>313678</v>
          </cell>
          <cell r="B1011" t="str">
            <v>وفاء الخولي</v>
          </cell>
          <cell r="I1011" t="str">
            <v>الرابعة</v>
          </cell>
        </row>
        <row r="1012">
          <cell r="A1012">
            <v>313923</v>
          </cell>
          <cell r="B1012" t="str">
            <v>خليل صالح</v>
          </cell>
          <cell r="I1012" t="str">
            <v>الرابعة</v>
          </cell>
        </row>
        <row r="1013">
          <cell r="A1013">
            <v>314147</v>
          </cell>
          <cell r="B1013" t="str">
            <v>حسام ديوب</v>
          </cell>
          <cell r="I1013" t="str">
            <v>الرابعة</v>
          </cell>
        </row>
        <row r="1014">
          <cell r="A1014">
            <v>314204</v>
          </cell>
          <cell r="B1014" t="str">
            <v>فضل جمعة</v>
          </cell>
          <cell r="I1014" t="str">
            <v>الرابعة</v>
          </cell>
        </row>
        <row r="1015">
          <cell r="A1015">
            <v>314223</v>
          </cell>
          <cell r="B1015" t="str">
            <v>محمد زاهر بصمه جي</v>
          </cell>
          <cell r="I1015" t="str">
            <v>الرابعة</v>
          </cell>
        </row>
        <row r="1016">
          <cell r="A1016">
            <v>314791</v>
          </cell>
          <cell r="B1016" t="str">
            <v>حسن حسن</v>
          </cell>
          <cell r="I1016" t="str">
            <v>الرابعة</v>
          </cell>
        </row>
        <row r="1017">
          <cell r="A1017">
            <v>315048</v>
          </cell>
          <cell r="B1017" t="str">
            <v>شادي رحال</v>
          </cell>
          <cell r="I1017" t="str">
            <v>الرابعة</v>
          </cell>
        </row>
        <row r="1018">
          <cell r="A1018">
            <v>315431</v>
          </cell>
          <cell r="B1018" t="str">
            <v>وسام منصور زين الدين</v>
          </cell>
          <cell r="I1018" t="str">
            <v>الرابعة</v>
          </cell>
        </row>
        <row r="1019">
          <cell r="A1019">
            <v>315686</v>
          </cell>
          <cell r="B1019" t="str">
            <v>إبراهيم المحمد</v>
          </cell>
          <cell r="I1019" t="str">
            <v>الرابعة</v>
          </cell>
        </row>
        <row r="1020">
          <cell r="A1020">
            <v>315738</v>
          </cell>
          <cell r="B1020" t="str">
            <v>احمد عالا</v>
          </cell>
          <cell r="I1020" t="str">
            <v>الرابعة</v>
          </cell>
        </row>
        <row r="1021">
          <cell r="A1021">
            <v>316002</v>
          </cell>
          <cell r="B1021" t="str">
            <v>ريبال مكارم</v>
          </cell>
          <cell r="I1021" t="str">
            <v>الرابعة</v>
          </cell>
        </row>
        <row r="1022">
          <cell r="A1022">
            <v>316268</v>
          </cell>
          <cell r="B1022" t="str">
            <v>كرم السلامه</v>
          </cell>
          <cell r="I1022" t="str">
            <v>الرابعة</v>
          </cell>
        </row>
        <row r="1023">
          <cell r="A1023">
            <v>316939</v>
          </cell>
          <cell r="B1023" t="str">
            <v>خليل سليمان</v>
          </cell>
          <cell r="I1023" t="str">
            <v>الرابعة</v>
          </cell>
        </row>
        <row r="1024">
          <cell r="A1024">
            <v>317059</v>
          </cell>
          <cell r="B1024" t="str">
            <v>شهد الاسعد البكري</v>
          </cell>
          <cell r="I1024" t="str">
            <v>الرابعة</v>
          </cell>
        </row>
        <row r="1025">
          <cell r="A1025">
            <v>317494</v>
          </cell>
          <cell r="B1025" t="str">
            <v>هيفاء الكردوش المعجون</v>
          </cell>
          <cell r="I1025" t="str">
            <v>الرابعة</v>
          </cell>
        </row>
        <row r="1026">
          <cell r="A1026">
            <v>318342</v>
          </cell>
          <cell r="B1026" t="str">
            <v>علياء نصر</v>
          </cell>
          <cell r="I1026" t="str">
            <v>الرابعة</v>
          </cell>
        </row>
        <row r="1027">
          <cell r="A1027">
            <v>318556</v>
          </cell>
          <cell r="B1027" t="str">
            <v>محمد قصيبه</v>
          </cell>
          <cell r="I1027" t="str">
            <v>الرابعة</v>
          </cell>
        </row>
        <row r="1028">
          <cell r="A1028">
            <v>318775</v>
          </cell>
          <cell r="B1028" t="str">
            <v>باسل زيفا</v>
          </cell>
          <cell r="I1028" t="str">
            <v>الرابعة</v>
          </cell>
        </row>
        <row r="1029">
          <cell r="A1029">
            <v>319008</v>
          </cell>
          <cell r="B1029" t="str">
            <v>احمد الاحمد</v>
          </cell>
          <cell r="I1029" t="str">
            <v>الرابعة</v>
          </cell>
        </row>
        <row r="1030">
          <cell r="A1030">
            <v>319059</v>
          </cell>
          <cell r="B1030" t="str">
            <v>احمد المفعلاني</v>
          </cell>
          <cell r="I1030" t="str">
            <v>الرابعة</v>
          </cell>
        </row>
        <row r="1031">
          <cell r="A1031">
            <v>319270</v>
          </cell>
          <cell r="B1031" t="str">
            <v>اوس ابراهيم</v>
          </cell>
          <cell r="I1031" t="str">
            <v>الرابعة</v>
          </cell>
        </row>
        <row r="1032">
          <cell r="A1032">
            <v>319462</v>
          </cell>
          <cell r="B1032" t="str">
            <v>جعفر يونس</v>
          </cell>
          <cell r="I1032" t="str">
            <v>الرابعة</v>
          </cell>
        </row>
        <row r="1033">
          <cell r="A1033">
            <v>319643</v>
          </cell>
          <cell r="B1033" t="str">
            <v>خوله الزوربا</v>
          </cell>
          <cell r="I1033" t="str">
            <v>الرابعة</v>
          </cell>
        </row>
        <row r="1034">
          <cell r="A1034">
            <v>319873</v>
          </cell>
          <cell r="B1034" t="str">
            <v>زينه حواط</v>
          </cell>
          <cell r="I1034" t="str">
            <v>الرابعة</v>
          </cell>
        </row>
        <row r="1035">
          <cell r="A1035">
            <v>320336</v>
          </cell>
          <cell r="B1035" t="str">
            <v>علي سريه</v>
          </cell>
          <cell r="I1035" t="str">
            <v>الرابعة</v>
          </cell>
        </row>
        <row r="1036">
          <cell r="A1036">
            <v>320483</v>
          </cell>
          <cell r="B1036" t="str">
            <v>فادي الاسعد</v>
          </cell>
          <cell r="I1036" t="str">
            <v>الرابعة</v>
          </cell>
        </row>
        <row r="1037">
          <cell r="A1037">
            <v>320711</v>
          </cell>
          <cell r="B1037" t="str">
            <v>مجد اللحام</v>
          </cell>
          <cell r="I1037" t="str">
            <v>الرابعة</v>
          </cell>
        </row>
        <row r="1038">
          <cell r="A1038">
            <v>321069</v>
          </cell>
          <cell r="B1038" t="str">
            <v>محمد مظهر المنجد</v>
          </cell>
          <cell r="I1038" t="str">
            <v>الرابعة</v>
          </cell>
        </row>
        <row r="1039">
          <cell r="A1039">
            <v>321303</v>
          </cell>
          <cell r="B1039" t="str">
            <v>مها علقم</v>
          </cell>
          <cell r="I1039" t="str">
            <v>الرابعة</v>
          </cell>
        </row>
        <row r="1040">
          <cell r="A1040">
            <v>321393</v>
          </cell>
          <cell r="B1040" t="str">
            <v>نزار حمود الشيخ</v>
          </cell>
          <cell r="I1040" t="str">
            <v>الرابعة</v>
          </cell>
        </row>
        <row r="1041">
          <cell r="A1041">
            <v>321688</v>
          </cell>
          <cell r="B1041" t="str">
            <v>محمد جاسم</v>
          </cell>
          <cell r="I1041" t="str">
            <v>الرابعة</v>
          </cell>
        </row>
        <row r="1042">
          <cell r="A1042">
            <v>321718</v>
          </cell>
          <cell r="B1042" t="str">
            <v>جواد الاطرش</v>
          </cell>
          <cell r="I1042" t="str">
            <v>الرابعة</v>
          </cell>
        </row>
        <row r="1043">
          <cell r="A1043">
            <v>321839</v>
          </cell>
          <cell r="B1043" t="str">
            <v>احمد يونس</v>
          </cell>
          <cell r="I1043" t="str">
            <v>الرابعة</v>
          </cell>
        </row>
        <row r="1044">
          <cell r="A1044">
            <v>321867</v>
          </cell>
          <cell r="B1044" t="str">
            <v>الاء عواد</v>
          </cell>
          <cell r="I1044" t="str">
            <v>الرابعة</v>
          </cell>
        </row>
        <row r="1045">
          <cell r="A1045">
            <v>322099</v>
          </cell>
          <cell r="B1045" t="str">
            <v>رؤى حسيان</v>
          </cell>
          <cell r="I1045" t="str">
            <v>الرابعة</v>
          </cell>
        </row>
        <row r="1046">
          <cell r="A1046">
            <v>322244</v>
          </cell>
          <cell r="B1046" t="str">
            <v>سمر قويدر</v>
          </cell>
          <cell r="I1046" t="str">
            <v>الرابعة</v>
          </cell>
        </row>
        <row r="1047">
          <cell r="A1047">
            <v>322436</v>
          </cell>
          <cell r="B1047" t="str">
            <v>عمار جديد</v>
          </cell>
          <cell r="I1047" t="str">
            <v>الرابعة</v>
          </cell>
        </row>
        <row r="1048">
          <cell r="A1048">
            <v>322628</v>
          </cell>
          <cell r="B1048" t="str">
            <v>محمد حماد</v>
          </cell>
          <cell r="I1048" t="str">
            <v>الرابعة</v>
          </cell>
        </row>
        <row r="1049">
          <cell r="A1049">
            <v>322791</v>
          </cell>
          <cell r="B1049" t="str">
            <v>مهران المهنا</v>
          </cell>
          <cell r="I1049" t="str">
            <v>الرابعة</v>
          </cell>
        </row>
        <row r="1050">
          <cell r="A1050">
            <v>322987</v>
          </cell>
          <cell r="B1050" t="str">
            <v>محمد معدل</v>
          </cell>
          <cell r="I1050" t="str">
            <v>الرابعة</v>
          </cell>
        </row>
        <row r="1051">
          <cell r="A1051">
            <v>323235</v>
          </cell>
          <cell r="B1051" t="str">
            <v>بشرى الحاج احمد</v>
          </cell>
          <cell r="I1051" t="str">
            <v>الرابعة</v>
          </cell>
        </row>
        <row r="1052">
          <cell r="A1052">
            <v>323347</v>
          </cell>
          <cell r="B1052" t="str">
            <v>ديانا الزخ</v>
          </cell>
          <cell r="I1052" t="str">
            <v>الرابعة</v>
          </cell>
        </row>
        <row r="1053">
          <cell r="A1053">
            <v>323669</v>
          </cell>
          <cell r="B1053" t="str">
            <v>عماد الصعبي</v>
          </cell>
          <cell r="I1053" t="str">
            <v>الرابعة</v>
          </cell>
        </row>
        <row r="1054">
          <cell r="A1054">
            <v>323715</v>
          </cell>
          <cell r="B1054" t="str">
            <v>غسان العسلي</v>
          </cell>
          <cell r="I1054" t="str">
            <v>الرابعة</v>
          </cell>
        </row>
        <row r="1055">
          <cell r="A1055">
            <v>323776</v>
          </cell>
          <cell r="B1055" t="str">
            <v>كامل البشر</v>
          </cell>
          <cell r="I1055" t="str">
            <v>الرابعة</v>
          </cell>
        </row>
        <row r="1056">
          <cell r="A1056">
            <v>323848</v>
          </cell>
          <cell r="B1056" t="str">
            <v>محمد احمد</v>
          </cell>
          <cell r="I1056" t="str">
            <v>الرابعة</v>
          </cell>
        </row>
        <row r="1057">
          <cell r="A1057">
            <v>323917</v>
          </cell>
          <cell r="B1057" t="str">
            <v>محمد سليمان</v>
          </cell>
          <cell r="I1057" t="str">
            <v>الرابعة</v>
          </cell>
        </row>
        <row r="1058">
          <cell r="A1058">
            <v>324051</v>
          </cell>
          <cell r="B1058" t="str">
            <v>مهند هواش</v>
          </cell>
          <cell r="I1058" t="str">
            <v>الرابعة</v>
          </cell>
        </row>
        <row r="1059">
          <cell r="A1059">
            <v>324209</v>
          </cell>
          <cell r="B1059" t="str">
            <v>ايهم محمد</v>
          </cell>
          <cell r="I1059" t="str">
            <v>الرابعة</v>
          </cell>
        </row>
        <row r="1060">
          <cell r="A1060">
            <v>324219</v>
          </cell>
          <cell r="B1060" t="str">
            <v>احمد منذر مارديني</v>
          </cell>
          <cell r="I1060" t="str">
            <v>الرابعة</v>
          </cell>
        </row>
        <row r="1061">
          <cell r="A1061">
            <v>324410</v>
          </cell>
          <cell r="B1061" t="str">
            <v>حيان محمد</v>
          </cell>
          <cell r="I1061" t="str">
            <v>الرابعة</v>
          </cell>
        </row>
        <row r="1062">
          <cell r="A1062">
            <v>324562</v>
          </cell>
          <cell r="B1062" t="str">
            <v>احمد محمد</v>
          </cell>
          <cell r="I1062" t="str">
            <v>الرابعة</v>
          </cell>
        </row>
        <row r="1063">
          <cell r="A1063">
            <v>324958</v>
          </cell>
          <cell r="B1063" t="str">
            <v>رولا النقار</v>
          </cell>
          <cell r="I1063" t="str">
            <v>الرابعة</v>
          </cell>
        </row>
        <row r="1064">
          <cell r="A1064">
            <v>325370</v>
          </cell>
          <cell r="B1064" t="str">
            <v>لارا الجبر</v>
          </cell>
          <cell r="I1064" t="str">
            <v>الرابعة</v>
          </cell>
        </row>
        <row r="1065">
          <cell r="A1065">
            <v>325561</v>
          </cell>
          <cell r="B1065" t="str">
            <v>محمد غيث ايوبي</v>
          </cell>
          <cell r="I1065" t="str">
            <v>الرابعة</v>
          </cell>
        </row>
        <row r="1066">
          <cell r="A1066">
            <v>325629</v>
          </cell>
          <cell r="B1066" t="str">
            <v>مراد المتني</v>
          </cell>
          <cell r="I1066" t="str">
            <v>الرابعة</v>
          </cell>
        </row>
        <row r="1067">
          <cell r="A1067">
            <v>326001</v>
          </cell>
          <cell r="B1067" t="str">
            <v>محمد البيطار</v>
          </cell>
          <cell r="I1067" t="str">
            <v>الرابعة</v>
          </cell>
        </row>
        <row r="1068">
          <cell r="A1068">
            <v>326187</v>
          </cell>
          <cell r="B1068" t="str">
            <v>عمار صقر</v>
          </cell>
          <cell r="I1068" t="str">
            <v>الرابعة</v>
          </cell>
        </row>
        <row r="1069">
          <cell r="A1069">
            <v>326228</v>
          </cell>
          <cell r="B1069" t="str">
            <v>محمد حمود</v>
          </cell>
          <cell r="I1069" t="str">
            <v>الرابعة</v>
          </cell>
        </row>
        <row r="1070">
          <cell r="A1070">
            <v>326247</v>
          </cell>
          <cell r="B1070" t="str">
            <v>علي بهلول</v>
          </cell>
          <cell r="I1070" t="str">
            <v>الرابعة</v>
          </cell>
        </row>
        <row r="1071">
          <cell r="A1071">
            <v>326388</v>
          </cell>
          <cell r="B1071" t="str">
            <v>نور مونس</v>
          </cell>
          <cell r="I1071" t="str">
            <v>الرابعة</v>
          </cell>
        </row>
        <row r="1072">
          <cell r="A1072">
            <v>326538</v>
          </cell>
          <cell r="B1072" t="str">
            <v>محمد قباط الشهابي</v>
          </cell>
          <cell r="I1072" t="str">
            <v>الرابعة</v>
          </cell>
        </row>
        <row r="1073">
          <cell r="A1073">
            <v>326655</v>
          </cell>
          <cell r="B1073" t="str">
            <v>نور نور الدين</v>
          </cell>
          <cell r="I1073" t="str">
            <v>الرابعة</v>
          </cell>
        </row>
        <row r="1074">
          <cell r="A1074">
            <v>326670</v>
          </cell>
          <cell r="B1074" t="str">
            <v>ايلي شلش</v>
          </cell>
          <cell r="I1074" t="str">
            <v>الرابعة</v>
          </cell>
        </row>
        <row r="1075">
          <cell r="A1075">
            <v>326761</v>
          </cell>
          <cell r="B1075" t="str">
            <v>منى الاسعد</v>
          </cell>
          <cell r="I1075" t="str">
            <v>الرابعة</v>
          </cell>
        </row>
        <row r="1076">
          <cell r="A1076">
            <v>326875</v>
          </cell>
          <cell r="B1076" t="str">
            <v>رنيم الدغلي</v>
          </cell>
          <cell r="I1076" t="str">
            <v>الرابعة</v>
          </cell>
        </row>
        <row r="1077">
          <cell r="A1077">
            <v>326997</v>
          </cell>
          <cell r="B1077" t="str">
            <v>هبه شعبان</v>
          </cell>
          <cell r="I1077" t="str">
            <v>الرابعة</v>
          </cell>
        </row>
        <row r="1078">
          <cell r="A1078">
            <v>327116</v>
          </cell>
          <cell r="B1078" t="str">
            <v>عصام اسماعيل</v>
          </cell>
          <cell r="I1078" t="str">
            <v>الرابعة</v>
          </cell>
        </row>
        <row r="1079">
          <cell r="A1079">
            <v>327160</v>
          </cell>
          <cell r="B1079" t="str">
            <v>علي فرحات</v>
          </cell>
          <cell r="I1079" t="str">
            <v>الرابعة</v>
          </cell>
        </row>
        <row r="1080">
          <cell r="A1080">
            <v>327195</v>
          </cell>
          <cell r="B1080" t="str">
            <v>حمزه ابراهيم</v>
          </cell>
          <cell r="I1080" t="str">
            <v>الرابعة</v>
          </cell>
        </row>
        <row r="1081">
          <cell r="A1081">
            <v>327274</v>
          </cell>
          <cell r="B1081" t="str">
            <v>نسيم شقير</v>
          </cell>
          <cell r="I1081" t="str">
            <v>الرابعة</v>
          </cell>
        </row>
        <row r="1082">
          <cell r="A1082">
            <v>327331</v>
          </cell>
          <cell r="B1082" t="str">
            <v>رولا شبلي</v>
          </cell>
          <cell r="I1082" t="str">
            <v>الرابعة</v>
          </cell>
        </row>
        <row r="1083">
          <cell r="A1083">
            <v>327455</v>
          </cell>
          <cell r="B1083" t="str">
            <v>نوره مطلق</v>
          </cell>
          <cell r="I1083" t="str">
            <v>الرابعة</v>
          </cell>
        </row>
        <row r="1084">
          <cell r="A1084">
            <v>327594</v>
          </cell>
          <cell r="B1084" t="str">
            <v>غدير يوسف</v>
          </cell>
          <cell r="I1084" t="str">
            <v>الرابعة</v>
          </cell>
        </row>
        <row r="1085">
          <cell r="A1085">
            <v>327748</v>
          </cell>
          <cell r="B1085" t="str">
            <v>خالد مشلح</v>
          </cell>
          <cell r="I1085" t="str">
            <v>الرابعة</v>
          </cell>
        </row>
        <row r="1086">
          <cell r="A1086">
            <v>327890</v>
          </cell>
          <cell r="B1086" t="str">
            <v>نوف الرفاعي</v>
          </cell>
          <cell r="I1086" t="str">
            <v>الرابعة</v>
          </cell>
        </row>
        <row r="1087">
          <cell r="A1087">
            <v>327956</v>
          </cell>
          <cell r="B1087" t="str">
            <v>نغم دليقان</v>
          </cell>
          <cell r="I1087" t="str">
            <v>الرابعة</v>
          </cell>
        </row>
        <row r="1088">
          <cell r="A1088">
            <v>328066</v>
          </cell>
          <cell r="B1088" t="str">
            <v>رويضه فروخ</v>
          </cell>
          <cell r="I1088" t="str">
            <v>الرابعة</v>
          </cell>
        </row>
        <row r="1089">
          <cell r="A1089">
            <v>328219</v>
          </cell>
          <cell r="B1089" t="str">
            <v>سالم قريعوش</v>
          </cell>
          <cell r="I1089" t="str">
            <v>الرابعة</v>
          </cell>
        </row>
        <row r="1090">
          <cell r="A1090">
            <v>328306</v>
          </cell>
          <cell r="B1090" t="str">
            <v>اسيا اختبار</v>
          </cell>
          <cell r="I1090" t="str">
            <v>الرابعة</v>
          </cell>
        </row>
        <row r="1091">
          <cell r="A1091">
            <v>328328</v>
          </cell>
          <cell r="B1091" t="str">
            <v>نجود العبد الله</v>
          </cell>
          <cell r="I1091" t="str">
            <v>الرابعة</v>
          </cell>
        </row>
        <row r="1092">
          <cell r="A1092">
            <v>328347</v>
          </cell>
          <cell r="B1092" t="str">
            <v>يونس علي</v>
          </cell>
          <cell r="I1092" t="str">
            <v>الرابعة</v>
          </cell>
        </row>
        <row r="1093">
          <cell r="A1093">
            <v>328387</v>
          </cell>
          <cell r="B1093" t="str">
            <v>رنان الخياط</v>
          </cell>
          <cell r="I1093" t="str">
            <v>الرابعة</v>
          </cell>
        </row>
        <row r="1094">
          <cell r="A1094">
            <v>328456</v>
          </cell>
          <cell r="B1094" t="str">
            <v>اسكندر زاعور</v>
          </cell>
          <cell r="I1094" t="str">
            <v>الرابعة</v>
          </cell>
        </row>
        <row r="1095">
          <cell r="A1095">
            <v>328616</v>
          </cell>
          <cell r="B1095" t="str">
            <v>سكندر ادنوف</v>
          </cell>
          <cell r="I1095" t="str">
            <v>الرابعة</v>
          </cell>
        </row>
        <row r="1096">
          <cell r="A1096">
            <v>328650</v>
          </cell>
          <cell r="B1096" t="str">
            <v>الاء البني</v>
          </cell>
          <cell r="I1096" t="str">
            <v>الرابعة</v>
          </cell>
        </row>
        <row r="1097">
          <cell r="A1097">
            <v>328713</v>
          </cell>
          <cell r="B1097" t="str">
            <v>رغد الطحان الزعيم</v>
          </cell>
          <cell r="I1097" t="str">
            <v>الرابعة</v>
          </cell>
        </row>
        <row r="1098">
          <cell r="A1098">
            <v>328847</v>
          </cell>
          <cell r="B1098" t="str">
            <v>محمد مقصود</v>
          </cell>
          <cell r="I1098" t="str">
            <v>الرابعة</v>
          </cell>
        </row>
        <row r="1099">
          <cell r="A1099">
            <v>329088</v>
          </cell>
          <cell r="B1099" t="str">
            <v>احمد قرجولي</v>
          </cell>
          <cell r="I1099" t="str">
            <v>الرابعة</v>
          </cell>
        </row>
        <row r="1100">
          <cell r="A1100">
            <v>329201</v>
          </cell>
          <cell r="B1100" t="str">
            <v>امل عبد الملك</v>
          </cell>
          <cell r="I1100" t="str">
            <v>الرابعة</v>
          </cell>
        </row>
        <row r="1101">
          <cell r="A1101">
            <v>329244</v>
          </cell>
          <cell r="B1101" t="str">
            <v>ايناس العدوج</v>
          </cell>
          <cell r="I1101" t="str">
            <v>الرابعة</v>
          </cell>
        </row>
        <row r="1102">
          <cell r="A1102">
            <v>329369</v>
          </cell>
          <cell r="B1102" t="str">
            <v>جمال حسن</v>
          </cell>
          <cell r="I1102" t="str">
            <v>الرابعة</v>
          </cell>
        </row>
        <row r="1103">
          <cell r="A1103">
            <v>329535</v>
          </cell>
          <cell r="B1103" t="str">
            <v>راما عبد الرحمن</v>
          </cell>
          <cell r="I1103" t="str">
            <v>الرابعة</v>
          </cell>
        </row>
        <row r="1104">
          <cell r="A1104">
            <v>329642</v>
          </cell>
          <cell r="B1104" t="str">
            <v>روبا عيد</v>
          </cell>
          <cell r="I1104" t="str">
            <v>الرابعة</v>
          </cell>
        </row>
        <row r="1105">
          <cell r="A1105">
            <v>329777</v>
          </cell>
          <cell r="B1105" t="str">
            <v>سهاد صافي</v>
          </cell>
          <cell r="I1105" t="str">
            <v>الرابعة</v>
          </cell>
        </row>
        <row r="1106">
          <cell r="A1106">
            <v>329789</v>
          </cell>
          <cell r="B1106" t="str">
            <v>سوزان عقيل</v>
          </cell>
          <cell r="I1106" t="str">
            <v>الرابعة</v>
          </cell>
        </row>
        <row r="1107">
          <cell r="A1107">
            <v>329829</v>
          </cell>
          <cell r="B1107" t="str">
            <v>صبر جمال</v>
          </cell>
          <cell r="I1107" t="str">
            <v>الرابعة</v>
          </cell>
        </row>
        <row r="1108">
          <cell r="A1108">
            <v>329916</v>
          </cell>
          <cell r="B1108" t="str">
            <v>عبد الله زوده</v>
          </cell>
          <cell r="I1108" t="str">
            <v>الرابعة</v>
          </cell>
        </row>
        <row r="1109">
          <cell r="A1109">
            <v>330157</v>
          </cell>
          <cell r="B1109" t="str">
            <v>فادي ابو حمره</v>
          </cell>
          <cell r="I1109" t="str">
            <v>الرابعة</v>
          </cell>
        </row>
        <row r="1110">
          <cell r="A1110">
            <v>330193</v>
          </cell>
          <cell r="B1110" t="str">
            <v>فراس عيسى</v>
          </cell>
          <cell r="I1110" t="str">
            <v>الرابعة</v>
          </cell>
        </row>
        <row r="1111">
          <cell r="A1111">
            <v>330426</v>
          </cell>
          <cell r="B1111" t="str">
            <v>محمد حسين</v>
          </cell>
          <cell r="I1111" t="str">
            <v>الرابعة</v>
          </cell>
        </row>
        <row r="1112">
          <cell r="A1112">
            <v>330545</v>
          </cell>
          <cell r="B1112" t="str">
            <v>محمد نادر نجيب</v>
          </cell>
          <cell r="I1112" t="str">
            <v>الرابعة</v>
          </cell>
        </row>
        <row r="1113">
          <cell r="A1113">
            <v>330617</v>
          </cell>
          <cell r="B1113" t="str">
            <v>مرح علي</v>
          </cell>
          <cell r="I1113" t="str">
            <v>الرابعة</v>
          </cell>
        </row>
        <row r="1114">
          <cell r="A1114">
            <v>330896</v>
          </cell>
          <cell r="B1114" t="str">
            <v>وديع حداد</v>
          </cell>
          <cell r="I1114" t="str">
            <v>الرابعة</v>
          </cell>
        </row>
        <row r="1115">
          <cell r="A1115">
            <v>330950</v>
          </cell>
          <cell r="B1115" t="str">
            <v>ياسمين نزيم</v>
          </cell>
          <cell r="I1115" t="str">
            <v>الرابعة</v>
          </cell>
        </row>
        <row r="1116">
          <cell r="A1116">
            <v>331073</v>
          </cell>
          <cell r="B1116" t="str">
            <v>لوريس الصفدي</v>
          </cell>
          <cell r="I1116" t="str">
            <v>الرابعة</v>
          </cell>
        </row>
        <row r="1117">
          <cell r="A1117">
            <v>331087</v>
          </cell>
          <cell r="B1117" t="str">
            <v>مروة اسكندراني</v>
          </cell>
          <cell r="I1117" t="str">
            <v>الرابعة</v>
          </cell>
        </row>
        <row r="1118">
          <cell r="A1118">
            <v>331119</v>
          </cell>
          <cell r="B1118" t="str">
            <v>اماني السمور</v>
          </cell>
          <cell r="I1118" t="str">
            <v>الرابعة</v>
          </cell>
        </row>
        <row r="1119">
          <cell r="A1119">
            <v>331165</v>
          </cell>
          <cell r="B1119" t="str">
            <v>ريم عماد</v>
          </cell>
          <cell r="I1119" t="str">
            <v>الرابعة</v>
          </cell>
        </row>
        <row r="1120">
          <cell r="A1120">
            <v>331186</v>
          </cell>
          <cell r="B1120" t="str">
            <v>علي شربا</v>
          </cell>
          <cell r="I1120" t="str">
            <v>الرابعة</v>
          </cell>
        </row>
        <row r="1121">
          <cell r="A1121">
            <v>331231</v>
          </cell>
          <cell r="B1121" t="str">
            <v>مها نعمان</v>
          </cell>
          <cell r="I1121" t="str">
            <v>الرابعة</v>
          </cell>
        </row>
        <row r="1122">
          <cell r="A1122">
            <v>331275</v>
          </cell>
          <cell r="B1122" t="str">
            <v>عبد الكريم الضاهر</v>
          </cell>
          <cell r="I1122" t="str">
            <v>الرابعة</v>
          </cell>
        </row>
        <row r="1123">
          <cell r="A1123">
            <v>331398</v>
          </cell>
          <cell r="B1123" t="str">
            <v>احمد النيساني</v>
          </cell>
          <cell r="I1123" t="str">
            <v>الرابعة</v>
          </cell>
        </row>
        <row r="1124">
          <cell r="A1124">
            <v>331568</v>
          </cell>
          <cell r="B1124" t="str">
            <v>ايمان البرشه</v>
          </cell>
          <cell r="I1124" t="str">
            <v>الرابعة</v>
          </cell>
        </row>
        <row r="1125">
          <cell r="A1125">
            <v>331611</v>
          </cell>
          <cell r="B1125" t="str">
            <v>باسل صالح</v>
          </cell>
          <cell r="I1125" t="str">
            <v>الرابعة</v>
          </cell>
        </row>
        <row r="1126">
          <cell r="A1126">
            <v>331663</v>
          </cell>
          <cell r="B1126" t="str">
            <v>بيان شميس</v>
          </cell>
          <cell r="I1126" t="str">
            <v>الرابعة</v>
          </cell>
        </row>
        <row r="1127">
          <cell r="A1127">
            <v>331695</v>
          </cell>
          <cell r="B1127" t="str">
            <v>جمانه عبد الدين</v>
          </cell>
          <cell r="I1127" t="str">
            <v>الرابعة</v>
          </cell>
        </row>
        <row r="1128">
          <cell r="A1128">
            <v>331710</v>
          </cell>
          <cell r="B1128" t="str">
            <v>حازم الشاهين ابو دهن</v>
          </cell>
          <cell r="I1128" t="str">
            <v>الرابعة</v>
          </cell>
        </row>
        <row r="1129">
          <cell r="A1129">
            <v>332045</v>
          </cell>
          <cell r="B1129" t="str">
            <v>ريمان الجغامي</v>
          </cell>
          <cell r="I1129" t="str">
            <v>الرابعة</v>
          </cell>
        </row>
        <row r="1130">
          <cell r="A1130">
            <v>332095</v>
          </cell>
          <cell r="B1130" t="str">
            <v>سامح شيحه</v>
          </cell>
          <cell r="I1130" t="str">
            <v>الرابعة</v>
          </cell>
        </row>
        <row r="1131">
          <cell r="A1131">
            <v>332205</v>
          </cell>
          <cell r="B1131" t="str">
            <v>ضياء برغله</v>
          </cell>
          <cell r="I1131" t="str">
            <v>الرابعة</v>
          </cell>
        </row>
        <row r="1132">
          <cell r="A1132">
            <v>332244</v>
          </cell>
          <cell r="B1132" t="str">
            <v>عبد الرحمن زعيتر</v>
          </cell>
          <cell r="I1132" t="str">
            <v>الرابعة</v>
          </cell>
        </row>
        <row r="1133">
          <cell r="A1133">
            <v>332426</v>
          </cell>
          <cell r="B1133" t="str">
            <v>غاده مسعود</v>
          </cell>
          <cell r="I1133" t="str">
            <v>الرابعة</v>
          </cell>
        </row>
        <row r="1134">
          <cell r="A1134">
            <v>332478</v>
          </cell>
          <cell r="B1134" t="str">
            <v>فاطمه ذيب</v>
          </cell>
          <cell r="I1134" t="str">
            <v>الرابعة</v>
          </cell>
        </row>
        <row r="1135">
          <cell r="A1135">
            <v>332493</v>
          </cell>
          <cell r="B1135" t="str">
            <v>فراس المؤذن</v>
          </cell>
          <cell r="I1135" t="str">
            <v>الرابعة</v>
          </cell>
        </row>
        <row r="1136">
          <cell r="A1136">
            <v>332557</v>
          </cell>
          <cell r="B1136" t="str">
            <v>لانا بيروتي</v>
          </cell>
          <cell r="I1136" t="str">
            <v>الرابعة</v>
          </cell>
        </row>
        <row r="1137">
          <cell r="A1137">
            <v>332573</v>
          </cell>
          <cell r="B1137" t="str">
            <v>لميس الحايك</v>
          </cell>
          <cell r="I1137" t="str">
            <v>الرابعة</v>
          </cell>
        </row>
        <row r="1138">
          <cell r="A1138">
            <v>332640</v>
          </cell>
          <cell r="B1138" t="str">
            <v>مجد سعيدان</v>
          </cell>
          <cell r="I1138" t="str">
            <v>الرابعة</v>
          </cell>
        </row>
        <row r="1139">
          <cell r="A1139">
            <v>332678</v>
          </cell>
          <cell r="B1139" t="str">
            <v>محمد السعدي</v>
          </cell>
          <cell r="I1139" t="str">
            <v>الرابعة</v>
          </cell>
        </row>
        <row r="1140">
          <cell r="A1140">
            <v>332769</v>
          </cell>
          <cell r="B1140" t="str">
            <v>محمد سلمان مظلوم</v>
          </cell>
          <cell r="I1140" t="str">
            <v>الرابعة</v>
          </cell>
        </row>
        <row r="1141">
          <cell r="A1141">
            <v>333081</v>
          </cell>
          <cell r="B1141" t="str">
            <v>هاله ديب</v>
          </cell>
          <cell r="I1141" t="str">
            <v>الرابعة</v>
          </cell>
        </row>
        <row r="1142">
          <cell r="A1142">
            <v>333116</v>
          </cell>
          <cell r="B1142" t="str">
            <v>هديل غرز الدين</v>
          </cell>
          <cell r="I1142" t="str">
            <v>الرابعة</v>
          </cell>
        </row>
        <row r="1143">
          <cell r="A1143">
            <v>333140</v>
          </cell>
          <cell r="B1143" t="str">
            <v>هيلين شعبان</v>
          </cell>
          <cell r="I1143" t="str">
            <v>الرابعة</v>
          </cell>
        </row>
        <row r="1144">
          <cell r="A1144">
            <v>333427</v>
          </cell>
          <cell r="B1144" t="str">
            <v>أنس عبد العزيز</v>
          </cell>
          <cell r="I1144" t="str">
            <v>الرابعة</v>
          </cell>
        </row>
        <row r="1145">
          <cell r="A1145">
            <v>333437</v>
          </cell>
          <cell r="B1145" t="str">
            <v>بهاء ابو ذياب</v>
          </cell>
          <cell r="I1145" t="str">
            <v>الرابعة</v>
          </cell>
        </row>
        <row r="1146">
          <cell r="A1146">
            <v>333451</v>
          </cell>
          <cell r="B1146" t="str">
            <v>حنين خالد</v>
          </cell>
          <cell r="I1146" t="str">
            <v>الرابعة</v>
          </cell>
        </row>
        <row r="1147">
          <cell r="A1147">
            <v>333481</v>
          </cell>
          <cell r="B1147" t="str">
            <v>زياد نمر</v>
          </cell>
          <cell r="I1147" t="str">
            <v>الرابعة</v>
          </cell>
        </row>
        <row r="1148">
          <cell r="A1148">
            <v>333502</v>
          </cell>
          <cell r="B1148" t="str">
            <v>عبد الكريم السيد</v>
          </cell>
          <cell r="I1148" t="str">
            <v>الرابعة</v>
          </cell>
        </row>
        <row r="1149">
          <cell r="A1149">
            <v>333539</v>
          </cell>
          <cell r="B1149" t="str">
            <v>مجد مراد</v>
          </cell>
          <cell r="I1149" t="str">
            <v>الرابعة</v>
          </cell>
        </row>
        <row r="1150">
          <cell r="A1150">
            <v>333631</v>
          </cell>
          <cell r="B1150" t="str">
            <v>يمام صالح</v>
          </cell>
          <cell r="I1150" t="str">
            <v>الرابعة</v>
          </cell>
        </row>
        <row r="1151">
          <cell r="A1151">
            <v>333663</v>
          </cell>
          <cell r="B1151" t="str">
            <v>محمد احمد</v>
          </cell>
          <cell r="I1151" t="str">
            <v>الرابعة</v>
          </cell>
        </row>
        <row r="1152">
          <cell r="A1152">
            <v>333682</v>
          </cell>
          <cell r="B1152" t="str">
            <v>وسام االعواد</v>
          </cell>
          <cell r="I1152" t="str">
            <v>الرابعة</v>
          </cell>
        </row>
        <row r="1153">
          <cell r="A1153">
            <v>333876</v>
          </cell>
          <cell r="B1153" t="str">
            <v>أمجد القنطار</v>
          </cell>
          <cell r="I1153" t="str">
            <v>الرابعة</v>
          </cell>
        </row>
        <row r="1154">
          <cell r="A1154">
            <v>333916</v>
          </cell>
          <cell r="B1154" t="str">
            <v>بسيم سليمان</v>
          </cell>
          <cell r="I1154" t="str">
            <v>الرابعة</v>
          </cell>
        </row>
        <row r="1155">
          <cell r="A1155">
            <v>334061</v>
          </cell>
          <cell r="B1155" t="str">
            <v>راحيل حسن</v>
          </cell>
          <cell r="I1155" t="str">
            <v>الرابعة</v>
          </cell>
        </row>
        <row r="1156">
          <cell r="A1156">
            <v>334327</v>
          </cell>
          <cell r="B1156" t="str">
            <v>علي داود</v>
          </cell>
          <cell r="I1156" t="str">
            <v>الرابعة</v>
          </cell>
        </row>
        <row r="1157">
          <cell r="A1157">
            <v>334381</v>
          </cell>
          <cell r="B1157" t="str">
            <v>غيداء عوض</v>
          </cell>
          <cell r="I1157" t="str">
            <v>الرابعة</v>
          </cell>
        </row>
        <row r="1158">
          <cell r="A1158">
            <v>334425</v>
          </cell>
          <cell r="B1158" t="str">
            <v>كامل صقر</v>
          </cell>
          <cell r="I1158" t="str">
            <v>الرابعة</v>
          </cell>
        </row>
        <row r="1159">
          <cell r="A1159">
            <v>334559</v>
          </cell>
          <cell r="B1159" t="str">
            <v>مرام الدعبل</v>
          </cell>
          <cell r="I1159" t="str">
            <v>الرابعة</v>
          </cell>
        </row>
        <row r="1160">
          <cell r="A1160">
            <v>334626</v>
          </cell>
          <cell r="B1160" t="str">
            <v>مؤيد شبيب</v>
          </cell>
          <cell r="I1160" t="str">
            <v>الرابعة</v>
          </cell>
        </row>
        <row r="1161">
          <cell r="A1161">
            <v>334797</v>
          </cell>
          <cell r="B1161" t="str">
            <v>حمزه الصالح</v>
          </cell>
          <cell r="I1161" t="str">
            <v>الرابعة</v>
          </cell>
        </row>
        <row r="1162">
          <cell r="A1162">
            <v>334822</v>
          </cell>
          <cell r="B1162" t="str">
            <v>فردوس الرمضان</v>
          </cell>
          <cell r="I1162" t="str">
            <v>الرابعة</v>
          </cell>
        </row>
        <row r="1163">
          <cell r="A1163">
            <v>334857</v>
          </cell>
          <cell r="B1163" t="str">
            <v>تهاني جوبان</v>
          </cell>
          <cell r="I1163" t="str">
            <v>الرابعة</v>
          </cell>
        </row>
        <row r="1164">
          <cell r="A1164">
            <v>334881</v>
          </cell>
          <cell r="B1164" t="str">
            <v>شادي اسماعيل</v>
          </cell>
          <cell r="I1164" t="str">
            <v>الرابعة</v>
          </cell>
        </row>
        <row r="1165">
          <cell r="A1165">
            <v>334907</v>
          </cell>
          <cell r="B1165" t="str">
            <v>محمد حموش</v>
          </cell>
          <cell r="I1165" t="str">
            <v>الرابعة</v>
          </cell>
        </row>
        <row r="1166">
          <cell r="A1166">
            <v>334969</v>
          </cell>
          <cell r="B1166" t="str">
            <v>نمير ديب</v>
          </cell>
          <cell r="I1166" t="str">
            <v>الرابعة</v>
          </cell>
        </row>
        <row r="1167">
          <cell r="A1167">
            <v>334987</v>
          </cell>
          <cell r="B1167" t="str">
            <v>جعفر صالح</v>
          </cell>
          <cell r="I1167" t="str">
            <v>الرابعة</v>
          </cell>
        </row>
        <row r="1168">
          <cell r="A1168">
            <v>334999</v>
          </cell>
          <cell r="B1168" t="str">
            <v>محمد علي</v>
          </cell>
          <cell r="I1168" t="str">
            <v>الرابعة</v>
          </cell>
        </row>
        <row r="1169">
          <cell r="A1169">
            <v>335094</v>
          </cell>
          <cell r="B1169" t="str">
            <v>ادهم الشومري</v>
          </cell>
          <cell r="I1169" t="str">
            <v>الرابعة</v>
          </cell>
        </row>
        <row r="1170">
          <cell r="A1170">
            <v>335137</v>
          </cell>
          <cell r="B1170" t="str">
            <v>اليس الحمد</v>
          </cell>
          <cell r="I1170" t="str">
            <v>الرابعة</v>
          </cell>
        </row>
        <row r="1171">
          <cell r="A1171">
            <v>335278</v>
          </cell>
          <cell r="B1171" t="str">
            <v>بدر الدين الاخرس</v>
          </cell>
          <cell r="I1171" t="str">
            <v>الرابعة</v>
          </cell>
        </row>
        <row r="1172">
          <cell r="A1172">
            <v>335306</v>
          </cell>
          <cell r="B1172" t="str">
            <v>بلال جزعة</v>
          </cell>
          <cell r="I1172" t="str">
            <v>الرابعة</v>
          </cell>
        </row>
        <row r="1173">
          <cell r="A1173">
            <v>335314</v>
          </cell>
          <cell r="B1173" t="str">
            <v>بيان كيوان</v>
          </cell>
          <cell r="I1173" t="str">
            <v>الرابعة</v>
          </cell>
        </row>
        <row r="1174">
          <cell r="A1174">
            <v>335344</v>
          </cell>
          <cell r="B1174" t="str">
            <v>جاكلين جوخدار</v>
          </cell>
          <cell r="I1174" t="str">
            <v>الرابعة</v>
          </cell>
        </row>
        <row r="1175">
          <cell r="A1175">
            <v>335401</v>
          </cell>
          <cell r="B1175" t="str">
            <v>حسين عمران</v>
          </cell>
          <cell r="I1175" t="str">
            <v>الرابعة</v>
          </cell>
        </row>
        <row r="1176">
          <cell r="A1176">
            <v>335530</v>
          </cell>
          <cell r="B1176" t="str">
            <v>ردين حيدر</v>
          </cell>
          <cell r="I1176" t="str">
            <v>الرابعة</v>
          </cell>
        </row>
        <row r="1177">
          <cell r="A1177">
            <v>335665</v>
          </cell>
          <cell r="B1177" t="str">
            <v>زياد الصفدي</v>
          </cell>
          <cell r="I1177" t="str">
            <v>الرابعة</v>
          </cell>
        </row>
        <row r="1178">
          <cell r="A1178">
            <v>335716</v>
          </cell>
          <cell r="B1178" t="str">
            <v>سلمان زعرور</v>
          </cell>
          <cell r="I1178" t="str">
            <v>الرابعة</v>
          </cell>
        </row>
        <row r="1179">
          <cell r="A1179">
            <v>335819</v>
          </cell>
          <cell r="B1179" t="str">
            <v>ضحى مداح</v>
          </cell>
          <cell r="I1179" t="str">
            <v>الرابعة</v>
          </cell>
        </row>
        <row r="1180">
          <cell r="A1180">
            <v>336033</v>
          </cell>
          <cell r="B1180" t="str">
            <v>غسان مطر</v>
          </cell>
          <cell r="I1180" t="str">
            <v>الرابعة</v>
          </cell>
        </row>
        <row r="1181">
          <cell r="A1181">
            <v>336083</v>
          </cell>
          <cell r="B1181" t="str">
            <v>فراس الجوماني</v>
          </cell>
          <cell r="I1181" t="str">
            <v>الرابعة</v>
          </cell>
        </row>
        <row r="1182">
          <cell r="A1182">
            <v>336562</v>
          </cell>
          <cell r="B1182" t="str">
            <v>نورا ناصر</v>
          </cell>
          <cell r="I1182" t="str">
            <v>الرابعة</v>
          </cell>
        </row>
        <row r="1183">
          <cell r="A1183">
            <v>336584</v>
          </cell>
          <cell r="B1183" t="str">
            <v>هاني عباس</v>
          </cell>
          <cell r="I1183" t="str">
            <v>الرابعة</v>
          </cell>
        </row>
        <row r="1184">
          <cell r="A1184">
            <v>336707</v>
          </cell>
          <cell r="B1184" t="str">
            <v>يزن بلال</v>
          </cell>
          <cell r="I1184" t="str">
            <v>الرابعة</v>
          </cell>
        </row>
        <row r="1185">
          <cell r="A1185">
            <v>336959</v>
          </cell>
          <cell r="B1185" t="str">
            <v>محمد موسى</v>
          </cell>
          <cell r="I1185" t="str">
            <v>الرابعة</v>
          </cell>
        </row>
        <row r="1186">
          <cell r="A1186">
            <v>336991</v>
          </cell>
          <cell r="B1186" t="str">
            <v>نور المصري</v>
          </cell>
          <cell r="I1186" t="str">
            <v>الرابعة</v>
          </cell>
        </row>
        <row r="1187">
          <cell r="A1187">
            <v>337022</v>
          </cell>
          <cell r="B1187" t="str">
            <v>احمد التركماني</v>
          </cell>
          <cell r="I1187" t="str">
            <v>الرابعة</v>
          </cell>
        </row>
        <row r="1188">
          <cell r="A1188">
            <v>337127</v>
          </cell>
          <cell r="B1188" t="str">
            <v>مراد شدود</v>
          </cell>
          <cell r="I1188" t="str">
            <v>الرابعة</v>
          </cell>
        </row>
        <row r="1189">
          <cell r="A1189">
            <v>337165</v>
          </cell>
          <cell r="B1189" t="str">
            <v>خلود قصاب</v>
          </cell>
          <cell r="I1189" t="str">
            <v>الرابعة</v>
          </cell>
        </row>
        <row r="1190">
          <cell r="A1190">
            <v>337382</v>
          </cell>
          <cell r="B1190" t="str">
            <v xml:space="preserve">اميرة خلوف </v>
          </cell>
          <cell r="I1190" t="str">
            <v>الرابعة</v>
          </cell>
        </row>
        <row r="1191">
          <cell r="A1191">
            <v>337412</v>
          </cell>
          <cell r="B1191" t="str">
            <v>باسل ابو فخر</v>
          </cell>
          <cell r="I1191" t="str">
            <v>الرابعة</v>
          </cell>
        </row>
        <row r="1192">
          <cell r="A1192">
            <v>337483</v>
          </cell>
          <cell r="B1192" t="str">
            <v>حسام الجهني</v>
          </cell>
          <cell r="I1192" t="str">
            <v>الرابعة</v>
          </cell>
        </row>
        <row r="1193">
          <cell r="A1193">
            <v>337496</v>
          </cell>
          <cell r="B1193" t="str">
            <v>حسن حسن</v>
          </cell>
          <cell r="I1193" t="str">
            <v>الرابعة</v>
          </cell>
        </row>
        <row r="1194">
          <cell r="A1194">
            <v>337695</v>
          </cell>
          <cell r="B1194" t="str">
            <v>سها العلي</v>
          </cell>
          <cell r="I1194" t="str">
            <v>الرابعة</v>
          </cell>
        </row>
        <row r="1195">
          <cell r="A1195">
            <v>337881</v>
          </cell>
          <cell r="B1195" t="str">
            <v>فيصل علي</v>
          </cell>
          <cell r="I1195" t="str">
            <v>الرابعة</v>
          </cell>
        </row>
        <row r="1196">
          <cell r="A1196">
            <v>337890</v>
          </cell>
          <cell r="B1196" t="str">
            <v>كفاح زين الدين</v>
          </cell>
          <cell r="I1196" t="str">
            <v>الرابعة</v>
          </cell>
        </row>
        <row r="1197">
          <cell r="A1197">
            <v>338029</v>
          </cell>
          <cell r="B1197" t="str">
            <v>معتز حرب هنيدي</v>
          </cell>
          <cell r="I1197" t="str">
            <v>الرابعة</v>
          </cell>
        </row>
        <row r="1198">
          <cell r="A1198">
            <v>338131</v>
          </cell>
          <cell r="B1198" t="str">
            <v>نور نيساني</v>
          </cell>
          <cell r="I1198" t="str">
            <v>الرابعة</v>
          </cell>
        </row>
        <row r="1199">
          <cell r="A1199">
            <v>338263</v>
          </cell>
          <cell r="B1199" t="str">
            <v xml:space="preserve">ايهم عزيمه </v>
          </cell>
          <cell r="I1199" t="str">
            <v>الرابعة</v>
          </cell>
        </row>
        <row r="1200">
          <cell r="A1200">
            <v>338334</v>
          </cell>
          <cell r="B1200" t="str">
            <v xml:space="preserve">ندى الساجر </v>
          </cell>
          <cell r="I1200" t="str">
            <v>الرابعة</v>
          </cell>
        </row>
        <row r="1201">
          <cell r="A1201">
            <v>338590</v>
          </cell>
          <cell r="B1201" t="str">
            <v>ربا ابوعمار</v>
          </cell>
          <cell r="I1201" t="str">
            <v>الرابعة</v>
          </cell>
        </row>
        <row r="1202">
          <cell r="A1202">
            <v>338959</v>
          </cell>
          <cell r="B1202" t="str">
            <v>جيهان بوحمدان</v>
          </cell>
          <cell r="I1202" t="str">
            <v>الرابعة</v>
          </cell>
        </row>
        <row r="1203">
          <cell r="A1203">
            <v>338964</v>
          </cell>
          <cell r="B1203" t="str">
            <v>عمار محمد</v>
          </cell>
          <cell r="I1203" t="str">
            <v>الرابعة</v>
          </cell>
        </row>
      </sheetData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../../../&#1603;&#1604;&#1610;&#1577;%20&#1575;&#1604;&#1581;&#1602;&#1608;&#1602;/Lenovo/Lenovo/user/&#1571;&#1587;&#1578;&#1582;&#1604;&#1575;&#1589;%20&#1575;&#1604;&#1602;&#1608;&#1575;&#1574;&#1605;/&#1575;&#1587;&#1578;&#1605;&#1575;&#1585;&#1607;%20&#1576;&#1585;&#1606;&#1575;&#1605;&#1580;%20&#1575;&#1604;&#1605;&#1581;&#1575;&#1587;&#1576;&#1607;.xls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../../../&#1603;&#1604;&#1610;&#1577;%20&#1575;&#1604;&#1581;&#1602;&#1608;&#1602;/Lenovo/Lenovo/user/TOSHIBA/AppData/Roaming/Microsoft/My%20Documents/waccache/Local%20Settings/My%20Documents/&#1575;&#1604;&#1578;&#1617;&#1606;&#1586;&#1610;&#1604;&#1575;&#1578;/&#1587;&#1580;&#1604;%20&#1575;&#1604;&#1605;&#1587;&#1580;&#1604;&#1610;&#1606;%20&#1583;&#1585;&#1575;&#1587;&#1575;&#1578;%20&#1583;&#1608;&#1604;&#1610;&#1607;%20&#1608;&#1583;&#1576;&#1604;&#1608;&#1605;&#1575;&#1587;&#1610;&#1607;.xls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V23"/>
  <sheetViews>
    <sheetView showGridLines="0" showRowColHeaders="0" rightToLeft="1" tabSelected="1" workbookViewId="0">
      <selection activeCell="T3" sqref="T3"/>
    </sheetView>
  </sheetViews>
  <sheetFormatPr defaultColWidth="9" defaultRowHeight="16.8" x14ac:dyDescent="0.5"/>
  <cols>
    <col min="1" max="1" width="2.09765625" style="14" customWidth="1"/>
    <col min="2" max="2" width="4.19921875" style="14" customWidth="1"/>
    <col min="3" max="6" width="9" style="14"/>
    <col min="7" max="7" width="1.19921875" style="14" customWidth="1"/>
    <col min="8" max="8" width="12.8984375" style="14" customWidth="1"/>
    <col min="9" max="9" width="16.8984375" style="14" customWidth="1"/>
    <col min="10" max="10" width="5" style="14" customWidth="1"/>
    <col min="11" max="11" width="9" style="14"/>
    <col min="12" max="12" width="2.8984375" style="14" customWidth="1"/>
    <col min="13" max="14" width="9" style="14"/>
    <col min="15" max="15" width="3.19921875" style="14" customWidth="1"/>
    <col min="16" max="17" width="9" style="14"/>
    <col min="18" max="18" width="4.8984375" style="14" customWidth="1"/>
    <col min="19" max="19" width="2" style="14" customWidth="1"/>
    <col min="20" max="20" width="8.8984375" style="14" customWidth="1"/>
    <col min="21" max="21" width="15.19921875" style="14" customWidth="1"/>
    <col min="22" max="16384" width="9" style="14"/>
  </cols>
  <sheetData>
    <row r="1" spans="1:22" ht="27" thickBot="1" x14ac:dyDescent="0.75">
      <c r="B1" s="264" t="s">
        <v>0</v>
      </c>
      <c r="C1" s="264"/>
      <c r="D1" s="264"/>
      <c r="E1" s="264"/>
      <c r="F1" s="264"/>
      <c r="G1" s="264"/>
      <c r="H1" s="264"/>
      <c r="I1" s="264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</row>
    <row r="2" spans="1:22" ht="19.5" customHeight="1" thickBot="1" x14ac:dyDescent="0.7">
      <c r="B2" s="273" t="s">
        <v>1</v>
      </c>
      <c r="C2" s="273"/>
      <c r="D2" s="273"/>
      <c r="E2" s="273"/>
      <c r="F2" s="273"/>
      <c r="G2" s="273"/>
      <c r="H2" s="273"/>
      <c r="I2" s="273"/>
      <c r="J2" s="15"/>
      <c r="K2" s="220"/>
      <c r="L2" s="221"/>
      <c r="M2" s="221"/>
      <c r="N2" s="221"/>
      <c r="O2" s="221"/>
      <c r="P2" s="221"/>
      <c r="Q2" s="221"/>
      <c r="R2" s="221"/>
      <c r="S2" s="221"/>
      <c r="T2" s="224"/>
      <c r="U2" s="225"/>
    </row>
    <row r="3" spans="1:22" ht="22.5" customHeight="1" thickBot="1" x14ac:dyDescent="0.7">
      <c r="A3" s="16">
        <v>1</v>
      </c>
      <c r="B3" s="274" t="s">
        <v>2</v>
      </c>
      <c r="C3" s="275"/>
      <c r="D3" s="275"/>
      <c r="E3" s="275"/>
      <c r="F3" s="275"/>
      <c r="G3" s="275"/>
      <c r="H3" s="275"/>
      <c r="I3" s="276"/>
      <c r="K3" s="222"/>
      <c r="L3" s="223"/>
      <c r="M3" s="223"/>
      <c r="N3" s="223"/>
      <c r="O3" s="223"/>
      <c r="P3" s="223"/>
      <c r="Q3" s="223"/>
      <c r="R3" s="223"/>
      <c r="S3" s="223"/>
      <c r="T3" s="226"/>
      <c r="U3" s="227"/>
    </row>
    <row r="4" spans="1:22" ht="22.5" customHeight="1" thickBot="1" x14ac:dyDescent="0.7">
      <c r="A4" s="16">
        <v>2</v>
      </c>
      <c r="B4" s="270" t="s">
        <v>3</v>
      </c>
      <c r="C4" s="271"/>
      <c r="D4" s="271"/>
      <c r="E4" s="271"/>
      <c r="F4" s="271"/>
      <c r="G4" s="271"/>
      <c r="H4" s="271"/>
      <c r="I4" s="272"/>
      <c r="K4" s="211"/>
      <c r="L4" s="212"/>
      <c r="M4" s="212"/>
      <c r="N4" s="212"/>
      <c r="O4" s="212"/>
      <c r="P4" s="212"/>
      <c r="Q4" s="212"/>
      <c r="R4" s="212"/>
      <c r="S4" s="213"/>
      <c r="T4" s="216"/>
      <c r="U4" s="217"/>
    </row>
    <row r="5" spans="1:22" ht="22.5" customHeight="1" thickBot="1" x14ac:dyDescent="0.7">
      <c r="A5" s="16"/>
      <c r="B5" s="265" t="s">
        <v>4</v>
      </c>
      <c r="C5" s="266"/>
      <c r="D5" s="266"/>
      <c r="E5" s="266"/>
      <c r="F5" s="266"/>
      <c r="G5" s="266"/>
      <c r="H5" s="266"/>
      <c r="I5" s="17"/>
      <c r="K5" s="214"/>
      <c r="L5" s="215"/>
      <c r="M5" s="215"/>
      <c r="N5" s="215"/>
      <c r="O5" s="215"/>
      <c r="P5" s="215"/>
      <c r="Q5" s="215"/>
      <c r="R5" s="215"/>
      <c r="S5" s="215"/>
      <c r="T5" s="216"/>
      <c r="U5" s="217"/>
    </row>
    <row r="6" spans="1:22" ht="22.5" customHeight="1" thickBot="1" x14ac:dyDescent="0.7">
      <c r="A6" s="16"/>
      <c r="B6" s="267" t="s">
        <v>5</v>
      </c>
      <c r="C6" s="268"/>
      <c r="D6" s="268"/>
      <c r="E6" s="268"/>
      <c r="F6" s="268"/>
      <c r="G6" s="268"/>
      <c r="H6" s="268"/>
      <c r="I6" s="269"/>
      <c r="K6" s="214"/>
      <c r="L6" s="215"/>
      <c r="M6" s="215"/>
      <c r="N6" s="215"/>
      <c r="O6" s="215"/>
      <c r="P6" s="215"/>
      <c r="Q6" s="215"/>
      <c r="R6" s="215"/>
      <c r="S6" s="215"/>
      <c r="T6" s="218"/>
      <c r="U6" s="219"/>
    </row>
    <row r="7" spans="1:22" ht="22.5" customHeight="1" thickBot="1" x14ac:dyDescent="0.75">
      <c r="A7" s="16">
        <v>3</v>
      </c>
      <c r="B7" s="265" t="s">
        <v>6</v>
      </c>
      <c r="C7" s="266"/>
      <c r="D7" s="266"/>
      <c r="E7" s="266"/>
      <c r="F7" s="266"/>
      <c r="G7" s="266"/>
      <c r="H7" s="283" t="s">
        <v>7</v>
      </c>
      <c r="I7" s="284"/>
      <c r="K7" s="201"/>
      <c r="L7" s="202"/>
      <c r="M7" s="202"/>
      <c r="N7" s="202"/>
      <c r="O7" s="202"/>
      <c r="P7" s="202"/>
      <c r="Q7" s="202"/>
      <c r="R7" s="202"/>
      <c r="S7" s="203"/>
      <c r="T7" s="204"/>
      <c r="U7" s="205"/>
      <c r="V7" s="18"/>
    </row>
    <row r="8" spans="1:22" ht="22.5" customHeight="1" x14ac:dyDescent="0.65">
      <c r="A8" s="16">
        <v>4</v>
      </c>
      <c r="B8" s="285" t="s">
        <v>2522</v>
      </c>
      <c r="C8" s="285"/>
      <c r="D8" s="285"/>
      <c r="E8" s="285"/>
      <c r="F8" s="285"/>
      <c r="G8" s="285"/>
      <c r="H8" s="285"/>
      <c r="I8" s="285"/>
      <c r="J8" s="18"/>
      <c r="K8" s="206"/>
      <c r="L8" s="207"/>
      <c r="M8" s="207"/>
      <c r="N8" s="207"/>
      <c r="O8" s="207"/>
      <c r="P8" s="207"/>
      <c r="Q8" s="207"/>
      <c r="R8" s="207"/>
      <c r="S8" s="207"/>
      <c r="T8" s="208"/>
      <c r="U8" s="209"/>
    </row>
    <row r="9" spans="1:22" ht="22.5" customHeight="1" x14ac:dyDescent="0.65">
      <c r="A9" s="16"/>
      <c r="B9" s="286"/>
      <c r="C9" s="286"/>
      <c r="D9" s="286"/>
      <c r="E9" s="286"/>
      <c r="F9" s="286"/>
      <c r="G9" s="286"/>
      <c r="H9" s="286"/>
      <c r="I9" s="286"/>
      <c r="J9" s="19"/>
      <c r="K9" s="206"/>
      <c r="L9" s="207"/>
      <c r="M9" s="207"/>
      <c r="N9" s="207"/>
      <c r="O9" s="207"/>
      <c r="P9" s="207"/>
      <c r="Q9" s="207"/>
      <c r="R9" s="207"/>
      <c r="S9" s="207"/>
      <c r="T9" s="210"/>
      <c r="U9" s="209"/>
    </row>
    <row r="10" spans="1:22" ht="22.5" customHeight="1" x14ac:dyDescent="0.65">
      <c r="A10" s="16"/>
      <c r="B10" s="286"/>
      <c r="C10" s="286"/>
      <c r="D10" s="286"/>
      <c r="E10" s="286"/>
      <c r="F10" s="286"/>
      <c r="G10" s="286"/>
      <c r="H10" s="286"/>
      <c r="I10" s="286"/>
      <c r="K10" s="211"/>
      <c r="L10" s="212"/>
      <c r="M10" s="212"/>
      <c r="N10" s="212"/>
      <c r="O10" s="212"/>
      <c r="P10" s="212"/>
      <c r="Q10" s="212"/>
      <c r="R10" s="212"/>
      <c r="S10" s="213"/>
      <c r="T10" s="190"/>
      <c r="U10" s="191"/>
    </row>
    <row r="11" spans="1:22" ht="22.5" customHeight="1" x14ac:dyDescent="0.65">
      <c r="A11" s="16"/>
      <c r="B11" s="286"/>
      <c r="C11" s="286"/>
      <c r="D11" s="286"/>
      <c r="E11" s="286"/>
      <c r="F11" s="286"/>
      <c r="G11" s="286"/>
      <c r="H11" s="286"/>
      <c r="I11" s="286"/>
      <c r="K11" s="201"/>
      <c r="L11" s="202"/>
      <c r="M11" s="202"/>
      <c r="N11" s="202"/>
      <c r="O11" s="202"/>
      <c r="P11" s="202"/>
      <c r="Q11" s="202"/>
      <c r="R11" s="202"/>
      <c r="S11" s="203"/>
      <c r="T11" s="190"/>
      <c r="U11" s="191"/>
    </row>
    <row r="12" spans="1:22" ht="22.5" customHeight="1" thickBot="1" x14ac:dyDescent="0.7">
      <c r="A12" s="16"/>
      <c r="B12" s="287"/>
      <c r="C12" s="287"/>
      <c r="D12" s="287"/>
      <c r="E12" s="287"/>
      <c r="F12" s="287"/>
      <c r="G12" s="287"/>
      <c r="H12" s="287"/>
      <c r="I12" s="287"/>
      <c r="K12" s="192"/>
      <c r="L12" s="193"/>
      <c r="M12" s="193"/>
      <c r="N12" s="193"/>
      <c r="O12" s="193"/>
      <c r="P12" s="193"/>
      <c r="Q12" s="193"/>
      <c r="R12" s="193"/>
      <c r="S12" s="194"/>
      <c r="T12" s="195"/>
      <c r="U12" s="196"/>
    </row>
    <row r="13" spans="1:22" ht="22.5" customHeight="1" thickBot="1" x14ac:dyDescent="0.7">
      <c r="A13" s="16">
        <v>5</v>
      </c>
      <c r="B13" s="277" t="s">
        <v>8</v>
      </c>
      <c r="C13" s="278"/>
      <c r="D13" s="278"/>
      <c r="E13" s="278"/>
      <c r="F13" s="278"/>
      <c r="G13" s="278"/>
      <c r="H13" s="278"/>
      <c r="I13" s="279"/>
      <c r="K13" s="197"/>
      <c r="L13" s="198"/>
      <c r="M13" s="198"/>
      <c r="N13" s="198"/>
      <c r="O13" s="198"/>
      <c r="P13" s="198"/>
      <c r="Q13" s="198"/>
      <c r="R13" s="198"/>
      <c r="S13" s="198"/>
      <c r="T13" s="198"/>
      <c r="U13" s="198"/>
    </row>
    <row r="14" spans="1:22" ht="22.5" customHeight="1" x14ac:dyDescent="0.65">
      <c r="A14" s="16"/>
      <c r="B14" s="280" t="s">
        <v>2523</v>
      </c>
      <c r="C14" s="280"/>
      <c r="D14" s="280"/>
      <c r="E14" s="280"/>
      <c r="F14" s="280"/>
      <c r="G14" s="280"/>
      <c r="H14" s="280"/>
      <c r="I14" s="280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</row>
    <row r="15" spans="1:22" ht="3.75" customHeight="1" x14ac:dyDescent="0.65">
      <c r="A15" s="16"/>
      <c r="B15" s="281"/>
      <c r="C15" s="281"/>
      <c r="D15" s="281"/>
      <c r="E15" s="281"/>
      <c r="F15" s="281"/>
      <c r="G15" s="281"/>
      <c r="H15" s="281"/>
      <c r="I15" s="281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</row>
    <row r="16" spans="1:22" ht="26.25" customHeight="1" x14ac:dyDescent="0.65">
      <c r="A16" s="16">
        <v>6</v>
      </c>
      <c r="B16" s="281"/>
      <c r="C16" s="281"/>
      <c r="D16" s="281"/>
      <c r="E16" s="281"/>
      <c r="F16" s="281"/>
      <c r="G16" s="281"/>
      <c r="H16" s="281"/>
      <c r="I16" s="281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</row>
    <row r="17" spans="2:21" ht="19.5" customHeight="1" x14ac:dyDescent="0.5">
      <c r="B17" s="281"/>
      <c r="C17" s="281"/>
      <c r="D17" s="281"/>
      <c r="E17" s="281"/>
      <c r="F17" s="281"/>
      <c r="G17" s="281"/>
      <c r="H17" s="281"/>
      <c r="I17" s="281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</row>
    <row r="18" spans="2:21" ht="19.5" customHeight="1" x14ac:dyDescent="0.65">
      <c r="B18" s="281"/>
      <c r="C18" s="281"/>
      <c r="D18" s="281"/>
      <c r="E18" s="281"/>
      <c r="F18" s="281"/>
      <c r="G18" s="281"/>
      <c r="H18" s="281"/>
      <c r="I18" s="281"/>
      <c r="K18" s="20"/>
      <c r="M18" s="199"/>
      <c r="N18" s="199"/>
      <c r="O18" s="199"/>
      <c r="P18" s="21"/>
      <c r="Q18" s="200"/>
      <c r="R18" s="200"/>
      <c r="S18" s="20"/>
      <c r="T18" s="20"/>
      <c r="U18" s="20"/>
    </row>
    <row r="19" spans="2:21" ht="21.75" customHeight="1" thickBot="1" x14ac:dyDescent="0.55000000000000004">
      <c r="B19" s="282"/>
      <c r="C19" s="282"/>
      <c r="D19" s="282"/>
      <c r="E19" s="282"/>
      <c r="F19" s="282"/>
      <c r="G19" s="282"/>
      <c r="H19" s="282"/>
      <c r="I19" s="282"/>
    </row>
    <row r="20" spans="2:21" ht="3.75" customHeight="1" x14ac:dyDescent="0.5"/>
    <row r="21" spans="2:21" ht="35.25" customHeight="1" x14ac:dyDescent="0.7"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</row>
    <row r="22" spans="2:21" ht="14.25" customHeight="1" x14ac:dyDescent="0.7">
      <c r="B22" s="228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</row>
    <row r="23" spans="2:21" ht="15" customHeight="1" x14ac:dyDescent="0.7">
      <c r="B23" s="228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</row>
  </sheetData>
  <mergeCells count="11">
    <mergeCell ref="B13:I13"/>
    <mergeCell ref="B14:I19"/>
    <mergeCell ref="B7:G7"/>
    <mergeCell ref="H7:I7"/>
    <mergeCell ref="B8:I12"/>
    <mergeCell ref="B1:I1"/>
    <mergeCell ref="B5:H5"/>
    <mergeCell ref="B6:I6"/>
    <mergeCell ref="B4:I4"/>
    <mergeCell ref="B2:I2"/>
    <mergeCell ref="B3:I3"/>
  </mergeCells>
  <hyperlinks>
    <hyperlink ref="B3" r:id="rId1" location="'إدخال البيانات'!D2" display="المخصص" xr:uid="{00000000-0004-0000-0000-000000000000}"/>
    <hyperlink ref="H7" location="الإستمارة!Q1" display="الإستمارة وإطبع منها أربعة نسخ" xr:uid="{00000000-0004-0000-0000-000001000000}"/>
    <hyperlink ref="B3:C3" location="'إدخال البيانات'!D2" display="اضغط هنا" xr:uid="{00000000-0004-0000-0000-000002000000}"/>
    <hyperlink ref="B3:I3" location="'إدخال البيانات'!B2" display="تملئ صفحة إدخال البيانات بالمعلومات المطلوبة وبشكل دقيق وصحيح" xr:uid="{00000000-0004-0000-0000-000003000000}"/>
    <hyperlink ref="B4:I4" location="'اختيار المقررات'!E1" display="الانتقال إلى صفحة اختيار المقررات" xr:uid="{00000000-0004-0000-0000-000004000000}"/>
    <hyperlink ref="H7:I7" location="الإستمارة!Q1" display="الإستمارة وإطبع منها أربعة نسخ" xr:uid="{00000000-0004-0000-0000-000005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Worksheet____6"/>
  <dimension ref="A1:R91"/>
  <sheetViews>
    <sheetView showGridLines="0" rightToLeft="1" workbookViewId="0">
      <selection activeCell="C1" sqref="C1"/>
    </sheetView>
  </sheetViews>
  <sheetFormatPr defaultColWidth="9" defaultRowHeight="13.8" x14ac:dyDescent="0.25"/>
  <cols>
    <col min="1" max="7" width="18.59765625" customWidth="1"/>
    <col min="8" max="8" width="4.19921875" customWidth="1"/>
    <col min="9" max="9" width="3.09765625" customWidth="1"/>
    <col min="10" max="10" width="8.09765625" customWidth="1"/>
    <col min="11" max="11" width="6.09765625" customWidth="1"/>
    <col min="12" max="12" width="13.8984375" customWidth="1"/>
    <col min="13" max="14" width="11" customWidth="1"/>
    <col min="15" max="15" width="15.19921875" customWidth="1"/>
    <col min="16" max="16" width="37.09765625" customWidth="1"/>
    <col min="17" max="17" width="20" style="3" customWidth="1"/>
    <col min="18" max="18" width="18.19921875" style="3" customWidth="1"/>
    <col min="19" max="19" width="16.09765625" customWidth="1"/>
  </cols>
  <sheetData>
    <row r="1" spans="1:16" ht="25.95" customHeight="1" x14ac:dyDescent="0.25">
      <c r="A1" s="288" t="s">
        <v>9</v>
      </c>
      <c r="B1" s="288"/>
      <c r="C1" s="100"/>
      <c r="D1" s="93" t="str">
        <f>IFERROR(VLOOKUP(C1,ورقة2!$A$2:$Z$13999,2,0),"")</f>
        <v/>
      </c>
      <c r="M1" s="126"/>
    </row>
    <row r="2" spans="1:16" ht="40.200000000000003" customHeight="1" x14ac:dyDescent="0.25">
      <c r="A2" s="289" t="e">
        <f>VLOOKUP(C1,ورقة2!A1:AC13999,22,0)</f>
        <v>#N/A</v>
      </c>
      <c r="B2" s="289"/>
      <c r="C2" s="289"/>
      <c r="D2" s="289"/>
      <c r="E2" s="289"/>
      <c r="F2" s="289"/>
    </row>
    <row r="3" spans="1:16" ht="14.4" thickBot="1" x14ac:dyDescent="0.3">
      <c r="A3" s="290" t="s">
        <v>10</v>
      </c>
      <c r="B3" s="290"/>
      <c r="C3" s="290"/>
      <c r="D3" s="290"/>
      <c r="E3" s="290"/>
      <c r="F3" s="290"/>
    </row>
    <row r="4" spans="1:16" ht="23.25" customHeight="1" thickTop="1" x14ac:dyDescent="0.25">
      <c r="A4" s="162" t="s">
        <v>20</v>
      </c>
      <c r="B4" s="162" t="s">
        <v>21</v>
      </c>
      <c r="C4" s="162" t="s">
        <v>22</v>
      </c>
      <c r="D4" s="163" t="s">
        <v>23</v>
      </c>
      <c r="E4" s="163" t="s">
        <v>24</v>
      </c>
      <c r="F4" s="162" t="s">
        <v>25</v>
      </c>
      <c r="G4" s="164" t="s">
        <v>35</v>
      </c>
    </row>
    <row r="5" spans="1:16" s="13" customFormat="1" ht="33.75" customHeight="1" thickBot="1" x14ac:dyDescent="0.3">
      <c r="A5" s="165"/>
      <c r="B5" s="166"/>
      <c r="C5" s="166"/>
      <c r="D5" s="165"/>
      <c r="E5" s="165"/>
      <c r="F5" s="166"/>
      <c r="G5" s="167"/>
    </row>
    <row r="6" spans="1:16" s="13" customFormat="1" ht="33.75" customHeight="1" thickTop="1" x14ac:dyDescent="0.25">
      <c r="A6" s="168" t="s">
        <v>52</v>
      </c>
      <c r="B6" s="169" t="s">
        <v>53</v>
      </c>
      <c r="C6" s="169" t="s">
        <v>11</v>
      </c>
      <c r="D6" s="169" t="s">
        <v>12</v>
      </c>
      <c r="E6" s="169" t="s">
        <v>13</v>
      </c>
      <c r="F6" s="170" t="s">
        <v>14</v>
      </c>
      <c r="G6" s="1"/>
    </row>
    <row r="7" spans="1:16" ht="23.25" customHeight="1" x14ac:dyDescent="0.25">
      <c r="A7" s="171" t="e">
        <f>IF(A8&lt;&gt;"",A8,VLOOKUP($C$1,ورقة2!A2:P13999,3,0))</f>
        <v>#N/A</v>
      </c>
      <c r="B7" s="172" t="e">
        <f>IF(B8&lt;&gt;"",B8,VLOOKUP($C$1,ورقة2!A2:P13999,4,0))</f>
        <v>#N/A</v>
      </c>
      <c r="C7" s="172" t="e">
        <f>UPPER(IF(C8&lt;&gt;"",C8,VLOOKUP($C$1,ورقة2!A2:P13999,13,0)))</f>
        <v>#N/A</v>
      </c>
      <c r="D7" s="172" t="e">
        <f>UPPER(IF(D8&lt;&gt;"",D8,VLOOKUP($C$1,ورقة2!A2:P13999,14,0)))</f>
        <v>#N/A</v>
      </c>
      <c r="E7" s="172" t="e">
        <f>UPPER(IF(E8&lt;&gt;"",E8,VLOOKUP($C$1,ورقة2!A2:P13999,15,0)))</f>
        <v>#N/A</v>
      </c>
      <c r="F7" s="173" t="e">
        <f>UPPER(IF(F8&lt;&gt;"",F8,VLOOKUP($C$1,ورقة2!A2:P13999,16,0)))</f>
        <v>#N/A</v>
      </c>
      <c r="G7" s="174"/>
    </row>
    <row r="8" spans="1:16" ht="33.75" customHeight="1" thickBot="1" x14ac:dyDescent="0.3">
      <c r="A8" s="175"/>
      <c r="B8" s="166"/>
      <c r="C8" s="166"/>
      <c r="D8" s="166"/>
      <c r="E8" s="166"/>
      <c r="F8" s="167"/>
      <c r="H8" s="179"/>
      <c r="I8" s="179"/>
      <c r="J8" s="179" t="s">
        <v>2453</v>
      </c>
      <c r="K8" s="179"/>
      <c r="L8" s="179"/>
      <c r="M8" s="179"/>
      <c r="N8" s="179"/>
      <c r="O8" s="179"/>
      <c r="P8" s="179"/>
    </row>
    <row r="9" spans="1:16" ht="33.75" customHeight="1" thickTop="1" x14ac:dyDescent="0.25">
      <c r="A9" s="176" t="s">
        <v>42</v>
      </c>
      <c r="B9" s="162" t="s">
        <v>43</v>
      </c>
      <c r="C9" s="162" t="s">
        <v>44</v>
      </c>
      <c r="D9" s="164" t="s">
        <v>45</v>
      </c>
      <c r="E9" s="176" t="s">
        <v>32</v>
      </c>
      <c r="F9" s="162" t="s">
        <v>33</v>
      </c>
      <c r="G9" s="164" t="s">
        <v>34</v>
      </c>
    </row>
    <row r="10" spans="1:16" ht="23.25" customHeight="1" x14ac:dyDescent="0.25">
      <c r="A10" s="177" t="e">
        <f>IF(A11&lt;&gt;"",A11,IF(VLOOKUP($C$1,ورقة2!A2:P13999,6,0)="","",VLOOKUP($C$1,ورقة2!A2:P13999,6,0)))</f>
        <v>#N/A</v>
      </c>
      <c r="B10" s="172" t="e">
        <f>IF(B11&lt;&gt;"",B11,VLOOKUP($C$1,ورقة2!A2:P13999,7,0))</f>
        <v>#N/A</v>
      </c>
      <c r="C10" s="172" t="e">
        <f>IF(C11&lt;&gt;"",C11,VLOOKUP($C$1,ورقة2!A2:P13999,8,0))</f>
        <v>#N/A</v>
      </c>
      <c r="D10" s="173" t="e">
        <f>IF(D11&lt;&gt;"",D11,VLOOKUP($C$1,ورقة2!A2:P13999,5,0))</f>
        <v>#N/A</v>
      </c>
      <c r="E10" s="171" t="e">
        <f>IF(E11&lt;&gt;"",E11,VLOOKUP($C$1,ورقة2!A2:P13999,10,0))</f>
        <v>#N/A</v>
      </c>
      <c r="F10" s="172" t="e">
        <f>IF(F11&lt;&gt;"",F11,VLOOKUP($C$1,ورقة2!A2:P13999,11,0))</f>
        <v>#N/A</v>
      </c>
      <c r="G10" s="173" t="e">
        <f>IF(G11&lt;&gt;"",G11,VLOOKUP($C$1,ورقة2!A2:P13999,12,0))</f>
        <v>#N/A</v>
      </c>
    </row>
    <row r="11" spans="1:16" ht="33.75" customHeight="1" thickBot="1" x14ac:dyDescent="0.3">
      <c r="A11" s="178"/>
      <c r="B11" s="166"/>
      <c r="C11" s="166"/>
      <c r="D11" s="167"/>
      <c r="E11" s="175"/>
      <c r="F11" s="166"/>
      <c r="G11" s="167"/>
      <c r="K11" s="179" t="s">
        <v>2453</v>
      </c>
    </row>
    <row r="12" spans="1:16" ht="14.4" thickTop="1" x14ac:dyDescent="0.25"/>
    <row r="18" spans="4:12" x14ac:dyDescent="0.25">
      <c r="D18">
        <v>2023</v>
      </c>
    </row>
    <row r="19" spans="4:12" x14ac:dyDescent="0.25">
      <c r="D19">
        <v>2022</v>
      </c>
      <c r="G19" s="2"/>
      <c r="I19" s="101"/>
      <c r="J19" t="s">
        <v>1129</v>
      </c>
      <c r="L19" t="s">
        <v>16</v>
      </c>
    </row>
    <row r="20" spans="4:12" x14ac:dyDescent="0.25">
      <c r="D20">
        <v>2021</v>
      </c>
      <c r="F20" t="s">
        <v>76</v>
      </c>
      <c r="G20" s="125" t="s">
        <v>908</v>
      </c>
      <c r="H20" s="13"/>
      <c r="I20" s="102" t="s">
        <v>17</v>
      </c>
      <c r="J20" t="s">
        <v>18</v>
      </c>
      <c r="K20" s="13"/>
      <c r="L20" t="s">
        <v>19</v>
      </c>
    </row>
    <row r="21" spans="4:12" x14ac:dyDescent="0.25">
      <c r="D21">
        <v>2020</v>
      </c>
      <c r="F21" t="s">
        <v>77</v>
      </c>
      <c r="G21" s="125" t="s">
        <v>15</v>
      </c>
      <c r="I21" s="102" t="s">
        <v>26</v>
      </c>
      <c r="J21" t="s">
        <v>27</v>
      </c>
      <c r="L21" t="s">
        <v>28</v>
      </c>
    </row>
    <row r="22" spans="4:12" x14ac:dyDescent="0.25">
      <c r="D22">
        <v>2019</v>
      </c>
      <c r="G22" s="125" t="s">
        <v>2454</v>
      </c>
      <c r="I22" s="102" t="s">
        <v>29</v>
      </c>
      <c r="J22" t="s">
        <v>30</v>
      </c>
      <c r="L22" t="s">
        <v>31</v>
      </c>
    </row>
    <row r="23" spans="4:12" x14ac:dyDescent="0.25">
      <c r="D23">
        <v>2018</v>
      </c>
      <c r="I23" s="102" t="s">
        <v>36</v>
      </c>
      <c r="J23" t="s">
        <v>37</v>
      </c>
      <c r="L23" t="s">
        <v>38</v>
      </c>
    </row>
    <row r="24" spans="4:12" x14ac:dyDescent="0.25">
      <c r="D24">
        <v>2017</v>
      </c>
      <c r="I24" s="102" t="s">
        <v>39</v>
      </c>
      <c r="J24" t="s">
        <v>40</v>
      </c>
      <c r="L24" t="s">
        <v>41</v>
      </c>
    </row>
    <row r="25" spans="4:12" x14ac:dyDescent="0.25">
      <c r="D25">
        <v>2016</v>
      </c>
      <c r="I25" s="102" t="s">
        <v>46</v>
      </c>
      <c r="J25" t="s">
        <v>47</v>
      </c>
      <c r="L25" t="s">
        <v>48</v>
      </c>
    </row>
    <row r="26" spans="4:12" x14ac:dyDescent="0.25">
      <c r="D26">
        <v>2015</v>
      </c>
      <c r="I26" s="102" t="s">
        <v>49</v>
      </c>
      <c r="J26" t="s">
        <v>50</v>
      </c>
      <c r="L26" t="s">
        <v>51</v>
      </c>
    </row>
    <row r="27" spans="4:12" x14ac:dyDescent="0.25">
      <c r="D27">
        <v>2014</v>
      </c>
      <c r="I27" s="102" t="s">
        <v>54</v>
      </c>
      <c r="J27" t="s">
        <v>55</v>
      </c>
      <c r="L27" t="s">
        <v>56</v>
      </c>
    </row>
    <row r="28" spans="4:12" x14ac:dyDescent="0.25">
      <c r="D28">
        <v>2013</v>
      </c>
      <c r="I28" s="102" t="s">
        <v>57</v>
      </c>
      <c r="J28" t="s">
        <v>58</v>
      </c>
      <c r="L28" t="s">
        <v>59</v>
      </c>
    </row>
    <row r="29" spans="4:12" x14ac:dyDescent="0.25">
      <c r="D29">
        <v>2012</v>
      </c>
      <c r="I29" s="102" t="s">
        <v>60</v>
      </c>
      <c r="J29" t="s">
        <v>61</v>
      </c>
      <c r="L29" t="s">
        <v>62</v>
      </c>
    </row>
    <row r="30" spans="4:12" x14ac:dyDescent="0.25">
      <c r="D30">
        <v>2011</v>
      </c>
      <c r="I30" s="102" t="s">
        <v>63</v>
      </c>
      <c r="J30" t="s">
        <v>64</v>
      </c>
      <c r="L30" t="s">
        <v>65</v>
      </c>
    </row>
    <row r="31" spans="4:12" x14ac:dyDescent="0.25">
      <c r="D31">
        <v>2010</v>
      </c>
      <c r="I31" s="102" t="s">
        <v>66</v>
      </c>
      <c r="J31" t="s">
        <v>67</v>
      </c>
      <c r="L31" t="s">
        <v>68</v>
      </c>
    </row>
    <row r="32" spans="4:12" x14ac:dyDescent="0.25">
      <c r="D32">
        <v>2009</v>
      </c>
      <c r="I32" s="102" t="s">
        <v>69</v>
      </c>
      <c r="J32" t="s">
        <v>70</v>
      </c>
      <c r="L32" t="s">
        <v>71</v>
      </c>
    </row>
    <row r="33" spans="4:12" x14ac:dyDescent="0.25">
      <c r="D33">
        <v>2008</v>
      </c>
      <c r="I33" s="102" t="s">
        <v>72</v>
      </c>
      <c r="J33" t="s">
        <v>73</v>
      </c>
      <c r="L33" t="s">
        <v>74</v>
      </c>
    </row>
    <row r="34" spans="4:12" x14ac:dyDescent="0.25">
      <c r="D34">
        <v>2007</v>
      </c>
      <c r="L34" t="s">
        <v>75</v>
      </c>
    </row>
    <row r="35" spans="4:12" x14ac:dyDescent="0.25">
      <c r="D35">
        <v>2006</v>
      </c>
    </row>
    <row r="36" spans="4:12" x14ac:dyDescent="0.25">
      <c r="D36">
        <v>2005</v>
      </c>
    </row>
    <row r="37" spans="4:12" x14ac:dyDescent="0.25">
      <c r="D37">
        <v>2004</v>
      </c>
    </row>
    <row r="38" spans="4:12" x14ac:dyDescent="0.25">
      <c r="D38">
        <v>2003</v>
      </c>
    </row>
    <row r="39" spans="4:12" x14ac:dyDescent="0.25">
      <c r="D39">
        <v>2002</v>
      </c>
    </row>
    <row r="40" spans="4:12" x14ac:dyDescent="0.25">
      <c r="D40">
        <v>2001</v>
      </c>
    </row>
    <row r="41" spans="4:12" x14ac:dyDescent="0.25">
      <c r="D41">
        <v>2000</v>
      </c>
    </row>
    <row r="42" spans="4:12" x14ac:dyDescent="0.25">
      <c r="D42">
        <v>1999</v>
      </c>
    </row>
    <row r="43" spans="4:12" x14ac:dyDescent="0.25">
      <c r="D43">
        <v>1998</v>
      </c>
    </row>
    <row r="44" spans="4:12" x14ac:dyDescent="0.25">
      <c r="D44">
        <v>1997</v>
      </c>
    </row>
    <row r="45" spans="4:12" x14ac:dyDescent="0.25">
      <c r="D45">
        <v>1996</v>
      </c>
    </row>
    <row r="46" spans="4:12" x14ac:dyDescent="0.25">
      <c r="D46">
        <v>1995</v>
      </c>
    </row>
    <row r="47" spans="4:12" x14ac:dyDescent="0.25">
      <c r="D47">
        <v>1994</v>
      </c>
    </row>
    <row r="48" spans="4:12" x14ac:dyDescent="0.25">
      <c r="D48">
        <v>1993</v>
      </c>
    </row>
    <row r="49" spans="4:4" x14ac:dyDescent="0.25">
      <c r="D49">
        <v>1992</v>
      </c>
    </row>
    <row r="50" spans="4:4" x14ac:dyDescent="0.25">
      <c r="D50">
        <v>1991</v>
      </c>
    </row>
    <row r="51" spans="4:4" x14ac:dyDescent="0.25">
      <c r="D51">
        <v>1990</v>
      </c>
    </row>
    <row r="52" spans="4:4" x14ac:dyDescent="0.25">
      <c r="D52">
        <v>1989</v>
      </c>
    </row>
    <row r="53" spans="4:4" x14ac:dyDescent="0.25">
      <c r="D53">
        <v>1988</v>
      </c>
    </row>
    <row r="54" spans="4:4" x14ac:dyDescent="0.25">
      <c r="D54">
        <v>1987</v>
      </c>
    </row>
    <row r="55" spans="4:4" x14ac:dyDescent="0.25">
      <c r="D55">
        <v>1986</v>
      </c>
    </row>
    <row r="56" spans="4:4" x14ac:dyDescent="0.25">
      <c r="D56">
        <v>1985</v>
      </c>
    </row>
    <row r="57" spans="4:4" x14ac:dyDescent="0.25">
      <c r="D57">
        <v>1984</v>
      </c>
    </row>
    <row r="58" spans="4:4" x14ac:dyDescent="0.25">
      <c r="D58">
        <v>1983</v>
      </c>
    </row>
    <row r="59" spans="4:4" x14ac:dyDescent="0.25">
      <c r="D59">
        <v>1982</v>
      </c>
    </row>
    <row r="60" spans="4:4" x14ac:dyDescent="0.25">
      <c r="D60">
        <v>1981</v>
      </c>
    </row>
    <row r="61" spans="4:4" x14ac:dyDescent="0.25">
      <c r="D61">
        <v>1980</v>
      </c>
    </row>
    <row r="62" spans="4:4" x14ac:dyDescent="0.25">
      <c r="D62">
        <v>1979</v>
      </c>
    </row>
    <row r="63" spans="4:4" x14ac:dyDescent="0.25">
      <c r="D63">
        <v>1978</v>
      </c>
    </row>
    <row r="64" spans="4:4" x14ac:dyDescent="0.25">
      <c r="D64">
        <v>1977</v>
      </c>
    </row>
    <row r="65" spans="4:4" x14ac:dyDescent="0.25">
      <c r="D65">
        <v>1976</v>
      </c>
    </row>
    <row r="66" spans="4:4" x14ac:dyDescent="0.25">
      <c r="D66">
        <v>1975</v>
      </c>
    </row>
    <row r="67" spans="4:4" x14ac:dyDescent="0.25">
      <c r="D67">
        <v>1974</v>
      </c>
    </row>
    <row r="68" spans="4:4" x14ac:dyDescent="0.25">
      <c r="D68">
        <v>1973</v>
      </c>
    </row>
    <row r="69" spans="4:4" x14ac:dyDescent="0.25">
      <c r="D69">
        <v>1972</v>
      </c>
    </row>
    <row r="70" spans="4:4" x14ac:dyDescent="0.25">
      <c r="D70">
        <v>1971</v>
      </c>
    </row>
    <row r="71" spans="4:4" x14ac:dyDescent="0.25">
      <c r="D71">
        <v>1970</v>
      </c>
    </row>
    <row r="72" spans="4:4" x14ac:dyDescent="0.25">
      <c r="D72">
        <v>1969</v>
      </c>
    </row>
    <row r="73" spans="4:4" x14ac:dyDescent="0.25">
      <c r="D73">
        <v>1968</v>
      </c>
    </row>
    <row r="74" spans="4:4" x14ac:dyDescent="0.25">
      <c r="D74">
        <v>1967</v>
      </c>
    </row>
    <row r="75" spans="4:4" x14ac:dyDescent="0.25">
      <c r="D75">
        <v>1966</v>
      </c>
    </row>
    <row r="76" spans="4:4" x14ac:dyDescent="0.25">
      <c r="D76">
        <v>1965</v>
      </c>
    </row>
    <row r="77" spans="4:4" x14ac:dyDescent="0.25">
      <c r="D77">
        <v>1964</v>
      </c>
    </row>
    <row r="78" spans="4:4" x14ac:dyDescent="0.25">
      <c r="D78">
        <v>1963</v>
      </c>
    </row>
    <row r="79" spans="4:4" x14ac:dyDescent="0.25">
      <c r="D79">
        <v>1962</v>
      </c>
    </row>
    <row r="80" spans="4:4" x14ac:dyDescent="0.25">
      <c r="D80">
        <v>1961</v>
      </c>
    </row>
    <row r="81" spans="4:4" x14ac:dyDescent="0.25">
      <c r="D81">
        <v>1960</v>
      </c>
    </row>
    <row r="82" spans="4:4" x14ac:dyDescent="0.25">
      <c r="D82">
        <v>1959</v>
      </c>
    </row>
    <row r="83" spans="4:4" x14ac:dyDescent="0.25">
      <c r="D83">
        <v>1958</v>
      </c>
    </row>
    <row r="84" spans="4:4" x14ac:dyDescent="0.25">
      <c r="D84">
        <v>1957</v>
      </c>
    </row>
    <row r="85" spans="4:4" x14ac:dyDescent="0.25">
      <c r="D85">
        <v>1956</v>
      </c>
    </row>
    <row r="86" spans="4:4" x14ac:dyDescent="0.25">
      <c r="D86">
        <v>1955</v>
      </c>
    </row>
    <row r="87" spans="4:4" x14ac:dyDescent="0.25">
      <c r="D87">
        <v>1954</v>
      </c>
    </row>
    <row r="88" spans="4:4" x14ac:dyDescent="0.25">
      <c r="D88">
        <v>1953</v>
      </c>
    </row>
    <row r="89" spans="4:4" x14ac:dyDescent="0.25">
      <c r="D89">
        <v>1952</v>
      </c>
    </row>
    <row r="90" spans="4:4" x14ac:dyDescent="0.25">
      <c r="D90">
        <v>1951</v>
      </c>
    </row>
    <row r="91" spans="4:4" x14ac:dyDescent="0.25">
      <c r="D91">
        <v>1950</v>
      </c>
    </row>
  </sheetData>
  <autoFilter ref="L19:L34" xr:uid="{00000000-0009-0000-0000-000001000000}">
    <sortState xmlns:xlrd2="http://schemas.microsoft.com/office/spreadsheetml/2017/richdata2" ref="L20:L34">
      <sortCondition ref="L19:L34"/>
    </sortState>
  </autoFilter>
  <mergeCells count="3">
    <mergeCell ref="A1:B1"/>
    <mergeCell ref="A2:F2"/>
    <mergeCell ref="A3:F3"/>
  </mergeCells>
  <dataValidations xWindow="129" yWindow="441" count="12">
    <dataValidation type="custom" allowBlank="1" showInputMessage="1" showErrorMessage="1" errorTitle="خطأ" error="الرقم الوطني خطأ في حال لم تكن تحمل الجنسية السورية أو الفلسطينية السورية عليك إدخال رقم جواز السفر أو رقمك القومي في الحقل المخصص" promptTitle="الرقم الوطني" prompt="يجب أن تدخل الرقم الوطني من اليسار إلى اليمين_x000a_في حال لم تكن تحمل الجنسية السورية عليك إدخال رقم جواز سفرك أو رقمك القومي" sqref="A5" xr:uid="{00000000-0002-0000-0100-000000000000}">
      <formula1>AND(OR(LEFT(A5,1)="0",LEFT(A5,1)="1",LEFT(A5,1)="9"),LEFT(A5,2)&lt;&gt;"00",LEN(A5)=11)</formula1>
    </dataValidation>
    <dataValidation type="custom" allowBlank="1" showInputMessage="1" showErrorMessage="1" errorTitle="خطأ" error="رقم الموبايل غير صحيح" sqref="E5" xr:uid="{00000000-0002-0000-0100-000001000000}">
      <formula1>AND(LEFT(E5,2)="09",LEN(E5)=10)</formula1>
    </dataValidation>
    <dataValidation type="date" allowBlank="1" showInputMessage="1" showErrorMessage="1" promptTitle="يجب أن يكون التاريخ " prompt="يوم / شهر / سنة" sqref="A11" xr:uid="{00000000-0002-0000-0100-000002000000}">
      <formula1>18264</formula1>
      <formula2>44196</formula2>
    </dataValidation>
    <dataValidation allowBlank="1" showInputMessage="1" showErrorMessage="1" promptTitle="اسم الأب باللغة الانكليزية" prompt="يجب أن يكون صحيح لأن سيتم إعتماده في جميع الوثائق الجامعية" sqref="D8" xr:uid="{00000000-0002-0000-0100-000003000000}"/>
    <dataValidation allowBlank="1" showInputMessage="1" showErrorMessage="1" promptTitle="اسم الأم باللغة الانكليزية" prompt="يجب أن يكون صحيح لأن سيتم إعتماده في جميع الوثائق الجامعية" sqref="E8" xr:uid="{00000000-0002-0000-0100-000004000000}"/>
    <dataValidation allowBlank="1" showInputMessage="1" showErrorMessage="1" promptTitle="مكان الميلاد باللغة الانكليزية" prompt="يجب أن يكون صحيح لأن سيتم إعتماده في جميع الوثائق الجامعية" sqref="F8" xr:uid="{00000000-0002-0000-0100-000005000000}"/>
    <dataValidation type="list" allowBlank="1" showInputMessage="1" showErrorMessage="1" sqref="F11" xr:uid="{00000000-0002-0000-0100-000006000000}">
      <formula1>$D$18:$D$91</formula1>
    </dataValidation>
    <dataValidation type="custom" allowBlank="1" showInputMessage="1" showErrorMessage="1" errorTitle="خطأ" error="رقم الهاتف غير صحيح_x000a_يجب كتابة نداء المحافظة ثم رقم الهاتف_x000a_" sqref="D5" xr:uid="{00000000-0002-0000-0100-000007000000}">
      <formula1>AND(LEFT(D5,1)="0",AND(LEN(D5)&gt;8,LEN(D5)&lt;12))</formula1>
    </dataValidation>
    <dataValidation type="list" allowBlank="1" showInputMessage="1" showErrorMessage="1" sqref="D11" xr:uid="{00000000-0002-0000-0100-000008000000}">
      <formula1>$F$20:$F$21</formula1>
    </dataValidation>
    <dataValidation type="list" allowBlank="1" showInputMessage="1" showErrorMessage="1" sqref="E11" xr:uid="{00000000-0002-0000-0100-000009000000}">
      <formula1>$G$20:$G$22</formula1>
    </dataValidation>
    <dataValidation type="list" allowBlank="1" showInputMessage="1" showErrorMessage="1" sqref="G11" xr:uid="{00000000-0002-0000-0100-00000A000000}">
      <formula1>$J$19:$J$33</formula1>
    </dataValidation>
    <dataValidation type="list" allowBlank="1" showInputMessage="1" showErrorMessage="1" sqref="C11" xr:uid="{00000000-0002-0000-0100-00000B000000}">
      <formula1>$L$19:$L$34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Worksheet____4"/>
  <dimension ref="A1:CA65"/>
  <sheetViews>
    <sheetView showGridLines="0" rightToLeft="1" zoomScale="85" zoomScaleNormal="85" workbookViewId="0">
      <selection activeCell="V10" sqref="V10:AA10"/>
    </sheetView>
  </sheetViews>
  <sheetFormatPr defaultColWidth="9" defaultRowHeight="14.25" customHeight="1" x14ac:dyDescent="0.25"/>
  <cols>
    <col min="1" max="8" width="4.19921875" style="61" customWidth="1"/>
    <col min="9" max="9" width="5.19921875" style="61" bestFit="1" customWidth="1"/>
    <col min="10" max="10" width="5.8984375" style="61" customWidth="1"/>
    <col min="11" max="16" width="4.19921875" style="61" customWidth="1"/>
    <col min="17" max="17" width="6.19921875" style="61" bestFit="1" customWidth="1"/>
    <col min="18" max="33" width="4.19921875" style="61" customWidth="1"/>
    <col min="34" max="40" width="4" style="61" customWidth="1"/>
    <col min="41" max="41" width="48.09765625" style="62" bestFit="1" customWidth="1"/>
    <col min="42" max="54" width="4" style="62" customWidth="1"/>
    <col min="55" max="56" width="3.19921875" style="62" customWidth="1"/>
    <col min="57" max="57" width="34.09765625" style="62" customWidth="1"/>
    <col min="58" max="58" width="20.19921875" style="62" customWidth="1"/>
    <col min="59" max="59" width="9.19921875" style="62" customWidth="1"/>
    <col min="60" max="62" width="9" style="62" customWidth="1"/>
    <col min="63" max="63" width="5.8984375" style="62" customWidth="1"/>
    <col min="64" max="64" width="3.19921875" style="62" customWidth="1"/>
    <col min="65" max="65" width="4.19921875" style="62" bestFit="1" customWidth="1"/>
    <col min="66" max="66" width="26.19921875" style="62" bestFit="1" customWidth="1"/>
    <col min="67" max="67" width="5.09765625" style="62" bestFit="1" customWidth="1"/>
    <col min="68" max="68" width="4.8984375" style="62" bestFit="1" customWidth="1"/>
    <col min="69" max="69" width="2.09765625" style="62" customWidth="1"/>
    <col min="70" max="71" width="5.8984375" style="62" bestFit="1" customWidth="1"/>
    <col min="72" max="72" width="7.8984375" style="62" bestFit="1" customWidth="1"/>
    <col min="73" max="73" width="9" style="62" customWidth="1"/>
    <col min="74" max="74" width="35.19921875" style="62" customWidth="1"/>
    <col min="75" max="76" width="9" style="62" customWidth="1"/>
    <col min="77" max="77" width="23" style="62" customWidth="1"/>
    <col min="78" max="78" width="9" style="60" customWidth="1"/>
    <col min="79" max="79" width="23" style="61" customWidth="1"/>
    <col min="80" max="80" width="9" style="61" customWidth="1"/>
    <col min="81" max="16384" width="9" style="61"/>
  </cols>
  <sheetData>
    <row r="1" spans="1:79" s="55" customFormat="1" ht="21" customHeight="1" thickBot="1" x14ac:dyDescent="0.3">
      <c r="A1" s="330" t="s">
        <v>78</v>
      </c>
      <c r="B1" s="330"/>
      <c r="C1" s="330"/>
      <c r="D1" s="333">
        <f>'إدخال البيانات'!C1</f>
        <v>0</v>
      </c>
      <c r="E1" s="334"/>
      <c r="F1" s="334"/>
      <c r="G1" s="330" t="s">
        <v>79</v>
      </c>
      <c r="H1" s="330"/>
      <c r="I1" s="330"/>
      <c r="J1" s="331" t="str">
        <f>IFERROR(VLOOKUP($D$1,ورقة2!$A$2:$Z$13999,2,0),"")</f>
        <v/>
      </c>
      <c r="K1" s="331"/>
      <c r="L1" s="331"/>
      <c r="M1" s="330" t="s">
        <v>80</v>
      </c>
      <c r="N1" s="330"/>
      <c r="O1" s="330"/>
      <c r="P1" s="326" t="e">
        <f>'إدخال البيانات'!A7</f>
        <v>#N/A</v>
      </c>
      <c r="Q1" s="326"/>
      <c r="R1" s="326"/>
      <c r="S1" s="330" t="s">
        <v>81</v>
      </c>
      <c r="T1" s="330"/>
      <c r="U1" s="330"/>
      <c r="V1" s="326" t="e">
        <f>'إدخال البيانات'!B7</f>
        <v>#N/A</v>
      </c>
      <c r="W1" s="326"/>
      <c r="X1" s="326"/>
      <c r="Y1" s="330" t="s">
        <v>42</v>
      </c>
      <c r="Z1" s="330"/>
      <c r="AA1" s="330"/>
      <c r="AB1" s="345" t="e">
        <f>'إدخال البيانات'!A10</f>
        <v>#N/A</v>
      </c>
      <c r="AC1" s="345"/>
      <c r="AD1" s="345"/>
      <c r="AE1" s="330" t="s">
        <v>43</v>
      </c>
      <c r="AF1" s="330"/>
      <c r="AG1" s="330"/>
      <c r="AH1" s="343" t="e">
        <f>'إدخال البيانات'!B10</f>
        <v>#N/A</v>
      </c>
      <c r="AI1" s="344"/>
      <c r="AJ1" s="344"/>
      <c r="AK1" s="344"/>
      <c r="AL1" s="344"/>
      <c r="AN1" s="55">
        <f>الإستمارة!AJ1</f>
        <v>0</v>
      </c>
      <c r="AO1" s="56" t="s">
        <v>82</v>
      </c>
      <c r="AP1" s="56"/>
      <c r="AQ1" s="56"/>
      <c r="AR1" s="56"/>
      <c r="AS1" s="56"/>
      <c r="AT1" s="56"/>
      <c r="AU1" s="56"/>
      <c r="AV1" s="56" t="s">
        <v>82</v>
      </c>
      <c r="AW1" s="56"/>
      <c r="AX1" s="56"/>
      <c r="AY1" s="56"/>
      <c r="AZ1" s="56"/>
      <c r="BA1" s="56"/>
      <c r="BB1" s="56"/>
      <c r="BC1" s="56"/>
      <c r="BD1" s="56"/>
      <c r="BF1" s="57" t="e">
        <f>IF($D$2="الأولى",BN21,IF($D$2="الثانية",BN36,IF($D$2="الثالثة",BN50,"")))</f>
        <v>#N/A</v>
      </c>
      <c r="BG1" s="56" t="e">
        <f t="shared" ref="BG1:BG7" si="0">IF($D$2="الأولى",BM21,IF($D$2="الثانية",BM36,IF($D$2="الثالثة",BM50,"")))</f>
        <v>#N/A</v>
      </c>
      <c r="BH1" s="56"/>
      <c r="BI1" s="56"/>
      <c r="BJ1" s="56"/>
      <c r="BK1" s="56"/>
      <c r="BL1" s="57"/>
      <c r="BM1" s="57"/>
      <c r="BN1" s="57"/>
      <c r="BO1" s="57"/>
      <c r="BP1" s="57"/>
      <c r="BQ1" s="57"/>
      <c r="BR1" s="57"/>
      <c r="BS1" s="57" t="s">
        <v>83</v>
      </c>
      <c r="BT1" s="56" t="s">
        <v>84</v>
      </c>
      <c r="BU1" s="56"/>
      <c r="BV1" s="56"/>
      <c r="BW1" s="56"/>
      <c r="BX1" s="56"/>
      <c r="BY1" s="56"/>
      <c r="BZ1" s="132"/>
    </row>
    <row r="2" spans="1:79" s="58" customFormat="1" ht="21" customHeight="1" thickTop="1" thickBot="1" x14ac:dyDescent="0.3">
      <c r="A2" s="330" t="s">
        <v>85</v>
      </c>
      <c r="B2" s="330"/>
      <c r="C2" s="330"/>
      <c r="D2" s="335" t="e">
        <f>VLOOKUP($D$1,ورقة2!A2:Z13999,9,0)</f>
        <v>#N/A</v>
      </c>
      <c r="E2" s="335"/>
      <c r="F2" s="335"/>
      <c r="G2" s="330"/>
      <c r="H2" s="330"/>
      <c r="I2" s="330"/>
      <c r="J2" s="347" t="e">
        <f>'إدخال البيانات'!F7</f>
        <v>#N/A</v>
      </c>
      <c r="K2" s="348"/>
      <c r="L2" s="349"/>
      <c r="M2" s="330" t="s">
        <v>86</v>
      </c>
      <c r="N2" s="330"/>
      <c r="O2" s="330"/>
      <c r="P2" s="326" t="e">
        <f>'إدخال البيانات'!E7</f>
        <v>#N/A</v>
      </c>
      <c r="Q2" s="326"/>
      <c r="R2" s="326"/>
      <c r="S2" s="330" t="s">
        <v>87</v>
      </c>
      <c r="T2" s="330"/>
      <c r="U2" s="330"/>
      <c r="V2" s="326" t="e">
        <f>'إدخال البيانات'!D7</f>
        <v>#N/A</v>
      </c>
      <c r="W2" s="326"/>
      <c r="X2" s="326"/>
      <c r="Y2" s="330" t="s">
        <v>88</v>
      </c>
      <c r="Z2" s="330"/>
      <c r="AA2" s="330"/>
      <c r="AB2" s="326" t="e">
        <f>'إدخال البيانات'!C7</f>
        <v>#N/A</v>
      </c>
      <c r="AC2" s="326"/>
      <c r="AD2" s="326"/>
      <c r="AE2" s="330" t="s">
        <v>89</v>
      </c>
      <c r="AF2" s="330"/>
      <c r="AG2" s="330"/>
      <c r="AH2" s="326"/>
      <c r="AI2" s="326"/>
      <c r="AJ2" s="326"/>
      <c r="AK2" s="339"/>
      <c r="AL2" s="339"/>
      <c r="AO2" s="57" t="s">
        <v>90</v>
      </c>
      <c r="AP2" s="57"/>
      <c r="AQ2" s="57"/>
      <c r="AR2" s="57"/>
      <c r="AS2" s="57"/>
      <c r="AT2" s="57"/>
      <c r="AU2" s="57"/>
      <c r="AV2" s="57" t="s">
        <v>90</v>
      </c>
      <c r="AW2" s="57"/>
      <c r="AX2" s="57"/>
      <c r="AY2" s="57"/>
      <c r="AZ2" s="57"/>
      <c r="BA2" s="57"/>
      <c r="BB2" s="57"/>
      <c r="BC2" s="57"/>
      <c r="BD2" s="57"/>
      <c r="BF2" s="57" t="e">
        <f t="shared" ref="BF2:BF7" si="1">IF($D$2="الأولى",BN22,IF($D$2="الثانية",BN37,IF($D$2="الثالثة",BN51,"")))</f>
        <v>#N/A</v>
      </c>
      <c r="BG2" s="56" t="e">
        <f t="shared" si="0"/>
        <v>#N/A</v>
      </c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 t="s">
        <v>91</v>
      </c>
      <c r="BT2" s="57" t="s">
        <v>92</v>
      </c>
      <c r="BU2" s="57"/>
      <c r="BV2" s="57"/>
      <c r="BW2" s="57"/>
      <c r="BX2" s="57"/>
      <c r="BY2" s="57"/>
      <c r="BZ2" s="128"/>
    </row>
    <row r="3" spans="1:79" s="58" customFormat="1" ht="21" customHeight="1" thickTop="1" thickBot="1" x14ac:dyDescent="0.3">
      <c r="A3" s="330" t="s">
        <v>45</v>
      </c>
      <c r="B3" s="330"/>
      <c r="C3" s="330"/>
      <c r="D3" s="327" t="e">
        <f>'إدخال البيانات'!D10</f>
        <v>#N/A</v>
      </c>
      <c r="E3" s="327"/>
      <c r="F3" s="327"/>
      <c r="G3" s="330" t="s">
        <v>44</v>
      </c>
      <c r="H3" s="330"/>
      <c r="I3" s="330"/>
      <c r="J3" s="326" t="e">
        <f>'إدخال البيانات'!C10</f>
        <v>#N/A</v>
      </c>
      <c r="K3" s="326"/>
      <c r="L3" s="326"/>
      <c r="M3" s="330" t="s">
        <v>20</v>
      </c>
      <c r="N3" s="330"/>
      <c r="O3" s="330"/>
      <c r="P3" s="327" t="e">
        <f>IF(OR(J3='إدخال البيانات'!L19,'إختيار المقررات'!J3='إدخال البيانات'!L20),'إدخال البيانات'!A5,'إدخال البيانات'!B5)</f>
        <v>#N/A</v>
      </c>
      <c r="Q3" s="327"/>
      <c r="R3" s="327"/>
      <c r="S3" s="330" t="s">
        <v>93</v>
      </c>
      <c r="T3" s="330"/>
      <c r="U3" s="330"/>
      <c r="V3" s="327" t="str">
        <f>IFERROR(IF(J3='إدخال البيانات'!L19,VLOOKUP(LEFT('إدخال البيانات'!A5,2),'إدخال البيانات'!I20:J33,2,0)),"غير سوري")</f>
        <v>غير سوري</v>
      </c>
      <c r="W3" s="327"/>
      <c r="X3" s="327"/>
      <c r="Y3" s="330" t="s">
        <v>22</v>
      </c>
      <c r="Z3" s="330"/>
      <c r="AA3" s="330"/>
      <c r="AB3" s="327" t="e">
        <f>IF(J3='إدخال البيانات'!L19,'إدخال البيانات'!C5,"غير سوري")</f>
        <v>#N/A</v>
      </c>
      <c r="AC3" s="327">
        <f>'إدخال البيانات'!C8</f>
        <v>0</v>
      </c>
      <c r="AD3" s="327"/>
      <c r="AE3" s="330" t="s">
        <v>35</v>
      </c>
      <c r="AF3" s="330"/>
      <c r="AG3" s="330"/>
      <c r="AH3" s="340" t="e">
        <f>IF(AND(OR(J3="العربية السورية",J3="الفلسطينية السورية"),D3="ذكر"),'إدخال البيانات'!G5,"لايوجد")</f>
        <v>#N/A</v>
      </c>
      <c r="AI3" s="341"/>
      <c r="AJ3" s="341"/>
      <c r="AK3" s="341"/>
      <c r="AL3" s="341"/>
      <c r="AO3" s="57" t="s">
        <v>94</v>
      </c>
      <c r="AP3" s="57"/>
      <c r="AQ3" s="57"/>
      <c r="AR3" s="57"/>
      <c r="AS3" s="57"/>
      <c r="AT3" s="57"/>
      <c r="AU3" s="57"/>
      <c r="AV3" s="57" t="s">
        <v>94</v>
      </c>
      <c r="AW3" s="57"/>
      <c r="AX3" s="57"/>
      <c r="AY3" s="57"/>
      <c r="AZ3" s="57"/>
      <c r="BA3" s="57"/>
      <c r="BB3" s="57"/>
      <c r="BC3" s="57"/>
      <c r="BD3" s="57"/>
      <c r="BF3" s="57" t="e">
        <f t="shared" si="1"/>
        <v>#N/A</v>
      </c>
      <c r="BG3" s="56" t="e">
        <f t="shared" si="0"/>
        <v>#N/A</v>
      </c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128"/>
    </row>
    <row r="4" spans="1:79" s="58" customFormat="1" ht="25.2" customHeight="1" thickTop="1" thickBot="1" x14ac:dyDescent="0.3">
      <c r="A4" s="330" t="s">
        <v>95</v>
      </c>
      <c r="B4" s="330"/>
      <c r="C4" s="330"/>
      <c r="D4" s="328" t="e">
        <f>'إدخال البيانات'!E10</f>
        <v>#N/A</v>
      </c>
      <c r="E4" s="328"/>
      <c r="F4" s="328"/>
      <c r="G4" s="329" t="s">
        <v>96</v>
      </c>
      <c r="H4" s="329"/>
      <c r="I4" s="329"/>
      <c r="J4" s="332" t="e">
        <f>'إدخال البيانات'!F10</f>
        <v>#N/A</v>
      </c>
      <c r="K4" s="332"/>
      <c r="L4" s="332"/>
      <c r="M4" s="329" t="s">
        <v>97</v>
      </c>
      <c r="N4" s="329"/>
      <c r="O4" s="329"/>
      <c r="P4" s="328" t="e">
        <f>'إدخال البيانات'!G10</f>
        <v>#N/A</v>
      </c>
      <c r="Q4" s="328"/>
      <c r="R4" s="328"/>
      <c r="S4" s="329" t="s">
        <v>98</v>
      </c>
      <c r="T4" s="329"/>
      <c r="U4" s="329"/>
      <c r="V4" s="342">
        <f>'إدخال البيانات'!E5</f>
        <v>0</v>
      </c>
      <c r="W4" s="328"/>
      <c r="X4" s="328"/>
      <c r="Y4" s="329" t="s">
        <v>99</v>
      </c>
      <c r="Z4" s="329"/>
      <c r="AA4" s="329"/>
      <c r="AB4" s="342">
        <f>'إدخال البيانات'!D5</f>
        <v>0</v>
      </c>
      <c r="AC4" s="328">
        <f>'إدخال البيانات'!D8</f>
        <v>0</v>
      </c>
      <c r="AD4" s="328"/>
      <c r="AE4" s="329" t="s">
        <v>25</v>
      </c>
      <c r="AF4" s="329"/>
      <c r="AG4" s="329"/>
      <c r="AH4" s="340">
        <f>'إدخال البيانات'!F5</f>
        <v>0</v>
      </c>
      <c r="AI4" s="341"/>
      <c r="AJ4" s="341"/>
      <c r="AK4" s="341"/>
      <c r="AL4" s="341"/>
      <c r="AO4" s="51" t="s">
        <v>2527</v>
      </c>
      <c r="AP4" s="57"/>
      <c r="AQ4" s="57"/>
      <c r="AR4" s="57"/>
      <c r="AS4" s="57"/>
      <c r="AT4" s="57"/>
      <c r="AU4" s="57"/>
      <c r="AV4" s="51" t="s">
        <v>2527</v>
      </c>
      <c r="AW4" s="57"/>
      <c r="AX4" s="57"/>
      <c r="AY4" s="57"/>
      <c r="AZ4" s="57"/>
      <c r="BA4" s="57"/>
      <c r="BB4" s="57"/>
      <c r="BC4" s="56"/>
      <c r="BD4" s="57"/>
      <c r="BF4" s="57" t="e">
        <f t="shared" si="1"/>
        <v>#N/A</v>
      </c>
      <c r="BG4" s="56" t="e">
        <f t="shared" si="0"/>
        <v>#N/A</v>
      </c>
      <c r="BH4" s="57"/>
      <c r="BI4" s="57"/>
      <c r="BJ4" s="57"/>
      <c r="BK4" s="57"/>
      <c r="BL4" s="57"/>
      <c r="BM4" s="57"/>
      <c r="BN4" s="57"/>
      <c r="BO4" s="57"/>
      <c r="BP4" s="57"/>
      <c r="BQ4" s="52"/>
      <c r="BR4" s="57"/>
      <c r="BS4" s="57"/>
      <c r="BT4" s="57"/>
      <c r="BU4" s="57"/>
      <c r="BV4" s="57"/>
      <c r="BW4" s="57"/>
      <c r="BX4" s="57"/>
      <c r="BY4" s="57"/>
      <c r="BZ4" s="128"/>
    </row>
    <row r="5" spans="1:79" s="58" customFormat="1" ht="25.2" customHeight="1" thickTop="1" thickBot="1" x14ac:dyDescent="0.3">
      <c r="A5" s="323" t="s">
        <v>100</v>
      </c>
      <c r="B5" s="324"/>
      <c r="C5" s="325"/>
      <c r="D5" s="336"/>
      <c r="E5" s="337"/>
      <c r="F5" s="337"/>
      <c r="G5" s="337"/>
      <c r="H5" s="337"/>
      <c r="I5" s="337"/>
      <c r="J5" s="337"/>
      <c r="K5" s="337"/>
      <c r="L5" s="338"/>
      <c r="M5" s="329" t="s">
        <v>101</v>
      </c>
      <c r="N5" s="329"/>
      <c r="O5" s="329"/>
      <c r="P5" s="328" t="e">
        <f>IF(VLOOKUP($D$1,ورقة2!A2:U13999,18,0)="","",VLOOKUP($D$1,ورقة2!A2:U13999,18,0))</f>
        <v>#N/A</v>
      </c>
      <c r="Q5" s="328"/>
      <c r="R5" s="328"/>
      <c r="S5" s="329" t="s">
        <v>102</v>
      </c>
      <c r="T5" s="329"/>
      <c r="U5" s="329"/>
      <c r="V5" s="346" t="e">
        <f>IF(VLOOKUP($D$1,ورقة2!A2:U13999,19,0)="","",VLOOKUP($D$1,ورقة2!A2:U13999,19,0))</f>
        <v>#N/A</v>
      </c>
      <c r="W5" s="346"/>
      <c r="X5" s="346"/>
      <c r="Y5" s="329" t="s">
        <v>103</v>
      </c>
      <c r="Z5" s="329"/>
      <c r="AA5" s="329"/>
      <c r="AB5" s="328" t="e">
        <f>VLOOKUP($D$1,ورقة2!A2:U13999,20,0)</f>
        <v>#N/A</v>
      </c>
      <c r="AC5" s="328"/>
      <c r="AD5" s="328"/>
      <c r="AE5" s="330"/>
      <c r="AF5" s="330"/>
      <c r="AG5" s="330"/>
      <c r="AH5" s="158"/>
      <c r="AI5" s="158"/>
      <c r="AJ5" s="158"/>
      <c r="AK5" s="159"/>
      <c r="AL5" s="159"/>
      <c r="AO5" s="57" t="s">
        <v>104</v>
      </c>
      <c r="AP5" s="57"/>
      <c r="AQ5" s="57"/>
      <c r="AR5" s="57"/>
      <c r="AS5" s="57"/>
      <c r="AT5" s="57"/>
      <c r="AU5" s="57"/>
      <c r="AV5" s="57" t="s">
        <v>104</v>
      </c>
      <c r="AW5" s="57"/>
      <c r="AX5" s="57"/>
      <c r="AY5" s="57"/>
      <c r="AZ5" s="57"/>
      <c r="BA5" s="57"/>
      <c r="BB5" s="57"/>
      <c r="BC5" s="57"/>
      <c r="BD5" s="57"/>
      <c r="BF5" s="57" t="e">
        <f t="shared" si="1"/>
        <v>#N/A</v>
      </c>
      <c r="BG5" s="56" t="e">
        <f t="shared" si="0"/>
        <v>#N/A</v>
      </c>
      <c r="BH5" s="57"/>
      <c r="BI5" s="57"/>
      <c r="BJ5" s="57"/>
      <c r="BK5" s="57"/>
      <c r="BL5" s="129">
        <v>1</v>
      </c>
      <c r="BM5" s="129"/>
      <c r="BN5" s="129" t="s">
        <v>105</v>
      </c>
      <c r="BO5" s="57"/>
      <c r="BP5" s="57"/>
      <c r="BQ5" s="57"/>
      <c r="BR5" s="57"/>
      <c r="BS5" s="57" t="str">
        <f>IF(AND(BS6="",BS7="",BS8="",BS9="",BS10="",BS11="",BS12=""),"",BL5)</f>
        <v/>
      </c>
      <c r="BT5" s="57" t="str">
        <f>IF(AND(BT6="",BT7="",BT8="",BT9="",BT10="",BT11="",BT12=""),"",BL5)</f>
        <v/>
      </c>
      <c r="BU5" s="57"/>
      <c r="BV5" s="52"/>
      <c r="BW5" s="57"/>
      <c r="BX5" s="57"/>
      <c r="BY5" s="57"/>
      <c r="BZ5" s="128"/>
    </row>
    <row r="6" spans="1:79" s="58" customFormat="1" ht="25.2" customHeight="1" thickTop="1" thickBot="1" x14ac:dyDescent="0.3">
      <c r="A6" s="26"/>
      <c r="B6" s="26"/>
      <c r="C6" s="26"/>
      <c r="AK6" s="26"/>
      <c r="AL6" s="26"/>
      <c r="AM6" s="26"/>
      <c r="AN6" s="26"/>
      <c r="AO6" s="57" t="s">
        <v>106</v>
      </c>
      <c r="AP6" s="57"/>
      <c r="AQ6" s="57"/>
      <c r="AR6" s="57"/>
      <c r="AS6" s="57"/>
      <c r="AT6" s="57"/>
      <c r="AU6" s="57"/>
      <c r="AV6" s="57" t="s">
        <v>106</v>
      </c>
      <c r="AW6" s="57"/>
      <c r="AX6" s="57"/>
      <c r="AY6" s="57"/>
      <c r="AZ6" s="57"/>
      <c r="BA6" s="57"/>
      <c r="BB6" s="57"/>
      <c r="BC6" s="57"/>
      <c r="BD6" s="57"/>
      <c r="BF6" s="57" t="e">
        <f t="shared" si="1"/>
        <v>#N/A</v>
      </c>
      <c r="BG6" s="56" t="e">
        <f t="shared" si="0"/>
        <v>#N/A</v>
      </c>
      <c r="BH6" s="57"/>
      <c r="BI6" s="57"/>
      <c r="BJ6" s="57"/>
      <c r="BK6" s="57" t="str">
        <f>IF(BR6="م",BL6,"")</f>
        <v/>
      </c>
      <c r="BL6" s="53">
        <v>2</v>
      </c>
      <c r="BM6" s="53">
        <v>41</v>
      </c>
      <c r="BN6" s="53" t="s">
        <v>827</v>
      </c>
      <c r="BO6" s="57" t="s">
        <v>107</v>
      </c>
      <c r="BP6" s="57" t="s">
        <v>108</v>
      </c>
      <c r="BQ6" s="57" t="str">
        <f t="shared" ref="BQ6:BQ11" si="2">IFERROR(VLOOKUP(BL6,$G$9:$T$21,13,0),"")</f>
        <v/>
      </c>
      <c r="BR6" s="59" t="str">
        <f>IFERROR(IF(VLOOKUP($D$1,ورقة4!$A$3:$BB$1204,MATCH(BM6,ورقة4!$A$2:$BB$2,0),0)=0,"",VLOOKUP($D$1,ورقة4!$A$3:$BB$1204,MATCH(BM6,ورقة4!$A$2:$BB$2,0),0)),"")</f>
        <v/>
      </c>
      <c r="BS6" s="54" t="str">
        <f>IF(BR6="م",BL6,"")</f>
        <v/>
      </c>
      <c r="BT6" s="57" t="str">
        <f>IF(BR6="","",BL6)</f>
        <v/>
      </c>
      <c r="BU6" s="57"/>
      <c r="BV6" t="s">
        <v>902</v>
      </c>
      <c r="BW6"/>
      <c r="BX6" s="53"/>
      <c r="BY6" s="57"/>
      <c r="BZ6" s="128"/>
    </row>
    <row r="7" spans="1:79" ht="25.2" customHeight="1" thickTop="1" thickBot="1" x14ac:dyDescent="0.45">
      <c r="J7" s="319" t="e">
        <f>IF(VLOOKUP(D1,ورقة2!A2:V13999,22,0)="","",VLOOKUP(D1,ورقة2!A2:V13999,22,0))</f>
        <v>#N/A</v>
      </c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C7" s="313" t="s">
        <v>109</v>
      </c>
      <c r="AD7" s="314"/>
      <c r="AE7" s="314"/>
      <c r="AF7" s="314"/>
      <c r="AG7" s="315"/>
      <c r="AH7" s="316" t="e">
        <f>IF(D2="الرابعة حديث",50000,0)</f>
        <v>#N/A</v>
      </c>
      <c r="AI7" s="317"/>
      <c r="AJ7" s="318"/>
      <c r="AL7" s="26"/>
      <c r="AM7" s="26"/>
      <c r="AN7" s="26"/>
      <c r="AO7" s="62" t="s">
        <v>2526</v>
      </c>
      <c r="AV7" s="62" t="s">
        <v>2526</v>
      </c>
      <c r="BC7" s="56"/>
      <c r="BF7" s="57" t="e">
        <f t="shared" si="1"/>
        <v>#N/A</v>
      </c>
      <c r="BG7" s="56" t="e">
        <f t="shared" si="0"/>
        <v>#N/A</v>
      </c>
      <c r="BK7" s="57" t="str">
        <f t="shared" ref="BK7:BK42" si="3">IF(BR7="م",BL7,"")</f>
        <v/>
      </c>
      <c r="BL7" s="129">
        <v>3</v>
      </c>
      <c r="BM7" s="53">
        <v>42</v>
      </c>
      <c r="BN7" s="53" t="s">
        <v>828</v>
      </c>
      <c r="BO7" s="57" t="s">
        <v>107</v>
      </c>
      <c r="BP7" s="57" t="s">
        <v>108</v>
      </c>
      <c r="BQ7" s="57" t="str">
        <f t="shared" si="2"/>
        <v/>
      </c>
      <c r="BR7" s="59" t="str">
        <f>IFERROR(IF(VLOOKUP($D$1,ورقة4!$A$3:$BB$1204,MATCH(BM7,ورقة4!$A$2:$BB$2,0),0)=0,"",VLOOKUP($D$1,ورقة4!$A$3:$BB$1204,MATCH(BM7,ورقة4!$A$2:$BB$2,0),0)),"")</f>
        <v/>
      </c>
      <c r="BS7" s="54" t="str">
        <f t="shared" ref="BS7:BS12" si="4">IF(BR7="م",BL7,"")</f>
        <v/>
      </c>
      <c r="BT7" s="57" t="str">
        <f t="shared" ref="BT7:BT12" si="5">IF(BR7="","",BL7)</f>
        <v/>
      </c>
      <c r="BU7" s="57"/>
      <c r="BV7" t="s">
        <v>876</v>
      </c>
      <c r="BW7" s="125">
        <v>141</v>
      </c>
      <c r="BX7" s="57"/>
      <c r="BY7" s="57"/>
      <c r="BZ7" s="128"/>
      <c r="CA7" s="58"/>
    </row>
    <row r="8" spans="1:79" ht="25.2" customHeight="1" thickTop="1" thickBot="1" x14ac:dyDescent="0.35">
      <c r="A8" s="60"/>
      <c r="B8" s="60"/>
      <c r="C8" s="60"/>
      <c r="D8" s="60"/>
      <c r="E8" s="60"/>
      <c r="F8" s="60"/>
      <c r="G8" s="60"/>
      <c r="H8" s="181"/>
      <c r="I8" s="60"/>
      <c r="J8" s="151" t="s">
        <v>110</v>
      </c>
      <c r="K8" s="320" t="s">
        <v>111</v>
      </c>
      <c r="L8" s="320"/>
      <c r="M8" s="320"/>
      <c r="N8" s="320"/>
      <c r="O8" s="320"/>
      <c r="P8" s="320"/>
      <c r="Q8" s="320"/>
      <c r="R8" s="320"/>
      <c r="S8" s="320"/>
      <c r="T8" s="320"/>
      <c r="V8" s="322"/>
      <c r="W8" s="322"/>
      <c r="X8" s="322"/>
      <c r="Y8" s="322"/>
      <c r="Z8" s="322"/>
      <c r="AA8" s="322"/>
      <c r="AC8" s="296" t="s">
        <v>113</v>
      </c>
      <c r="AD8" s="297"/>
      <c r="AE8" s="297"/>
      <c r="AF8" s="297"/>
      <c r="AG8" s="297"/>
      <c r="AH8" s="311" t="e">
        <f>IF(AC20="ضعف الرسوم",SUM(I10:I35)*2,SUM(I10:I35))</f>
        <v>#N/A</v>
      </c>
      <c r="AI8" s="311"/>
      <c r="AJ8" s="312"/>
      <c r="AO8" s="62" t="s">
        <v>114</v>
      </c>
      <c r="BC8" s="57"/>
      <c r="BK8" s="57" t="str">
        <f t="shared" si="3"/>
        <v/>
      </c>
      <c r="BL8" s="53">
        <v>4</v>
      </c>
      <c r="BM8" s="53">
        <v>43</v>
      </c>
      <c r="BN8" s="53" t="s">
        <v>829</v>
      </c>
      <c r="BO8" s="57" t="s">
        <v>107</v>
      </c>
      <c r="BP8" s="57" t="s">
        <v>108</v>
      </c>
      <c r="BQ8" s="57" t="str">
        <f t="shared" si="2"/>
        <v/>
      </c>
      <c r="BR8" s="59" t="str">
        <f>IFERROR(IF(VLOOKUP($D$1,ورقة4!$A$3:$BB$1204,MATCH(BM8,ورقة4!$A$2:$BB$2,0),0)=0,"",VLOOKUP($D$1,ورقة4!$A$3:$BB$1204,MATCH(BM8,ورقة4!$A$2:$BB$2,0),0)),"")</f>
        <v/>
      </c>
      <c r="BS8" s="54" t="str">
        <f t="shared" si="4"/>
        <v/>
      </c>
      <c r="BT8" s="57" t="str">
        <f t="shared" si="5"/>
        <v/>
      </c>
      <c r="BU8" s="57"/>
      <c r="BV8" t="s">
        <v>877</v>
      </c>
      <c r="BW8" s="125">
        <v>143</v>
      </c>
      <c r="BX8" s="53"/>
      <c r="BY8" s="57"/>
      <c r="BZ8" s="128"/>
      <c r="CA8" s="58"/>
    </row>
    <row r="9" spans="1:79" ht="25.2" customHeight="1" thickBot="1" x14ac:dyDescent="0.35">
      <c r="F9" s="61" t="str">
        <f>IF(AND(T9=1,S9="ج"),H9,"")</f>
        <v/>
      </c>
      <c r="G9" s="61" t="str">
        <f>IFERROR(SMALL($BT$5:$BT$63,BL5),"")</f>
        <v/>
      </c>
      <c r="H9" s="61" t="str">
        <f>G9</f>
        <v/>
      </c>
      <c r="J9" s="152"/>
      <c r="K9" s="350" t="str">
        <f>IFERROR(VLOOKUP(G9,$BL$4:$BN$63,3,0),"")</f>
        <v/>
      </c>
      <c r="L9" s="350"/>
      <c r="M9" s="350"/>
      <c r="N9" s="350"/>
      <c r="O9" s="350"/>
      <c r="P9" s="350"/>
      <c r="Q9" s="350"/>
      <c r="R9" s="350"/>
      <c r="S9" s="153" t="str">
        <f>IFERROR(IF(AND($D$2="الأولى حديث",G9&gt;7,$BZ$25&gt;6),"",IF(VLOOKUP(K9,$BN$5:$BR$63,5,0)=0,"",VLOOKUP(K9,$BN$5:$BR$63,5,0))),"")</f>
        <v/>
      </c>
      <c r="T9" s="154"/>
      <c r="V9" s="292" t="s">
        <v>875</v>
      </c>
      <c r="W9" s="292"/>
      <c r="X9" s="292"/>
      <c r="Y9" s="292"/>
      <c r="Z9" s="292"/>
      <c r="AA9" s="292"/>
      <c r="AC9" s="296" t="s">
        <v>115</v>
      </c>
      <c r="AD9" s="297"/>
      <c r="AE9" s="297"/>
      <c r="AF9" s="297"/>
      <c r="AG9" s="297"/>
      <c r="AH9" s="311">
        <f>IF(AH10&lt;&gt;0,37000,0)</f>
        <v>0</v>
      </c>
      <c r="AI9" s="311"/>
      <c r="AJ9" s="312"/>
      <c r="AK9" s="27"/>
      <c r="BC9" s="56"/>
      <c r="BG9" s="62" t="str">
        <f>IF(S10="A","A","ج")</f>
        <v>ج</v>
      </c>
      <c r="BK9" s="57" t="str">
        <f t="shared" si="3"/>
        <v/>
      </c>
      <c r="BL9" s="129">
        <v>5</v>
      </c>
      <c r="BM9" s="53">
        <v>44</v>
      </c>
      <c r="BN9" s="53" t="s">
        <v>830</v>
      </c>
      <c r="BO9" s="57" t="s">
        <v>107</v>
      </c>
      <c r="BP9" s="57" t="s">
        <v>108</v>
      </c>
      <c r="BQ9" s="57" t="str">
        <f t="shared" si="2"/>
        <v/>
      </c>
      <c r="BR9" s="59" t="str">
        <f>IFERROR(IF(VLOOKUP($D$1,ورقة4!$A$3:$BB$1204,MATCH(BM9,ورقة4!$A$2:$BB$2,0),0)=0,"",VLOOKUP($D$1,ورقة4!$A$3:$BB$1204,MATCH(BM9,ورقة4!$A$2:$BB$2,0),0)),"")</f>
        <v/>
      </c>
      <c r="BS9" s="54" t="str">
        <f t="shared" si="4"/>
        <v/>
      </c>
      <c r="BT9" s="57" t="str">
        <f t="shared" si="5"/>
        <v/>
      </c>
      <c r="BU9" s="57"/>
      <c r="BV9" t="s">
        <v>878</v>
      </c>
      <c r="BW9" s="125">
        <v>144</v>
      </c>
      <c r="BX9" s="57"/>
      <c r="BY9" s="57"/>
      <c r="BZ9" s="128"/>
      <c r="CA9" s="58"/>
    </row>
    <row r="10" spans="1:79" ht="25.2" customHeight="1" thickTop="1" thickBot="1" x14ac:dyDescent="0.35">
      <c r="C10" s="61">
        <f>IF(D10&gt;0,1,0)</f>
        <v>0</v>
      </c>
      <c r="D10" s="61">
        <f>IF(E10&gt;0,1,0)</f>
        <v>0</v>
      </c>
      <c r="E10" s="64">
        <f>IF(I10&lt;&gt;$B$11,I10,0)</f>
        <v>0</v>
      </c>
      <c r="F10" s="61" t="str">
        <f>IF(AND(T10=1,OR(S10="ج",S10="ر1",S10="ر2",S10="A")),H10,"")</f>
        <v/>
      </c>
      <c r="G10" s="61" t="str">
        <f>IFERROR(SMALL($BT$5:$BT$63,BL6),"")</f>
        <v/>
      </c>
      <c r="H10" s="61" t="str">
        <f t="shared" ref="H10:H33" si="6">G10</f>
        <v/>
      </c>
      <c r="I10" s="64" t="b">
        <f t="shared" ref="I10:I35" si="7">IF(AND(S10="A",T10=1),50000,IF(OR(S10="ج",S10="ر1",S10="ر2"),IF(T10=1,IF($D$5=$AO$7,0,IF(OR($D$5=$AO$1,$D$5=$AO$2,$D$5=$AO$5,$D$5=$AO$8),IF(S10="ج",20000,IF(S10="ر1",28000,IF(S10="ر2",36000,""))),IF(OR($D$5=$AO$3,$D$5=$AO$6),IF(S10="ج",12500,IF(S10="ر1",17500,IF(S10="ر2",22500,""))),IF($D$5=$AO$4,500,IF(S10="ج",25000,IF(S10="ر1",35000,IF(S10="ر2",45000,""))))))))))</f>
        <v>0</v>
      </c>
      <c r="J10" s="152" t="str">
        <f t="shared" ref="J10:J27" si="8">IF(IFERROR(VLOOKUP(H10,$BL$4:$BN$63,2,0),"")=0,"",IFERROR(VLOOKUP(H10,$BL$4:$BN$63,2,0),""))</f>
        <v/>
      </c>
      <c r="K10" s="304" t="str">
        <f t="shared" ref="K10:K27" si="9">IFERROR(VLOOKUP(H10,$BL$4:$BN$63,3,0),"")</f>
        <v/>
      </c>
      <c r="L10" s="305"/>
      <c r="M10" s="305"/>
      <c r="N10" s="305"/>
      <c r="O10" s="305"/>
      <c r="P10" s="305"/>
      <c r="Q10" s="305"/>
      <c r="R10" s="306"/>
      <c r="S10" s="153" t="str">
        <f>IFERROR(VLOOKUP(J10,BM5:BS62,6,0),"")</f>
        <v/>
      </c>
      <c r="T10" s="155"/>
      <c r="U10" s="61">
        <f>VLOOKUP(V10,$BV$6:$BW$35,2,0)</f>
        <v>0</v>
      </c>
      <c r="V10" s="293" t="s">
        <v>902</v>
      </c>
      <c r="W10" s="293"/>
      <c r="X10" s="293"/>
      <c r="Y10" s="293"/>
      <c r="Z10" s="293"/>
      <c r="AA10" s="293"/>
      <c r="AC10" s="296" t="s">
        <v>116</v>
      </c>
      <c r="AD10" s="297"/>
      <c r="AE10" s="297"/>
      <c r="AF10" s="297"/>
      <c r="AG10" s="297"/>
      <c r="AH10" s="311">
        <f>IF(U19&gt;0,COUNTIF(U19:U29,"&gt;0")*15000)</f>
        <v>0</v>
      </c>
      <c r="AI10" s="311"/>
      <c r="AJ10" s="312"/>
      <c r="AK10" s="29"/>
      <c r="BK10" s="57" t="str">
        <f t="shared" si="3"/>
        <v/>
      </c>
      <c r="BL10" s="53">
        <v>6</v>
      </c>
      <c r="BM10" s="53">
        <v>45</v>
      </c>
      <c r="BN10" s="53" t="s">
        <v>831</v>
      </c>
      <c r="BO10" s="57" t="s">
        <v>107</v>
      </c>
      <c r="BP10" s="57" t="s">
        <v>108</v>
      </c>
      <c r="BQ10" s="57" t="str">
        <f t="shared" si="2"/>
        <v/>
      </c>
      <c r="BR10" s="59" t="str">
        <f>IFERROR(IF(VLOOKUP($D$1,ورقة4!$A$3:$BB$1204,MATCH(BM10,ورقة4!$A$2:$BB$2,0),0)=0,"",VLOOKUP($D$1,ورقة4!$A$3:$BB$1204,MATCH(BM10,ورقة4!$A$2:$BB$2,0),0)),"")</f>
        <v/>
      </c>
      <c r="BS10" s="54" t="str">
        <f t="shared" si="4"/>
        <v/>
      </c>
      <c r="BT10" s="57" t="str">
        <f t="shared" si="5"/>
        <v/>
      </c>
      <c r="BU10" s="57"/>
      <c r="BV10" t="s">
        <v>879</v>
      </c>
      <c r="BW10" s="125">
        <v>146</v>
      </c>
      <c r="BX10" s="53"/>
      <c r="BY10" s="57"/>
      <c r="BZ10" s="128"/>
      <c r="CA10" s="58"/>
    </row>
    <row r="11" spans="1:79" ht="25.2" customHeight="1" thickBot="1" x14ac:dyDescent="0.35">
      <c r="B11" s="61" t="b">
        <v>0</v>
      </c>
      <c r="C11" s="61">
        <f>D10+D11</f>
        <v>0</v>
      </c>
      <c r="D11" s="61">
        <f t="shared" ref="D11:D34" si="10">IF(E11&gt;0,1,0)</f>
        <v>0</v>
      </c>
      <c r="E11" s="64">
        <f t="shared" ref="E11:E34" si="11">IF(I11&lt;&gt;$B$11,I11,0)</f>
        <v>0</v>
      </c>
      <c r="F11" s="61" t="str">
        <f t="shared" ref="F11:F34" si="12">IF(AND(T11=1,OR(S11="ج",S11="ر1",S11="ر2",S11="A")),H11,"")</f>
        <v/>
      </c>
      <c r="G11" s="61" t="str">
        <f t="shared" ref="G11:G33" si="13">IFERROR(SMALL($BT$5:$BT$63,BL7),"")</f>
        <v/>
      </c>
      <c r="H11" s="61" t="str">
        <f t="shared" si="6"/>
        <v/>
      </c>
      <c r="I11" s="64" t="b">
        <f t="shared" si="7"/>
        <v>0</v>
      </c>
      <c r="J11" s="152" t="str">
        <f t="shared" si="8"/>
        <v/>
      </c>
      <c r="K11" s="304" t="str">
        <f t="shared" si="9"/>
        <v/>
      </c>
      <c r="L11" s="305"/>
      <c r="M11" s="305"/>
      <c r="N11" s="305"/>
      <c r="O11" s="305"/>
      <c r="P11" s="305"/>
      <c r="Q11" s="305"/>
      <c r="R11" s="306"/>
      <c r="S11" s="153" t="str">
        <f t="shared" ref="S11:S27" si="14">IFERROR(VLOOKUP(J11,BM6:BS63,6,0),"")</f>
        <v/>
      </c>
      <c r="T11" s="155"/>
      <c r="U11" s="61">
        <f t="shared" ref="U11:U12" si="15">VLOOKUP(V11,$BV$6:$BW$35,2,0)</f>
        <v>0</v>
      </c>
      <c r="V11" s="293" t="s">
        <v>903</v>
      </c>
      <c r="W11" s="293"/>
      <c r="X11" s="293"/>
      <c r="Y11" s="293"/>
      <c r="Z11" s="293"/>
      <c r="AA11" s="293"/>
      <c r="AC11" s="296" t="s">
        <v>117</v>
      </c>
      <c r="AD11" s="297"/>
      <c r="AE11" s="297"/>
      <c r="AF11" s="297"/>
      <c r="AG11" s="297"/>
      <c r="AH11" s="311" t="e">
        <f>VLOOKUP($D$1,ورقة2!A2:U13999,20,0)</f>
        <v>#N/A</v>
      </c>
      <c r="AI11" s="311"/>
      <c r="AJ11" s="312"/>
      <c r="AK11" s="30"/>
      <c r="BK11" s="57" t="str">
        <f t="shared" si="3"/>
        <v/>
      </c>
      <c r="BL11" s="129">
        <v>7</v>
      </c>
      <c r="BM11" s="53">
        <v>46</v>
      </c>
      <c r="BN11" s="53" t="s">
        <v>832</v>
      </c>
      <c r="BO11" s="57" t="s">
        <v>107</v>
      </c>
      <c r="BP11" s="57" t="s">
        <v>108</v>
      </c>
      <c r="BQ11" s="57" t="str">
        <f t="shared" si="2"/>
        <v/>
      </c>
      <c r="BR11" s="59" t="str">
        <f>IFERROR(IF(VLOOKUP($D$1,ورقة4!$A$3:$BB$1204,MATCH(BM11,ورقة4!$A$2:$BB$2,0),0)=0,"",VLOOKUP($D$1,ورقة4!$A$3:$BB$1204,MATCH(BM11,ورقة4!$A$2:$BB$2,0),0)),"")</f>
        <v/>
      </c>
      <c r="BS11" s="54" t="str">
        <f t="shared" si="4"/>
        <v/>
      </c>
      <c r="BT11" s="57" t="str">
        <f t="shared" si="5"/>
        <v/>
      </c>
      <c r="BU11" s="57"/>
      <c r="BV11" t="s">
        <v>880</v>
      </c>
      <c r="BW11" s="125">
        <v>147</v>
      </c>
      <c r="BX11" s="57"/>
      <c r="BY11" s="57"/>
      <c r="BZ11" s="128"/>
      <c r="CA11" s="58"/>
    </row>
    <row r="12" spans="1:79" ht="25.2" customHeight="1" thickBot="1" x14ac:dyDescent="0.35">
      <c r="C12" s="61">
        <f>C11+D12</f>
        <v>0</v>
      </c>
      <c r="D12" s="61">
        <f t="shared" si="10"/>
        <v>0</v>
      </c>
      <c r="E12" s="64">
        <f t="shared" si="11"/>
        <v>0</v>
      </c>
      <c r="F12" s="61" t="str">
        <f t="shared" si="12"/>
        <v/>
      </c>
      <c r="G12" s="61" t="str">
        <f t="shared" si="13"/>
        <v/>
      </c>
      <c r="H12" s="61" t="str">
        <f t="shared" si="6"/>
        <v/>
      </c>
      <c r="I12" s="64" t="b">
        <f t="shared" si="7"/>
        <v>0</v>
      </c>
      <c r="J12" s="152" t="str">
        <f t="shared" si="8"/>
        <v/>
      </c>
      <c r="K12" s="304" t="str">
        <f t="shared" si="9"/>
        <v/>
      </c>
      <c r="L12" s="305"/>
      <c r="M12" s="305"/>
      <c r="N12" s="305"/>
      <c r="O12" s="305"/>
      <c r="P12" s="305"/>
      <c r="Q12" s="305"/>
      <c r="R12" s="306"/>
      <c r="S12" s="153" t="str">
        <f t="shared" si="14"/>
        <v/>
      </c>
      <c r="T12" s="155"/>
      <c r="U12" s="61">
        <f t="shared" si="15"/>
        <v>0</v>
      </c>
      <c r="V12" s="293" t="s">
        <v>904</v>
      </c>
      <c r="W12" s="293"/>
      <c r="X12" s="293"/>
      <c r="Y12" s="293"/>
      <c r="Z12" s="293"/>
      <c r="AA12" s="293"/>
      <c r="AC12" s="296" t="s">
        <v>118</v>
      </c>
      <c r="AD12" s="297"/>
      <c r="AE12" s="297"/>
      <c r="AF12" s="297"/>
      <c r="AG12" s="297"/>
      <c r="AH12" s="311" t="e">
        <f>SUM(AH7:AJ10)-SUM(AH11:AJ11)</f>
        <v>#N/A</v>
      </c>
      <c r="AI12" s="311"/>
      <c r="AJ12" s="312"/>
      <c r="AK12" s="30"/>
      <c r="BK12" s="57" t="str">
        <f t="shared" si="3"/>
        <v/>
      </c>
      <c r="BL12" s="53">
        <v>8</v>
      </c>
      <c r="BM12" s="62">
        <v>101</v>
      </c>
      <c r="BN12" s="57" t="s">
        <v>833</v>
      </c>
      <c r="BO12" s="57" t="s">
        <v>107</v>
      </c>
      <c r="BP12" s="57" t="s">
        <v>108</v>
      </c>
      <c r="BQ12" s="57" t="str">
        <f t="shared" ref="BQ12:BQ24" si="16">IFERROR(VLOOKUP(BN12,$K$9:$T$21,10,0),"")</f>
        <v/>
      </c>
      <c r="BR12" s="59" t="str">
        <f>IFERROR(IF(VLOOKUP($D$1,ورقة4!$A$3:$BB$1204,MATCH(BM12,ورقة4!$A$2:$BB$2,0),0)=0,"",VLOOKUP($D$1,ورقة4!$A$3:$BB$1204,MATCH(BM12,ورقة4!$A$2:$BB$2,0),0)),"")</f>
        <v/>
      </c>
      <c r="BS12" s="54" t="str">
        <f t="shared" si="4"/>
        <v/>
      </c>
      <c r="BT12" s="57" t="str">
        <f t="shared" si="5"/>
        <v/>
      </c>
      <c r="BV12" t="s">
        <v>881</v>
      </c>
      <c r="BW12" s="125">
        <v>148</v>
      </c>
      <c r="BX12" s="53"/>
      <c r="BY12" s="57"/>
      <c r="BZ12" s="128"/>
      <c r="CA12" s="58"/>
    </row>
    <row r="13" spans="1:79" ht="25.2" customHeight="1" thickBot="1" x14ac:dyDescent="0.35">
      <c r="C13" s="61">
        <f t="shared" ref="C13:C34" si="17">C12+D13</f>
        <v>0</v>
      </c>
      <c r="D13" s="61">
        <f t="shared" si="10"/>
        <v>0</v>
      </c>
      <c r="E13" s="64">
        <f t="shared" si="11"/>
        <v>0</v>
      </c>
      <c r="F13" s="61" t="str">
        <f t="shared" si="12"/>
        <v/>
      </c>
      <c r="G13" s="61" t="str">
        <f t="shared" si="13"/>
        <v/>
      </c>
      <c r="H13" s="61" t="str">
        <f t="shared" si="6"/>
        <v/>
      </c>
      <c r="I13" s="64" t="b">
        <f t="shared" si="7"/>
        <v>0</v>
      </c>
      <c r="J13" s="152" t="str">
        <f t="shared" si="8"/>
        <v/>
      </c>
      <c r="K13" s="304" t="str">
        <f t="shared" si="9"/>
        <v/>
      </c>
      <c r="L13" s="305"/>
      <c r="M13" s="305"/>
      <c r="N13" s="305"/>
      <c r="O13" s="305"/>
      <c r="P13" s="305"/>
      <c r="Q13" s="305"/>
      <c r="R13" s="306"/>
      <c r="S13" s="153" t="str">
        <f t="shared" si="14"/>
        <v/>
      </c>
      <c r="T13" s="155"/>
      <c r="U13" s="61">
        <f>VLOOKUP(V13,$BV$6:$BW$36,2,0)</f>
        <v>0</v>
      </c>
      <c r="V13" s="293" t="s">
        <v>905</v>
      </c>
      <c r="W13" s="293"/>
      <c r="X13" s="293"/>
      <c r="Y13" s="293"/>
      <c r="Z13" s="293"/>
      <c r="AA13" s="293"/>
      <c r="AC13" s="296" t="s">
        <v>120</v>
      </c>
      <c r="AD13" s="297"/>
      <c r="AE13" s="297"/>
      <c r="AF13" s="297"/>
      <c r="AG13" s="297"/>
      <c r="AH13" s="298" t="s">
        <v>83</v>
      </c>
      <c r="AI13" s="298"/>
      <c r="AJ13" s="299"/>
      <c r="AK13" s="31"/>
      <c r="AM13" s="60"/>
      <c r="AO13" s="62" t="s">
        <v>870</v>
      </c>
      <c r="BK13" s="57" t="str">
        <f t="shared" si="3"/>
        <v/>
      </c>
      <c r="BL13" s="129">
        <v>9</v>
      </c>
      <c r="BM13" s="130"/>
      <c r="BN13" s="130" t="s">
        <v>119</v>
      </c>
      <c r="BO13" s="62" t="s">
        <v>107</v>
      </c>
      <c r="BP13" s="62" t="s">
        <v>121</v>
      </c>
      <c r="BQ13" s="57" t="str">
        <f t="shared" si="16"/>
        <v/>
      </c>
      <c r="BR13" s="59" t="str">
        <f>IFERROR(IF(VLOOKUP($D$1,ورقة4!$A$3:$BB$1204,MATCH(BM13,ورقة4!$A$2:$BB$2,0),0)=0,"",VLOOKUP($D$1,ورقة4!$A$3:$BB$1204,MATCH(BM13,ورقة4!$A$2:$BB$2,0),0)),"")</f>
        <v/>
      </c>
      <c r="BS13" s="57" t="str">
        <f>IF(AND(BS14="",BS15="",BS16="",BS17="",BS18="",BS19=""),"",BL13)</f>
        <v/>
      </c>
      <c r="BT13" s="57" t="str">
        <f>IF(AND(BT14="",BT15="",BT16="",BT17="",BT18="",BT19=""),"",BL13)</f>
        <v/>
      </c>
      <c r="BV13" t="s">
        <v>903</v>
      </c>
      <c r="BW13"/>
      <c r="BX13" s="57"/>
      <c r="BY13" s="57"/>
      <c r="BZ13" s="128"/>
      <c r="CA13" s="58"/>
    </row>
    <row r="14" spans="1:79" ht="25.2" customHeight="1" thickBot="1" x14ac:dyDescent="0.35">
      <c r="C14" s="61">
        <f t="shared" si="17"/>
        <v>0</v>
      </c>
      <c r="D14" s="61">
        <f t="shared" si="10"/>
        <v>0</v>
      </c>
      <c r="E14" s="64">
        <f t="shared" si="11"/>
        <v>0</v>
      </c>
      <c r="F14" s="61" t="str">
        <f t="shared" si="12"/>
        <v/>
      </c>
      <c r="G14" s="61" t="str">
        <f t="shared" si="13"/>
        <v/>
      </c>
      <c r="H14" s="61" t="str">
        <f t="shared" si="6"/>
        <v/>
      </c>
      <c r="I14" s="64" t="b">
        <f t="shared" si="7"/>
        <v>0</v>
      </c>
      <c r="J14" s="152" t="str">
        <f t="shared" si="8"/>
        <v/>
      </c>
      <c r="K14" s="304" t="str">
        <f t="shared" si="9"/>
        <v/>
      </c>
      <c r="L14" s="305"/>
      <c r="M14" s="305"/>
      <c r="N14" s="305"/>
      <c r="O14" s="305"/>
      <c r="P14" s="305"/>
      <c r="Q14" s="305"/>
      <c r="R14" s="306"/>
      <c r="S14" s="153" t="str">
        <f t="shared" si="14"/>
        <v/>
      </c>
      <c r="T14" s="155"/>
      <c r="V14" s="292" t="s">
        <v>112</v>
      </c>
      <c r="W14" s="292"/>
      <c r="X14" s="292"/>
      <c r="Y14" s="292"/>
      <c r="Z14" s="292"/>
      <c r="AA14" s="292"/>
      <c r="AC14" s="296" t="s">
        <v>122</v>
      </c>
      <c r="AD14" s="297"/>
      <c r="AE14" s="297"/>
      <c r="AF14" s="297"/>
      <c r="AG14" s="297"/>
      <c r="AH14" s="311" t="e">
        <f>IF(OR(AH12&lt;10000,D5=AO4,AH19=2,AH19=1),AH12,IF(AH13="نعم",AE25+AE26/2,AH12))</f>
        <v>#N/A</v>
      </c>
      <c r="AI14" s="311"/>
      <c r="AJ14" s="312"/>
      <c r="AK14" s="31"/>
      <c r="BK14" s="57" t="str">
        <f t="shared" si="3"/>
        <v/>
      </c>
      <c r="BL14" s="53">
        <v>10</v>
      </c>
      <c r="BM14" s="53">
        <v>47</v>
      </c>
      <c r="BN14" s="53" t="s">
        <v>834</v>
      </c>
      <c r="BO14" s="62" t="s">
        <v>107</v>
      </c>
      <c r="BP14" s="62" t="s">
        <v>121</v>
      </c>
      <c r="BQ14" s="57" t="str">
        <f t="shared" si="16"/>
        <v/>
      </c>
      <c r="BR14" s="59" t="str">
        <f>IFERROR(IF(VLOOKUP($D$1,ورقة4!$A$3:$BB$1204,MATCH(BM14,ورقة4!$A$2:$BB$2,0),0)=0,"",VLOOKUP($D$1,ورقة4!$A$3:$BB$1204,MATCH(BM14,ورقة4!$A$2:$BB$2,0),0)),"")</f>
        <v/>
      </c>
      <c r="BS14" s="54" t="str">
        <f>IF(BR14="م",BL14,"")</f>
        <v/>
      </c>
      <c r="BT14" s="57" t="str">
        <f t="shared" ref="BT14" si="18">IF(BR14="","",BL14)</f>
        <v/>
      </c>
      <c r="BV14" t="s">
        <v>882</v>
      </c>
      <c r="BW14" s="125">
        <v>149</v>
      </c>
      <c r="BX14" s="53"/>
      <c r="BY14" s="57"/>
      <c r="BZ14" s="128"/>
      <c r="CA14" s="58"/>
    </row>
    <row r="15" spans="1:79" ht="25.2" customHeight="1" thickBot="1" x14ac:dyDescent="0.35">
      <c r="C15" s="61">
        <f t="shared" si="17"/>
        <v>0</v>
      </c>
      <c r="D15" s="61">
        <f t="shared" si="10"/>
        <v>0</v>
      </c>
      <c r="E15" s="64">
        <f t="shared" si="11"/>
        <v>0</v>
      </c>
      <c r="F15" s="61" t="str">
        <f t="shared" si="12"/>
        <v/>
      </c>
      <c r="G15" s="61" t="str">
        <f t="shared" si="13"/>
        <v/>
      </c>
      <c r="H15" s="61" t="str">
        <f t="shared" si="6"/>
        <v/>
      </c>
      <c r="I15" s="64" t="b">
        <f t="shared" si="7"/>
        <v>0</v>
      </c>
      <c r="J15" s="152" t="str">
        <f t="shared" si="8"/>
        <v/>
      </c>
      <c r="K15" s="304" t="str">
        <f t="shared" si="9"/>
        <v/>
      </c>
      <c r="L15" s="305"/>
      <c r="M15" s="305"/>
      <c r="N15" s="305"/>
      <c r="O15" s="305"/>
      <c r="P15" s="305"/>
      <c r="Q15" s="305"/>
      <c r="R15" s="306"/>
      <c r="S15" s="153" t="str">
        <f t="shared" si="14"/>
        <v/>
      </c>
      <c r="T15" s="155"/>
      <c r="V15" s="310" t="s">
        <v>84</v>
      </c>
      <c r="W15" s="310"/>
      <c r="X15" s="310"/>
      <c r="Y15" s="310"/>
      <c r="Z15" s="310"/>
      <c r="AA15" s="310"/>
      <c r="AC15" s="296" t="s">
        <v>123</v>
      </c>
      <c r="AD15" s="297"/>
      <c r="AE15" s="297"/>
      <c r="AF15" s="297"/>
      <c r="AG15" s="297"/>
      <c r="AH15" s="311" t="e">
        <f>IF(OR(D5=AV4,D5=AO4),0,AH12-AH14)</f>
        <v>#N/A</v>
      </c>
      <c r="AI15" s="311"/>
      <c r="AJ15" s="312"/>
      <c r="AK15" s="31"/>
      <c r="BK15" s="57" t="str">
        <f t="shared" si="3"/>
        <v/>
      </c>
      <c r="BL15" s="129">
        <v>11</v>
      </c>
      <c r="BM15" s="53">
        <v>48</v>
      </c>
      <c r="BN15" s="53" t="s">
        <v>835</v>
      </c>
      <c r="BO15" s="62" t="s">
        <v>107</v>
      </c>
      <c r="BP15" s="62" t="s">
        <v>121</v>
      </c>
      <c r="BQ15" s="57" t="str">
        <f t="shared" si="16"/>
        <v/>
      </c>
      <c r="BR15" s="59" t="str">
        <f>IFERROR(IF(VLOOKUP($D$1,ورقة4!$A$3:$BB$1204,MATCH(BM15,ورقة4!$A$2:$BB$2,0),0)=0,"",VLOOKUP($D$1,ورقة4!$A$3:$BB$1204,MATCH(BM15,ورقة4!$A$2:$BB$2,0),0)),"")</f>
        <v/>
      </c>
      <c r="BS15" s="54" t="str">
        <f t="shared" ref="BS15:BS19" si="19">IF(BR15="م",BL15,"")</f>
        <v/>
      </c>
      <c r="BT15" s="57" t="str">
        <f t="shared" ref="BT15:BT19" si="20">IF(BR15="","",BL15)</f>
        <v/>
      </c>
      <c r="BV15" t="s">
        <v>883</v>
      </c>
      <c r="BW15" s="125">
        <v>151</v>
      </c>
      <c r="BX15" s="57"/>
      <c r="BY15" s="57"/>
      <c r="BZ15" s="128"/>
      <c r="CA15" s="58"/>
    </row>
    <row r="16" spans="1:79" ht="25.2" customHeight="1" thickBot="1" x14ac:dyDescent="0.35">
      <c r="C16" s="61">
        <f t="shared" si="17"/>
        <v>0</v>
      </c>
      <c r="D16" s="61">
        <f t="shared" si="10"/>
        <v>0</v>
      </c>
      <c r="E16" s="64">
        <f t="shared" si="11"/>
        <v>0</v>
      </c>
      <c r="F16" s="61" t="str">
        <f t="shared" si="12"/>
        <v/>
      </c>
      <c r="G16" s="61" t="str">
        <f t="shared" si="13"/>
        <v/>
      </c>
      <c r="H16" s="61" t="str">
        <f t="shared" si="6"/>
        <v/>
      </c>
      <c r="I16" s="64" t="b">
        <f t="shared" si="7"/>
        <v>0</v>
      </c>
      <c r="J16" s="152" t="str">
        <f t="shared" si="8"/>
        <v/>
      </c>
      <c r="K16" s="304" t="str">
        <f t="shared" si="9"/>
        <v/>
      </c>
      <c r="L16" s="305"/>
      <c r="M16" s="305"/>
      <c r="N16" s="305"/>
      <c r="O16" s="305"/>
      <c r="P16" s="305"/>
      <c r="Q16" s="305"/>
      <c r="R16" s="306"/>
      <c r="S16" s="153" t="str">
        <f t="shared" si="14"/>
        <v/>
      </c>
      <c r="T16" s="155"/>
      <c r="V16" s="292" t="s">
        <v>906</v>
      </c>
      <c r="W16" s="292"/>
      <c r="X16" s="292"/>
      <c r="Y16" s="292"/>
      <c r="Z16" s="292"/>
      <c r="AA16" s="292"/>
      <c r="AC16" s="296" t="s">
        <v>124</v>
      </c>
      <c r="AD16" s="297"/>
      <c r="AE16" s="297"/>
      <c r="AF16" s="297"/>
      <c r="AG16" s="297"/>
      <c r="AH16" s="311">
        <f>COUNTIFS(S9:S40,"ج",T9:T40,1)</f>
        <v>0</v>
      </c>
      <c r="AI16" s="311"/>
      <c r="AJ16" s="312"/>
      <c r="AK16" s="31"/>
      <c r="BK16" s="57" t="str">
        <f t="shared" si="3"/>
        <v/>
      </c>
      <c r="BL16" s="53">
        <v>12</v>
      </c>
      <c r="BM16" s="53">
        <v>49</v>
      </c>
      <c r="BN16" s="53" t="s">
        <v>836</v>
      </c>
      <c r="BO16" s="62" t="s">
        <v>107</v>
      </c>
      <c r="BP16" s="62" t="s">
        <v>121</v>
      </c>
      <c r="BQ16" s="57" t="str">
        <f t="shared" si="16"/>
        <v/>
      </c>
      <c r="BR16" s="59" t="str">
        <f>IFERROR(IF(VLOOKUP($D$1,ورقة4!$A$3:$BB$1204,MATCH(BM16,ورقة4!$A$2:$BB$2,0),0)=0,"",VLOOKUP($D$1,ورقة4!$A$3:$BB$1204,MATCH(BM16,ورقة4!$A$2:$BB$2,0),0)),"")</f>
        <v/>
      </c>
      <c r="BS16" s="54" t="str">
        <f t="shared" si="19"/>
        <v/>
      </c>
      <c r="BT16" s="57" t="str">
        <f t="shared" si="20"/>
        <v/>
      </c>
      <c r="BU16" s="53"/>
      <c r="BV16" t="s">
        <v>884</v>
      </c>
      <c r="BW16" s="125">
        <v>152</v>
      </c>
      <c r="BX16" s="53"/>
      <c r="BY16" s="57"/>
      <c r="BZ16" s="128"/>
      <c r="CA16" s="58"/>
    </row>
    <row r="17" spans="1:79" ht="25.2" customHeight="1" thickBot="1" x14ac:dyDescent="0.35">
      <c r="C17" s="61">
        <f t="shared" si="17"/>
        <v>0</v>
      </c>
      <c r="D17" s="61">
        <f t="shared" si="10"/>
        <v>0</v>
      </c>
      <c r="E17" s="64">
        <f t="shared" si="11"/>
        <v>0</v>
      </c>
      <c r="F17" s="61" t="str">
        <f t="shared" si="12"/>
        <v/>
      </c>
      <c r="G17" s="61" t="str">
        <f t="shared" si="13"/>
        <v/>
      </c>
      <c r="H17" s="61" t="str">
        <f t="shared" si="6"/>
        <v/>
      </c>
      <c r="I17" s="64" t="b">
        <f t="shared" si="7"/>
        <v>0</v>
      </c>
      <c r="J17" s="152" t="str">
        <f t="shared" si="8"/>
        <v/>
      </c>
      <c r="K17" s="304" t="str">
        <f t="shared" si="9"/>
        <v/>
      </c>
      <c r="L17" s="305"/>
      <c r="M17" s="305"/>
      <c r="N17" s="305"/>
      <c r="O17" s="305"/>
      <c r="P17" s="305"/>
      <c r="Q17" s="305"/>
      <c r="R17" s="306"/>
      <c r="S17" s="153" t="str">
        <f>IFERROR(VLOOKUP(J17,BM12:BS69,6,0),"")</f>
        <v/>
      </c>
      <c r="T17" s="155"/>
      <c r="V17" s="293"/>
      <c r="W17" s="293"/>
      <c r="X17" s="293"/>
      <c r="Y17" s="293"/>
      <c r="Z17" s="293"/>
      <c r="AA17" s="293"/>
      <c r="AC17" s="296" t="s">
        <v>125</v>
      </c>
      <c r="AD17" s="297"/>
      <c r="AE17" s="297"/>
      <c r="AF17" s="297"/>
      <c r="AG17" s="297"/>
      <c r="AH17" s="311">
        <f>COUNTIFS(S9:S40,"ر1",T9:T40,1)</f>
        <v>0</v>
      </c>
      <c r="AI17" s="311"/>
      <c r="AJ17" s="312"/>
      <c r="AK17" s="31"/>
      <c r="BK17" s="57" t="str">
        <f t="shared" si="3"/>
        <v/>
      </c>
      <c r="BL17" s="129">
        <v>13</v>
      </c>
      <c r="BM17" s="53">
        <v>50</v>
      </c>
      <c r="BN17" s="53" t="s">
        <v>837</v>
      </c>
      <c r="BO17" s="62" t="s">
        <v>107</v>
      </c>
      <c r="BP17" s="62" t="s">
        <v>121</v>
      </c>
      <c r="BQ17" s="57" t="str">
        <f t="shared" si="16"/>
        <v/>
      </c>
      <c r="BR17" s="59" t="str">
        <f>IFERROR(IF(VLOOKUP($D$1,ورقة4!$A$3:$BB$1204,MATCH(BM17,ورقة4!$A$2:$BB$2,0),0)=0,"",VLOOKUP($D$1,ورقة4!$A$3:$BB$1204,MATCH(BM17,ورقة4!$A$2:$BB$2,0),0)),"")</f>
        <v/>
      </c>
      <c r="BS17" s="54" t="str">
        <f t="shared" si="19"/>
        <v/>
      </c>
      <c r="BT17" s="57" t="str">
        <f t="shared" si="20"/>
        <v/>
      </c>
      <c r="BV17" t="s">
        <v>885</v>
      </c>
      <c r="BW17" s="125">
        <v>153</v>
      </c>
      <c r="BX17" s="57"/>
      <c r="BY17" s="57"/>
      <c r="BZ17" s="128"/>
      <c r="CA17" s="58"/>
    </row>
    <row r="18" spans="1:79" ht="25.2" customHeight="1" thickBot="1" x14ac:dyDescent="0.35">
      <c r="C18" s="61">
        <f t="shared" si="17"/>
        <v>0</v>
      </c>
      <c r="D18" s="61">
        <f t="shared" si="10"/>
        <v>0</v>
      </c>
      <c r="E18" s="64">
        <f t="shared" si="11"/>
        <v>0</v>
      </c>
      <c r="F18" s="61" t="str">
        <f t="shared" si="12"/>
        <v/>
      </c>
      <c r="G18" s="61" t="str">
        <f t="shared" si="13"/>
        <v/>
      </c>
      <c r="H18" s="61" t="str">
        <f t="shared" si="6"/>
        <v/>
      </c>
      <c r="I18" s="64" t="b">
        <f t="shared" si="7"/>
        <v>0</v>
      </c>
      <c r="J18" s="152" t="str">
        <f t="shared" si="8"/>
        <v/>
      </c>
      <c r="K18" s="304" t="str">
        <f t="shared" si="9"/>
        <v/>
      </c>
      <c r="L18" s="305"/>
      <c r="M18" s="305"/>
      <c r="N18" s="305"/>
      <c r="O18" s="305"/>
      <c r="P18" s="305"/>
      <c r="Q18" s="305"/>
      <c r="R18" s="306"/>
      <c r="S18" s="153" t="str">
        <f t="shared" si="14"/>
        <v/>
      </c>
      <c r="T18" s="155"/>
      <c r="V18" s="321" t="e">
        <f>IF(D3="أنثى","منقطعة عن التسجيل في","منقطع عن التسجيل في")</f>
        <v>#N/A</v>
      </c>
      <c r="W18" s="321"/>
      <c r="X18" s="321"/>
      <c r="Y18" s="321"/>
      <c r="Z18" s="321"/>
      <c r="AA18" s="321"/>
      <c r="AC18" s="296" t="s">
        <v>126</v>
      </c>
      <c r="AD18" s="297"/>
      <c r="AE18" s="297"/>
      <c r="AF18" s="297"/>
      <c r="AG18" s="297"/>
      <c r="AH18" s="311">
        <f>COUNTIFS(S9:S40,"ر2",T9:T40,1)</f>
        <v>0</v>
      </c>
      <c r="AI18" s="311"/>
      <c r="AJ18" s="312"/>
      <c r="AK18" s="31"/>
      <c r="BK18" s="57" t="str">
        <f t="shared" si="3"/>
        <v/>
      </c>
      <c r="BL18" s="53">
        <v>14</v>
      </c>
      <c r="BM18" s="62">
        <v>51</v>
      </c>
      <c r="BN18" s="57" t="s">
        <v>838</v>
      </c>
      <c r="BQ18" s="57" t="str">
        <f>IFERROR(VLOOKUP(BN18,$K$9:$T$21,10,0),"")</f>
        <v/>
      </c>
      <c r="BR18" s="59" t="str">
        <f>IFERROR(IF(VLOOKUP($D$1,ورقة4!$A$3:$BB$1204,MATCH(BM18,ورقة4!$A$2:$BB$2,0),0)=0,"",VLOOKUP($D$1,ورقة4!$A$3:$BB$1204,MATCH(BM18,ورقة4!$A$2:$BB$2,0),0)),"")</f>
        <v/>
      </c>
      <c r="BS18" s="54" t="str">
        <f t="shared" si="19"/>
        <v/>
      </c>
      <c r="BT18" s="57" t="str">
        <f t="shared" si="20"/>
        <v/>
      </c>
      <c r="BV18" t="s">
        <v>886</v>
      </c>
      <c r="BW18" s="125">
        <v>154</v>
      </c>
      <c r="BX18" s="53"/>
      <c r="BY18" s="57"/>
      <c r="BZ18" s="128"/>
      <c r="CA18" s="58"/>
    </row>
    <row r="19" spans="1:79" ht="25.2" customHeight="1" thickBot="1" x14ac:dyDescent="0.35">
      <c r="C19" s="61">
        <f t="shared" si="17"/>
        <v>0</v>
      </c>
      <c r="D19" s="61">
        <f t="shared" si="10"/>
        <v>0</v>
      </c>
      <c r="E19" s="64">
        <f t="shared" si="11"/>
        <v>0</v>
      </c>
      <c r="F19" s="61" t="str">
        <f t="shared" si="12"/>
        <v/>
      </c>
      <c r="G19" s="61" t="str">
        <f t="shared" si="13"/>
        <v/>
      </c>
      <c r="H19" s="61" t="str">
        <f t="shared" si="6"/>
        <v/>
      </c>
      <c r="I19" s="64" t="b">
        <f t="shared" si="7"/>
        <v>0</v>
      </c>
      <c r="J19" s="152" t="str">
        <f t="shared" si="8"/>
        <v/>
      </c>
      <c r="K19" s="304" t="str">
        <f t="shared" si="9"/>
        <v/>
      </c>
      <c r="L19" s="305"/>
      <c r="M19" s="305"/>
      <c r="N19" s="305"/>
      <c r="O19" s="305"/>
      <c r="P19" s="305"/>
      <c r="Q19" s="305"/>
      <c r="R19" s="306"/>
      <c r="S19" s="153" t="str">
        <f t="shared" si="14"/>
        <v/>
      </c>
      <c r="T19" s="155"/>
      <c r="U19" s="60" t="str">
        <f>IFERROR(SMALL($A$27:A39,BL5),"")</f>
        <v/>
      </c>
      <c r="V19" s="291" t="str">
        <f t="shared" ref="V19:V30" si="21">IFERROR(VLOOKUP(U19,$A$49:$B$61,2,0),"")</f>
        <v/>
      </c>
      <c r="W19" s="291"/>
      <c r="X19" s="291"/>
      <c r="Y19" s="291"/>
      <c r="Z19" s="291"/>
      <c r="AA19" s="291"/>
      <c r="AB19" s="61">
        <f>COUNTIF(S10:S31,"A")</f>
        <v>0</v>
      </c>
      <c r="AC19" s="300" t="s">
        <v>128</v>
      </c>
      <c r="AD19" s="301"/>
      <c r="AE19" s="301"/>
      <c r="AF19" s="301"/>
      <c r="AG19" s="301"/>
      <c r="AH19" s="302">
        <f>IF(AB19&gt;0,COUNTIFS(S10:S35,"A",T10:T35,1),SUM(AH16:AJ18))</f>
        <v>0</v>
      </c>
      <c r="AI19" s="302"/>
      <c r="AJ19" s="303"/>
      <c r="AK19" s="50"/>
      <c r="BK19" s="57" t="str">
        <f t="shared" si="3"/>
        <v/>
      </c>
      <c r="BL19" s="129">
        <v>15</v>
      </c>
      <c r="BM19" s="53" t="str">
        <f>IF(U10&lt;&gt;0,U10,"a2")</f>
        <v>a2</v>
      </c>
      <c r="BN19" s="53" t="str">
        <f>V10</f>
        <v>اختر اسم المقرر الاختياري من السنة الأولى</v>
      </c>
      <c r="BO19" s="62" t="s">
        <v>129</v>
      </c>
      <c r="BP19" s="62" t="s">
        <v>108</v>
      </c>
      <c r="BQ19" s="57" t="str">
        <f t="shared" si="16"/>
        <v/>
      </c>
      <c r="BR19" s="59" t="str">
        <f>IFERROR(IF(VLOOKUP($D$1,ورقة4!$A$3:$BB$1204,MATCH(BM19,ورقة4!$A$2:$BB$2,0),0)=0,"",VLOOKUP($D$1,ورقة4!$A$3:$BB$1204,MATCH(BM19,ورقة4!$A$2:$BB$2,0),0)),"")</f>
        <v/>
      </c>
      <c r="BS19" s="54" t="str">
        <f t="shared" si="19"/>
        <v/>
      </c>
      <c r="BT19" s="57" t="str">
        <f t="shared" si="20"/>
        <v/>
      </c>
      <c r="BV19" t="s">
        <v>887</v>
      </c>
      <c r="BW19" s="125">
        <v>155</v>
      </c>
      <c r="BX19" s="57"/>
      <c r="BY19" s="57"/>
      <c r="BZ19" s="128"/>
      <c r="CA19" s="58"/>
    </row>
    <row r="20" spans="1:79" ht="25.2" customHeight="1" thickTop="1" thickBot="1" x14ac:dyDescent="0.35">
      <c r="C20" s="61">
        <f t="shared" si="17"/>
        <v>0</v>
      </c>
      <c r="D20" s="61">
        <f t="shared" si="10"/>
        <v>0</v>
      </c>
      <c r="E20" s="64">
        <f t="shared" si="11"/>
        <v>0</v>
      </c>
      <c r="F20" s="61" t="str">
        <f t="shared" si="12"/>
        <v/>
      </c>
      <c r="G20" s="61" t="str">
        <f t="shared" si="13"/>
        <v/>
      </c>
      <c r="H20" s="61" t="str">
        <f t="shared" si="6"/>
        <v/>
      </c>
      <c r="I20" s="64" t="b">
        <f t="shared" si="7"/>
        <v>0</v>
      </c>
      <c r="J20" s="152" t="str">
        <f t="shared" si="8"/>
        <v/>
      </c>
      <c r="K20" s="304" t="str">
        <f t="shared" si="9"/>
        <v/>
      </c>
      <c r="L20" s="305"/>
      <c r="M20" s="305"/>
      <c r="N20" s="305"/>
      <c r="O20" s="305"/>
      <c r="P20" s="305"/>
      <c r="Q20" s="305"/>
      <c r="R20" s="306"/>
      <c r="S20" s="153" t="str">
        <f t="shared" si="14"/>
        <v/>
      </c>
      <c r="T20" s="155"/>
      <c r="U20" s="60" t="str">
        <f>IFERROR(SMALL($A$27:A39,BL6),"")</f>
        <v/>
      </c>
      <c r="V20" s="291" t="str">
        <f t="shared" si="21"/>
        <v/>
      </c>
      <c r="W20" s="291"/>
      <c r="X20" s="291"/>
      <c r="Y20" s="291"/>
      <c r="Z20" s="291"/>
      <c r="AA20" s="291"/>
      <c r="AC20" s="295" t="e">
        <f>'إدخال البيانات'!A2</f>
        <v>#N/A</v>
      </c>
      <c r="AD20" s="295"/>
      <c r="AE20" s="295"/>
      <c r="AF20" s="295"/>
      <c r="AG20" s="295"/>
      <c r="AH20" s="295"/>
      <c r="AI20" s="295"/>
      <c r="AJ20" s="295"/>
      <c r="AK20" s="63"/>
      <c r="BK20" s="57" t="str">
        <f t="shared" si="3"/>
        <v/>
      </c>
      <c r="BL20" s="53">
        <v>16</v>
      </c>
      <c r="BM20" s="130"/>
      <c r="BN20" s="130" t="s">
        <v>127</v>
      </c>
      <c r="BO20" s="62" t="s">
        <v>129</v>
      </c>
      <c r="BP20" s="62" t="s">
        <v>108</v>
      </c>
      <c r="BQ20" s="57" t="str">
        <f t="shared" si="16"/>
        <v/>
      </c>
      <c r="BR20" s="59" t="str">
        <f>IFERROR(IF(VLOOKUP($D$1,ورقة4!$A$3:$BB$1204,MATCH(BM20,ورقة4!$A$2:$BB$2,0),0)=0,"",VLOOKUP($D$1,ورقة4!$A$3:$BB$1204,MATCH(BM20,ورقة4!$A$2:$BB$2,0),0)),"")</f>
        <v/>
      </c>
      <c r="BS20" s="57" t="str">
        <f>IF(AND(BS21="",BS22="",BS23="",BS24="",BS25="",BS26="",BS27=""),"",BL20)</f>
        <v/>
      </c>
      <c r="BT20" s="57" t="str">
        <f>IF(AND(BT21="",BT22="",BT23="",BT24="",BT25="",BT26="",BT27=""),"",BL20)</f>
        <v/>
      </c>
      <c r="BV20" t="s">
        <v>904</v>
      </c>
      <c r="BW20"/>
      <c r="BX20" s="53"/>
      <c r="BY20" s="57"/>
      <c r="BZ20" s="128"/>
      <c r="CA20" s="58"/>
    </row>
    <row r="21" spans="1:79" ht="25.2" customHeight="1" thickBot="1" x14ac:dyDescent="0.35">
      <c r="A21" s="61" t="str">
        <f t="shared" ref="A21:A22" si="22">IFERROR(SMALL($BS$4:$BS$42,BL18),"")</f>
        <v/>
      </c>
      <c r="B21" s="61">
        <f t="shared" ref="B21:B22" si="23">IF(OR(A21=1,A21=8,A21=14,A21=21,A21=27,A21=33,A21=""),0,1)</f>
        <v>0</v>
      </c>
      <c r="C21" s="61">
        <f t="shared" si="17"/>
        <v>0</v>
      </c>
      <c r="D21" s="61">
        <f t="shared" si="10"/>
        <v>0</v>
      </c>
      <c r="E21" s="64">
        <f t="shared" si="11"/>
        <v>0</v>
      </c>
      <c r="F21" s="61" t="str">
        <f t="shared" si="12"/>
        <v/>
      </c>
      <c r="G21" s="61" t="str">
        <f t="shared" si="13"/>
        <v/>
      </c>
      <c r="H21" s="61" t="str">
        <f t="shared" si="6"/>
        <v/>
      </c>
      <c r="I21" s="64" t="b">
        <f t="shared" si="7"/>
        <v>0</v>
      </c>
      <c r="J21" s="152" t="str">
        <f t="shared" si="8"/>
        <v/>
      </c>
      <c r="K21" s="304" t="str">
        <f t="shared" si="9"/>
        <v/>
      </c>
      <c r="L21" s="305"/>
      <c r="M21" s="305"/>
      <c r="N21" s="305"/>
      <c r="O21" s="305"/>
      <c r="P21" s="305"/>
      <c r="Q21" s="305"/>
      <c r="R21" s="306"/>
      <c r="S21" s="153" t="str">
        <f t="shared" si="14"/>
        <v/>
      </c>
      <c r="T21" s="155"/>
      <c r="U21" s="60" t="str">
        <f>IFERROR(SMALL($A$27:A39,BL7),"")</f>
        <v/>
      </c>
      <c r="V21" s="291" t="str">
        <f t="shared" si="21"/>
        <v/>
      </c>
      <c r="W21" s="291"/>
      <c r="X21" s="291"/>
      <c r="Y21" s="291"/>
      <c r="Z21" s="291"/>
      <c r="AA21" s="291"/>
      <c r="AK21" s="63"/>
      <c r="BK21" s="57" t="str">
        <f t="shared" si="3"/>
        <v/>
      </c>
      <c r="BL21" s="129">
        <v>17</v>
      </c>
      <c r="BM21" s="53">
        <v>52</v>
      </c>
      <c r="BN21" s="53" t="s">
        <v>839</v>
      </c>
      <c r="BO21" s="62" t="s">
        <v>129</v>
      </c>
      <c r="BP21" s="62" t="s">
        <v>108</v>
      </c>
      <c r="BQ21" s="57" t="str">
        <f t="shared" si="16"/>
        <v/>
      </c>
      <c r="BR21" s="59" t="str">
        <f>IFERROR(IF(VLOOKUP($D$1,ورقة4!$A$3:$BB$1204,MATCH(BM21,ورقة4!$A$2:$BB$2,0),0)=0,"",VLOOKUP($D$1,ورقة4!$A$3:$BB$1204,MATCH(BM21,ورقة4!$A$2:$BB$2,0),0)),"")</f>
        <v/>
      </c>
      <c r="BS21" s="54" t="str">
        <f t="shared" ref="BS21" si="24">IF(BR21="م",BL21,"")</f>
        <v/>
      </c>
      <c r="BT21" s="57" t="str">
        <f t="shared" ref="BT21" si="25">IF(BR21="","",BL21)</f>
        <v/>
      </c>
      <c r="BV21" t="s">
        <v>888</v>
      </c>
      <c r="BW21" s="125">
        <v>157</v>
      </c>
      <c r="BX21" s="57"/>
      <c r="BY21" s="57"/>
      <c r="BZ21" s="128"/>
      <c r="CA21" s="58"/>
    </row>
    <row r="22" spans="1:79" ht="25.2" customHeight="1" thickBot="1" x14ac:dyDescent="0.35">
      <c r="A22" s="61" t="str">
        <f t="shared" si="22"/>
        <v/>
      </c>
      <c r="B22" s="61">
        <f t="shared" si="23"/>
        <v>0</v>
      </c>
      <c r="C22" s="61">
        <f t="shared" si="17"/>
        <v>0</v>
      </c>
      <c r="D22" s="61">
        <f t="shared" si="10"/>
        <v>0</v>
      </c>
      <c r="E22" s="64">
        <f t="shared" si="11"/>
        <v>0</v>
      </c>
      <c r="F22" s="61" t="str">
        <f t="shared" si="12"/>
        <v/>
      </c>
      <c r="G22" s="61" t="str">
        <f t="shared" si="13"/>
        <v/>
      </c>
      <c r="H22" s="61" t="str">
        <f t="shared" si="6"/>
        <v/>
      </c>
      <c r="I22" s="64" t="b">
        <f t="shared" si="7"/>
        <v>0</v>
      </c>
      <c r="J22" s="152" t="str">
        <f t="shared" si="8"/>
        <v/>
      </c>
      <c r="K22" s="304" t="str">
        <f t="shared" si="9"/>
        <v/>
      </c>
      <c r="L22" s="305"/>
      <c r="M22" s="305"/>
      <c r="N22" s="305"/>
      <c r="O22" s="305"/>
      <c r="P22" s="305"/>
      <c r="Q22" s="305"/>
      <c r="R22" s="306"/>
      <c r="S22" s="153" t="str">
        <f t="shared" si="14"/>
        <v/>
      </c>
      <c r="T22" s="155"/>
      <c r="U22" s="60" t="str">
        <f>IFERROR(SMALL($A$27:A40,BL8),"")</f>
        <v/>
      </c>
      <c r="V22" s="291" t="str">
        <f t="shared" si="21"/>
        <v/>
      </c>
      <c r="W22" s="291"/>
      <c r="X22" s="291"/>
      <c r="Y22" s="291"/>
      <c r="Z22" s="291"/>
      <c r="AA22" s="291"/>
      <c r="AC22" s="60"/>
      <c r="AD22" s="60"/>
      <c r="AE22" s="60"/>
      <c r="AF22" s="60"/>
      <c r="AK22" s="63"/>
      <c r="BK22" s="57" t="str">
        <f t="shared" si="3"/>
        <v/>
      </c>
      <c r="BL22" s="53">
        <v>18</v>
      </c>
      <c r="BM22" s="53">
        <v>53</v>
      </c>
      <c r="BN22" s="53" t="s">
        <v>840</v>
      </c>
      <c r="BO22" s="62" t="s">
        <v>129</v>
      </c>
      <c r="BP22" s="62" t="s">
        <v>108</v>
      </c>
      <c r="BQ22" s="57" t="str">
        <f t="shared" si="16"/>
        <v/>
      </c>
      <c r="BR22" s="59" t="str">
        <f>IFERROR(IF(VLOOKUP($D$1,ورقة4!$A$3:$BB$1204,MATCH(BM22,ورقة4!$A$2:$BB$2,0),0)=0,"",VLOOKUP($D$1,ورقة4!$A$3:$BB$1204,MATCH(BM22,ورقة4!$A$2:$BB$2,0),0)),"")</f>
        <v/>
      </c>
      <c r="BS22" s="54" t="str">
        <f t="shared" ref="BS22:BS27" si="26">IF(BR22="م",BL22,"")</f>
        <v/>
      </c>
      <c r="BT22" s="57" t="str">
        <f t="shared" ref="BT22:BT27" si="27">IF(BR22="","",BL22)</f>
        <v/>
      </c>
      <c r="BV22" t="s">
        <v>889</v>
      </c>
      <c r="BW22" s="125">
        <v>158</v>
      </c>
      <c r="BX22" s="53"/>
      <c r="BY22" s="57"/>
      <c r="BZ22" s="128"/>
      <c r="CA22" s="58"/>
    </row>
    <row r="23" spans="1:79" ht="25.2" customHeight="1" thickBot="1" x14ac:dyDescent="0.35">
      <c r="B23" s="182"/>
      <c r="C23" s="61">
        <f t="shared" si="17"/>
        <v>0</v>
      </c>
      <c r="D23" s="61">
        <f t="shared" si="10"/>
        <v>0</v>
      </c>
      <c r="E23" s="64">
        <f t="shared" si="11"/>
        <v>0</v>
      </c>
      <c r="F23" s="61" t="str">
        <f t="shared" si="12"/>
        <v/>
      </c>
      <c r="G23" s="61" t="str">
        <f t="shared" si="13"/>
        <v/>
      </c>
      <c r="H23" s="61" t="str">
        <f t="shared" si="6"/>
        <v/>
      </c>
      <c r="I23" s="64" t="b">
        <f t="shared" si="7"/>
        <v>0</v>
      </c>
      <c r="J23" s="152" t="str">
        <f t="shared" si="8"/>
        <v/>
      </c>
      <c r="K23" s="304" t="str">
        <f t="shared" si="9"/>
        <v/>
      </c>
      <c r="L23" s="305"/>
      <c r="M23" s="305"/>
      <c r="N23" s="305"/>
      <c r="O23" s="305"/>
      <c r="P23" s="305"/>
      <c r="Q23" s="305"/>
      <c r="R23" s="306"/>
      <c r="S23" s="153" t="str">
        <f t="shared" si="14"/>
        <v/>
      </c>
      <c r="T23" s="155"/>
      <c r="U23" s="60" t="str">
        <f>IFERROR(SMALL($A$27:A41,BL9),"")</f>
        <v/>
      </c>
      <c r="V23" s="291" t="str">
        <f t="shared" si="21"/>
        <v/>
      </c>
      <c r="W23" s="291"/>
      <c r="X23" s="291"/>
      <c r="Y23" s="291"/>
      <c r="Z23" s="291"/>
      <c r="AA23" s="291"/>
      <c r="AB23" s="22"/>
      <c r="AC23" s="60"/>
      <c r="AD23" s="61">
        <v>1</v>
      </c>
      <c r="AE23" s="64" t="e">
        <f>VLOOKUP(AD23,$C$10:$E$26,3,0)</f>
        <v>#N/A</v>
      </c>
      <c r="AF23" s="60"/>
      <c r="AK23" s="63"/>
      <c r="BK23" s="57" t="str">
        <f t="shared" si="3"/>
        <v/>
      </c>
      <c r="BL23" s="129">
        <v>19</v>
      </c>
      <c r="BM23" s="53">
        <v>54</v>
      </c>
      <c r="BN23" s="53" t="s">
        <v>841</v>
      </c>
      <c r="BO23" s="62" t="s">
        <v>129</v>
      </c>
      <c r="BP23" s="62" t="s">
        <v>108</v>
      </c>
      <c r="BQ23" s="57" t="str">
        <f t="shared" si="16"/>
        <v/>
      </c>
      <c r="BR23" s="59" t="str">
        <f>IFERROR(IF(VLOOKUP($D$1,ورقة4!$A$3:$BB$1204,MATCH(BM23,ورقة4!$A$2:$BB$2,0),0)=0,"",VLOOKUP($D$1,ورقة4!$A$3:$BB$1204,MATCH(BM23,ورقة4!$A$2:$BB$2,0),0)),"")</f>
        <v/>
      </c>
      <c r="BS23" s="54" t="str">
        <f t="shared" si="26"/>
        <v/>
      </c>
      <c r="BT23" s="57" t="str">
        <f t="shared" si="27"/>
        <v/>
      </c>
      <c r="BU23" s="53"/>
      <c r="BV23" t="s">
        <v>890</v>
      </c>
      <c r="BW23" s="125">
        <v>159</v>
      </c>
      <c r="BX23" s="57"/>
      <c r="BY23" s="57"/>
      <c r="BZ23" s="128"/>
      <c r="CA23" s="58"/>
    </row>
    <row r="24" spans="1:79" ht="25.2" customHeight="1" thickBot="1" x14ac:dyDescent="0.35">
      <c r="B24" s="182"/>
      <c r="C24" s="61">
        <f t="shared" si="17"/>
        <v>0</v>
      </c>
      <c r="D24" s="61">
        <f t="shared" si="10"/>
        <v>0</v>
      </c>
      <c r="E24" s="64">
        <f t="shared" si="11"/>
        <v>0</v>
      </c>
      <c r="F24" s="61" t="str">
        <f t="shared" si="12"/>
        <v/>
      </c>
      <c r="G24" s="61" t="str">
        <f t="shared" si="13"/>
        <v/>
      </c>
      <c r="H24" s="61" t="str">
        <f t="shared" si="6"/>
        <v/>
      </c>
      <c r="I24" s="64" t="b">
        <f t="shared" si="7"/>
        <v>0</v>
      </c>
      <c r="J24" s="152" t="str">
        <f t="shared" si="8"/>
        <v/>
      </c>
      <c r="K24" s="304" t="str">
        <f t="shared" si="9"/>
        <v/>
      </c>
      <c r="L24" s="305"/>
      <c r="M24" s="305"/>
      <c r="N24" s="305"/>
      <c r="O24" s="305"/>
      <c r="P24" s="305"/>
      <c r="Q24" s="305"/>
      <c r="R24" s="306"/>
      <c r="S24" s="153" t="str">
        <f t="shared" si="14"/>
        <v/>
      </c>
      <c r="T24" s="155"/>
      <c r="U24" s="60" t="str">
        <f>IFERROR(SMALL($A$27:A42,BL10),"")</f>
        <v/>
      </c>
      <c r="V24" s="291" t="str">
        <f t="shared" si="21"/>
        <v/>
      </c>
      <c r="W24" s="291"/>
      <c r="X24" s="291"/>
      <c r="Y24" s="291"/>
      <c r="Z24" s="291"/>
      <c r="AA24" s="291"/>
      <c r="AB24" s="22"/>
      <c r="AC24" s="60"/>
      <c r="AD24" s="61">
        <v>2</v>
      </c>
      <c r="AE24" s="64" t="e">
        <f>VLOOKUP(AD24,$C$10:$E$26,3,0)</f>
        <v>#N/A</v>
      </c>
      <c r="AF24" s="60"/>
      <c r="AG24" s="60"/>
      <c r="AH24" s="60"/>
      <c r="AI24" s="60"/>
      <c r="BK24" s="57" t="str">
        <f t="shared" si="3"/>
        <v/>
      </c>
      <c r="BL24" s="53">
        <v>20</v>
      </c>
      <c r="BM24" s="53">
        <v>55</v>
      </c>
      <c r="BN24" s="53" t="s">
        <v>842</v>
      </c>
      <c r="BO24" s="62" t="s">
        <v>129</v>
      </c>
      <c r="BP24" s="62" t="s">
        <v>108</v>
      </c>
      <c r="BQ24" s="57" t="str">
        <f t="shared" si="16"/>
        <v/>
      </c>
      <c r="BR24" s="59" t="str">
        <f>IFERROR(IF(VLOOKUP($D$1,ورقة4!$A$3:$BB$1204,MATCH(BM24,ورقة4!$A$2:$BB$2,0),0)=0,"",VLOOKUP($D$1,ورقة4!$A$3:$BB$1204,MATCH(BM24,ورقة4!$A$2:$BB$2,0),0)),"")</f>
        <v/>
      </c>
      <c r="BS24" s="54" t="str">
        <f t="shared" si="26"/>
        <v/>
      </c>
      <c r="BT24" s="57" t="str">
        <f t="shared" si="27"/>
        <v/>
      </c>
      <c r="BV24" t="s">
        <v>891</v>
      </c>
      <c r="BW24" s="125">
        <v>160</v>
      </c>
      <c r="BX24" s="53"/>
      <c r="BY24" s="57"/>
      <c r="BZ24" s="128"/>
      <c r="CA24" s="58"/>
    </row>
    <row r="25" spans="1:79" ht="25.2" customHeight="1" thickBot="1" x14ac:dyDescent="0.35">
      <c r="B25" s="182"/>
      <c r="C25" s="61">
        <f t="shared" si="17"/>
        <v>0</v>
      </c>
      <c r="D25" s="61">
        <f t="shared" si="10"/>
        <v>0</v>
      </c>
      <c r="E25" s="64">
        <f t="shared" si="11"/>
        <v>0</v>
      </c>
      <c r="F25" s="61" t="str">
        <f t="shared" si="12"/>
        <v/>
      </c>
      <c r="G25" s="61" t="str">
        <f t="shared" si="13"/>
        <v/>
      </c>
      <c r="H25" s="61" t="str">
        <f t="shared" si="6"/>
        <v/>
      </c>
      <c r="I25" s="64" t="b">
        <f t="shared" si="7"/>
        <v>0</v>
      </c>
      <c r="J25" s="152" t="str">
        <f t="shared" si="8"/>
        <v/>
      </c>
      <c r="K25" s="304" t="str">
        <f t="shared" si="9"/>
        <v/>
      </c>
      <c r="L25" s="305"/>
      <c r="M25" s="305"/>
      <c r="N25" s="305"/>
      <c r="O25" s="305"/>
      <c r="P25" s="305"/>
      <c r="Q25" s="305"/>
      <c r="R25" s="306"/>
      <c r="S25" s="153" t="str">
        <f t="shared" si="14"/>
        <v/>
      </c>
      <c r="T25" s="155"/>
      <c r="U25" s="60" t="str">
        <f>IFERROR(SMALL($A$27:A43,BL11),"")</f>
        <v/>
      </c>
      <c r="V25" s="291" t="str">
        <f t="shared" si="21"/>
        <v/>
      </c>
      <c r="W25" s="291"/>
      <c r="X25" s="291"/>
      <c r="Y25" s="291"/>
      <c r="Z25" s="291"/>
      <c r="AA25" s="291"/>
      <c r="AB25" s="22"/>
      <c r="AC25" s="60"/>
      <c r="AE25" s="64" t="e">
        <f>SUM(AE23:AE24)</f>
        <v>#N/A</v>
      </c>
      <c r="AF25" s="60"/>
      <c r="AG25" s="60"/>
      <c r="AH25" s="60"/>
      <c r="AI25" s="60"/>
      <c r="BK25" s="57" t="str">
        <f t="shared" si="3"/>
        <v/>
      </c>
      <c r="BL25" s="129">
        <v>21</v>
      </c>
      <c r="BM25" s="53">
        <v>56</v>
      </c>
      <c r="BN25" s="57" t="s">
        <v>843</v>
      </c>
      <c r="BQ25" s="57"/>
      <c r="BR25" s="59" t="str">
        <f>IFERROR(IF(VLOOKUP($D$1,ورقة4!$A$3:$BB$1204,MATCH(BM25,ورقة4!$A$2:$BB$2,0),0)=0,"",VLOOKUP($D$1,ورقة4!$A$3:$BB$1204,MATCH(BM25,ورقة4!$A$2:$BB$2,0),0)),"")</f>
        <v/>
      </c>
      <c r="BS25" s="54" t="str">
        <f t="shared" si="26"/>
        <v/>
      </c>
      <c r="BT25" s="57" t="str">
        <f t="shared" si="27"/>
        <v/>
      </c>
      <c r="BV25" t="s">
        <v>892</v>
      </c>
      <c r="BW25" s="125">
        <v>162</v>
      </c>
      <c r="BX25" s="57"/>
      <c r="BY25" s="57"/>
      <c r="BZ25" s="128"/>
      <c r="CA25" s="58"/>
    </row>
    <row r="26" spans="1:79" ht="25.2" customHeight="1" thickBot="1" x14ac:dyDescent="0.35">
      <c r="A26" s="60"/>
      <c r="B26" s="182"/>
      <c r="C26" s="61">
        <f t="shared" si="17"/>
        <v>0</v>
      </c>
      <c r="D26" s="61">
        <f t="shared" si="10"/>
        <v>0</v>
      </c>
      <c r="E26" s="64">
        <f t="shared" si="11"/>
        <v>0</v>
      </c>
      <c r="F26" s="61" t="str">
        <f t="shared" si="12"/>
        <v/>
      </c>
      <c r="G26" s="61" t="str">
        <f t="shared" si="13"/>
        <v/>
      </c>
      <c r="H26" s="61" t="str">
        <f t="shared" si="6"/>
        <v/>
      </c>
      <c r="I26" s="64" t="b">
        <f t="shared" si="7"/>
        <v>0</v>
      </c>
      <c r="J26" s="152" t="str">
        <f t="shared" si="8"/>
        <v/>
      </c>
      <c r="K26" s="304" t="str">
        <f t="shared" si="9"/>
        <v/>
      </c>
      <c r="L26" s="305"/>
      <c r="M26" s="305"/>
      <c r="N26" s="305"/>
      <c r="O26" s="305"/>
      <c r="P26" s="305"/>
      <c r="Q26" s="305"/>
      <c r="R26" s="306"/>
      <c r="S26" s="153" t="str">
        <f t="shared" si="14"/>
        <v/>
      </c>
      <c r="T26" s="155"/>
      <c r="U26" s="60" t="str">
        <f>IFERROR(SMALL($A$27:A44,BL12),"")</f>
        <v/>
      </c>
      <c r="V26" s="291" t="str">
        <f t="shared" si="21"/>
        <v/>
      </c>
      <c r="W26" s="291"/>
      <c r="X26" s="291"/>
      <c r="Y26" s="291"/>
      <c r="Z26" s="291"/>
      <c r="AA26" s="291"/>
      <c r="AB26" s="22"/>
      <c r="AC26" s="60"/>
      <c r="AE26" s="65" t="e">
        <f>AH12-(AE23+AE24)</f>
        <v>#N/A</v>
      </c>
      <c r="AF26" s="60"/>
      <c r="AG26" s="60"/>
      <c r="AH26" s="60"/>
      <c r="AI26" s="60"/>
      <c r="BK26" s="57" t="str">
        <f t="shared" si="3"/>
        <v/>
      </c>
      <c r="BL26" s="53">
        <v>22</v>
      </c>
      <c r="BM26" s="53">
        <v>57</v>
      </c>
      <c r="BN26" s="53" t="s">
        <v>844</v>
      </c>
      <c r="BO26" s="62" t="s">
        <v>129</v>
      </c>
      <c r="BP26" s="62" t="s">
        <v>121</v>
      </c>
      <c r="BQ26" s="57" t="str">
        <f>IFERROR(VLOOKUP(BN26,$K$9:$T$21,10,0),"")</f>
        <v/>
      </c>
      <c r="BR26" s="59" t="str">
        <f>IFERROR(IF(VLOOKUP($D$1,ورقة4!$A$3:$BB$1204,MATCH(BM26,ورقة4!$A$2:$BB$2,0),0)=0,"",VLOOKUP($D$1,ورقة4!$A$3:$BB$1204,MATCH(BM26,ورقة4!$A$2:$BB$2,0),0)),"")</f>
        <v/>
      </c>
      <c r="BS26" s="54" t="str">
        <f t="shared" si="26"/>
        <v/>
      </c>
      <c r="BT26" s="57" t="str">
        <f t="shared" si="27"/>
        <v/>
      </c>
      <c r="BV26" t="s">
        <v>893</v>
      </c>
      <c r="BW26" s="125">
        <v>164</v>
      </c>
      <c r="BX26" s="53"/>
      <c r="BY26" s="57"/>
    </row>
    <row r="27" spans="1:79" ht="25.2" customHeight="1" thickBot="1" x14ac:dyDescent="0.35">
      <c r="A27" s="60" t="e">
        <f>IF(VLOOKUP($D$1,ورقة2!$A$2:$AJ$13999,23,0)="م",1,"")</f>
        <v>#N/A</v>
      </c>
      <c r="B27" s="27" t="s">
        <v>131</v>
      </c>
      <c r="C27" s="61">
        <f t="shared" si="17"/>
        <v>0</v>
      </c>
      <c r="D27" s="61">
        <f t="shared" si="10"/>
        <v>0</v>
      </c>
      <c r="E27" s="64">
        <f t="shared" si="11"/>
        <v>0</v>
      </c>
      <c r="F27" s="61" t="str">
        <f t="shared" si="12"/>
        <v/>
      </c>
      <c r="G27" s="61" t="str">
        <f t="shared" si="13"/>
        <v/>
      </c>
      <c r="H27" s="61" t="str">
        <f t="shared" si="6"/>
        <v/>
      </c>
      <c r="I27" s="64" t="b">
        <f t="shared" si="7"/>
        <v>0</v>
      </c>
      <c r="J27" s="152" t="str">
        <f t="shared" si="8"/>
        <v/>
      </c>
      <c r="K27" s="304" t="str">
        <f t="shared" si="9"/>
        <v/>
      </c>
      <c r="L27" s="305"/>
      <c r="M27" s="305"/>
      <c r="N27" s="305"/>
      <c r="O27" s="305"/>
      <c r="P27" s="305"/>
      <c r="Q27" s="305"/>
      <c r="R27" s="306"/>
      <c r="S27" s="153" t="str">
        <f t="shared" si="14"/>
        <v/>
      </c>
      <c r="T27" s="155"/>
      <c r="U27" s="60" t="str">
        <f>IFERROR(SMALL($A$27:A45,BL13),"")</f>
        <v/>
      </c>
      <c r="V27" s="291" t="str">
        <f t="shared" si="21"/>
        <v/>
      </c>
      <c r="W27" s="291"/>
      <c r="X27" s="291"/>
      <c r="Y27" s="291"/>
      <c r="Z27" s="291"/>
      <c r="AA27" s="291"/>
      <c r="AB27" s="23"/>
      <c r="AF27" s="60"/>
      <c r="AG27" s="60"/>
      <c r="AH27" s="60"/>
      <c r="AI27" s="60"/>
      <c r="BK27" s="57" t="str">
        <f t="shared" si="3"/>
        <v/>
      </c>
      <c r="BL27" s="129">
        <v>23</v>
      </c>
      <c r="BM27" s="53">
        <v>201</v>
      </c>
      <c r="BN27" s="53" t="s">
        <v>845</v>
      </c>
      <c r="BO27" s="62" t="s">
        <v>129</v>
      </c>
      <c r="BP27" s="62" t="s">
        <v>121</v>
      </c>
      <c r="BQ27" s="57" t="str">
        <f>IFERROR(VLOOKUP(BN27,$K$9:$T$21,10,0),"")</f>
        <v/>
      </c>
      <c r="BR27" s="59" t="str">
        <f>IFERROR(IF(VLOOKUP($D$1,ورقة4!$A$3:$BB$1204,MATCH(BM27,ورقة4!$A$2:$BB$2,0),0)=0,"",VLOOKUP($D$1,ورقة4!$A$3:$BB$1204,MATCH(BM27,ورقة4!$A$2:$BB$2,0),0)),"")</f>
        <v/>
      </c>
      <c r="BS27" s="54" t="str">
        <f t="shared" si="26"/>
        <v/>
      </c>
      <c r="BT27" s="57" t="str">
        <f t="shared" si="27"/>
        <v/>
      </c>
      <c r="BV27" t="s">
        <v>894</v>
      </c>
      <c r="BW27" s="125">
        <v>165</v>
      </c>
      <c r="BX27" s="57"/>
      <c r="BY27" s="57"/>
    </row>
    <row r="28" spans="1:79" ht="25.2" customHeight="1" thickBot="1" x14ac:dyDescent="0.35">
      <c r="A28" s="230" t="e">
        <f>IF(VLOOKUP($D$1,ورقة2!$A$2:$AJ$13999,24,0)="م",2,"")</f>
        <v>#N/A</v>
      </c>
      <c r="B28" s="230" t="s">
        <v>133</v>
      </c>
      <c r="C28" s="230">
        <f t="shared" si="17"/>
        <v>0</v>
      </c>
      <c r="D28" s="230">
        <f t="shared" si="10"/>
        <v>0</v>
      </c>
      <c r="E28" s="231">
        <f t="shared" si="11"/>
        <v>0</v>
      </c>
      <c r="F28" s="230" t="str">
        <f t="shared" si="12"/>
        <v/>
      </c>
      <c r="G28" s="230" t="str">
        <f>IFERROR(SMALL($BT$5:$BT$64,BL24),"")</f>
        <v/>
      </c>
      <c r="H28" s="230" t="str">
        <f>G28</f>
        <v/>
      </c>
      <c r="I28" s="231" t="b">
        <f t="shared" si="7"/>
        <v>0</v>
      </c>
      <c r="J28" s="152" t="str">
        <f>IF(IFERROR(VLOOKUP(H28,$BL$4:$BN$64,2,0),"")=0,"",IFERROR(VLOOKUP(H28,$BL$4:$BN$64,2,0),""))</f>
        <v/>
      </c>
      <c r="K28" s="304" t="str">
        <f t="shared" ref="K28:K31" si="28">IFERROR(VLOOKUP(H28,$BL$4:$BN$63,3,0),"")</f>
        <v/>
      </c>
      <c r="L28" s="305"/>
      <c r="M28" s="305"/>
      <c r="N28" s="305"/>
      <c r="O28" s="305"/>
      <c r="P28" s="305"/>
      <c r="Q28" s="305"/>
      <c r="R28" s="306"/>
      <c r="S28" s="153" t="str">
        <f t="shared" ref="S28:S31" si="29">IFERROR(VLOOKUP(J28,BM23:BS80,6,0),"")</f>
        <v/>
      </c>
      <c r="T28" s="155"/>
      <c r="U28" s="60" t="str">
        <f>IFERROR(SMALL($A$27:A46,BL14),"")</f>
        <v/>
      </c>
      <c r="V28" s="291" t="str">
        <f t="shared" si="21"/>
        <v/>
      </c>
      <c r="W28" s="291"/>
      <c r="X28" s="291"/>
      <c r="Y28" s="291"/>
      <c r="Z28" s="291"/>
      <c r="AA28" s="291"/>
      <c r="AB28" s="23"/>
      <c r="AD28" s="60"/>
      <c r="AE28" s="60"/>
      <c r="AF28" s="60"/>
      <c r="AG28" s="60"/>
      <c r="AH28" s="60"/>
      <c r="AI28" s="60"/>
      <c r="BK28" s="57" t="str">
        <f t="shared" si="3"/>
        <v/>
      </c>
      <c r="BL28" s="53">
        <v>24</v>
      </c>
      <c r="BM28" s="130"/>
      <c r="BN28" s="130" t="s">
        <v>130</v>
      </c>
      <c r="BO28" s="62" t="s">
        <v>129</v>
      </c>
      <c r="BP28" s="62" t="s">
        <v>121</v>
      </c>
      <c r="BQ28" s="57" t="str">
        <f>IFERROR(VLOOKUP(BN28,$K$9:$T$21,10,0),"")</f>
        <v/>
      </c>
      <c r="BR28" s="59" t="str">
        <f>IFERROR(IF(VLOOKUP($D$1,ورقة4!$A$3:$BB$1204,MATCH(BM28,ورقة4!$A$2:$BB$2,0),0)=0,"",VLOOKUP($D$1,ورقة4!$A$3:$BB$1204,MATCH(BM28,ورقة4!$A$2:$BB$2,0),0)),"")</f>
        <v/>
      </c>
      <c r="BS28" s="57" t="str">
        <f>IF(AND(BS29="",BS30="",BS31="",BS32="",BS33="",BS34=""),"",BL28)</f>
        <v/>
      </c>
      <c r="BT28" s="57" t="str">
        <f>IF(AND(BT29="",BT30="",BT31="",BT32="",BT33="",BT34=""),"",BL28)</f>
        <v/>
      </c>
      <c r="BV28" t="s">
        <v>895</v>
      </c>
      <c r="BW28" s="125">
        <v>166</v>
      </c>
      <c r="BX28" s="53"/>
      <c r="BY28" s="57"/>
    </row>
    <row r="29" spans="1:79" ht="25.2" customHeight="1" thickBot="1" x14ac:dyDescent="0.35">
      <c r="A29" s="60" t="e">
        <f>IF(VLOOKUP($D$1,ورقة2!$A$2:$AJ$13999,25,0)="م",3,"")</f>
        <v>#N/A</v>
      </c>
      <c r="B29" s="61" t="s">
        <v>134</v>
      </c>
      <c r="C29" s="61">
        <f>C28+D29</f>
        <v>0</v>
      </c>
      <c r="D29" s="61">
        <f t="shared" si="10"/>
        <v>0</v>
      </c>
      <c r="E29" s="64">
        <f t="shared" si="11"/>
        <v>0</v>
      </c>
      <c r="F29" s="61" t="str">
        <f t="shared" si="12"/>
        <v/>
      </c>
      <c r="G29" s="61" t="str">
        <f t="shared" si="13"/>
        <v/>
      </c>
      <c r="H29" s="61" t="str">
        <f t="shared" si="6"/>
        <v/>
      </c>
      <c r="I29" s="64" t="b">
        <f t="shared" si="7"/>
        <v>0</v>
      </c>
      <c r="J29" s="152" t="str">
        <f t="shared" ref="J29:J31" si="30">IF(IFERROR(VLOOKUP(H29,$BL$4:$BN$63,2,0),"")=0,"",IFERROR(VLOOKUP(H29,$BL$4:$BN$63,2,0),""))</f>
        <v/>
      </c>
      <c r="K29" s="304" t="str">
        <f t="shared" si="28"/>
        <v/>
      </c>
      <c r="L29" s="305"/>
      <c r="M29" s="305"/>
      <c r="N29" s="305"/>
      <c r="O29" s="305"/>
      <c r="P29" s="305"/>
      <c r="Q29" s="305"/>
      <c r="R29" s="306"/>
      <c r="S29" s="153" t="str">
        <f t="shared" si="29"/>
        <v/>
      </c>
      <c r="T29" s="155"/>
      <c r="U29" s="60" t="str">
        <f>IFERROR(SMALL($A$27:A47,BL15),"")</f>
        <v/>
      </c>
      <c r="V29" s="291" t="str">
        <f t="shared" si="21"/>
        <v/>
      </c>
      <c r="W29" s="291"/>
      <c r="X29" s="291"/>
      <c r="Y29" s="291"/>
      <c r="Z29" s="291"/>
      <c r="AA29" s="291"/>
      <c r="BK29" s="57" t="str">
        <f t="shared" si="3"/>
        <v/>
      </c>
      <c r="BL29" s="129">
        <v>25</v>
      </c>
      <c r="BM29" s="53">
        <v>58</v>
      </c>
      <c r="BN29" s="53" t="s">
        <v>846</v>
      </c>
      <c r="BO29" s="62" t="s">
        <v>129</v>
      </c>
      <c r="BP29" s="62" t="s">
        <v>121</v>
      </c>
      <c r="BQ29" s="57" t="str">
        <f>IFERROR(VLOOKUP(BN29,$K$9:$T$21,10,0),"")</f>
        <v/>
      </c>
      <c r="BR29" s="59" t="str">
        <f>IFERROR(IF(VLOOKUP($D$1,ورقة4!$A$3:$BB$1204,MATCH(BM29,ورقة4!$A$2:$BB$2,0),0)=0,"",VLOOKUP($D$1,ورقة4!$A$3:$BB$1204,MATCH(BM29,ورقة4!$A$2:$BB$2,0),0)),"")</f>
        <v/>
      </c>
      <c r="BS29" s="54" t="str">
        <f>IF(BR29="م",BL29,"")</f>
        <v/>
      </c>
      <c r="BT29" s="57" t="str">
        <f t="shared" ref="BT29:BT36" si="31">IF(BR29="","",BL29)</f>
        <v/>
      </c>
      <c r="BV29" t="s">
        <v>905</v>
      </c>
      <c r="BW29"/>
      <c r="BX29" s="57"/>
      <c r="BY29" s="57"/>
    </row>
    <row r="30" spans="1:79" ht="25.2" customHeight="1" thickBot="1" x14ac:dyDescent="0.35">
      <c r="A30" s="60" t="e">
        <f>IF(VLOOKUP($D$1,ورقة2!$A$2:$AJ$13999,26,0)="م",4,"")</f>
        <v>#N/A</v>
      </c>
      <c r="C30" s="61">
        <f t="shared" si="17"/>
        <v>0</v>
      </c>
      <c r="D30" s="61">
        <f t="shared" si="10"/>
        <v>0</v>
      </c>
      <c r="E30" s="64">
        <f t="shared" si="11"/>
        <v>0</v>
      </c>
      <c r="F30" s="61" t="str">
        <f t="shared" si="12"/>
        <v/>
      </c>
      <c r="G30" s="61" t="str">
        <f t="shared" si="13"/>
        <v/>
      </c>
      <c r="H30" s="61" t="str">
        <f t="shared" si="6"/>
        <v/>
      </c>
      <c r="I30" s="64" t="b">
        <f t="shared" si="7"/>
        <v>0</v>
      </c>
      <c r="J30" s="152" t="str">
        <f t="shared" si="30"/>
        <v/>
      </c>
      <c r="K30" s="304" t="str">
        <f t="shared" si="28"/>
        <v/>
      </c>
      <c r="L30" s="305"/>
      <c r="M30" s="305"/>
      <c r="N30" s="305"/>
      <c r="O30" s="305"/>
      <c r="P30" s="305"/>
      <c r="Q30" s="305"/>
      <c r="R30" s="306"/>
      <c r="S30" s="153" t="str">
        <f t="shared" si="29"/>
        <v/>
      </c>
      <c r="T30" s="155"/>
      <c r="U30" s="60" t="str">
        <f>IFERROR(SMALL($A$27:A48,BL16),"")</f>
        <v/>
      </c>
      <c r="V30" s="291" t="str">
        <f t="shared" si="21"/>
        <v/>
      </c>
      <c r="W30" s="291"/>
      <c r="X30" s="291"/>
      <c r="Y30" s="291"/>
      <c r="Z30" s="291"/>
      <c r="AA30" s="291"/>
      <c r="AB30" s="23"/>
      <c r="BC30" s="56"/>
      <c r="BK30" s="57" t="str">
        <f t="shared" si="3"/>
        <v/>
      </c>
      <c r="BL30" s="53">
        <v>26</v>
      </c>
      <c r="BM30" s="53">
        <v>59</v>
      </c>
      <c r="BN30" s="53" t="s">
        <v>847</v>
      </c>
      <c r="BO30" s="62" t="s">
        <v>129</v>
      </c>
      <c r="BP30" s="62" t="s">
        <v>121</v>
      </c>
      <c r="BQ30" s="57" t="str">
        <f>IFERROR(VLOOKUP(BN30,$K$9:$T$21,10,0),"")</f>
        <v/>
      </c>
      <c r="BR30" s="59" t="str">
        <f>IFERROR(IF(VLOOKUP($D$1,ورقة4!$A$3:$BB$1204,MATCH(BM30,ورقة4!$A$2:$BB$2,0),0)=0,"",VLOOKUP($D$1,ورقة4!$A$3:$BB$1204,MATCH(BM30,ورقة4!$A$2:$BB$2,0),0)),"")</f>
        <v/>
      </c>
      <c r="BS30" s="54" t="str">
        <f t="shared" ref="BS30:BS34" si="32">IF(BR30="م",BL30,"")</f>
        <v/>
      </c>
      <c r="BT30" s="57" t="str">
        <f t="shared" ref="BT30:BT34" si="33">IF(BR30="","",BL30)</f>
        <v/>
      </c>
      <c r="BV30" t="s">
        <v>896</v>
      </c>
      <c r="BW30" s="125">
        <v>169</v>
      </c>
      <c r="BX30" s="57"/>
      <c r="BY30" s="57"/>
    </row>
    <row r="31" spans="1:79" ht="25.2" customHeight="1" thickTop="1" thickBot="1" x14ac:dyDescent="0.3">
      <c r="A31" s="60" t="e">
        <f>IF(VLOOKUP($D$1,ورقة2!$A$2:$AJ$13999,27,0)="م",5,"")</f>
        <v>#N/A</v>
      </c>
      <c r="C31" s="61">
        <f t="shared" si="17"/>
        <v>0</v>
      </c>
      <c r="D31" s="61">
        <f t="shared" si="10"/>
        <v>0</v>
      </c>
      <c r="E31" s="64">
        <f t="shared" si="11"/>
        <v>0</v>
      </c>
      <c r="F31" s="61" t="str">
        <f t="shared" si="12"/>
        <v/>
      </c>
      <c r="G31" s="61" t="str">
        <f t="shared" si="13"/>
        <v/>
      </c>
      <c r="H31" s="61" t="str">
        <f t="shared" si="6"/>
        <v/>
      </c>
      <c r="I31" s="64" t="b">
        <f t="shared" si="7"/>
        <v>0</v>
      </c>
      <c r="J31" s="152" t="str">
        <f t="shared" si="30"/>
        <v/>
      </c>
      <c r="K31" s="304" t="str">
        <f t="shared" si="28"/>
        <v/>
      </c>
      <c r="L31" s="305"/>
      <c r="M31" s="305"/>
      <c r="N31" s="305"/>
      <c r="O31" s="305"/>
      <c r="P31" s="305"/>
      <c r="Q31" s="305"/>
      <c r="R31" s="306"/>
      <c r="S31" s="153" t="str">
        <f t="shared" si="29"/>
        <v/>
      </c>
      <c r="T31" s="155"/>
      <c r="AB31" s="23"/>
      <c r="BC31" s="56"/>
      <c r="BK31" s="57" t="str">
        <f t="shared" si="3"/>
        <v/>
      </c>
      <c r="BL31" s="129">
        <v>27</v>
      </c>
      <c r="BM31" s="53">
        <v>60</v>
      </c>
      <c r="BN31" s="57" t="s">
        <v>848</v>
      </c>
      <c r="BQ31" s="57"/>
      <c r="BR31" s="59" t="str">
        <f>IFERROR(IF(VLOOKUP($D$1,ورقة4!$A$3:$BB$1204,MATCH(BM31,ورقة4!$A$2:$BB$2,0),0)=0,"",VLOOKUP($D$1,ورقة4!$A$3:$BB$1204,MATCH(BM31,ورقة4!$A$2:$BB$2,0),0)),"")</f>
        <v/>
      </c>
      <c r="BS31" s="54" t="str">
        <f t="shared" si="32"/>
        <v/>
      </c>
      <c r="BT31" s="57" t="str">
        <f t="shared" si="33"/>
        <v/>
      </c>
      <c r="BV31" t="s">
        <v>897</v>
      </c>
      <c r="BW31" s="125">
        <v>170</v>
      </c>
      <c r="BX31" s="57"/>
      <c r="BY31" s="57"/>
    </row>
    <row r="32" spans="1:79" ht="25.2" customHeight="1" thickTop="1" thickBot="1" x14ac:dyDescent="0.3">
      <c r="A32" s="60" t="e">
        <f>IF(VLOOKUP($D$1,ورقة2!$A$2:$AJ$13999,28,0)="م",6,"")</f>
        <v>#N/A</v>
      </c>
      <c r="C32" s="61">
        <f t="shared" si="17"/>
        <v>0</v>
      </c>
      <c r="D32" s="61">
        <f t="shared" si="10"/>
        <v>0</v>
      </c>
      <c r="E32" s="64">
        <f t="shared" si="11"/>
        <v>0</v>
      </c>
      <c r="F32" s="61" t="str">
        <f t="shared" si="12"/>
        <v/>
      </c>
      <c r="G32" s="61" t="str">
        <f t="shared" si="13"/>
        <v/>
      </c>
      <c r="H32" s="61" t="str">
        <f t="shared" si="6"/>
        <v/>
      </c>
      <c r="I32" s="64" t="b">
        <f t="shared" si="7"/>
        <v>0</v>
      </c>
      <c r="J32" s="152" t="str">
        <f t="shared" ref="J32" si="34">IF(IFERROR(VLOOKUP(H32,$BL$4:$BN$63,2,0),"")=0,"",IFERROR(VLOOKUP(H32,$BL$4:$BN$63,2,0),""))</f>
        <v/>
      </c>
      <c r="K32" s="304" t="str">
        <f t="shared" ref="K32" si="35">IFERROR(VLOOKUP(H32,$BL$4:$BN$63,3,0),"")</f>
        <v/>
      </c>
      <c r="L32" s="305"/>
      <c r="M32" s="305"/>
      <c r="N32" s="305"/>
      <c r="O32" s="305"/>
      <c r="P32" s="305"/>
      <c r="Q32" s="305"/>
      <c r="R32" s="306"/>
      <c r="S32" s="153" t="str">
        <f t="shared" ref="S32" si="36">IFERROR(VLOOKUP(J32,BM27:BS84,6,0),"")</f>
        <v/>
      </c>
      <c r="T32" s="155"/>
      <c r="BC32" s="56"/>
      <c r="BK32" s="57" t="str">
        <f t="shared" si="3"/>
        <v/>
      </c>
      <c r="BL32" s="53">
        <v>28</v>
      </c>
      <c r="BM32" s="53">
        <v>61</v>
      </c>
      <c r="BN32" s="53" t="s">
        <v>849</v>
      </c>
      <c r="BO32" s="62" t="s">
        <v>136</v>
      </c>
      <c r="BP32" s="62" t="s">
        <v>108</v>
      </c>
      <c r="BQ32" s="57" t="str">
        <f>IFERROR(VLOOKUP(BN32,$K$9:$T$21,10,0),"")</f>
        <v/>
      </c>
      <c r="BR32" s="59" t="str">
        <f>IFERROR(IF(VLOOKUP($D$1,ورقة4!$A$3:$BB$1204,MATCH(BM32,ورقة4!$A$2:$BB$2,0),0)=0,"",VLOOKUP($D$1,ورقة4!$A$3:$BB$1204,MATCH(BM32,ورقة4!$A$2:$BB$2,0),0)),"")</f>
        <v/>
      </c>
      <c r="BS32" s="54" t="str">
        <f t="shared" si="32"/>
        <v/>
      </c>
      <c r="BT32" s="57" t="str">
        <f t="shared" si="33"/>
        <v/>
      </c>
      <c r="BV32" t="s">
        <v>898</v>
      </c>
      <c r="BW32" s="125">
        <v>174</v>
      </c>
      <c r="BX32" s="57"/>
      <c r="BY32" s="57"/>
    </row>
    <row r="33" spans="1:77" ht="25.2" customHeight="1" thickTop="1" thickBot="1" x14ac:dyDescent="0.3">
      <c r="A33" s="60" t="e">
        <f>IF(VLOOKUP($D$1,ورقة2!$A$2:$AJ$13999,29,0)="م",7,"")</f>
        <v>#N/A</v>
      </c>
      <c r="C33" s="61">
        <f t="shared" si="17"/>
        <v>0</v>
      </c>
      <c r="D33" s="61">
        <f t="shared" si="10"/>
        <v>0</v>
      </c>
      <c r="E33" s="64">
        <f t="shared" si="11"/>
        <v>0</v>
      </c>
      <c r="F33" s="61" t="str">
        <f t="shared" si="12"/>
        <v/>
      </c>
      <c r="G33" s="61" t="str">
        <f t="shared" si="13"/>
        <v/>
      </c>
      <c r="H33" s="61" t="str">
        <f t="shared" si="6"/>
        <v/>
      </c>
      <c r="I33" s="64" t="b">
        <f t="shared" si="7"/>
        <v>0</v>
      </c>
      <c r="J33" s="152" t="str">
        <f t="shared" ref="J33" si="37">IF(IFERROR(VLOOKUP(H33,$BL$4:$BN$63,2,0),"")=0,"",IFERROR(VLOOKUP(H33,$BL$4:$BN$63,2,0),""))</f>
        <v/>
      </c>
      <c r="K33" s="304" t="str">
        <f t="shared" ref="K33" si="38">IFERROR(VLOOKUP(H33,$BL$4:$BN$63,3,0),"")</f>
        <v/>
      </c>
      <c r="L33" s="305"/>
      <c r="M33" s="305"/>
      <c r="N33" s="305"/>
      <c r="O33" s="305"/>
      <c r="P33" s="305"/>
      <c r="Q33" s="305"/>
      <c r="R33" s="306"/>
      <c r="S33" s="153" t="str">
        <f t="shared" ref="S33" si="39">IFERROR(VLOOKUP(J33,BM28:BS85,6,0),"")</f>
        <v/>
      </c>
      <c r="T33" s="155"/>
      <c r="BC33" s="56"/>
      <c r="BK33" s="57" t="str">
        <f t="shared" si="3"/>
        <v/>
      </c>
      <c r="BL33" s="129">
        <v>29</v>
      </c>
      <c r="BM33" s="53">
        <v>62</v>
      </c>
      <c r="BN33" s="53" t="s">
        <v>838</v>
      </c>
      <c r="BO33" s="62" t="s">
        <v>136</v>
      </c>
      <c r="BP33" s="62" t="s">
        <v>108</v>
      </c>
      <c r="BQ33" s="57" t="str">
        <f>IFERROR(VLOOKUP(BN33,$K$9:$T$21,10,0),"")</f>
        <v/>
      </c>
      <c r="BR33" s="59" t="str">
        <f>IFERROR(IF(VLOOKUP($D$1,ورقة4!$A$3:$BB$1204,MATCH(BM33,ورقة4!$A$2:$BB$2,0),0)=0,"",VLOOKUP($D$1,ورقة4!$A$3:$BB$1204,MATCH(BM33,ورقة4!$A$2:$BB$2,0),0)),"")</f>
        <v/>
      </c>
      <c r="BS33" s="54" t="str">
        <f t="shared" si="32"/>
        <v/>
      </c>
      <c r="BT33" s="57" t="str">
        <f t="shared" si="33"/>
        <v/>
      </c>
      <c r="BV33" t="s">
        <v>899</v>
      </c>
      <c r="BW33" s="125">
        <v>175</v>
      </c>
      <c r="BX33" s="57"/>
      <c r="BY33" s="57"/>
    </row>
    <row r="34" spans="1:77" ht="25.2" customHeight="1" thickTop="1" thickBot="1" x14ac:dyDescent="0.3">
      <c r="A34" s="60" t="e">
        <f>IF(VLOOKUP($D$1,ورقة2!$A$2:$AJ$13999,30,0)="م",8,"")</f>
        <v>#N/A</v>
      </c>
      <c r="C34" s="61">
        <f t="shared" si="17"/>
        <v>0</v>
      </c>
      <c r="D34" s="61">
        <f t="shared" si="10"/>
        <v>0</v>
      </c>
      <c r="E34" s="64">
        <f t="shared" si="11"/>
        <v>0</v>
      </c>
      <c r="F34" s="61" t="str">
        <f t="shared" si="12"/>
        <v/>
      </c>
      <c r="G34" s="61" t="str">
        <f t="shared" ref="G34" si="40">IFERROR(SMALL($BT$5:$BT$63,BL30),"")</f>
        <v/>
      </c>
      <c r="H34" s="61" t="str">
        <f t="shared" ref="H34" si="41">G34</f>
        <v/>
      </c>
      <c r="I34" s="64" t="b">
        <f t="shared" si="7"/>
        <v>0</v>
      </c>
      <c r="J34" s="148" t="str">
        <f t="shared" ref="J34" si="42">IF(IFERROR(VLOOKUP(H34,$BL$4:$BN$63,2,0),"")=0,"",IFERROR(VLOOKUP(H34,$BL$4:$BN$63,2,0),""))</f>
        <v/>
      </c>
      <c r="K34" s="307" t="str">
        <f t="shared" ref="K34" si="43">IFERROR(VLOOKUP(H34,$BL$4:$BN$63,3,0),"")</f>
        <v/>
      </c>
      <c r="L34" s="308"/>
      <c r="M34" s="308"/>
      <c r="N34" s="308"/>
      <c r="O34" s="308"/>
      <c r="P34" s="308"/>
      <c r="Q34" s="308"/>
      <c r="R34" s="309"/>
      <c r="S34" s="149" t="str">
        <f t="shared" ref="S34" si="44">IFERROR(VLOOKUP(J34,BM29:BS86,6,0),"")</f>
        <v/>
      </c>
      <c r="T34" s="150"/>
      <c r="BC34" s="56"/>
      <c r="BK34" s="57" t="str">
        <f t="shared" si="3"/>
        <v/>
      </c>
      <c r="BL34" s="53">
        <v>30</v>
      </c>
      <c r="BM34" s="53" t="str">
        <f>IF(U11&lt;&gt;0,U11,"a4")</f>
        <v>a4</v>
      </c>
      <c r="BN34" s="53" t="str">
        <f>V11</f>
        <v>اختر اسم المقرر الاختياري من السنة الثانية</v>
      </c>
      <c r="BO34" s="62" t="s">
        <v>136</v>
      </c>
      <c r="BP34" s="62" t="s">
        <v>108</v>
      </c>
      <c r="BQ34" s="57" t="str">
        <f>IFERROR(VLOOKUP(BN34,$K$9:$T$21,10,0),"")</f>
        <v/>
      </c>
      <c r="BR34" s="59" t="str">
        <f>IFERROR(IF(VLOOKUP($D$1,ورقة4!$A$3:$BB$1204,MATCH(BM34,ورقة4!$A$2:$BB$2,0),0)=0,"",VLOOKUP($D$1,ورقة4!$A$3:$BB$1204,MATCH(BM34,ورقة4!$A$2:$BB$2,0),0)),"")</f>
        <v/>
      </c>
      <c r="BS34" s="54" t="str">
        <f t="shared" si="32"/>
        <v/>
      </c>
      <c r="BT34" s="57" t="str">
        <f t="shared" si="33"/>
        <v/>
      </c>
      <c r="BV34" t="s">
        <v>900</v>
      </c>
      <c r="BW34" s="125">
        <v>177</v>
      </c>
      <c r="BX34" s="57"/>
      <c r="BY34" s="57"/>
    </row>
    <row r="35" spans="1:77" ht="25.2" customHeight="1" thickTop="1" thickBot="1" x14ac:dyDescent="0.3">
      <c r="A35" s="60" t="e">
        <f>IF(VLOOKUP($D$1,ورقة2!$A$2:$AJ$13999,31,0)="م",9,"")</f>
        <v>#N/A</v>
      </c>
      <c r="C35" s="61" t="e">
        <f>C34+D35</f>
        <v>#N/A</v>
      </c>
      <c r="D35" s="61" t="e">
        <f>IF(E35&gt;0,1,0)</f>
        <v>#N/A</v>
      </c>
      <c r="E35" s="64" t="e">
        <f>IF(I35&lt;&gt;$B$11,I35,0)</f>
        <v>#N/A</v>
      </c>
      <c r="F35" s="61" t="e">
        <f>IF(AND(T35=1,OR(S35="ج",S35="ر1",S35="ر2",S35="A")),H35,"")</f>
        <v>#N/A</v>
      </c>
      <c r="G35" s="61" t="e">
        <f>J35</f>
        <v>#N/A</v>
      </c>
      <c r="H35" s="61" t="e">
        <f>G35</f>
        <v>#N/A</v>
      </c>
      <c r="I35" s="64" t="e">
        <f t="shared" si="7"/>
        <v>#N/A</v>
      </c>
      <c r="J35" s="156" t="e">
        <f>IF(OR(D2="الرابعة",D2="الرابعة حديث"),"",IF(OR(F37&gt;G37,F37&gt;5,V17=""),"",VLOOKUP(V17,BF1:BG7,2,0)))</f>
        <v>#N/A</v>
      </c>
      <c r="K35" s="294" t="e">
        <f>IF(J35="","",V17)</f>
        <v>#N/A</v>
      </c>
      <c r="L35" s="294"/>
      <c r="M35" s="294"/>
      <c r="N35" s="294"/>
      <c r="O35" s="294"/>
      <c r="P35" s="294"/>
      <c r="Q35" s="294"/>
      <c r="R35" s="294"/>
      <c r="S35" s="157" t="e">
        <f>IF(K35="","",IF(S10="A","A","ج"))</f>
        <v>#N/A</v>
      </c>
      <c r="T35" s="157" t="e">
        <f>IF(S35="","",1)</f>
        <v>#N/A</v>
      </c>
      <c r="BC35" s="56"/>
      <c r="BK35" s="57" t="str">
        <f t="shared" si="3"/>
        <v/>
      </c>
      <c r="BL35" s="129">
        <v>31</v>
      </c>
      <c r="BM35" s="130"/>
      <c r="BN35" s="130" t="s">
        <v>135</v>
      </c>
      <c r="BO35" s="62" t="s">
        <v>136</v>
      </c>
      <c r="BP35" s="62" t="s">
        <v>108</v>
      </c>
      <c r="BQ35" s="57" t="str">
        <f>IFERROR(VLOOKUP(BN35,$K$9:$T$21,10,0),"")</f>
        <v/>
      </c>
      <c r="BR35" s="59" t="str">
        <f>IFERROR(IF(VLOOKUP($D$1,ورقة4!$A$3:$BB$1204,MATCH(BM35,ورقة4!$A$2:$BB$2,0),0)=0,"",VLOOKUP($D$1,ورقة4!$A$3:$BB$1204,MATCH(BM35,ورقة4!$A$2:$BB$2,0),0)),"")</f>
        <v/>
      </c>
      <c r="BS35" s="57" t="str">
        <f>IF(AND(BS36="",BS37="",BS38="",BS39="",BS40="",BS41=""),"",BL35)</f>
        <v/>
      </c>
      <c r="BT35" s="57" t="str">
        <f>IF(AND(BT36="",BT37="",BT38="",BT39="",BT40="",BT41=""),"",BL35)</f>
        <v/>
      </c>
      <c r="BV35" t="s">
        <v>901</v>
      </c>
      <c r="BW35" s="125">
        <v>178</v>
      </c>
      <c r="BX35" s="57"/>
      <c r="BY35" s="57"/>
    </row>
    <row r="36" spans="1:77" ht="25.2" customHeight="1" thickTop="1" thickBot="1" x14ac:dyDescent="0.35">
      <c r="A36" s="60" t="e">
        <f>IF(VLOOKUP($D$1,ورقة2!$A$2:$AJ$13999,32,0)="م",10,"")</f>
        <v>#N/A</v>
      </c>
      <c r="B36" s="27"/>
      <c r="C36" s="27"/>
      <c r="D36" s="27"/>
      <c r="E36" s="27"/>
      <c r="F36" s="27"/>
      <c r="G36" s="27"/>
      <c r="H36" s="27"/>
      <c r="I36" s="27"/>
      <c r="J36" s="143"/>
      <c r="K36" s="143"/>
      <c r="L36" s="143"/>
      <c r="M36" s="143"/>
      <c r="N36" s="143"/>
      <c r="O36" s="143"/>
      <c r="P36" s="143"/>
      <c r="Q36" s="143"/>
      <c r="R36" s="140"/>
      <c r="S36" s="140"/>
      <c r="T36" s="140"/>
      <c r="BC36" s="56"/>
      <c r="BK36" s="57" t="str">
        <f t="shared" si="3"/>
        <v/>
      </c>
      <c r="BL36" s="53">
        <v>32</v>
      </c>
      <c r="BM36" s="53">
        <v>63</v>
      </c>
      <c r="BN36" s="53" t="s">
        <v>850</v>
      </c>
      <c r="BO36" s="62" t="s">
        <v>136</v>
      </c>
      <c r="BP36" s="62" t="s">
        <v>108</v>
      </c>
      <c r="BQ36" s="57" t="str">
        <f>IFERROR(VLOOKUP(BN36,$K$9:$T$21,10,0),"")</f>
        <v/>
      </c>
      <c r="BR36" s="59" t="str">
        <f>IFERROR(IF(VLOOKUP($D$1,ورقة4!$A$3:$BB$1204,MATCH(BM36,ورقة4!$A$2:$BB$2,0),0)=0,"",VLOOKUP($D$1,ورقة4!$A$3:$BB$1204,MATCH(BM36,ورقة4!$A$2:$BB$2,0),0)),"")</f>
        <v/>
      </c>
      <c r="BS36" s="54" t="str">
        <f>IF(BR36="م",BL36,"")</f>
        <v/>
      </c>
      <c r="BT36" s="57" t="str">
        <f t="shared" si="31"/>
        <v/>
      </c>
      <c r="BV36" s="62" t="s">
        <v>2524</v>
      </c>
      <c r="BW36" s="125">
        <v>179</v>
      </c>
      <c r="BX36" s="57"/>
      <c r="BY36" s="57"/>
    </row>
    <row r="37" spans="1:77" ht="25.2" customHeight="1" thickTop="1" thickBot="1" x14ac:dyDescent="0.35">
      <c r="A37" s="60" t="e">
        <f>IF(VLOOKUP($D$1,ورقة2!$A$2:$AJ$13999,33,0)="م",11,"")</f>
        <v>#N/A</v>
      </c>
      <c r="B37" s="27"/>
      <c r="C37" s="27"/>
      <c r="D37" s="27"/>
      <c r="E37" s="27"/>
      <c r="F37" s="27">
        <f>COUNT(J10:J34)</f>
        <v>0</v>
      </c>
      <c r="G37" s="27">
        <f>SUMIF(J10:J34,"&gt;0",T10:T34)</f>
        <v>0</v>
      </c>
      <c r="H37" s="27"/>
      <c r="I37" s="27"/>
      <c r="J37" s="143"/>
      <c r="K37" s="143"/>
      <c r="L37" s="143"/>
      <c r="M37" s="143"/>
      <c r="N37" s="143"/>
      <c r="O37" s="143"/>
      <c r="P37" s="143"/>
      <c r="Q37" s="143"/>
      <c r="R37" s="140"/>
      <c r="S37" s="140"/>
      <c r="T37" s="140"/>
      <c r="BC37" s="56"/>
      <c r="BK37" s="57" t="str">
        <f t="shared" si="3"/>
        <v/>
      </c>
      <c r="BL37" s="129">
        <v>33</v>
      </c>
      <c r="BM37" s="53">
        <v>64</v>
      </c>
      <c r="BN37" s="57" t="s">
        <v>851</v>
      </c>
      <c r="BQ37" s="57"/>
      <c r="BR37" s="59" t="str">
        <f>IFERROR(IF(VLOOKUP($D$1,ورقة4!$A$3:$BB$1204,MATCH(BM37,ورقة4!$A$2:$BB$2,0),0)=0,"",VLOOKUP($D$1,ورقة4!$A$3:$BB$1204,MATCH(BM37,ورقة4!$A$2:$BB$2,0),0)),"")</f>
        <v/>
      </c>
      <c r="BS37" s="54" t="str">
        <f t="shared" ref="BS37:BS41" si="45">IF(BR37="م",BL37,"")</f>
        <v/>
      </c>
      <c r="BT37" s="57" t="str">
        <f t="shared" ref="BT37:BT41" si="46">IF(BR37="","",BL37)</f>
        <v/>
      </c>
      <c r="BX37" s="57"/>
      <c r="BY37" s="57"/>
    </row>
    <row r="38" spans="1:77" ht="25.2" customHeight="1" thickTop="1" thickBot="1" x14ac:dyDescent="0.3">
      <c r="A38" s="60" t="e">
        <f>IF(VLOOKUP($D$1,ورقة2!$A$2:$AJ$13999,34,0)="م",12,"")</f>
        <v>#N/A</v>
      </c>
      <c r="C38" s="32"/>
      <c r="D38" s="33"/>
      <c r="E38" s="33"/>
      <c r="F38" s="33"/>
      <c r="G38" s="33"/>
      <c r="J38" s="139"/>
      <c r="K38" s="140"/>
      <c r="L38" s="141"/>
      <c r="M38" s="142"/>
      <c r="N38" s="142"/>
      <c r="O38" s="142"/>
      <c r="P38" s="140"/>
      <c r="Q38" s="140"/>
      <c r="R38" s="140"/>
      <c r="S38" s="140"/>
      <c r="T38" s="140"/>
      <c r="BC38" s="56"/>
      <c r="BK38" s="57" t="str">
        <f t="shared" si="3"/>
        <v/>
      </c>
      <c r="BL38" s="53">
        <v>34</v>
      </c>
      <c r="BM38" s="53">
        <v>65</v>
      </c>
      <c r="BN38" s="53" t="s">
        <v>852</v>
      </c>
      <c r="BO38" s="62" t="s">
        <v>136</v>
      </c>
      <c r="BP38" s="62" t="s">
        <v>121</v>
      </c>
      <c r="BQ38" s="57" t="str">
        <f>IFERROR(VLOOKUP(BN38,$K$9:$T$21,10,0),"")</f>
        <v/>
      </c>
      <c r="BR38" s="59" t="str">
        <f>IFERROR(IF(VLOOKUP($D$1,ورقة4!$A$3:$BB$1204,MATCH(BM38,ورقة4!$A$2:$BB$2,0),0)=0,"",VLOOKUP($D$1,ورقة4!$A$3:$BB$1204,MATCH(BM38,ورقة4!$A$2:$BB$2,0),0)),"")</f>
        <v/>
      </c>
      <c r="BS38" s="54" t="str">
        <f t="shared" si="45"/>
        <v/>
      </c>
      <c r="BT38" s="57" t="str">
        <f t="shared" si="46"/>
        <v/>
      </c>
      <c r="BX38" s="57"/>
      <c r="BY38" s="57"/>
    </row>
    <row r="39" spans="1:77" ht="25.2" customHeight="1" thickTop="1" thickBot="1" x14ac:dyDescent="0.3">
      <c r="A39" s="60" t="e">
        <f>IF(VLOOKUP($D$1,ورقة2!$A$2:$AJ$13999,36,0)="م",13,"")</f>
        <v>#N/A</v>
      </c>
      <c r="C39" s="32"/>
      <c r="D39" s="33"/>
      <c r="E39" s="33"/>
      <c r="F39" s="33"/>
      <c r="G39" s="33"/>
      <c r="J39" s="139"/>
      <c r="K39" s="140"/>
      <c r="L39" s="141"/>
      <c r="M39" s="142"/>
      <c r="N39" s="142"/>
      <c r="O39" s="142"/>
      <c r="P39" s="140"/>
      <c r="Q39" s="140"/>
      <c r="R39" s="140"/>
      <c r="S39" s="140"/>
      <c r="T39" s="140"/>
      <c r="BC39" s="56"/>
      <c r="BK39" s="57" t="str">
        <f t="shared" si="3"/>
        <v/>
      </c>
      <c r="BL39" s="129">
        <v>35</v>
      </c>
      <c r="BM39" s="53">
        <v>66</v>
      </c>
      <c r="BN39" s="53" t="s">
        <v>853</v>
      </c>
      <c r="BO39" s="62" t="s">
        <v>136</v>
      </c>
      <c r="BP39" s="62" t="s">
        <v>121</v>
      </c>
      <c r="BQ39" s="57" t="str">
        <f>IFERROR(VLOOKUP(BN39,$K$9:$T$21,10,0),"")</f>
        <v/>
      </c>
      <c r="BR39" s="59" t="str">
        <f>IFERROR(IF(VLOOKUP($D$1,ورقة4!$A$3:$BB$1204,MATCH(BM39,ورقة4!$A$2:$BB$2,0),0)=0,"",VLOOKUP($D$1,ورقة4!$A$3:$BB$1204,MATCH(BM39,ورقة4!$A$2:$BB$2,0),0)),"")</f>
        <v/>
      </c>
      <c r="BS39" s="54" t="str">
        <f t="shared" si="45"/>
        <v/>
      </c>
      <c r="BT39" s="57" t="str">
        <f t="shared" si="46"/>
        <v/>
      </c>
      <c r="BU39" s="53"/>
      <c r="BV39" s="53"/>
      <c r="BX39" s="57"/>
      <c r="BY39" s="57"/>
    </row>
    <row r="40" spans="1:77" ht="25.2" customHeight="1" thickTop="1" thickBot="1" x14ac:dyDescent="0.3">
      <c r="A40" s="60"/>
      <c r="C40" s="32"/>
      <c r="D40" s="33"/>
      <c r="E40" s="33"/>
      <c r="F40" s="33"/>
      <c r="G40" s="33"/>
      <c r="J40" s="34"/>
      <c r="L40" s="32"/>
      <c r="M40" s="33"/>
      <c r="N40" s="33"/>
      <c r="O40" s="33"/>
      <c r="BC40" s="56"/>
      <c r="BK40" s="57" t="str">
        <f t="shared" si="3"/>
        <v/>
      </c>
      <c r="BL40" s="53">
        <v>36</v>
      </c>
      <c r="BM40" s="53">
        <v>67</v>
      </c>
      <c r="BN40" s="53" t="s">
        <v>132</v>
      </c>
      <c r="BO40" s="62" t="s">
        <v>136</v>
      </c>
      <c r="BP40" s="62" t="s">
        <v>121</v>
      </c>
      <c r="BQ40" s="57" t="str">
        <f>IFERROR(VLOOKUP(BN40,$K$9:$T$21,10,0),"")</f>
        <v/>
      </c>
      <c r="BR40" s="59" t="str">
        <f>IFERROR(IF(VLOOKUP($D$1,ورقة4!$A$3:$BB$1204,MATCH(BM40,ورقة4!$A$2:$BB$2,0),0)=0,"",VLOOKUP($D$1,ورقة4!$A$3:$BB$1204,MATCH(BM40,ورقة4!$A$2:$BB$2,0),0)),"")</f>
        <v/>
      </c>
      <c r="BS40" s="54" t="str">
        <f t="shared" si="45"/>
        <v/>
      </c>
      <c r="BT40" s="57" t="str">
        <f t="shared" si="46"/>
        <v/>
      </c>
      <c r="BX40" s="57"/>
      <c r="BY40" s="57"/>
    </row>
    <row r="41" spans="1:77" ht="25.2" customHeight="1" thickTop="1" thickBot="1" x14ac:dyDescent="0.3">
      <c r="A41" s="60"/>
      <c r="C41" s="32"/>
      <c r="D41" s="33"/>
      <c r="E41" s="33"/>
      <c r="F41" s="33"/>
      <c r="G41" s="33"/>
      <c r="J41" s="34"/>
      <c r="L41" s="32"/>
      <c r="M41" s="33"/>
      <c r="N41" s="33"/>
      <c r="O41" s="33"/>
      <c r="BC41" s="56"/>
      <c r="BK41" s="57" t="str">
        <f t="shared" si="3"/>
        <v/>
      </c>
      <c r="BL41" s="129">
        <v>37</v>
      </c>
      <c r="BM41" s="53">
        <v>68</v>
      </c>
      <c r="BN41" s="53" t="s">
        <v>854</v>
      </c>
      <c r="BO41" s="62" t="s">
        <v>136</v>
      </c>
      <c r="BP41" s="62" t="s">
        <v>121</v>
      </c>
      <c r="BQ41" s="57" t="str">
        <f>IFERROR(VLOOKUP(BN41,$K$9:$T$21,10,0),"")</f>
        <v/>
      </c>
      <c r="BR41" s="59" t="str">
        <f>IFERROR(IF(VLOOKUP($D$1,ورقة4!$A$3:$BB$1204,MATCH(BM41,ورقة4!$A$2:$BB$2,0),0)=0,"",VLOOKUP($D$1,ورقة4!$A$3:$BB$1204,MATCH(BM41,ورقة4!$A$2:$BB$2,0),0)),"")</f>
        <v/>
      </c>
      <c r="BS41" s="54" t="str">
        <f t="shared" si="45"/>
        <v/>
      </c>
      <c r="BT41" s="57" t="str">
        <f t="shared" si="46"/>
        <v/>
      </c>
      <c r="BX41" s="57"/>
      <c r="BY41" s="57"/>
    </row>
    <row r="42" spans="1:77" ht="25.2" customHeight="1" thickTop="1" thickBot="1" x14ac:dyDescent="0.3">
      <c r="A42" s="60"/>
      <c r="C42" s="32"/>
      <c r="D42" s="33"/>
      <c r="E42" s="33"/>
      <c r="F42" s="33"/>
      <c r="G42" s="33"/>
      <c r="J42" s="34"/>
      <c r="L42" s="32"/>
      <c r="M42" s="33"/>
      <c r="N42" s="33"/>
      <c r="O42" s="33"/>
      <c r="BC42" s="56"/>
      <c r="BK42" s="57" t="str">
        <f t="shared" si="3"/>
        <v/>
      </c>
      <c r="BL42" s="53">
        <v>38</v>
      </c>
      <c r="BM42" s="130"/>
      <c r="BN42" s="130" t="s">
        <v>137</v>
      </c>
      <c r="BO42" s="62" t="s">
        <v>136</v>
      </c>
      <c r="BP42" s="62" t="s">
        <v>121</v>
      </c>
      <c r="BQ42" s="57" t="str">
        <f>IFERROR(VLOOKUP(BN42,$K$9:$T$21,10,0),"")</f>
        <v/>
      </c>
      <c r="BR42" s="59" t="str">
        <f>IFERROR(IF(VLOOKUP($D$1,ورقة4!$A$3:$BB$1204,MATCH(BM42,ورقة4!$A$2:$BB$2,0),0)=0,"",VLOOKUP($D$1,ورقة4!$A$3:$BB$1204,MATCH(BM42,ورقة4!$A$2:$BB$2,0),0)),"")</f>
        <v/>
      </c>
      <c r="BS42" s="57" t="str">
        <f>IF(AND(BS43="",BS44="",BS45="",BS46="",BS47="",BS48=""),"",BL42)</f>
        <v/>
      </c>
      <c r="BT42" s="57" t="str">
        <f>IF(AND(BT43="",BT44="",BT45="",BT46="",BT47="",BT48=""),"",BL42)</f>
        <v/>
      </c>
      <c r="BX42" s="57"/>
      <c r="BY42" s="57"/>
    </row>
    <row r="43" spans="1:77" ht="25.2" customHeight="1" thickTop="1" thickBot="1" x14ac:dyDescent="0.3">
      <c r="C43" s="32"/>
      <c r="D43" s="33"/>
      <c r="E43" s="33"/>
      <c r="F43" s="33"/>
      <c r="G43" s="33"/>
      <c r="J43" s="34"/>
      <c r="L43" s="32"/>
      <c r="M43" s="33"/>
      <c r="N43" s="33"/>
      <c r="O43" s="33"/>
      <c r="BC43" s="56"/>
      <c r="BK43" s="57" t="str">
        <f>IF(BR44="م",BL44,"")</f>
        <v/>
      </c>
      <c r="BL43" s="129">
        <v>39</v>
      </c>
      <c r="BM43" s="62">
        <v>69</v>
      </c>
      <c r="BN43" s="57" t="s">
        <v>855</v>
      </c>
      <c r="BR43" s="59" t="str">
        <f>IFERROR(IF(VLOOKUP($D$1,ورقة4!$A$3:$BB$1204,MATCH(BM43,ورقة4!$A$2:$BB$2,0),0)=0,"",VLOOKUP($D$1,ورقة4!$A$3:$BB$1204,MATCH(BM43,ورقة4!$A$2:$BB$2,0),0)),"")</f>
        <v/>
      </c>
      <c r="BS43" s="54" t="str">
        <f t="shared" ref="BS43" si="47">IF(BR43="م",BL43,"")</f>
        <v/>
      </c>
      <c r="BT43" s="57" t="str">
        <f t="shared" ref="BT43" si="48">IF(BR43="","",BL43)</f>
        <v/>
      </c>
      <c r="BY43" s="57"/>
    </row>
    <row r="44" spans="1:77" ht="25.2" customHeight="1" thickTop="1" thickBot="1" x14ac:dyDescent="0.3">
      <c r="B44" s="33"/>
      <c r="C44" s="33"/>
      <c r="D44" s="33"/>
      <c r="E44" s="66"/>
      <c r="H44" s="23"/>
      <c r="I44" s="23"/>
      <c r="J44" s="23"/>
      <c r="K44" s="23"/>
      <c r="L44" s="35"/>
      <c r="M44" s="35"/>
      <c r="N44" s="36"/>
      <c r="O44" s="36"/>
      <c r="P44" s="36"/>
      <c r="Q44" s="36"/>
      <c r="BC44" s="56"/>
      <c r="BK44" s="57" t="str">
        <f>IF(BR45="م",BL45,"")</f>
        <v/>
      </c>
      <c r="BL44" s="53">
        <v>40</v>
      </c>
      <c r="BM44" s="53">
        <v>70</v>
      </c>
      <c r="BN44" s="53" t="s">
        <v>856</v>
      </c>
      <c r="BQ44" s="57" t="str">
        <f>IFERROR(VLOOKUP(BN44,$K$9:$T$21,10,0),"")</f>
        <v/>
      </c>
      <c r="BR44" s="59" t="str">
        <f>IFERROR(IF(VLOOKUP($D$1,ورقة4!$A$3:$BB$1204,MATCH(BM44,ورقة4!$A$2:$BB$2,0),0)=0,"",VLOOKUP($D$1,ورقة4!$A$3:$BB$1204,MATCH(BM44,ورقة4!$A$2:$BB$2,0),0)),"")</f>
        <v/>
      </c>
      <c r="BS44" s="54" t="str">
        <f t="shared" ref="BS44:BS48" si="49">IF(BR44="م",BL44,"")</f>
        <v/>
      </c>
      <c r="BT44" s="57" t="str">
        <f t="shared" ref="BT44:BT48" si="50">IF(BR44="","",BL44)</f>
        <v/>
      </c>
      <c r="BY44" s="57"/>
    </row>
    <row r="45" spans="1:77" ht="25.2" customHeight="1" thickTop="1" thickBot="1" x14ac:dyDescent="0.3">
      <c r="B45" s="37"/>
      <c r="C45" s="37"/>
      <c r="D45" s="33"/>
      <c r="E45" s="33"/>
      <c r="F45" s="33"/>
      <c r="H45" s="23"/>
      <c r="I45" s="23"/>
      <c r="J45" s="23"/>
      <c r="K45" s="23"/>
      <c r="L45" s="35"/>
      <c r="M45" s="35"/>
      <c r="N45" s="36"/>
      <c r="O45" s="36"/>
      <c r="P45" s="36"/>
      <c r="Q45" s="36"/>
      <c r="BC45" s="56"/>
      <c r="BK45" s="57" t="str">
        <f>IF(BR46="م",BL46,"")</f>
        <v/>
      </c>
      <c r="BL45" s="129">
        <v>41</v>
      </c>
      <c r="BM45" s="53">
        <v>71</v>
      </c>
      <c r="BN45" s="53" t="s">
        <v>857</v>
      </c>
      <c r="BQ45" s="57" t="str">
        <f>IFERROR(VLOOKUP(BN45,$K$9:$T$21,10,0),"")</f>
        <v/>
      </c>
      <c r="BR45" s="59" t="str">
        <f>IFERROR(IF(VLOOKUP($D$1,ورقة4!$A$3:$BB$1204,MATCH(BM45,ورقة4!$A$2:$BB$2,0),0)=0,"",VLOOKUP($D$1,ورقة4!$A$3:$BB$1204,MATCH(BM45,ورقة4!$A$2:$BB$2,0),0)),"")</f>
        <v/>
      </c>
      <c r="BS45" s="54" t="str">
        <f t="shared" si="49"/>
        <v/>
      </c>
      <c r="BT45" s="57" t="str">
        <f t="shared" si="50"/>
        <v/>
      </c>
      <c r="BY45" s="57"/>
    </row>
    <row r="46" spans="1:77" ht="25.2" customHeight="1" thickTop="1" thickBot="1" x14ac:dyDescent="0.3">
      <c r="B46" s="38"/>
      <c r="C46" s="38"/>
      <c r="D46" s="38"/>
      <c r="E46" s="38"/>
      <c r="F46" s="38"/>
      <c r="G46" s="183"/>
      <c r="H46" s="37"/>
      <c r="I46" s="37"/>
      <c r="J46" s="37"/>
      <c r="K46" s="37"/>
      <c r="L46" s="33"/>
      <c r="M46" s="33"/>
      <c r="N46" s="36"/>
      <c r="O46" s="36"/>
      <c r="P46" s="36"/>
      <c r="Q46" s="36"/>
      <c r="BC46" s="56"/>
      <c r="BK46" s="57" t="str">
        <f>IF(BR47="م",BL47,"")</f>
        <v/>
      </c>
      <c r="BL46" s="53">
        <v>42</v>
      </c>
      <c r="BM46" s="53">
        <v>72</v>
      </c>
      <c r="BN46" s="53" t="s">
        <v>858</v>
      </c>
      <c r="BQ46" s="57" t="str">
        <f>IFERROR(VLOOKUP(BN46,$K$9:$T$21,10,0),"")</f>
        <v/>
      </c>
      <c r="BR46" s="59" t="str">
        <f>IFERROR(IF(VLOOKUP($D$1,ورقة4!$A$3:$BB$1204,MATCH(BM46,ورقة4!$A$2:$BB$2,0),0)=0,"",VLOOKUP($D$1,ورقة4!$A$3:$BB$1204,MATCH(BM46,ورقة4!$A$2:$BB$2,0),0)),"")</f>
        <v/>
      </c>
      <c r="BS46" s="54" t="str">
        <f t="shared" si="49"/>
        <v/>
      </c>
      <c r="BT46" s="57" t="str">
        <f t="shared" si="50"/>
        <v/>
      </c>
      <c r="BU46" s="53"/>
      <c r="BV46" s="53"/>
      <c r="BY46" s="57"/>
    </row>
    <row r="47" spans="1:77" ht="25.2" customHeight="1" thickTop="1" thickBot="1" x14ac:dyDescent="0.3">
      <c r="B47" s="33"/>
      <c r="C47" s="33"/>
      <c r="D47" s="33"/>
      <c r="G47" s="33"/>
      <c r="H47" s="33"/>
      <c r="I47" s="33"/>
      <c r="J47" s="33"/>
      <c r="K47" s="33"/>
      <c r="L47" s="33"/>
      <c r="M47" s="39"/>
      <c r="N47" s="36"/>
      <c r="O47" s="36"/>
      <c r="P47" s="36"/>
      <c r="Q47" s="36"/>
      <c r="BC47" s="56"/>
      <c r="BK47" s="57" t="str">
        <f>IF(BR48="م",BL48,"")</f>
        <v/>
      </c>
      <c r="BL47" s="129">
        <v>43</v>
      </c>
      <c r="BM47" s="53">
        <v>73</v>
      </c>
      <c r="BN47" s="53" t="s">
        <v>838</v>
      </c>
      <c r="BQ47" s="57" t="str">
        <f>IFERROR(VLOOKUP(BN47,$K$9:$T$21,10,0),"")</f>
        <v/>
      </c>
      <c r="BR47" s="59" t="str">
        <f>IFERROR(IF(VLOOKUP($D$1,ورقة4!$A$3:$BB$1204,MATCH(BM47,ورقة4!$A$2:$BB$2,0),0)=0,"",VLOOKUP($D$1,ورقة4!$A$3:$BB$1204,MATCH(BM47,ورقة4!$A$2:$BB$2,0),0)),"")</f>
        <v/>
      </c>
      <c r="BS47" s="54" t="str">
        <f t="shared" si="49"/>
        <v/>
      </c>
      <c r="BT47" s="57" t="str">
        <f t="shared" si="50"/>
        <v/>
      </c>
      <c r="BY47" s="57"/>
    </row>
    <row r="48" spans="1:77" ht="25.2" customHeight="1" thickTop="1" thickBot="1" x14ac:dyDescent="0.3">
      <c r="B48" s="37"/>
      <c r="C48" s="183"/>
      <c r="D48" s="183"/>
      <c r="E48" s="183"/>
      <c r="F48" s="183"/>
      <c r="G48" s="33"/>
      <c r="H48" s="33"/>
      <c r="I48" s="33"/>
      <c r="J48" s="33"/>
      <c r="K48" s="33"/>
      <c r="L48" s="33"/>
      <c r="M48" s="35"/>
      <c r="N48" s="35"/>
      <c r="O48" s="40"/>
      <c r="P48" s="40"/>
      <c r="Q48" s="40"/>
      <c r="BC48" s="56"/>
      <c r="BK48" s="57" t="str">
        <f>IF(BR50="م",BL50,"")</f>
        <v/>
      </c>
      <c r="BL48" s="53">
        <v>44</v>
      </c>
      <c r="BM48" s="53" t="str">
        <f>IF(U12&lt;&gt;0,U12,"a6")</f>
        <v>a6</v>
      </c>
      <c r="BN48" s="53" t="str">
        <f>V12</f>
        <v>اختر اسم المقرر الاختياري من السنة الثالثة</v>
      </c>
      <c r="BQ48" s="57" t="str">
        <f>IFERROR(VLOOKUP(BN48,$K$9:$T$21,10,0),"")</f>
        <v/>
      </c>
      <c r="BR48" s="59" t="str">
        <f>IFERROR(IF(VLOOKUP($D$1,ورقة4!$A$3:$BB$1204,MATCH(BM48,ورقة4!$A$2:$BB$2,0),0)=0,"",VLOOKUP($D$1,ورقة4!$A$3:$BB$1204,MATCH(BM48,ورقة4!$A$2:$BB$2,0),0)),"")</f>
        <v/>
      </c>
      <c r="BS48" s="54" t="str">
        <f t="shared" si="49"/>
        <v/>
      </c>
      <c r="BT48" s="57" t="str">
        <f t="shared" si="50"/>
        <v/>
      </c>
      <c r="BY48" s="57"/>
    </row>
    <row r="49" spans="1:77" ht="25.2" customHeight="1" thickTop="1" thickBot="1" x14ac:dyDescent="0.3">
      <c r="A49" s="125">
        <v>1</v>
      </c>
      <c r="B49" s="125" t="s">
        <v>138</v>
      </c>
      <c r="C49" s="60"/>
      <c r="D49" s="60"/>
      <c r="E49" s="60"/>
      <c r="F49" s="60"/>
      <c r="BC49" s="56"/>
      <c r="BK49" s="57" t="str">
        <f>IF(BR51="م",BL51,"")</f>
        <v/>
      </c>
      <c r="BL49" s="129">
        <v>45</v>
      </c>
      <c r="BM49" s="131"/>
      <c r="BN49" s="129" t="s">
        <v>859</v>
      </c>
      <c r="BR49" s="59" t="str">
        <f>IFERROR(IF(VLOOKUP($D$1,ورقة4!$A$3:$BB$1204,MATCH(BM49,ورقة4!$A$2:$BB$2,0),0)=0,"",VLOOKUP($D$1,ورقة4!$A$3:$BB$1204,MATCH(BM49,ورقة4!$A$2:$BB$2,0),0)),"")</f>
        <v/>
      </c>
      <c r="BS49" s="57" t="str">
        <f>IF(AND(BS50="",BS51="",BS52="",BS53="",BS54="",BS55=""),"",BL49)</f>
        <v/>
      </c>
      <c r="BT49" s="57" t="str">
        <f>IF(AND(BT50="",BT51="",BT52="",BT53="",BT54="",BT55=""),"",BL49)</f>
        <v/>
      </c>
      <c r="BY49" s="57"/>
    </row>
    <row r="50" spans="1:77" ht="25.2" customHeight="1" thickTop="1" thickBot="1" x14ac:dyDescent="0.3">
      <c r="A50" s="125">
        <v>2</v>
      </c>
      <c r="B50" s="125" t="s">
        <v>140</v>
      </c>
      <c r="C50" s="184"/>
      <c r="D50" s="184"/>
      <c r="E50" s="184"/>
      <c r="F50" s="184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BC50" s="56"/>
      <c r="BK50" s="57" t="str">
        <f>IF(BR52="م",BL52,"")</f>
        <v/>
      </c>
      <c r="BL50" s="53">
        <v>46</v>
      </c>
      <c r="BM50" s="53">
        <v>74</v>
      </c>
      <c r="BN50" s="53" t="s">
        <v>860</v>
      </c>
      <c r="BQ50" s="57" t="str">
        <f>IFERROR(VLOOKUP(BN50,$K$9:$T$21,10,0),"")</f>
        <v/>
      </c>
      <c r="BR50" s="59" t="str">
        <f>IFERROR(IF(VLOOKUP($D$1,ورقة4!$A$3:$BB$1204,MATCH(BM50,ورقة4!$A$2:$BB$2,0),0)=0,"",VLOOKUP($D$1,ورقة4!$A$3:$BB$1204,MATCH(BM50,ورقة4!$A$2:$BB$2,0),0)),"")</f>
        <v/>
      </c>
      <c r="BS50" s="54" t="str">
        <f t="shared" ref="BS50" si="51">IF(BR50="م",BL50,"")</f>
        <v/>
      </c>
      <c r="BT50" s="57" t="str">
        <f t="shared" ref="BT50" si="52">IF(BR50="","",BL50)</f>
        <v/>
      </c>
      <c r="BY50" s="57"/>
    </row>
    <row r="51" spans="1:77" ht="25.2" customHeight="1" thickTop="1" thickBot="1" x14ac:dyDescent="0.3">
      <c r="A51" s="125">
        <v>3</v>
      </c>
      <c r="B51" s="125" t="s">
        <v>141</v>
      </c>
      <c r="C51" s="184"/>
      <c r="D51" s="184"/>
      <c r="E51" s="184"/>
      <c r="F51" s="184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BC51" s="56"/>
      <c r="BK51" s="57" t="str">
        <f>IF(BR53="م",BL53,"")</f>
        <v/>
      </c>
      <c r="BL51" s="129">
        <v>47</v>
      </c>
      <c r="BM51" s="53">
        <v>75</v>
      </c>
      <c r="BN51" s="53" t="s">
        <v>861</v>
      </c>
      <c r="BQ51" s="57" t="str">
        <f>IFERROR(VLOOKUP(BN51,$K$9:$T$21,10,0),"")</f>
        <v/>
      </c>
      <c r="BR51" s="59" t="str">
        <f>IFERROR(IF(VLOOKUP($D$1,ورقة4!$A$3:$BB$1204,MATCH(BM51,ورقة4!$A$2:$BB$2,0),0)=0,"",VLOOKUP($D$1,ورقة4!$A$3:$BB$1204,MATCH(BM51,ورقة4!$A$2:$BB$2,0),0)),"")</f>
        <v/>
      </c>
      <c r="BS51" s="54" t="str">
        <f t="shared" ref="BS51:BS55" si="53">IF(BR51="م",BL51,"")</f>
        <v/>
      </c>
      <c r="BT51" s="57" t="str">
        <f t="shared" ref="BT51:BT55" si="54">IF(BR51="","",BL51)</f>
        <v/>
      </c>
      <c r="BY51" s="57"/>
    </row>
    <row r="52" spans="1:77" ht="25.2" customHeight="1" thickTop="1" thickBot="1" x14ac:dyDescent="0.3">
      <c r="A52" s="125">
        <v>4</v>
      </c>
      <c r="B52" s="125" t="s">
        <v>142</v>
      </c>
      <c r="C52" s="185"/>
      <c r="D52" s="185"/>
      <c r="E52" s="185"/>
      <c r="F52" s="185"/>
      <c r="G52" s="42"/>
      <c r="H52" s="28"/>
      <c r="I52" s="28"/>
      <c r="J52" s="28"/>
      <c r="K52" s="37"/>
      <c r="L52" s="37"/>
      <c r="M52" s="28"/>
      <c r="N52" s="28"/>
      <c r="O52" s="42"/>
      <c r="P52" s="42"/>
      <c r="Q52" s="42"/>
      <c r="BC52" s="56"/>
      <c r="BK52" s="57" t="str">
        <f>IF(BR54="م",BL54,"")</f>
        <v/>
      </c>
      <c r="BL52" s="53">
        <v>48</v>
      </c>
      <c r="BM52" s="53">
        <v>76</v>
      </c>
      <c r="BN52" s="53" t="s">
        <v>862</v>
      </c>
      <c r="BQ52" s="57" t="str">
        <f>IFERROR(VLOOKUP(BN52,$K$9:$T$21,10,0),"")</f>
        <v/>
      </c>
      <c r="BR52" s="59" t="str">
        <f>IFERROR(IF(VLOOKUP($D$1,ورقة4!$A$3:$BB$1204,MATCH(BM52,ورقة4!$A$2:$BB$2,0),0)=0,"",VLOOKUP($D$1,ورقة4!$A$3:$BB$1204,MATCH(BM52,ورقة4!$A$2:$BB$2,0),0)),"")</f>
        <v/>
      </c>
      <c r="BS52" s="54" t="str">
        <f t="shared" si="53"/>
        <v/>
      </c>
      <c r="BT52" s="57" t="str">
        <f t="shared" si="54"/>
        <v/>
      </c>
      <c r="BY52" s="57"/>
    </row>
    <row r="53" spans="1:77" ht="25.2" customHeight="1" thickTop="1" thickBot="1" x14ac:dyDescent="0.3">
      <c r="A53" s="125">
        <v>5</v>
      </c>
      <c r="B53" s="125" t="s">
        <v>143</v>
      </c>
      <c r="C53" s="54"/>
      <c r="D53" s="54"/>
      <c r="E53" s="54"/>
      <c r="F53" s="54"/>
      <c r="G53" s="28"/>
      <c r="O53" s="28"/>
      <c r="P53" s="28"/>
      <c r="Q53" s="28"/>
      <c r="BC53" s="56"/>
      <c r="BL53" s="129">
        <v>49</v>
      </c>
      <c r="BM53" s="53">
        <v>77</v>
      </c>
      <c r="BN53" s="53" t="s">
        <v>863</v>
      </c>
      <c r="BQ53" s="57" t="str">
        <f>IFERROR(VLOOKUP(BN53,$K$9:$T$21,10,0),"")</f>
        <v/>
      </c>
      <c r="BR53" s="59" t="str">
        <f>IFERROR(IF(VLOOKUP($D$1,ورقة4!$A$3:$BB$1204,MATCH(BM53,ورقة4!$A$2:$BB$2,0),0)=0,"",VLOOKUP($D$1,ورقة4!$A$3:$BB$1204,MATCH(BM53,ورقة4!$A$2:$BB$2,0),0)),"")</f>
        <v/>
      </c>
      <c r="BS53" s="54" t="str">
        <f t="shared" si="53"/>
        <v/>
      </c>
      <c r="BT53" s="57" t="str">
        <f t="shared" si="54"/>
        <v/>
      </c>
    </row>
    <row r="54" spans="1:77" ht="25.2" customHeight="1" thickTop="1" thickBot="1" x14ac:dyDescent="0.3">
      <c r="A54" s="125">
        <v>6</v>
      </c>
      <c r="B54" s="125" t="s">
        <v>144</v>
      </c>
      <c r="C54" s="54"/>
      <c r="D54" s="54"/>
      <c r="E54" s="54"/>
      <c r="F54" s="54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AV54" s="53"/>
      <c r="AW54" s="53"/>
      <c r="AX54" s="53"/>
      <c r="BA54" s="52"/>
      <c r="BL54" s="53">
        <v>50</v>
      </c>
      <c r="BM54" s="53">
        <v>78</v>
      </c>
      <c r="BN54" s="53" t="s">
        <v>864</v>
      </c>
      <c r="BQ54" s="57" t="str">
        <f>IFERROR(VLOOKUP(BN54,$K$9:$T$21,10,0),"")</f>
        <v/>
      </c>
      <c r="BR54" s="59" t="str">
        <f>IFERROR(IF(VLOOKUP($D$1,ورقة4!$A$3:$BB$1204,MATCH(BM54,ورقة4!$A$2:$BB$2,0),0)=0,"",VLOOKUP($D$1,ورقة4!$A$3:$BB$1204,MATCH(BM54,ورقة4!$A$2:$BB$2,0),0)),"")</f>
        <v/>
      </c>
      <c r="BS54" s="54" t="str">
        <f t="shared" si="53"/>
        <v/>
      </c>
      <c r="BT54" s="57" t="str">
        <f t="shared" si="54"/>
        <v/>
      </c>
      <c r="BU54" s="53"/>
      <c r="BV54" s="53"/>
    </row>
    <row r="55" spans="1:77" ht="23.25" customHeight="1" thickBot="1" x14ac:dyDescent="0.3">
      <c r="A55" s="125">
        <v>7</v>
      </c>
      <c r="B55" s="125" t="s">
        <v>2457</v>
      </c>
      <c r="C55" s="54"/>
      <c r="D55" s="54"/>
      <c r="E55" s="54"/>
      <c r="F55" s="186"/>
      <c r="G55" s="22"/>
      <c r="H55" s="22"/>
      <c r="I55" s="22"/>
      <c r="J55" s="22"/>
      <c r="K55" s="22"/>
      <c r="L55" s="22"/>
      <c r="M55" s="22"/>
      <c r="N55" s="37"/>
      <c r="O55" s="37"/>
      <c r="P55" s="37"/>
      <c r="Q55" s="37"/>
      <c r="AV55" s="53"/>
      <c r="AW55" s="53"/>
      <c r="AX55" s="53"/>
      <c r="BA55" s="52"/>
      <c r="BL55" s="129">
        <v>51</v>
      </c>
      <c r="BM55" s="62">
        <v>79</v>
      </c>
      <c r="BN55" s="62" t="s">
        <v>865</v>
      </c>
      <c r="BQ55" s="52"/>
      <c r="BR55" s="59" t="str">
        <f>IFERROR(IF(VLOOKUP($D$1,ورقة4!$A$3:$BB$1204,MATCH(BM55,ورقة4!$A$2:$BB$2,0),0)=0,"",VLOOKUP($D$1,ورقة4!$A$3:$BB$1204,MATCH(BM55,ورقة4!$A$2:$BB$2,0),0)),"")</f>
        <v/>
      </c>
      <c r="BS55" s="54" t="str">
        <f t="shared" si="53"/>
        <v/>
      </c>
      <c r="BT55" s="57" t="str">
        <f t="shared" si="54"/>
        <v/>
      </c>
    </row>
    <row r="56" spans="1:77" ht="23.25" customHeight="1" thickBot="1" x14ac:dyDescent="0.3">
      <c r="A56" s="125">
        <v>8</v>
      </c>
      <c r="B56" s="125" t="s">
        <v>2455</v>
      </c>
      <c r="C56" s="54"/>
      <c r="D56" s="54"/>
      <c r="E56" s="54"/>
      <c r="F56" s="187"/>
      <c r="G56" s="43"/>
      <c r="H56" s="43"/>
      <c r="I56" s="43"/>
      <c r="J56" s="43"/>
      <c r="K56" s="43"/>
      <c r="L56" s="43"/>
      <c r="M56" s="43"/>
      <c r="N56" s="38"/>
      <c r="O56" s="38"/>
      <c r="P56" s="38"/>
      <c r="Q56" s="38"/>
      <c r="AV56" s="53"/>
      <c r="AW56" s="53"/>
      <c r="AX56" s="53"/>
      <c r="BA56" s="52"/>
      <c r="BL56" s="53">
        <v>52</v>
      </c>
      <c r="BM56" s="131"/>
      <c r="BN56" s="131" t="s">
        <v>139</v>
      </c>
      <c r="BR56" s="59" t="str">
        <f>IFERROR(IF(VLOOKUP($D$1,ورقة4!$A$3:$BB$1204,MATCH(BM56,ورقة4!$A$2:$BB$2,0),0)=0,"",VLOOKUP($D$1,ورقة4!$A$3:$BB$1204,MATCH(BM56,ورقة4!$A$2:$BB$2,0),0)),"")</f>
        <v/>
      </c>
      <c r="BS56" s="57" t="str">
        <f>IF(AND(BS57="",BS58="",BS59="",BS60="",BS61="",BS62=""),"",BL56)</f>
        <v/>
      </c>
      <c r="BT56" s="57" t="str">
        <f>IF(AND(BT57="",BT58="",BT59="",BT60="",BT61="",BT62=""),"",BL56)</f>
        <v/>
      </c>
    </row>
    <row r="57" spans="1:77" ht="21.6" thickBot="1" x14ac:dyDescent="0.45">
      <c r="A57" s="125">
        <v>9</v>
      </c>
      <c r="B57" s="125" t="s">
        <v>2456</v>
      </c>
      <c r="C57" s="54"/>
      <c r="D57" s="54"/>
      <c r="E57" s="54"/>
      <c r="F57" s="188"/>
      <c r="G57" s="45"/>
      <c r="H57" s="45"/>
      <c r="I57" s="44"/>
      <c r="J57" s="44"/>
      <c r="K57" s="46"/>
      <c r="L57" s="47"/>
      <c r="M57" s="47"/>
      <c r="N57" s="48"/>
      <c r="O57" s="48"/>
      <c r="P57" s="48"/>
      <c r="Q57" s="48"/>
      <c r="AV57" s="53"/>
      <c r="BL57" s="129">
        <v>53</v>
      </c>
      <c r="BM57" s="62">
        <v>80</v>
      </c>
      <c r="BN57" s="62" t="s">
        <v>866</v>
      </c>
      <c r="BR57" s="59" t="str">
        <f>IFERROR(IF(VLOOKUP($D$1,ورقة4!$A$3:$BB$1204,MATCH(BM57,ورقة4!$A$2:$BB$2,0),0)=0,"",VLOOKUP($D$1,ورقة4!$A$3:$BB$1204,MATCH(BM57,ورقة4!$A$2:$BB$2,0),0)),"")</f>
        <v/>
      </c>
      <c r="BS57" s="54" t="str">
        <f t="shared" ref="BS57" si="55">IF(BR57="م",BL57,"")</f>
        <v/>
      </c>
      <c r="BT57" s="57" t="str">
        <f t="shared" ref="BT57" si="56">IF(BR57="","",BL57)</f>
        <v/>
      </c>
    </row>
    <row r="58" spans="1:77" ht="21.6" thickBot="1" x14ac:dyDescent="0.45">
      <c r="A58" s="125">
        <v>10</v>
      </c>
      <c r="B58" s="125" t="s">
        <v>2514</v>
      </c>
      <c r="C58" s="189"/>
      <c r="D58" s="189"/>
      <c r="E58" s="189"/>
      <c r="F58" s="189"/>
      <c r="G58" s="46"/>
      <c r="H58" s="45"/>
      <c r="I58" s="45"/>
      <c r="J58" s="45"/>
      <c r="K58" s="45"/>
      <c r="L58" s="45"/>
      <c r="M58" s="45"/>
      <c r="O58" s="49"/>
      <c r="P58" s="49"/>
      <c r="Q58" s="49"/>
      <c r="BL58" s="53">
        <v>54</v>
      </c>
      <c r="BM58" s="62">
        <v>81</v>
      </c>
      <c r="BN58" s="62" t="s">
        <v>867</v>
      </c>
      <c r="BR58" s="59" t="str">
        <f>IFERROR(IF(VLOOKUP($D$1,ورقة4!$A$3:$BB$1204,MATCH(BM58,ورقة4!$A$2:$BB$2,0),0)=0,"",VLOOKUP($D$1,ورقة4!$A$3:$BB$1204,MATCH(BM58,ورقة4!$A$2:$BB$2,0),0)),"")</f>
        <v/>
      </c>
      <c r="BS58" s="54" t="str">
        <f t="shared" ref="BS58:BS62" si="57">IF(BR58="م",BL58,"")</f>
        <v/>
      </c>
      <c r="BT58" s="57" t="str">
        <f t="shared" ref="BT58:BT61" si="58">IF(BR58="","",BL58)</f>
        <v/>
      </c>
    </row>
    <row r="59" spans="1:77" ht="21.6" thickBot="1" x14ac:dyDescent="0.45">
      <c r="A59" s="125">
        <v>11</v>
      </c>
      <c r="B59" s="125" t="s">
        <v>2521</v>
      </c>
      <c r="C59" s="188"/>
      <c r="D59" s="188"/>
      <c r="E59" s="188"/>
      <c r="F59" s="188"/>
      <c r="G59" s="45"/>
      <c r="H59" s="45"/>
      <c r="I59" s="45"/>
      <c r="J59" s="45"/>
      <c r="K59" s="45"/>
      <c r="L59" s="45"/>
      <c r="M59" s="45"/>
      <c r="AM59" s="55"/>
      <c r="BL59" s="129">
        <v>55</v>
      </c>
      <c r="BM59" s="62">
        <v>82</v>
      </c>
      <c r="BN59" s="62" t="s">
        <v>868</v>
      </c>
      <c r="BR59" s="59" t="str">
        <f>IFERROR(IF(VLOOKUP($D$1,ورقة4!$A$3:$BB$1204,MATCH(BM59,ورقة4!$A$2:$BB$2,0),0)=0,"",VLOOKUP($D$1,ورقة4!$A$3:$BB$1204,MATCH(BM59,ورقة4!$A$2:$BB$2,0),0)),"")</f>
        <v/>
      </c>
      <c r="BS59" s="54" t="str">
        <f t="shared" si="57"/>
        <v/>
      </c>
      <c r="BT59" s="57" t="str">
        <f t="shared" si="58"/>
        <v/>
      </c>
    </row>
    <row r="60" spans="1:77" ht="14.25" customHeight="1" thickTop="1" thickBot="1" x14ac:dyDescent="0.3">
      <c r="A60" s="125">
        <v>12</v>
      </c>
      <c r="B60" s="125" t="s">
        <v>2582</v>
      </c>
      <c r="C60" s="60"/>
      <c r="D60" s="60"/>
      <c r="E60" s="60"/>
      <c r="F60" s="60"/>
      <c r="BL60" s="53">
        <v>56</v>
      </c>
      <c r="BM60" s="62">
        <v>83</v>
      </c>
      <c r="BN60" s="62" t="s">
        <v>869</v>
      </c>
      <c r="BR60" s="59" t="str">
        <f>IFERROR(IF(VLOOKUP($D$1,ورقة4!$A$3:$BB$1204,MATCH(BM60,ورقة4!$A$2:$BB$2,0),0)=0,"",VLOOKUP($D$1,ورقة4!$A$3:$BB$1204,MATCH(BM60,ورقة4!$A$2:$BB$2,0),0)),"")</f>
        <v/>
      </c>
      <c r="BS60" s="54" t="str">
        <f t="shared" si="57"/>
        <v/>
      </c>
      <c r="BT60" s="57" t="str">
        <f t="shared" si="58"/>
        <v/>
      </c>
    </row>
    <row r="61" spans="1:77" ht="14.25" customHeight="1" thickBot="1" x14ac:dyDescent="0.3">
      <c r="A61" s="60">
        <v>13</v>
      </c>
      <c r="B61" s="125" t="s">
        <v>2587</v>
      </c>
      <c r="C61" s="60"/>
      <c r="D61" s="60"/>
      <c r="E61" s="60"/>
      <c r="F61" s="60"/>
      <c r="BL61" s="129">
        <v>57</v>
      </c>
      <c r="BM61" s="62">
        <v>84</v>
      </c>
      <c r="BN61" s="62" t="s">
        <v>838</v>
      </c>
      <c r="BR61" s="59" t="str">
        <f>IFERROR(IF(VLOOKUP($D$1,ورقة4!$A$3:$BB$1204,MATCH(BM61,ورقة4!$A$2:$BB$2,0),0)=0,"",VLOOKUP($D$1,ورقة4!$A$3:$BB$1204,MATCH(BM61,ورقة4!$A$2:$BB$2,0),0)),"")</f>
        <v/>
      </c>
      <c r="BS61" s="54" t="str">
        <f t="shared" si="57"/>
        <v/>
      </c>
      <c r="BT61" s="57" t="str">
        <f t="shared" si="58"/>
        <v/>
      </c>
    </row>
    <row r="62" spans="1:77" ht="14.25" customHeight="1" x14ac:dyDescent="0.25">
      <c r="A62" s="60"/>
      <c r="B62" s="60"/>
      <c r="C62" s="60"/>
      <c r="D62" s="60"/>
      <c r="E62" s="60"/>
      <c r="F62" s="60"/>
      <c r="BL62" s="53">
        <v>58</v>
      </c>
      <c r="BM62" s="62" t="str">
        <f>IF(U13&lt;&gt;0,U13,"a8")</f>
        <v>a8</v>
      </c>
      <c r="BN62" s="62" t="str">
        <f>V13</f>
        <v>اختر اسم المقرر الاختياري من السنة الرابعة</v>
      </c>
      <c r="BR62" s="59" t="str">
        <f>IFERROR(IF(VLOOKUP($D$1,ورقة4!$A$3:$BB$1204,MATCH(BM62,ورقة4!$A$2:$BB$2,0),0)=0,"",VLOOKUP($D$1,ورقة4!$A$3:$BB$1204,MATCH(BM62,ورقة4!$A$2:$BB$2,0),0)),"")</f>
        <v/>
      </c>
      <c r="BS62" s="54" t="str">
        <f t="shared" si="57"/>
        <v/>
      </c>
      <c r="BT62" s="57" t="str">
        <f>IF(BR62="","",BL62)</f>
        <v/>
      </c>
    </row>
    <row r="63" spans="1:77" ht="14.25" customHeight="1" x14ac:dyDescent="0.25">
      <c r="A63" s="60"/>
      <c r="B63" s="60"/>
      <c r="C63" s="60"/>
      <c r="D63" s="60"/>
      <c r="E63" s="60"/>
      <c r="F63" s="60"/>
      <c r="BT63" s="57"/>
    </row>
    <row r="64" spans="1:77" ht="14.25" customHeight="1" x14ac:dyDescent="0.25">
      <c r="A64" s="60"/>
      <c r="B64" s="60"/>
      <c r="C64" s="60"/>
      <c r="D64" s="60"/>
      <c r="E64" s="60"/>
      <c r="F64" s="60"/>
    </row>
    <row r="65" spans="1:6" ht="14.25" customHeight="1" x14ac:dyDescent="0.25">
      <c r="A65" s="60"/>
      <c r="B65" s="60"/>
      <c r="C65" s="60"/>
      <c r="D65" s="60"/>
      <c r="E65" s="60"/>
      <c r="F65" s="60"/>
    </row>
  </sheetData>
  <sheetProtection algorithmName="SHA-512" hashValue="F1gq3e59Zozj2ecmMNpacprI2KCcKTaWzYHGQqA0UwZUXHyO/d4te0IowI+1hhL3S231tpwZuPFHj3dr6GXr1g==" saltValue="bOikkH35wFaMvm8F/ojlsA==" spinCount="100000" sheet="1" selectLockedCells="1"/>
  <mergeCells count="137">
    <mergeCell ref="V29:AA29"/>
    <mergeCell ref="J2:L2"/>
    <mergeCell ref="G2:I2"/>
    <mergeCell ref="AE5:AG5"/>
    <mergeCell ref="V9:AA9"/>
    <mergeCell ref="V10:AA10"/>
    <mergeCell ref="V12:AA12"/>
    <mergeCell ref="V13:AA13"/>
    <mergeCell ref="K26:R26"/>
    <mergeCell ref="K27:R27"/>
    <mergeCell ref="K17:R17"/>
    <mergeCell ref="K18:R18"/>
    <mergeCell ref="K19:R19"/>
    <mergeCell ref="K20:R20"/>
    <mergeCell ref="K21:R21"/>
    <mergeCell ref="K22:R22"/>
    <mergeCell ref="K23:R23"/>
    <mergeCell ref="K9:R9"/>
    <mergeCell ref="K10:R10"/>
    <mergeCell ref="K11:R11"/>
    <mergeCell ref="K12:R12"/>
    <mergeCell ref="K13:R13"/>
    <mergeCell ref="V11:AA11"/>
    <mergeCell ref="S3:U3"/>
    <mergeCell ref="AH1:AL1"/>
    <mergeCell ref="AB2:AD2"/>
    <mergeCell ref="AB1:AD1"/>
    <mergeCell ref="AB3:AD3"/>
    <mergeCell ref="AB4:AD4"/>
    <mergeCell ref="AE1:AG1"/>
    <mergeCell ref="AE3:AG3"/>
    <mergeCell ref="V1:X1"/>
    <mergeCell ref="P5:R5"/>
    <mergeCell ref="AB5:AD5"/>
    <mergeCell ref="S5:U5"/>
    <mergeCell ref="V5:X5"/>
    <mergeCell ref="Y5:AA5"/>
    <mergeCell ref="S1:U1"/>
    <mergeCell ref="Y1:AA1"/>
    <mergeCell ref="M5:O5"/>
    <mergeCell ref="AH2:AJ2"/>
    <mergeCell ref="AK2:AL2"/>
    <mergeCell ref="AH4:AL4"/>
    <mergeCell ref="AE4:AG4"/>
    <mergeCell ref="AE2:AG2"/>
    <mergeCell ref="AH3:AL3"/>
    <mergeCell ref="V4:X4"/>
    <mergeCell ref="Y2:AA2"/>
    <mergeCell ref="Y4:AA4"/>
    <mergeCell ref="S2:U2"/>
    <mergeCell ref="Y3:AA3"/>
    <mergeCell ref="V2:X2"/>
    <mergeCell ref="V3:X3"/>
    <mergeCell ref="S4:U4"/>
    <mergeCell ref="A5:C5"/>
    <mergeCell ref="P1:R1"/>
    <mergeCell ref="P2:R2"/>
    <mergeCell ref="P3:R3"/>
    <mergeCell ref="P4:R4"/>
    <mergeCell ref="G4:I4"/>
    <mergeCell ref="G1:I1"/>
    <mergeCell ref="J1:L1"/>
    <mergeCell ref="G3:I3"/>
    <mergeCell ref="J3:L3"/>
    <mergeCell ref="J4:L4"/>
    <mergeCell ref="A1:C1"/>
    <mergeCell ref="A2:C2"/>
    <mergeCell ref="A3:C3"/>
    <mergeCell ref="A4:C4"/>
    <mergeCell ref="M1:O1"/>
    <mergeCell ref="M2:O2"/>
    <mergeCell ref="M3:O3"/>
    <mergeCell ref="M4:O4"/>
    <mergeCell ref="D4:F4"/>
    <mergeCell ref="D1:F1"/>
    <mergeCell ref="D3:F3"/>
    <mergeCell ref="D2:F2"/>
    <mergeCell ref="D5:L5"/>
    <mergeCell ref="K14:R14"/>
    <mergeCell ref="K15:R15"/>
    <mergeCell ref="J7:AA7"/>
    <mergeCell ref="K8:T8"/>
    <mergeCell ref="AC10:AG10"/>
    <mergeCell ref="V24:AA24"/>
    <mergeCell ref="K24:R24"/>
    <mergeCell ref="K25:R25"/>
    <mergeCell ref="K16:R16"/>
    <mergeCell ref="AC18:AG18"/>
    <mergeCell ref="AC14:AG14"/>
    <mergeCell ref="AC15:AG15"/>
    <mergeCell ref="AC16:AG16"/>
    <mergeCell ref="V18:AA18"/>
    <mergeCell ref="V19:AA19"/>
    <mergeCell ref="V20:AA20"/>
    <mergeCell ref="V8:AA8"/>
    <mergeCell ref="V26:AA26"/>
    <mergeCell ref="V27:AA27"/>
    <mergeCell ref="AH10:AJ10"/>
    <mergeCell ref="AC7:AG7"/>
    <mergeCell ref="AH7:AJ7"/>
    <mergeCell ref="AH17:AJ17"/>
    <mergeCell ref="AH18:AJ18"/>
    <mergeCell ref="AH15:AJ15"/>
    <mergeCell ref="AH16:AJ16"/>
    <mergeCell ref="AH14:AJ14"/>
    <mergeCell ref="AH8:AJ8"/>
    <mergeCell ref="AH9:AJ9"/>
    <mergeCell ref="AH12:AJ12"/>
    <mergeCell ref="AC11:AG11"/>
    <mergeCell ref="AH11:AJ11"/>
    <mergeCell ref="AC8:AG8"/>
    <mergeCell ref="AC9:AG9"/>
    <mergeCell ref="AC12:AG12"/>
    <mergeCell ref="V30:AA30"/>
    <mergeCell ref="V28:AA28"/>
    <mergeCell ref="V16:AA16"/>
    <mergeCell ref="V17:AA17"/>
    <mergeCell ref="K35:R35"/>
    <mergeCell ref="AC20:AJ20"/>
    <mergeCell ref="V23:AA23"/>
    <mergeCell ref="AC13:AG13"/>
    <mergeCell ref="AH13:AJ13"/>
    <mergeCell ref="AC17:AG17"/>
    <mergeCell ref="AC19:AG19"/>
    <mergeCell ref="AH19:AJ19"/>
    <mergeCell ref="V22:AA22"/>
    <mergeCell ref="V21:AA21"/>
    <mergeCell ref="K28:R28"/>
    <mergeCell ref="K29:R29"/>
    <mergeCell ref="K30:R30"/>
    <mergeCell ref="K31:R31"/>
    <mergeCell ref="K32:R32"/>
    <mergeCell ref="K33:R33"/>
    <mergeCell ref="K34:R34"/>
    <mergeCell ref="V14:AA14"/>
    <mergeCell ref="V15:AA15"/>
    <mergeCell ref="V25:AA25"/>
  </mergeCells>
  <phoneticPr fontId="41" type="noConversion"/>
  <conditionalFormatting sqref="J9:J34 S9:T34">
    <cfRule type="expression" dxfId="100" priority="39">
      <formula>OR($K9=$BN$5,$K9=$BN$13,$K9=$BN$20,$K9=$BN$28,$K9=$BN$35,$K9=$BN$42,$K9=$BN$49,$K9=$BN$49,$K9=$BN$56)</formula>
    </cfRule>
  </conditionalFormatting>
  <conditionalFormatting sqref="J9:J34">
    <cfRule type="expression" dxfId="99" priority="3">
      <formula>$K9=""</formula>
    </cfRule>
  </conditionalFormatting>
  <conditionalFormatting sqref="K8 K9:R34">
    <cfRule type="containsBlanks" dxfId="98" priority="12">
      <formula>LEN(TRIM(K8))=0</formula>
    </cfRule>
  </conditionalFormatting>
  <conditionalFormatting sqref="K9:R34">
    <cfRule type="containsText" dxfId="97" priority="17" operator="containsText" text="مقررات">
      <formula>NOT(ISERROR(SEARCH("مقررات",K9)))</formula>
    </cfRule>
  </conditionalFormatting>
  <conditionalFormatting sqref="S9:T34">
    <cfRule type="expression" dxfId="96" priority="40">
      <formula>$K9=""</formula>
    </cfRule>
  </conditionalFormatting>
  <conditionalFormatting sqref="V16:AA17">
    <cfRule type="expression" dxfId="95" priority="1">
      <formula>$F$37&lt;&gt;$G$37</formula>
    </cfRule>
  </conditionalFormatting>
  <dataValidations count="10">
    <dataValidation type="custom" allowBlank="1" showInputMessage="1" showErrorMessage="1" errorTitle="اقرأ رسالة الخطأ" error="يجب أن تتأكد أولاً بأن جميع البيانات المطلوبة ممتلئة بالمعلومات الصحيحة دون أية نقص، ثم اضغط على الرقم (1) لتتمكن من اختيار المقرر_x000a_كما يجب عليك أولأ أن تختار اسم المقرر الاختياري من القائمة الجانبية" sqref="T10:T33" xr:uid="{00000000-0002-0000-0200-000000000000}">
      <formula1>AND($AN$1=0,T10=1,J10&lt;205)</formula1>
    </dataValidation>
    <dataValidation type="list" allowBlank="1" showInputMessage="1" showErrorMessage="1" sqref="AH13:AJ13" xr:uid="{00000000-0002-0000-0200-000001000000}">
      <formula1>$BS$1:$BS$2</formula1>
    </dataValidation>
    <dataValidation type="list" allowBlank="1" showInputMessage="1" showErrorMessage="1" sqref="D5:L5" xr:uid="{00000000-0002-0000-0200-000002000000}">
      <formula1>$AO$1:$AO$8</formula1>
    </dataValidation>
    <dataValidation type="custom" errorStyle="warning" allowBlank="1" showInputMessage="1" showErrorMessage="1" error="يجب أن تتأكد أولاً بأن جميع البيانات المطلوبة ممتلئة بالمعلومات الصحيحة دون أية نقص، ثم اضغط على الرقم (1) لتتمكن من اختيار المقرر" sqref="T34" xr:uid="{00000000-0002-0000-0200-000003000000}">
      <formula1>AND($AN$1=0,T34=1)</formula1>
    </dataValidation>
    <dataValidation type="list" allowBlank="1" showInputMessage="1" showErrorMessage="1" sqref="V15" xr:uid="{00000000-0002-0000-0200-000004000000}">
      <formula1>$BT$1:$BT$2</formula1>
    </dataValidation>
    <dataValidation type="list" allowBlank="1" showInputMessage="1" showErrorMessage="1" sqref="V10:AA10" xr:uid="{00000000-0002-0000-0200-000005000000}">
      <formula1>$BV$6:$BV$12</formula1>
    </dataValidation>
    <dataValidation type="list" allowBlank="1" showInputMessage="1" showErrorMessage="1" sqref="V11:AA11" xr:uid="{00000000-0002-0000-0200-000006000000}">
      <formula1>$BV$13:$BV$19</formula1>
    </dataValidation>
    <dataValidation type="list" allowBlank="1" showInputMessage="1" showErrorMessage="1" sqref="V12:AA12" xr:uid="{00000000-0002-0000-0200-000007000000}">
      <formula1>$BV$20:$BV$28</formula1>
    </dataValidation>
    <dataValidation type="list" allowBlank="1" showInputMessage="1" showErrorMessage="1" sqref="V13:AA13" xr:uid="{00000000-0002-0000-0200-000008000000}">
      <formula1>$BV$29:$BV$36</formula1>
    </dataValidation>
    <dataValidation type="list" allowBlank="1" showInputMessage="1" showErrorMessage="1" sqref="V17:AA17" xr:uid="{00000000-0002-0000-0200-000009000000}">
      <formula1>$BF$1:$BF$7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B1:AJ51"/>
  <sheetViews>
    <sheetView rightToLeft="1" topLeftCell="B1" zoomScale="90" zoomScaleNormal="90" workbookViewId="0">
      <selection activeCell="F1" sqref="F1:R1"/>
    </sheetView>
  </sheetViews>
  <sheetFormatPr defaultColWidth="8.8984375" defaultRowHeight="15" x14ac:dyDescent="0.25"/>
  <cols>
    <col min="1" max="1" width="1.19921875" style="1" customWidth="1"/>
    <col min="2" max="4" width="5.69921875" style="1" customWidth="1"/>
    <col min="5" max="8" width="5.69921875" style="8" customWidth="1"/>
    <col min="9" max="12" width="5.69921875" style="1" customWidth="1"/>
    <col min="13" max="15" width="5.69921875" style="8" customWidth="1"/>
    <col min="16" max="18" width="5.69921875" style="1" customWidth="1"/>
    <col min="19" max="19" width="1.19921875" style="1" customWidth="1"/>
    <col min="20" max="20" width="0.59765625" style="133" customWidth="1"/>
    <col min="21" max="21" width="6" style="133" hidden="1" customWidth="1"/>
    <col min="22" max="22" width="3" style="133" hidden="1" customWidth="1"/>
    <col min="23" max="23" width="6" style="133" hidden="1" customWidth="1"/>
    <col min="24" max="25" width="3" style="133" hidden="1" customWidth="1"/>
    <col min="26" max="26" width="12.19921875" style="133" hidden="1" customWidth="1"/>
    <col min="27" max="27" width="3" style="133" hidden="1" customWidth="1"/>
    <col min="28" max="28" width="1.09765625" style="133" hidden="1" customWidth="1"/>
    <col min="29" max="29" width="8.8984375" style="133" customWidth="1"/>
    <col min="30" max="30" width="8.8984375" style="1"/>
    <col min="31" max="31" width="30.09765625" style="1" customWidth="1"/>
    <col min="32" max="16383" width="8.8984375" style="1"/>
    <col min="16384" max="16384" width="9.765625E-2" style="1" customWidth="1"/>
  </cols>
  <sheetData>
    <row r="1" spans="2:36" ht="18.600000000000001" customHeight="1" thickTop="1" thickBot="1" x14ac:dyDescent="0.3">
      <c r="B1" s="358">
        <f ca="1">NOW()</f>
        <v>45965.421654166668</v>
      </c>
      <c r="C1" s="358"/>
      <c r="D1" s="358"/>
      <c r="E1" s="358"/>
      <c r="F1" s="409" t="s">
        <v>2625</v>
      </c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AC1" s="144"/>
      <c r="AD1" s="390" t="str">
        <f>IF(AJ1&gt;0,"يجب عليك ادخال البيانات المطلوبة أدناه بالمعلومات الصحيحة في صفحة إدخال البيانات لتتمكن من طباعة استمارة المقررات بشكل صحيح","")</f>
        <v/>
      </c>
      <c r="AE1" s="391"/>
      <c r="AF1" s="391"/>
      <c r="AG1" s="391"/>
      <c r="AH1" s="392"/>
      <c r="AI1" s="69"/>
      <c r="AJ1" s="68">
        <f>COUNT(AA3:AA25)</f>
        <v>0</v>
      </c>
    </row>
    <row r="2" spans="2:36" s="160" customFormat="1" ht="24.6" customHeight="1" thickBot="1" x14ac:dyDescent="0.3">
      <c r="B2" s="359" t="s">
        <v>145</v>
      </c>
      <c r="C2" s="360"/>
      <c r="D2" s="435">
        <f>'إختيار المقررات'!D1</f>
        <v>0</v>
      </c>
      <c r="E2" s="435"/>
      <c r="F2" s="435"/>
      <c r="G2" s="360" t="s">
        <v>146</v>
      </c>
      <c r="H2" s="360"/>
      <c r="I2" s="435" t="e">
        <f>'إختيار المقررات'!D2</f>
        <v>#N/A</v>
      </c>
      <c r="J2" s="435"/>
      <c r="K2" s="435"/>
      <c r="L2" s="360" t="s">
        <v>79</v>
      </c>
      <c r="M2" s="360"/>
      <c r="N2" s="360"/>
      <c r="O2" s="444" t="str">
        <f>'إختيار المقررات'!J1</f>
        <v/>
      </c>
      <c r="P2" s="444"/>
      <c r="Q2" s="444"/>
      <c r="R2" s="445"/>
      <c r="T2" s="138"/>
      <c r="U2" s="138"/>
      <c r="V2" s="138"/>
      <c r="W2" s="138"/>
      <c r="X2" s="138"/>
      <c r="Y2" s="138"/>
      <c r="Z2" s="138"/>
      <c r="AA2" s="138"/>
      <c r="AB2" s="138"/>
      <c r="AC2" s="144"/>
      <c r="AD2" s="393"/>
      <c r="AE2" s="394"/>
      <c r="AF2" s="394"/>
      <c r="AG2" s="394"/>
      <c r="AH2" s="395"/>
      <c r="AI2" s="70" t="s">
        <v>2626</v>
      </c>
    </row>
    <row r="3" spans="2:36" s="160" customFormat="1" ht="16.2" customHeight="1" thickTop="1" thickBot="1" x14ac:dyDescent="0.3">
      <c r="B3" s="361" t="s">
        <v>80</v>
      </c>
      <c r="C3" s="362"/>
      <c r="D3" s="436" t="e">
        <f>'إختيار المقررات'!P1</f>
        <v>#N/A</v>
      </c>
      <c r="E3" s="436"/>
      <c r="F3" s="436"/>
      <c r="G3" s="362" t="s">
        <v>81</v>
      </c>
      <c r="H3" s="362"/>
      <c r="I3" s="436" t="e">
        <f>'إختيار المقررات'!V1</f>
        <v>#N/A</v>
      </c>
      <c r="J3" s="436"/>
      <c r="K3" s="436"/>
      <c r="L3" s="362" t="s">
        <v>149</v>
      </c>
      <c r="M3" s="362"/>
      <c r="N3" s="362"/>
      <c r="O3" s="440" t="e">
        <f>'إختيار المقررات'!AH1</f>
        <v>#N/A</v>
      </c>
      <c r="P3" s="440"/>
      <c r="Q3" s="440"/>
      <c r="R3" s="441"/>
      <c r="T3" s="138"/>
      <c r="U3" s="138">
        <f>16/3</f>
        <v>5.333333333333333</v>
      </c>
      <c r="V3" s="138"/>
      <c r="W3" s="138">
        <f>IF(Z3&lt;&gt;"",1,"")</f>
        <v>1</v>
      </c>
      <c r="X3" s="138">
        <v>1</v>
      </c>
      <c r="Y3" s="138">
        <f>IF(Z3&lt;&gt;"",X3,"")</f>
        <v>1</v>
      </c>
      <c r="Z3" s="138" t="str">
        <f>IF(LEN(O2)&lt;2,L2,"")</f>
        <v>الاسم والكنية:</v>
      </c>
      <c r="AA3" s="138" t="str">
        <f>IFERROR(SMALL($Y$3:$Y$26,X3),"")</f>
        <v/>
      </c>
      <c r="AB3" s="138"/>
      <c r="AC3" s="144"/>
      <c r="AD3" s="69"/>
      <c r="AE3" s="396" t="str">
        <f t="shared" ref="AE3:AE14" si="0">IFERROR(VLOOKUP(AA3,$X$3:$Z$26,3,0),"")</f>
        <v/>
      </c>
      <c r="AF3" s="396"/>
      <c r="AG3" s="396"/>
      <c r="AH3" s="69"/>
      <c r="AI3" s="69"/>
    </row>
    <row r="4" spans="2:36" s="160" customFormat="1" ht="16.2" customHeight="1" thickTop="1" thickBot="1" x14ac:dyDescent="0.3">
      <c r="B4" s="361" t="s">
        <v>148</v>
      </c>
      <c r="C4" s="362"/>
      <c r="D4" s="437" t="e">
        <f>'إختيار المقررات'!AB1</f>
        <v>#N/A</v>
      </c>
      <c r="E4" s="437"/>
      <c r="F4" s="437"/>
      <c r="G4" s="362" t="s">
        <v>151</v>
      </c>
      <c r="H4" s="362"/>
      <c r="I4" s="436" t="e">
        <f>'إختيار المقررات'!P3</f>
        <v>#N/A</v>
      </c>
      <c r="J4" s="436"/>
      <c r="K4" s="436"/>
      <c r="L4" s="362" t="s">
        <v>152</v>
      </c>
      <c r="M4" s="362"/>
      <c r="N4" s="362"/>
      <c r="O4" s="440" t="e">
        <f>'إختيار المقررات'!AB3</f>
        <v>#N/A</v>
      </c>
      <c r="P4" s="440"/>
      <c r="Q4" s="440"/>
      <c r="R4" s="441"/>
      <c r="T4" s="138"/>
      <c r="U4" s="138"/>
      <c r="V4" s="138"/>
      <c r="W4" s="138"/>
      <c r="X4" s="138">
        <v>2</v>
      </c>
      <c r="Y4" s="138" t="e">
        <f t="shared" ref="Y4:Y29" si="1">IF(Z4&lt;&gt;"",X4,"")</f>
        <v>#N/A</v>
      </c>
      <c r="Z4" s="138" t="e">
        <f>IF(LEN(D3)&lt;2,B3,"")</f>
        <v>#N/A</v>
      </c>
      <c r="AA4" s="161" t="str">
        <f>IFERROR(SMALL($Y$3:$Y$26,X4),"")</f>
        <v/>
      </c>
      <c r="AB4" s="138"/>
      <c r="AC4" s="144"/>
      <c r="AD4" s="69"/>
      <c r="AE4" s="396" t="str">
        <f t="shared" si="0"/>
        <v/>
      </c>
      <c r="AF4" s="396"/>
      <c r="AG4" s="396"/>
      <c r="AH4" s="69"/>
      <c r="AI4" s="69"/>
    </row>
    <row r="5" spans="2:36" s="160" customFormat="1" ht="16.2" customHeight="1" thickTop="1" thickBot="1" x14ac:dyDescent="0.3">
      <c r="B5" s="361" t="s">
        <v>147</v>
      </c>
      <c r="C5" s="362"/>
      <c r="D5" s="436" t="e">
        <f>'إختيار المقررات'!D3</f>
        <v>#N/A</v>
      </c>
      <c r="E5" s="436"/>
      <c r="F5" s="436"/>
      <c r="G5" s="362" t="s">
        <v>150</v>
      </c>
      <c r="H5" s="362"/>
      <c r="I5" s="436" t="e">
        <f>'إختيار المقررات'!J3</f>
        <v>#N/A</v>
      </c>
      <c r="J5" s="436"/>
      <c r="K5" s="436"/>
      <c r="L5" s="362" t="s">
        <v>153</v>
      </c>
      <c r="M5" s="362"/>
      <c r="N5" s="362"/>
      <c r="O5" s="440" t="e">
        <f>'إختيار المقررات'!AH3</f>
        <v>#N/A</v>
      </c>
      <c r="P5" s="440"/>
      <c r="Q5" s="440"/>
      <c r="R5" s="441"/>
      <c r="T5" s="138"/>
      <c r="U5" s="138"/>
      <c r="V5" s="138"/>
      <c r="W5" s="138"/>
      <c r="X5" s="138">
        <v>3</v>
      </c>
      <c r="Y5" s="138" t="e">
        <f t="shared" si="1"/>
        <v>#N/A</v>
      </c>
      <c r="Z5" s="138" t="e">
        <f>IF(LEN(I3)&lt;2,G3,"")</f>
        <v>#N/A</v>
      </c>
      <c r="AA5" s="161" t="str">
        <f>IFERROR(SMALL($Y$3:$Y$26,X5),"")</f>
        <v/>
      </c>
      <c r="AB5" s="138"/>
      <c r="AC5" s="144"/>
      <c r="AD5" s="69"/>
      <c r="AE5" s="396" t="str">
        <f t="shared" si="0"/>
        <v/>
      </c>
      <c r="AF5" s="396"/>
      <c r="AG5" s="396"/>
      <c r="AH5" s="69"/>
      <c r="AI5" s="69"/>
    </row>
    <row r="6" spans="2:36" s="160" customFormat="1" ht="16.2" customHeight="1" thickTop="1" thickBot="1" x14ac:dyDescent="0.3">
      <c r="B6" s="361" t="s">
        <v>154</v>
      </c>
      <c r="C6" s="362"/>
      <c r="D6" s="436" t="e">
        <f>'إختيار المقررات'!D4</f>
        <v>#N/A</v>
      </c>
      <c r="E6" s="436"/>
      <c r="F6" s="436"/>
      <c r="G6" s="362" t="s">
        <v>155</v>
      </c>
      <c r="H6" s="362"/>
      <c r="I6" s="436" t="e">
        <f>'إختيار المقررات'!P4</f>
        <v>#N/A</v>
      </c>
      <c r="J6" s="436"/>
      <c r="K6" s="436"/>
      <c r="L6" s="362" t="s">
        <v>156</v>
      </c>
      <c r="M6" s="362"/>
      <c r="N6" s="362"/>
      <c r="O6" s="440" t="e">
        <f>'إختيار المقررات'!J4</f>
        <v>#N/A</v>
      </c>
      <c r="P6" s="440"/>
      <c r="Q6" s="440"/>
      <c r="R6" s="441"/>
      <c r="T6" s="138"/>
      <c r="U6" s="138"/>
      <c r="V6" s="138"/>
      <c r="W6" s="138"/>
      <c r="X6" s="138">
        <v>4</v>
      </c>
      <c r="Y6" s="138" t="e">
        <f t="shared" si="1"/>
        <v>#N/A</v>
      </c>
      <c r="Z6" s="138" t="e">
        <f>IF(LEN(O3)&lt;2,L3,"")</f>
        <v>#N/A</v>
      </c>
      <c r="AA6" s="161" t="str">
        <f>IFERROR(SMALL($Y$3:$Y$26,X6),"")</f>
        <v/>
      </c>
      <c r="AB6" s="138"/>
      <c r="AC6" s="144"/>
      <c r="AD6" s="69"/>
      <c r="AE6" s="396" t="str">
        <f t="shared" si="0"/>
        <v/>
      </c>
      <c r="AF6" s="396"/>
      <c r="AG6" s="396"/>
      <c r="AH6" s="69"/>
      <c r="AI6" s="69"/>
    </row>
    <row r="7" spans="2:36" s="160" customFormat="1" ht="16.2" customHeight="1" thickTop="1" thickBot="1" x14ac:dyDescent="0.3">
      <c r="B7" s="361" t="s">
        <v>157</v>
      </c>
      <c r="C7" s="362"/>
      <c r="D7" s="438">
        <f>'إختيار المقررات'!V4</f>
        <v>0</v>
      </c>
      <c r="E7" s="436"/>
      <c r="F7" s="436"/>
      <c r="G7" s="362" t="s">
        <v>158</v>
      </c>
      <c r="H7" s="362"/>
      <c r="I7" s="438">
        <f>'إختيار المقررات'!AB4</f>
        <v>0</v>
      </c>
      <c r="J7" s="436"/>
      <c r="K7" s="436"/>
      <c r="L7" s="362"/>
      <c r="M7" s="362"/>
      <c r="N7" s="362"/>
      <c r="O7" s="440"/>
      <c r="P7" s="440"/>
      <c r="Q7" s="440"/>
      <c r="R7" s="441"/>
      <c r="T7" s="138"/>
      <c r="U7" s="138"/>
      <c r="V7" s="138"/>
      <c r="W7" s="138"/>
      <c r="X7" s="138">
        <v>5</v>
      </c>
      <c r="Y7" s="138" t="e">
        <f t="shared" si="1"/>
        <v>#N/A</v>
      </c>
      <c r="Z7" s="138" t="e">
        <f>IF(LEN(D4)&lt;2,B4,"")</f>
        <v>#N/A</v>
      </c>
      <c r="AA7" s="161" t="str">
        <f t="shared" ref="AA7:AA21" si="2">IFERROR(SMALL($Y$3:$Y$26,X7),"")</f>
        <v/>
      </c>
      <c r="AB7" s="138"/>
      <c r="AC7" s="144"/>
      <c r="AD7" s="69"/>
      <c r="AE7" s="396" t="str">
        <f t="shared" si="0"/>
        <v/>
      </c>
      <c r="AF7" s="396"/>
      <c r="AG7" s="396"/>
      <c r="AH7" s="69"/>
      <c r="AI7" s="69"/>
    </row>
    <row r="8" spans="2:36" s="160" customFormat="1" ht="16.2" customHeight="1" thickTop="1" thickBot="1" x14ac:dyDescent="0.3">
      <c r="B8" s="361" t="e">
        <f>'إختيار المقررات'!J2</f>
        <v>#N/A</v>
      </c>
      <c r="C8" s="362"/>
      <c r="D8" s="436" t="s">
        <v>87</v>
      </c>
      <c r="E8" s="436"/>
      <c r="F8" s="436"/>
      <c r="G8" s="362" t="e">
        <f>'إختيار المقررات'!V2</f>
        <v>#N/A</v>
      </c>
      <c r="H8" s="362"/>
      <c r="I8" s="436" t="s">
        <v>88</v>
      </c>
      <c r="J8" s="436"/>
      <c r="K8" s="436"/>
      <c r="L8" s="362" t="e">
        <f>'إختيار المقررات'!AB2</f>
        <v>#N/A</v>
      </c>
      <c r="M8" s="362"/>
      <c r="N8" s="362"/>
      <c r="O8" s="440" t="s">
        <v>89</v>
      </c>
      <c r="P8" s="440"/>
      <c r="Q8" s="440"/>
      <c r="R8" s="441"/>
      <c r="T8" s="138"/>
      <c r="U8" s="138"/>
      <c r="V8" s="138"/>
      <c r="W8" s="138"/>
      <c r="X8" s="138">
        <v>6</v>
      </c>
      <c r="Y8" s="138" t="e">
        <f>IF(Z8&lt;&gt;"",X8,"")</f>
        <v>#N/A</v>
      </c>
      <c r="Z8" s="138" t="e">
        <f>IF(LEN(I4)&lt;2,G4,"")</f>
        <v>#N/A</v>
      </c>
      <c r="AA8" s="161" t="str">
        <f t="shared" si="2"/>
        <v/>
      </c>
      <c r="AB8" s="138"/>
      <c r="AC8" s="144"/>
      <c r="AD8" s="69"/>
      <c r="AE8" s="396" t="str">
        <f t="shared" si="0"/>
        <v/>
      </c>
      <c r="AF8" s="396"/>
      <c r="AG8" s="396"/>
      <c r="AH8" s="69"/>
      <c r="AI8" s="69"/>
    </row>
    <row r="9" spans="2:36" s="160" customFormat="1" ht="16.2" customHeight="1" thickTop="1" thickBot="1" x14ac:dyDescent="0.3">
      <c r="B9" s="433" t="s">
        <v>907</v>
      </c>
      <c r="C9" s="434"/>
      <c r="D9" s="439">
        <f>'إختيار المقررات'!AH4</f>
        <v>0</v>
      </c>
      <c r="E9" s="439"/>
      <c r="F9" s="439"/>
      <c r="G9" s="434"/>
      <c r="H9" s="434"/>
      <c r="I9" s="439"/>
      <c r="J9" s="439"/>
      <c r="K9" s="439"/>
      <c r="L9" s="434" t="e">
        <f>'إختيار المقررات'!J2</f>
        <v>#N/A</v>
      </c>
      <c r="M9" s="434"/>
      <c r="N9" s="434"/>
      <c r="O9" s="442" t="s">
        <v>86</v>
      </c>
      <c r="P9" s="442"/>
      <c r="Q9" s="442"/>
      <c r="R9" s="443"/>
      <c r="T9" s="138"/>
      <c r="U9" s="138"/>
      <c r="V9" s="138"/>
      <c r="W9" s="138"/>
      <c r="X9" s="138">
        <v>7</v>
      </c>
      <c r="Y9" s="138" t="e">
        <f t="shared" si="1"/>
        <v>#N/A</v>
      </c>
      <c r="Z9" s="138" t="e">
        <f>IF(LEN(O4)&lt;2,L4,"")</f>
        <v>#N/A</v>
      </c>
      <c r="AA9" s="161" t="str">
        <f t="shared" si="2"/>
        <v/>
      </c>
      <c r="AB9" s="138"/>
      <c r="AC9" s="144"/>
      <c r="AD9" s="69"/>
      <c r="AE9" s="396" t="str">
        <f t="shared" si="0"/>
        <v/>
      </c>
      <c r="AF9" s="396"/>
      <c r="AG9" s="396"/>
      <c r="AH9" s="69"/>
      <c r="AI9" s="69"/>
    </row>
    <row r="10" spans="2:36" ht="24" customHeight="1" thickTop="1" thickBot="1" x14ac:dyDescent="0.3">
      <c r="B10" s="365" t="str">
        <f>IF(AJ1&gt;0,"هذه الاستمارة غير صالحة للتسجيل لعدم اكتمال المعلومات المطلوبة يتوجب عليك ادخال جميع البيانات لتظهر الاستمارة","")</f>
        <v/>
      </c>
      <c r="C10" s="365"/>
      <c r="D10" s="365"/>
      <c r="E10" s="365"/>
      <c r="F10" s="365"/>
      <c r="G10" s="365"/>
      <c r="H10" s="365"/>
      <c r="I10" s="365"/>
      <c r="J10" s="365"/>
      <c r="K10" s="365"/>
      <c r="L10" s="365"/>
      <c r="M10" s="365"/>
      <c r="N10" s="365"/>
      <c r="O10" s="365"/>
      <c r="P10" s="365"/>
      <c r="Q10" s="365"/>
      <c r="R10" s="365"/>
      <c r="X10" s="138">
        <v>8</v>
      </c>
      <c r="Y10" s="138" t="e">
        <f t="shared" si="1"/>
        <v>#N/A</v>
      </c>
      <c r="Z10" s="138" t="e">
        <f>IF(LEN(D5)&lt;2,B5,"")</f>
        <v>#N/A</v>
      </c>
      <c r="AA10" s="161" t="str">
        <f t="shared" si="2"/>
        <v/>
      </c>
      <c r="AC10" s="145"/>
      <c r="AD10" s="68"/>
      <c r="AE10" s="396" t="str">
        <f t="shared" si="0"/>
        <v/>
      </c>
      <c r="AF10" s="396"/>
      <c r="AG10" s="396"/>
      <c r="AH10" s="68"/>
      <c r="AI10" s="68"/>
    </row>
    <row r="11" spans="2:36" ht="24" customHeight="1" thickTop="1" thickBot="1" x14ac:dyDescent="0.3">
      <c r="B11" s="366"/>
      <c r="C11" s="366"/>
      <c r="D11" s="366"/>
      <c r="E11" s="366"/>
      <c r="F11" s="366"/>
      <c r="G11" s="366"/>
      <c r="H11" s="366"/>
      <c r="I11" s="366"/>
      <c r="J11" s="366"/>
      <c r="K11" s="366"/>
      <c r="L11" s="366"/>
      <c r="M11" s="366"/>
      <c r="N11" s="366"/>
      <c r="O11" s="366"/>
      <c r="P11" s="366"/>
      <c r="Q11" s="366"/>
      <c r="R11" s="366"/>
      <c r="S11" s="4"/>
      <c r="T11" s="134"/>
      <c r="U11" s="134"/>
      <c r="X11" s="138">
        <v>9</v>
      </c>
      <c r="Y11" s="138" t="e">
        <f t="shared" si="1"/>
        <v>#N/A</v>
      </c>
      <c r="Z11" s="138" t="e">
        <f>IF(LEN(I5)&lt;2,G5,"")</f>
        <v>#N/A</v>
      </c>
      <c r="AA11" s="161" t="str">
        <f t="shared" si="2"/>
        <v/>
      </c>
      <c r="AC11" s="145"/>
      <c r="AD11" s="68"/>
      <c r="AE11" s="396" t="str">
        <f t="shared" si="0"/>
        <v/>
      </c>
      <c r="AF11" s="396"/>
      <c r="AG11" s="396"/>
      <c r="AH11" s="68"/>
      <c r="AI11" s="68"/>
    </row>
    <row r="12" spans="2:36" ht="18.600000000000001" customHeight="1" thickTop="1" thickBot="1" x14ac:dyDescent="0.3">
      <c r="B12" s="71"/>
      <c r="C12" s="72" t="s">
        <v>110</v>
      </c>
      <c r="D12" s="369" t="s">
        <v>159</v>
      </c>
      <c r="E12" s="370"/>
      <c r="F12" s="370"/>
      <c r="G12" s="370"/>
      <c r="H12" s="370"/>
      <c r="I12" s="371"/>
      <c r="J12" s="71"/>
      <c r="K12" s="72" t="s">
        <v>110</v>
      </c>
      <c r="L12" s="369" t="s">
        <v>159</v>
      </c>
      <c r="M12" s="370"/>
      <c r="N12" s="370"/>
      <c r="O12" s="370"/>
      <c r="P12" s="370"/>
      <c r="Q12" s="371"/>
      <c r="R12" s="73"/>
      <c r="S12" s="5"/>
      <c r="T12" s="135"/>
      <c r="U12" s="136"/>
      <c r="V12" s="133" t="str">
        <f>IFERROR(SMALL('إختيار المقررات'!$F$9:$F$36,'إختيار المقررات'!BL5),"")</f>
        <v/>
      </c>
      <c r="W12" s="133" t="str">
        <f>IFERROR(SMALL('إختيار المقررات'!$BK$6:$BK$52,'إختيار المقررات'!BL5),"")</f>
        <v/>
      </c>
      <c r="X12" s="138">
        <v>10</v>
      </c>
      <c r="Y12" s="138" t="e">
        <f t="shared" si="1"/>
        <v>#N/A</v>
      </c>
      <c r="Z12" s="138" t="e">
        <f>IF(LEN(O5)&lt;2,L5,"")</f>
        <v>#N/A</v>
      </c>
      <c r="AA12" s="161" t="str">
        <f t="shared" si="2"/>
        <v/>
      </c>
      <c r="AC12" s="145"/>
      <c r="AD12" s="68"/>
      <c r="AE12" s="396" t="str">
        <f t="shared" si="0"/>
        <v/>
      </c>
      <c r="AF12" s="396"/>
      <c r="AG12" s="396"/>
      <c r="AH12" s="68"/>
      <c r="AI12" s="68"/>
    </row>
    <row r="13" spans="2:36" ht="18.600000000000001" customHeight="1" thickTop="1" thickBot="1" x14ac:dyDescent="0.3">
      <c r="B13" s="74" t="str">
        <f>IF('إختيار المقررات'!BR58=1,V12,IF('إختيار المقررات'!F28&lt;2,"",V12))</f>
        <v/>
      </c>
      <c r="C13" s="75" t="str">
        <f>IFERROR(IF(B13="","",VLOOKUP(B13,'إختيار المقررات'!$F$10:$J$35,5,0)),"")</f>
        <v/>
      </c>
      <c r="D13" s="363" t="str">
        <f>IFERROR(IF(C13="","",VLOOKUP(C13,'إختيار المقررات'!$J$5:$T$63,2,0)),"")</f>
        <v/>
      </c>
      <c r="E13" s="363"/>
      <c r="F13" s="363"/>
      <c r="G13" s="363"/>
      <c r="H13" s="76" t="str">
        <f>IFERROR(VLOOKUP(D13,'إختيار المقررات'!$K$9:$T$63,9,0),"")</f>
        <v/>
      </c>
      <c r="I13" s="77" t="str">
        <f>IFERROR(IF(D13="","",IF(VLOOKUP(D13,'إختيار المقررات'!$K$9:$T$63,10,0)=0,"",VLOOKUP(D13,'إختيار المقررات'!$K$9:$T$63,10,0))),"")</f>
        <v/>
      </c>
      <c r="J13" s="74" t="str">
        <f>IF(B22="","",V22)</f>
        <v/>
      </c>
      <c r="K13" s="75" t="str">
        <f>IFERROR(IF(J13="","",VLOOKUP(J13,'إختيار المقررات'!$F$10:$J$35,5,0)),"")</f>
        <v/>
      </c>
      <c r="L13" s="363" t="str">
        <f>IFERROR(IF(K13="","",VLOOKUP(K13,'إختيار المقررات'!$J$5:$T$63,2,0)),"")</f>
        <v/>
      </c>
      <c r="M13" s="363"/>
      <c r="N13" s="363"/>
      <c r="O13" s="363"/>
      <c r="P13" s="78" t="str">
        <f>IFERROR(VLOOKUP(L13,'إختيار المقررات'!$K$9:$T$63,9,0),"")</f>
        <v/>
      </c>
      <c r="Q13" s="77" t="str">
        <f>IFERROR(IF(L13="","",IF(VLOOKUP(L13,'إختيار المقررات'!$K$9:$T$63,10,0)=0,"",VLOOKUP(L13,'إختيار المقررات'!$K$9:$T$63,10,0))),"")</f>
        <v/>
      </c>
      <c r="R13" s="97"/>
      <c r="T13" s="137"/>
      <c r="V13" s="133" t="str">
        <f>IFERROR(SMALL('إختيار المقررات'!$F$9:$F$36,'إختيار المقررات'!BL6),"")</f>
        <v/>
      </c>
      <c r="W13" s="133" t="str">
        <f>IFERROR(SMALL('إختيار المقررات'!$BK$6:$BK$52,'إختيار المقررات'!BL6),"")</f>
        <v/>
      </c>
      <c r="X13" s="138">
        <v>11</v>
      </c>
      <c r="Y13" s="138" t="e">
        <f t="shared" si="1"/>
        <v>#N/A</v>
      </c>
      <c r="Z13" s="138" t="e">
        <f>IF(LEN(D6)&lt;2,B6,"")</f>
        <v>#N/A</v>
      </c>
      <c r="AA13" s="161" t="str">
        <f t="shared" si="2"/>
        <v/>
      </c>
      <c r="AC13" s="145"/>
      <c r="AD13" s="68"/>
      <c r="AE13" s="396" t="str">
        <f t="shared" si="0"/>
        <v/>
      </c>
      <c r="AF13" s="396"/>
      <c r="AG13" s="396"/>
      <c r="AH13" s="68"/>
      <c r="AI13" s="68"/>
    </row>
    <row r="14" spans="2:36" ht="18.600000000000001" customHeight="1" thickTop="1" thickBot="1" x14ac:dyDescent="0.3">
      <c r="B14" s="74" t="str">
        <f>IF(B13="","",V13)</f>
        <v/>
      </c>
      <c r="C14" s="75" t="str">
        <f>IFERROR(IF(B14="","",VLOOKUP(B14,'إختيار المقررات'!$F$10:$J$35,5,0)),"")</f>
        <v/>
      </c>
      <c r="D14" s="363" t="str">
        <f>IFERROR(IF(C14="","",VLOOKUP(C14,'إختيار المقررات'!$J$5:$T$63,2,0)),"")</f>
        <v/>
      </c>
      <c r="E14" s="363"/>
      <c r="F14" s="363"/>
      <c r="G14" s="363"/>
      <c r="H14" s="76" t="str">
        <f>IFERROR(VLOOKUP(D14,'إختيار المقررات'!$K$9:$T$63,9,0),"")</f>
        <v/>
      </c>
      <c r="I14" s="77" t="str">
        <f>IFERROR(IF(D14="","",IF(VLOOKUP(D14,'إختيار المقررات'!$K$9:$T$63,10,0)=0,"",VLOOKUP(D14,'إختيار المقررات'!$K$9:$T$63,10,0))),"")</f>
        <v/>
      </c>
      <c r="J14" s="74" t="str">
        <f>IF(J13="","",V23)</f>
        <v/>
      </c>
      <c r="K14" s="75" t="str">
        <f>IFERROR(IF(J14="","",VLOOKUP(J14,'إختيار المقررات'!$F$10:$J$35,5,0)),"")</f>
        <v/>
      </c>
      <c r="L14" s="363" t="str">
        <f>IFERROR(IF(K14="","",VLOOKUP(K14,'إختيار المقررات'!$J$5:$T$63,2,0)),"")</f>
        <v/>
      </c>
      <c r="M14" s="363"/>
      <c r="N14" s="363"/>
      <c r="O14" s="363"/>
      <c r="P14" s="78" t="str">
        <f>IFERROR(VLOOKUP(L14,'إختيار المقررات'!$K$9:$T$63,9,0),"")</f>
        <v/>
      </c>
      <c r="Q14" s="77" t="str">
        <f>IFERROR(IF(L14="","",IF(VLOOKUP(L14,'إختيار المقررات'!$K$9:$T$63,10,0)=0,"",VLOOKUP(L14,'إختيار المقررات'!$K$9:$T$63,10,0))),"")</f>
        <v/>
      </c>
      <c r="R14" s="97"/>
      <c r="S14" s="6"/>
      <c r="T14" s="137"/>
      <c r="U14" s="138"/>
      <c r="V14" s="133" t="str">
        <f>IFERROR(SMALL('إختيار المقررات'!$F$9:$F$36,'إختيار المقررات'!BL7),"")</f>
        <v/>
      </c>
      <c r="W14" s="133" t="str">
        <f>IFERROR(SMALL('إختيار المقررات'!$BK$6:$BK$52,'إختيار المقررات'!BL7),"")</f>
        <v/>
      </c>
      <c r="X14" s="138">
        <v>12</v>
      </c>
      <c r="Y14" s="138" t="e">
        <f t="shared" si="1"/>
        <v>#N/A</v>
      </c>
      <c r="Z14" s="138" t="e">
        <f>IF(LEN(I6)&lt;2,G6,"")</f>
        <v>#N/A</v>
      </c>
      <c r="AA14" s="161" t="str">
        <f t="shared" si="2"/>
        <v/>
      </c>
      <c r="AC14" s="145"/>
      <c r="AD14" s="68"/>
      <c r="AE14" s="396" t="str">
        <f t="shared" si="0"/>
        <v/>
      </c>
      <c r="AF14" s="396"/>
      <c r="AG14" s="396"/>
      <c r="AH14" s="68"/>
      <c r="AI14" s="68"/>
    </row>
    <row r="15" spans="2:36" ht="18.600000000000001" customHeight="1" thickTop="1" thickBot="1" x14ac:dyDescent="0.3">
      <c r="B15" s="74" t="str">
        <f t="shared" ref="B15:B22" si="3">IF(B14="","",V14)</f>
        <v/>
      </c>
      <c r="C15" s="75" t="str">
        <f>IFERROR(IF(B15="","",VLOOKUP(B15,'إختيار المقررات'!$F$10:$J$35,5,0)),"")</f>
        <v/>
      </c>
      <c r="D15" s="363" t="str">
        <f>IFERROR(IF(C15="","",VLOOKUP(C15,'إختيار المقررات'!$J$5:$T$63,2,0)),"")</f>
        <v/>
      </c>
      <c r="E15" s="363"/>
      <c r="F15" s="363"/>
      <c r="G15" s="363"/>
      <c r="H15" s="76" t="str">
        <f>IFERROR(VLOOKUP(D15,'إختيار المقررات'!$K$9:$T$63,9,0),"")</f>
        <v/>
      </c>
      <c r="I15" s="77" t="str">
        <f>IFERROR(IF(D15="","",IF(VLOOKUP(D15,'إختيار المقررات'!$K$9:$T$63,10,0)=0,"",VLOOKUP(D15,'إختيار المقررات'!$K$9:$T$63,10,0))),"")</f>
        <v/>
      </c>
      <c r="J15" s="74" t="str">
        <f t="shared" ref="J15:J22" si="4">IF(J14="","",V24)</f>
        <v/>
      </c>
      <c r="K15" s="75" t="str">
        <f>IFERROR(IF(J15="","",VLOOKUP(J15,'إختيار المقررات'!$F$10:$J$35,5,0)),"")</f>
        <v/>
      </c>
      <c r="L15" s="363" t="str">
        <f>IFERROR(IF(K15="","",VLOOKUP(K15,'إختيار المقررات'!$J$5:$T$63,2,0)),"")</f>
        <v/>
      </c>
      <c r="M15" s="363"/>
      <c r="N15" s="363"/>
      <c r="O15" s="363"/>
      <c r="P15" s="78" t="str">
        <f>IFERROR(VLOOKUP(L15,'إختيار المقررات'!$K$9:$T$63,9,0),"")</f>
        <v/>
      </c>
      <c r="Q15" s="77" t="str">
        <f>IFERROR(IF(L15="","",IF(VLOOKUP(L15,'إختيار المقررات'!$K$9:$T$63,10,0)=0,"",VLOOKUP(L15,'إختيار المقررات'!$K$9:$T$63,10,0))),"")</f>
        <v/>
      </c>
      <c r="R15" s="97"/>
      <c r="S15" s="6"/>
      <c r="T15" s="137"/>
      <c r="U15" s="138"/>
      <c r="V15" s="133" t="str">
        <f>IFERROR(SMALL('إختيار المقررات'!$F$9:$F$36,'إختيار المقررات'!BL8),"")</f>
        <v/>
      </c>
      <c r="W15" s="133" t="str">
        <f>IFERROR(SMALL('إختيار المقررات'!$BK$6:$BK$52,'إختيار المقررات'!BL8),"")</f>
        <v/>
      </c>
      <c r="X15" s="138">
        <v>13</v>
      </c>
      <c r="Y15" s="138" t="e">
        <f t="shared" si="1"/>
        <v>#N/A</v>
      </c>
      <c r="Z15" s="138" t="e">
        <f>IF(LEN(O6)&lt;2,L6,"")</f>
        <v>#N/A</v>
      </c>
      <c r="AA15" s="161" t="str">
        <f t="shared" si="2"/>
        <v/>
      </c>
      <c r="AC15" s="145"/>
      <c r="AD15" s="68"/>
      <c r="AE15" s="396" t="str">
        <f t="shared" ref="AE15:AE20" si="5">IFERROR(VLOOKUP(AA15,$X$3:$Z$26,3,0),"")</f>
        <v/>
      </c>
      <c r="AF15" s="396"/>
      <c r="AG15" s="396"/>
      <c r="AH15" s="68"/>
      <c r="AI15" s="68"/>
    </row>
    <row r="16" spans="2:36" ht="18.600000000000001" customHeight="1" thickTop="1" thickBot="1" x14ac:dyDescent="0.3">
      <c r="B16" s="74" t="str">
        <f t="shared" si="3"/>
        <v/>
      </c>
      <c r="C16" s="75" t="str">
        <f>IFERROR(IF(B16="","",VLOOKUP(B16,'إختيار المقررات'!$F$10:$J$35,5,0)),"")</f>
        <v/>
      </c>
      <c r="D16" s="363" t="str">
        <f>IFERROR(IF(C16="","",VLOOKUP(C16,'إختيار المقررات'!$J$5:$T$63,2,0)),"")</f>
        <v/>
      </c>
      <c r="E16" s="363"/>
      <c r="F16" s="363"/>
      <c r="G16" s="363"/>
      <c r="H16" s="76" t="str">
        <f>IFERROR(VLOOKUP(D16,'إختيار المقررات'!$K$9:$T$63,9,0),"")</f>
        <v/>
      </c>
      <c r="I16" s="77" t="str">
        <f>IFERROR(IF(D16="","",IF(VLOOKUP(D16,'إختيار المقررات'!$K$9:$T$63,10,0)=0,"",VLOOKUP(D16,'إختيار المقررات'!$K$9:$T$63,10,0))),"")</f>
        <v/>
      </c>
      <c r="J16" s="74" t="str">
        <f t="shared" si="4"/>
        <v/>
      </c>
      <c r="K16" s="75" t="str">
        <f>IFERROR(IF(J16="","",VLOOKUP(J16,'إختيار المقررات'!$F$10:$J$35,5,0)),"")</f>
        <v/>
      </c>
      <c r="L16" s="363" t="str">
        <f>IFERROR(IF(K16="","",VLOOKUP(K16,'إختيار المقررات'!$J$5:$T$63,2,0)),"")</f>
        <v/>
      </c>
      <c r="M16" s="363"/>
      <c r="N16" s="363"/>
      <c r="O16" s="363"/>
      <c r="P16" s="78" t="str">
        <f>IFERROR(VLOOKUP(L16,'إختيار المقررات'!$K$9:$T$63,9,0),"")</f>
        <v/>
      </c>
      <c r="Q16" s="77" t="str">
        <f>IFERROR(IF(L16="","",IF(VLOOKUP(L16,'إختيار المقررات'!$K$9:$T$63,10,0)=0,"",VLOOKUP(L16,'إختيار المقررات'!$K$9:$T$63,10,0))),"")</f>
        <v/>
      </c>
      <c r="R16" s="97"/>
      <c r="S16" s="6"/>
      <c r="T16" s="137"/>
      <c r="U16" s="138"/>
      <c r="V16" s="133" t="str">
        <f>IFERROR(SMALL('إختيار المقررات'!$F$9:$F$36,'إختيار المقررات'!BL9),"")</f>
        <v/>
      </c>
      <c r="W16" s="133" t="str">
        <f>IFERROR(SMALL('إختيار المقررات'!$BK$6:$BK$52,'إختيار المقررات'!BL9),"")</f>
        <v/>
      </c>
      <c r="X16" s="138">
        <v>14</v>
      </c>
      <c r="Y16" s="138">
        <f t="shared" si="1"/>
        <v>14</v>
      </c>
      <c r="Z16" s="138" t="str">
        <f>IF(LEN(D7)&lt;2,B7,"")</f>
        <v>الموبايل:</v>
      </c>
      <c r="AA16" s="161" t="str">
        <f t="shared" si="2"/>
        <v/>
      </c>
      <c r="AC16" s="145"/>
      <c r="AD16" s="68"/>
      <c r="AE16" s="396" t="str">
        <f t="shared" si="5"/>
        <v/>
      </c>
      <c r="AF16" s="396"/>
      <c r="AG16" s="396"/>
      <c r="AH16" s="68"/>
      <c r="AI16" s="68"/>
    </row>
    <row r="17" spans="2:35" ht="18.600000000000001" customHeight="1" thickTop="1" thickBot="1" x14ac:dyDescent="0.3">
      <c r="B17" s="74" t="str">
        <f t="shared" si="3"/>
        <v/>
      </c>
      <c r="C17" s="75" t="str">
        <f>IFERROR(IF(B17="","",VLOOKUP(B17,'إختيار المقررات'!$F$10:$J$35,5,0)),"")</f>
        <v/>
      </c>
      <c r="D17" s="363" t="str">
        <f>IFERROR(IF(C17="","",VLOOKUP(C17,'إختيار المقررات'!$J$5:$T$63,2,0)),"")</f>
        <v/>
      </c>
      <c r="E17" s="363"/>
      <c r="F17" s="363"/>
      <c r="G17" s="363"/>
      <c r="H17" s="76" t="str">
        <f>IFERROR(VLOOKUP(D17,'إختيار المقررات'!$K$9:$T$63,9,0),"")</f>
        <v/>
      </c>
      <c r="I17" s="77" t="str">
        <f>IFERROR(IF(D17="","",IF(VLOOKUP(D17,'إختيار المقررات'!$K$9:$T$63,10,0)=0,"",VLOOKUP(D17,'إختيار المقررات'!$K$9:$T$63,10,0))),"")</f>
        <v/>
      </c>
      <c r="J17" s="74" t="str">
        <f t="shared" si="4"/>
        <v/>
      </c>
      <c r="K17" s="75" t="str">
        <f>IFERROR(IF(J17="","",VLOOKUP(J17,'إختيار المقررات'!$F$10:$J$35,5,0)),"")</f>
        <v/>
      </c>
      <c r="L17" s="363" t="str">
        <f>IFERROR(IF(K17="","",VLOOKUP(K17,'إختيار المقررات'!$J$5:$T$63,2,0)),"")</f>
        <v/>
      </c>
      <c r="M17" s="363"/>
      <c r="N17" s="363"/>
      <c r="O17" s="363"/>
      <c r="P17" s="78" t="str">
        <f>IFERROR(VLOOKUP(L17,'إختيار المقررات'!$K$9:$T$63,9,0),"")</f>
        <v/>
      </c>
      <c r="Q17" s="77" t="str">
        <f>IFERROR(IF(L17="","",IF(VLOOKUP(L17,'إختيار المقررات'!$K$9:$T$63,10,0)=0,"",VLOOKUP(L17,'إختيار المقررات'!$K$9:$T$63,10,0))),"")</f>
        <v/>
      </c>
      <c r="R17" s="97"/>
      <c r="S17" s="6"/>
      <c r="T17" s="137"/>
      <c r="U17" s="138"/>
      <c r="V17" s="133" t="str">
        <f>IFERROR(SMALL('إختيار المقررات'!$F$9:$F$36,'إختيار المقررات'!BL10),"")</f>
        <v/>
      </c>
      <c r="W17" s="133" t="str">
        <f>IFERROR(SMALL('إختيار المقررات'!$BK$6:$BK$52,'إختيار المقررات'!BL10),"")</f>
        <v/>
      </c>
      <c r="X17" s="138">
        <v>15</v>
      </c>
      <c r="Y17" s="138">
        <f t="shared" si="1"/>
        <v>15</v>
      </c>
      <c r="Z17" s="138" t="str">
        <f>IF(LEN(I7)&lt;2,G7,"")</f>
        <v>الهاتف:</v>
      </c>
      <c r="AA17" s="161" t="str">
        <f t="shared" si="2"/>
        <v/>
      </c>
      <c r="AC17" s="145"/>
      <c r="AD17" s="68"/>
      <c r="AE17" s="396" t="str">
        <f t="shared" si="5"/>
        <v/>
      </c>
      <c r="AF17" s="396"/>
      <c r="AG17" s="396"/>
      <c r="AH17" s="68"/>
      <c r="AI17" s="68"/>
    </row>
    <row r="18" spans="2:35" ht="18.600000000000001" customHeight="1" thickTop="1" thickBot="1" x14ac:dyDescent="0.3">
      <c r="B18" s="74" t="str">
        <f t="shared" si="3"/>
        <v/>
      </c>
      <c r="C18" s="75" t="str">
        <f>IFERROR(IF(B18="","",VLOOKUP(B18,'إختيار المقررات'!$F$10:$J$35,5,0)),"")</f>
        <v/>
      </c>
      <c r="D18" s="363" t="str">
        <f>IFERROR(IF(C18="","",VLOOKUP(C18,'إختيار المقررات'!$J$5:$T$63,2,0)),"")</f>
        <v/>
      </c>
      <c r="E18" s="363"/>
      <c r="F18" s="363"/>
      <c r="G18" s="363"/>
      <c r="H18" s="76" t="str">
        <f>IFERROR(VLOOKUP(D18,'إختيار المقررات'!$K$9:$T$63,9,0),"")</f>
        <v/>
      </c>
      <c r="I18" s="77" t="str">
        <f>IFERROR(IF(D18="","",IF(VLOOKUP(D18,'إختيار المقررات'!$K$9:$T$63,10,0)=0,"",VLOOKUP(D18,'إختيار المقررات'!$K$9:$T$63,10,0))),"")</f>
        <v/>
      </c>
      <c r="J18" s="74" t="str">
        <f t="shared" si="4"/>
        <v/>
      </c>
      <c r="K18" s="75" t="str">
        <f>IFERROR(IF(J18="","",VLOOKUP(J18,'إختيار المقررات'!$F$10:$J$35,5,0)),"")</f>
        <v/>
      </c>
      <c r="L18" s="363" t="str">
        <f>IFERROR(IF(K18="","",VLOOKUP(K18,'إختيار المقررات'!$J$5:$T$63,2,0)),"")</f>
        <v/>
      </c>
      <c r="M18" s="363"/>
      <c r="N18" s="363"/>
      <c r="O18" s="363"/>
      <c r="P18" s="78" t="str">
        <f>IFERROR(VLOOKUP(L18,'إختيار المقررات'!$K$9:$T$63,9,0),"")</f>
        <v/>
      </c>
      <c r="Q18" s="77" t="str">
        <f>IFERROR(IF(L18="","",IF(VLOOKUP(L18,'إختيار المقررات'!$K$9:$T$63,10,0)=0,"",VLOOKUP(L18,'إختيار المقررات'!$K$9:$T$63,10,0))),"")</f>
        <v/>
      </c>
      <c r="R18" s="97"/>
      <c r="S18" s="6"/>
      <c r="T18" s="137"/>
      <c r="U18" s="138"/>
      <c r="V18" s="133" t="str">
        <f>IFERROR(SMALL('إختيار المقررات'!$F$9:$F$36,'إختيار المقررات'!BL11),"")</f>
        <v/>
      </c>
      <c r="W18" s="133" t="str">
        <f>IFERROR(SMALL('إختيار المقررات'!$BK$6:$BK$52,'إختيار المقررات'!BL11),"")</f>
        <v/>
      </c>
      <c r="X18" s="138">
        <v>16</v>
      </c>
      <c r="Y18" s="138" t="e">
        <f t="shared" si="1"/>
        <v>#N/A</v>
      </c>
      <c r="Z18" s="138" t="e">
        <f>IF(LEN(L8)&lt;2,O8,"")</f>
        <v>#N/A</v>
      </c>
      <c r="AA18" s="161" t="str">
        <f t="shared" si="2"/>
        <v/>
      </c>
      <c r="AC18" s="145"/>
      <c r="AD18" s="68"/>
      <c r="AE18" s="396" t="str">
        <f t="shared" si="5"/>
        <v/>
      </c>
      <c r="AF18" s="396"/>
      <c r="AG18" s="396"/>
      <c r="AH18" s="68"/>
      <c r="AI18" s="68"/>
    </row>
    <row r="19" spans="2:35" ht="18.600000000000001" customHeight="1" thickTop="1" thickBot="1" x14ac:dyDescent="0.3">
      <c r="B19" s="74" t="str">
        <f t="shared" si="3"/>
        <v/>
      </c>
      <c r="C19" s="75" t="str">
        <f>IFERROR(IF(B19="","",VLOOKUP(B19,'إختيار المقررات'!$F$10:$J$35,5,0)),"")</f>
        <v/>
      </c>
      <c r="D19" s="363" t="str">
        <f>IFERROR(IF(C19="","",VLOOKUP(C19,'إختيار المقررات'!$J$5:$T$63,2,0)),"")</f>
        <v/>
      </c>
      <c r="E19" s="363"/>
      <c r="F19" s="363"/>
      <c r="G19" s="363"/>
      <c r="H19" s="76" t="str">
        <f>IFERROR(VLOOKUP(D19,'إختيار المقررات'!$K$9:$T$63,9,0),"")</f>
        <v/>
      </c>
      <c r="I19" s="77" t="str">
        <f>IFERROR(IF(D19="","",IF(VLOOKUP(D19,'إختيار المقررات'!$K$9:$T$63,10,0)=0,"",VLOOKUP(D19,'إختيار المقررات'!$K$9:$T$63,10,0))),"")</f>
        <v/>
      </c>
      <c r="J19" s="74" t="str">
        <f t="shared" si="4"/>
        <v/>
      </c>
      <c r="K19" s="75" t="str">
        <f>IFERROR(IF(J19="","",VLOOKUP(J19,'إختيار المقررات'!$F$10:$J$35,5,0)),"")</f>
        <v/>
      </c>
      <c r="L19" s="363" t="str">
        <f>IFERROR(IF(K19="","",VLOOKUP(K19,'إختيار المقررات'!$J$5:$T$63,2,0)),"")</f>
        <v/>
      </c>
      <c r="M19" s="363"/>
      <c r="N19" s="363"/>
      <c r="O19" s="363"/>
      <c r="P19" s="78" t="str">
        <f>IFERROR(VLOOKUP(L19,'إختيار المقررات'!$K$9:$T$63,9,0),"")</f>
        <v/>
      </c>
      <c r="Q19" s="77" t="str">
        <f>IFERROR(IF(L19="","",IF(VLOOKUP(L19,'إختيار المقررات'!$K$9:$T$63,10,0)=0,"",VLOOKUP(L19,'إختيار المقررات'!$K$9:$T$63,10,0))),"")</f>
        <v/>
      </c>
      <c r="R19" s="97"/>
      <c r="S19" s="6"/>
      <c r="T19" s="137"/>
      <c r="U19" s="138"/>
      <c r="V19" s="133" t="str">
        <f>IFERROR(SMALL('إختيار المقررات'!$F$9:$F$36,'إختيار المقررات'!BL12),"")</f>
        <v/>
      </c>
      <c r="W19" s="133" t="str">
        <f>IFERROR(SMALL('إختيار المقررات'!$BK$6:$BK$52,'إختيار المقررات'!BL12),"")</f>
        <v/>
      </c>
      <c r="X19" s="138">
        <v>17</v>
      </c>
      <c r="Y19" s="138" t="e">
        <f t="shared" si="1"/>
        <v>#N/A</v>
      </c>
      <c r="Z19" s="138" t="e">
        <f>IF(LEN(G8)&lt;2,I8,"")</f>
        <v>#N/A</v>
      </c>
      <c r="AA19" s="161" t="str">
        <f t="shared" si="2"/>
        <v/>
      </c>
      <c r="AC19" s="145"/>
      <c r="AD19" s="68"/>
      <c r="AE19" s="396" t="str">
        <f t="shared" si="5"/>
        <v/>
      </c>
      <c r="AF19" s="396"/>
      <c r="AG19" s="396"/>
      <c r="AH19" s="68"/>
      <c r="AI19" s="68"/>
    </row>
    <row r="20" spans="2:35" ht="18.600000000000001" customHeight="1" thickTop="1" thickBot="1" x14ac:dyDescent="0.3">
      <c r="B20" s="74" t="str">
        <f t="shared" si="3"/>
        <v/>
      </c>
      <c r="C20" s="75" t="str">
        <f>IFERROR(IF(B20="","",VLOOKUP(B20,'إختيار المقررات'!$F$10:$J$35,5,0)),"")</f>
        <v/>
      </c>
      <c r="D20" s="363" t="str">
        <f>IFERROR(IF(C20="","",VLOOKUP(C20,'إختيار المقررات'!$J$5:$T$63,2,0)),"")</f>
        <v/>
      </c>
      <c r="E20" s="363"/>
      <c r="F20" s="363"/>
      <c r="G20" s="363"/>
      <c r="H20" s="76" t="str">
        <f>IFERROR(VLOOKUP(D20,'إختيار المقررات'!$K$9:$T$63,9,0),"")</f>
        <v/>
      </c>
      <c r="I20" s="77" t="str">
        <f>IFERROR(IF(D20="","",IF(VLOOKUP(D20,'إختيار المقررات'!$K$9:$T$63,10,0)=0,"",VLOOKUP(D20,'إختيار المقررات'!$K$9:$T$63,10,0))),"")</f>
        <v/>
      </c>
      <c r="J20" s="74" t="str">
        <f t="shared" si="4"/>
        <v/>
      </c>
      <c r="K20" s="75" t="str">
        <f>IFERROR(IF(J20="","",VLOOKUP(J20,'إختيار المقررات'!$F$10:$J$35,5,0)),"")</f>
        <v/>
      </c>
      <c r="L20" s="363" t="str">
        <f>IFERROR(IF(K20="","",VLOOKUP(K20,'إختيار المقررات'!$J$5:$T$63,2,0)),"")</f>
        <v/>
      </c>
      <c r="M20" s="363"/>
      <c r="N20" s="363"/>
      <c r="O20" s="363"/>
      <c r="P20" s="78" t="str">
        <f>IFERROR(VLOOKUP(L20,'إختيار المقررات'!$K$9:$T$63,9,0),"")</f>
        <v/>
      </c>
      <c r="Q20" s="77" t="str">
        <f>IFERROR(IF(L20="","",IF(VLOOKUP(L20,'إختيار المقررات'!$K$9:$T$63,10,0)=0,"",VLOOKUP(L20,'إختيار المقررات'!$K$9:$T$63,10,0))),"")</f>
        <v/>
      </c>
      <c r="R20" s="97"/>
      <c r="S20" s="6"/>
      <c r="T20" s="137"/>
      <c r="U20" s="138"/>
      <c r="V20" s="133" t="str">
        <f>IFERROR(SMALL('إختيار المقررات'!$F$9:$F$36,'إختيار المقررات'!BL13),"")</f>
        <v/>
      </c>
      <c r="W20" s="133" t="str">
        <f>IFERROR(SMALL('إختيار المقررات'!$BK$6:$BK$52,'إختيار المقررات'!BL13),"")</f>
        <v/>
      </c>
      <c r="X20" s="138">
        <v>18</v>
      </c>
      <c r="Y20" s="138" t="e">
        <f t="shared" si="1"/>
        <v>#N/A</v>
      </c>
      <c r="Z20" s="138" t="e">
        <f>IF(LEN(B8)&lt;2,D8,"")</f>
        <v>#N/A</v>
      </c>
      <c r="AA20" s="161" t="str">
        <f t="shared" si="2"/>
        <v/>
      </c>
      <c r="AC20" s="145"/>
      <c r="AD20" s="68"/>
      <c r="AE20" s="396" t="str">
        <f t="shared" si="5"/>
        <v/>
      </c>
      <c r="AF20" s="396"/>
      <c r="AG20" s="396"/>
      <c r="AH20" s="68"/>
      <c r="AI20" s="68"/>
    </row>
    <row r="21" spans="2:35" ht="18.600000000000001" customHeight="1" thickTop="1" thickBot="1" x14ac:dyDescent="0.3">
      <c r="B21" s="74" t="str">
        <f t="shared" si="3"/>
        <v/>
      </c>
      <c r="C21" s="75" t="str">
        <f>IFERROR(IF(B21="","",VLOOKUP(B21,'إختيار المقررات'!$F$10:$J$35,5,0)),"")</f>
        <v/>
      </c>
      <c r="D21" s="363" t="str">
        <f>IFERROR(IF(C21="","",VLOOKUP(C21,'إختيار المقررات'!$J$5:$T$63,2,0)),"")</f>
        <v/>
      </c>
      <c r="E21" s="363"/>
      <c r="F21" s="363"/>
      <c r="G21" s="363"/>
      <c r="H21" s="76" t="str">
        <f>IFERROR(VLOOKUP(D21,'إختيار المقررات'!$K$9:$T$63,9,0),"")</f>
        <v/>
      </c>
      <c r="I21" s="77" t="str">
        <f>IFERROR(IF(D21="","",IF(VLOOKUP(D21,'إختيار المقررات'!$K$9:$T$63,10,0)=0,"",VLOOKUP(D21,'إختيار المقررات'!$K$9:$T$63,10,0))),"")</f>
        <v/>
      </c>
      <c r="J21" s="74" t="str">
        <f t="shared" si="4"/>
        <v/>
      </c>
      <c r="K21" s="75" t="str">
        <f>IFERROR(IF(J21="","",VLOOKUP(J21,'إختيار المقررات'!$F$10:$J$35,5,0)),"")</f>
        <v/>
      </c>
      <c r="L21" s="363" t="str">
        <f>IFERROR(IF(K21="","",VLOOKUP(K21,'إختيار المقررات'!$J$5:$T$63,2,0)),"")</f>
        <v/>
      </c>
      <c r="M21" s="363"/>
      <c r="N21" s="363"/>
      <c r="O21" s="363"/>
      <c r="P21" s="78" t="str">
        <f>IFERROR(VLOOKUP(L21,'إختيار المقررات'!$K$9:$T$63,9,0),"")</f>
        <v/>
      </c>
      <c r="Q21" s="77" t="str">
        <f>IFERROR(IF(L21="","",IF(VLOOKUP(L21,'إختيار المقررات'!$K$9:$T$63,10,0)=0,"",VLOOKUP(L21,'إختيار المقررات'!$K$9:$T$63,10,0))),"")</f>
        <v/>
      </c>
      <c r="R21" s="97"/>
      <c r="S21" s="6"/>
      <c r="T21" s="137"/>
      <c r="U21" s="138"/>
      <c r="V21" s="133" t="str">
        <f>IFERROR(SMALL('إختيار المقررات'!$F$9:$F$36,'إختيار المقررات'!BL14),"")</f>
        <v/>
      </c>
      <c r="X21" s="138">
        <v>19</v>
      </c>
      <c r="Y21" s="138" t="e">
        <f t="shared" si="1"/>
        <v>#N/A</v>
      </c>
      <c r="Z21" s="138" t="e">
        <f>IF(LEN(L9)&lt;2,O9,"")</f>
        <v>#N/A</v>
      </c>
      <c r="AA21" s="161" t="str">
        <f t="shared" si="2"/>
        <v/>
      </c>
      <c r="AC21" s="145"/>
      <c r="AD21" s="68"/>
      <c r="AE21" s="127"/>
      <c r="AF21" s="127"/>
      <c r="AG21" s="127"/>
      <c r="AH21" s="68"/>
      <c r="AI21" s="68"/>
    </row>
    <row r="22" spans="2:35" ht="18.600000000000001" customHeight="1" thickTop="1" thickBot="1" x14ac:dyDescent="0.3">
      <c r="B22" s="74" t="str">
        <f t="shared" si="3"/>
        <v/>
      </c>
      <c r="C22" s="75" t="str">
        <f>IFERROR(IF(B22="","",VLOOKUP(B22,'إختيار المقررات'!$F$10:$J$35,5,0)),"")</f>
        <v/>
      </c>
      <c r="D22" s="363" t="str">
        <f>IFERROR(IF(C22="","",VLOOKUP(C22,'إختيار المقررات'!$J$5:$T$63,2,0)),"")</f>
        <v/>
      </c>
      <c r="E22" s="363"/>
      <c r="F22" s="363"/>
      <c r="G22" s="363"/>
      <c r="H22" s="76" t="str">
        <f>IFERROR(VLOOKUP(D22,'إختيار المقررات'!$K$9:$T$63,9,0),"")</f>
        <v/>
      </c>
      <c r="I22" s="77" t="str">
        <f>IFERROR(IF(D22="","",IF(VLOOKUP(D22,'إختيار المقررات'!$K$9:$T$63,10,0)=0,"",VLOOKUP(D22,'إختيار المقررات'!$K$9:$T$63,10,0))),"")</f>
        <v/>
      </c>
      <c r="J22" s="74" t="str">
        <f t="shared" si="4"/>
        <v/>
      </c>
      <c r="K22" s="75" t="str">
        <f>IFERROR(IF(J22="","",VLOOKUP(J22,'إختيار المقررات'!$F$10:$J$35,5,0)),"")</f>
        <v/>
      </c>
      <c r="L22" s="363" t="str">
        <f>IFERROR(IF(K22="","",VLOOKUP(K22,'إختيار المقررات'!$J$5:$T$63,2,0)),"")</f>
        <v/>
      </c>
      <c r="M22" s="363"/>
      <c r="N22" s="363"/>
      <c r="O22" s="363"/>
      <c r="P22" s="78" t="str">
        <f>IFERROR(VLOOKUP(L22,'إختيار المقررات'!$K$9:$T$63,9,0),"")</f>
        <v/>
      </c>
      <c r="Q22" s="77" t="str">
        <f>IFERROR(IF(L22="","",IF(VLOOKUP(L22,'إختيار المقررات'!$K$9:$T$63,10,0)=0,"",VLOOKUP(L22,'إختيار المقررات'!$K$9:$T$63,10,0))),"")</f>
        <v/>
      </c>
      <c r="R22" s="97"/>
      <c r="S22" s="6"/>
      <c r="T22" s="137"/>
      <c r="U22" s="138"/>
      <c r="V22" s="133" t="str">
        <f>IFERROR(SMALL('إختيار المقررات'!$F$9:$F$36,'إختيار المقررات'!BL15),"")</f>
        <v/>
      </c>
      <c r="X22" s="138">
        <v>20</v>
      </c>
      <c r="Y22" s="138">
        <f t="shared" si="1"/>
        <v>20</v>
      </c>
      <c r="Z22" s="138" t="str">
        <f>IF(LEN(D9)&lt;2,B9,"")</f>
        <v>العنوان</v>
      </c>
      <c r="AC22" s="145"/>
      <c r="AD22" s="68"/>
      <c r="AE22" s="127"/>
      <c r="AF22" s="127"/>
      <c r="AG22" s="127"/>
      <c r="AH22" s="68"/>
      <c r="AI22" s="68"/>
    </row>
    <row r="23" spans="2:35" ht="9.6" customHeight="1" thickTop="1" thickBot="1" x14ac:dyDescent="0.3">
      <c r="B23" s="372" t="str">
        <f>IF('إدخال البيانات'!F1&lt;&gt;"",'إدخال البيانات'!A2,"")</f>
        <v/>
      </c>
      <c r="C23" s="372"/>
      <c r="D23" s="372"/>
      <c r="E23" s="372"/>
      <c r="F23" s="372"/>
      <c r="G23" s="372"/>
      <c r="H23" s="372"/>
      <c r="I23" s="372"/>
      <c r="J23" s="372"/>
      <c r="K23" s="372"/>
      <c r="L23" s="372"/>
      <c r="M23" s="372"/>
      <c r="N23" s="372"/>
      <c r="O23" s="372"/>
      <c r="P23" s="372"/>
      <c r="Q23" s="372"/>
      <c r="R23" s="372"/>
      <c r="S23" s="6"/>
      <c r="T23" s="137"/>
      <c r="U23" s="138"/>
      <c r="V23" s="133" t="str">
        <f>IFERROR(SMALL('إختيار المقررات'!$F$9:$F$36,'إختيار المقررات'!BL16),"")</f>
        <v/>
      </c>
      <c r="W23" s="133" t="str">
        <f>IFERROR(SMALL('إختيار المقررات'!$BK$6:$BK$52,'إختيار المقررات'!BL14),"")</f>
        <v/>
      </c>
      <c r="X23" s="138">
        <v>21</v>
      </c>
      <c r="Y23" s="138" t="str">
        <f t="shared" si="1"/>
        <v/>
      </c>
      <c r="Z23" s="138"/>
      <c r="AA23" s="133" t="str">
        <f>IFERROR(SMALL($Y$3:$Y$26,X23),"")</f>
        <v/>
      </c>
      <c r="AC23" s="145"/>
      <c r="AD23" s="68"/>
      <c r="AE23" s="396" t="str">
        <f>IFERROR(VLOOKUP(AA23,$X$3:$Z$26,3,0),"")</f>
        <v/>
      </c>
      <c r="AF23" s="396"/>
      <c r="AG23" s="396"/>
      <c r="AH23" s="68"/>
      <c r="AI23" s="68"/>
    </row>
    <row r="24" spans="2:35" ht="9.6" customHeight="1" thickTop="1" thickBot="1" x14ac:dyDescent="0.3">
      <c r="B24" s="372"/>
      <c r="C24" s="372"/>
      <c r="D24" s="372"/>
      <c r="E24" s="372"/>
      <c r="F24" s="372"/>
      <c r="G24" s="372"/>
      <c r="H24" s="372"/>
      <c r="I24" s="372"/>
      <c r="J24" s="372"/>
      <c r="K24" s="372"/>
      <c r="L24" s="372"/>
      <c r="M24" s="372"/>
      <c r="N24" s="372"/>
      <c r="O24" s="372"/>
      <c r="P24" s="372"/>
      <c r="Q24" s="372"/>
      <c r="R24" s="372"/>
      <c r="S24" s="6"/>
      <c r="T24" s="137"/>
      <c r="U24" s="138"/>
      <c r="V24" s="133" t="str">
        <f>IFERROR(SMALL('إختيار المقررات'!$F$9:$F$36,'إختيار المقررات'!BL17),"")</f>
        <v/>
      </c>
      <c r="W24" s="133" t="str">
        <f>IFERROR(SMALL('إختيار المقررات'!$BK$6:$BK$52,'إختيار المقررات'!BL15),"")</f>
        <v/>
      </c>
      <c r="X24" s="138">
        <v>22</v>
      </c>
      <c r="Y24" s="138" t="str">
        <f t="shared" si="1"/>
        <v/>
      </c>
      <c r="Z24" s="138"/>
      <c r="AA24" s="133" t="str">
        <f>IFERROR(SMALL($Y$3:$Y$26,X24),"")</f>
        <v/>
      </c>
      <c r="AC24" s="145"/>
      <c r="AD24" s="68"/>
      <c r="AE24" s="396" t="str">
        <f>IFERROR(VLOOKUP(AA24,$X$3:$Z$26,3,0),"")</f>
        <v/>
      </c>
      <c r="AF24" s="396"/>
      <c r="AG24" s="396"/>
      <c r="AH24" s="68"/>
      <c r="AI24" s="68"/>
    </row>
    <row r="25" spans="2:35" ht="22.95" customHeight="1" thickTop="1" thickBot="1" x14ac:dyDescent="0.3">
      <c r="B25" s="373"/>
      <c r="C25" s="373"/>
      <c r="D25" s="373"/>
      <c r="E25" s="373"/>
      <c r="F25" s="373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6"/>
      <c r="T25" s="137"/>
      <c r="U25" s="138"/>
      <c r="V25" s="133" t="str">
        <f>IFERROR(SMALL('إختيار المقررات'!$F$9:$F$36,'إختيار المقررات'!BL18),"")</f>
        <v/>
      </c>
      <c r="X25" s="138">
        <v>23</v>
      </c>
      <c r="Y25" s="138" t="str">
        <f t="shared" si="1"/>
        <v/>
      </c>
      <c r="Z25" s="138"/>
      <c r="AA25" s="133" t="str">
        <f>IFERROR(SMALL($Y$3:$Y$26,X25),"")</f>
        <v/>
      </c>
      <c r="AC25" s="145"/>
      <c r="AD25" s="68"/>
      <c r="AE25" s="396" t="str">
        <f>IFERROR(VLOOKUP(AA25,$X$3:$Z$26,3,0),"")</f>
        <v/>
      </c>
      <c r="AF25" s="396"/>
      <c r="AG25" s="396"/>
      <c r="AH25" s="68"/>
      <c r="AI25" s="68"/>
    </row>
    <row r="26" spans="2:35" ht="12" customHeight="1" thickTop="1" x14ac:dyDescent="0.25">
      <c r="B26" s="426" t="s">
        <v>124</v>
      </c>
      <c r="C26" s="364"/>
      <c r="D26" s="364"/>
      <c r="E26" s="364"/>
      <c r="F26" s="95">
        <f>'إختيار المقررات'!AH16</f>
        <v>0</v>
      </c>
      <c r="G26" s="364" t="s">
        <v>125</v>
      </c>
      <c r="H26" s="364"/>
      <c r="I26" s="364"/>
      <c r="J26" s="364"/>
      <c r="K26" s="400">
        <f>'إختيار المقررات'!AH17</f>
        <v>0</v>
      </c>
      <c r="L26" s="400"/>
      <c r="M26" s="364" t="s">
        <v>126</v>
      </c>
      <c r="N26" s="364"/>
      <c r="O26" s="364"/>
      <c r="P26" s="364"/>
      <c r="Q26" s="400">
        <f>'إختيار المقررات'!AH18</f>
        <v>0</v>
      </c>
      <c r="R26" s="419"/>
      <c r="S26" s="7"/>
      <c r="V26" s="133" t="str">
        <f>IFERROR(SMALL('إختيار المقررات'!$F$9:$F$36,'إختيار المقررات'!BL19),"")</f>
        <v/>
      </c>
      <c r="X26" s="138">
        <v>24</v>
      </c>
      <c r="Y26" s="138" t="str">
        <f t="shared" si="1"/>
        <v/>
      </c>
      <c r="Z26" s="138"/>
      <c r="AC26" s="145"/>
      <c r="AD26" s="68"/>
      <c r="AE26" s="396" t="str">
        <f>IFERROR(VLOOKUP(AA26,$X$3:$Z$26,3,0),"")</f>
        <v/>
      </c>
      <c r="AF26" s="396"/>
      <c r="AG26" s="396"/>
      <c r="AH26" s="68"/>
      <c r="AI26" s="68"/>
    </row>
    <row r="27" spans="2:35" ht="12" customHeight="1" x14ac:dyDescent="0.25">
      <c r="B27" s="420" t="s">
        <v>100</v>
      </c>
      <c r="C27" s="421"/>
      <c r="D27" s="421"/>
      <c r="E27" s="422">
        <f>'إختيار المقررات'!D5</f>
        <v>0</v>
      </c>
      <c r="F27" s="422"/>
      <c r="G27" s="422"/>
      <c r="H27" s="422"/>
      <c r="I27" s="423"/>
      <c r="J27" s="79" t="s">
        <v>160</v>
      </c>
      <c r="K27" s="424" t="e">
        <f>'إختيار المقررات'!P5</f>
        <v>#N/A</v>
      </c>
      <c r="L27" s="424"/>
      <c r="M27" s="96" t="s">
        <v>102</v>
      </c>
      <c r="N27" s="425" t="e">
        <f>'إختيار المقررات'!V5</f>
        <v>#N/A</v>
      </c>
      <c r="O27" s="425"/>
      <c r="P27" s="80"/>
      <c r="Q27" s="80"/>
      <c r="R27" s="80"/>
      <c r="V27" s="133" t="str">
        <f>IFERROR(SMALL('إختيار المقررات'!$F$9:$F$36,'إختيار المقررات'!BL20),"")</f>
        <v/>
      </c>
      <c r="X27" s="138">
        <v>25</v>
      </c>
      <c r="Y27" s="138" t="str">
        <f t="shared" si="1"/>
        <v/>
      </c>
      <c r="AC27" s="145"/>
      <c r="AD27" s="68"/>
      <c r="AE27" s="397"/>
      <c r="AF27" s="397"/>
      <c r="AG27" s="397"/>
      <c r="AH27" s="68"/>
      <c r="AI27" s="68"/>
    </row>
    <row r="28" spans="2:35" ht="12" customHeight="1" x14ac:dyDescent="0.25">
      <c r="B28" s="376" t="s">
        <v>115</v>
      </c>
      <c r="C28" s="377"/>
      <c r="D28" s="377"/>
      <c r="E28" s="388">
        <f>'إختيار المقررات'!AH9</f>
        <v>0</v>
      </c>
      <c r="F28" s="388"/>
      <c r="G28" s="389"/>
      <c r="H28" s="410" t="s">
        <v>117</v>
      </c>
      <c r="I28" s="403"/>
      <c r="J28" s="403"/>
      <c r="K28" s="413" t="e">
        <f>'إختيار المقررات'!AB5</f>
        <v>#N/A</v>
      </c>
      <c r="L28" s="414"/>
      <c r="M28" s="403" t="s">
        <v>161</v>
      </c>
      <c r="N28" s="403"/>
      <c r="O28" s="403" t="s">
        <v>162</v>
      </c>
      <c r="P28" s="403"/>
      <c r="Q28" s="403" t="s">
        <v>163</v>
      </c>
      <c r="R28" s="406"/>
      <c r="V28" s="133" t="str">
        <f>IFERROR(SMALL('إختيار المقررات'!$F$9:$F$36,'إختيار المقررات'!BL21),"")</f>
        <v/>
      </c>
      <c r="X28" s="138">
        <v>26</v>
      </c>
      <c r="Y28" s="138" t="str">
        <f t="shared" si="1"/>
        <v/>
      </c>
      <c r="AC28" s="145"/>
      <c r="AD28" s="68"/>
      <c r="AE28" s="397"/>
      <c r="AF28" s="397"/>
      <c r="AG28" s="397"/>
      <c r="AH28" s="68"/>
      <c r="AI28" s="68"/>
    </row>
    <row r="29" spans="2:35" ht="12" customHeight="1" x14ac:dyDescent="0.25">
      <c r="B29" s="376" t="s">
        <v>164</v>
      </c>
      <c r="C29" s="377"/>
      <c r="D29" s="377"/>
      <c r="E29" s="367">
        <f>'إختيار المقررات'!AH10</f>
        <v>0</v>
      </c>
      <c r="F29" s="367"/>
      <c r="G29" s="368"/>
      <c r="H29" s="411"/>
      <c r="I29" s="404"/>
      <c r="J29" s="404"/>
      <c r="K29" s="415"/>
      <c r="L29" s="416"/>
      <c r="M29" s="404"/>
      <c r="N29" s="404"/>
      <c r="O29" s="404"/>
      <c r="P29" s="404"/>
      <c r="Q29" s="404"/>
      <c r="R29" s="407"/>
      <c r="V29" s="133" t="str">
        <f>IFERROR(SMALL('إختيار المقررات'!$F$9:$F$36,'إختيار المقررات'!BL22),"")</f>
        <v/>
      </c>
      <c r="X29" s="138">
        <v>27</v>
      </c>
      <c r="Y29" s="138" t="str">
        <f t="shared" si="1"/>
        <v/>
      </c>
      <c r="AC29" s="145"/>
      <c r="AD29" s="68"/>
      <c r="AE29" s="397"/>
      <c r="AF29" s="397"/>
      <c r="AG29" s="397"/>
      <c r="AH29" s="68"/>
      <c r="AI29" s="68"/>
    </row>
    <row r="30" spans="2:35" ht="12" customHeight="1" x14ac:dyDescent="0.25">
      <c r="B30" s="429" t="s">
        <v>109</v>
      </c>
      <c r="C30" s="430"/>
      <c r="D30" s="430"/>
      <c r="E30" s="431" t="e">
        <f>'إختيار المقررات'!AH7</f>
        <v>#N/A</v>
      </c>
      <c r="F30" s="431"/>
      <c r="G30" s="432"/>
      <c r="H30" s="412"/>
      <c r="I30" s="405"/>
      <c r="J30" s="405"/>
      <c r="K30" s="417"/>
      <c r="L30" s="418"/>
      <c r="M30" s="404"/>
      <c r="N30" s="404"/>
      <c r="O30" s="404"/>
      <c r="P30" s="404"/>
      <c r="Q30" s="404"/>
      <c r="R30" s="407"/>
      <c r="V30" s="133" t="str">
        <f>IFERROR(SMALL('إختيار المقررات'!$F$9:$F$36,'إختيار المقررات'!BL23),"")</f>
        <v/>
      </c>
      <c r="AC30" s="145"/>
      <c r="AD30" s="68"/>
      <c r="AE30" s="397"/>
      <c r="AF30" s="397"/>
      <c r="AG30" s="397"/>
      <c r="AH30" s="68"/>
      <c r="AI30" s="68"/>
    </row>
    <row r="31" spans="2:35" ht="12" customHeight="1" x14ac:dyDescent="0.25">
      <c r="B31" s="376" t="s">
        <v>113</v>
      </c>
      <c r="C31" s="377"/>
      <c r="D31" s="377"/>
      <c r="E31" s="367" t="e">
        <f>'إختيار المقررات'!AH8</f>
        <v>#N/A</v>
      </c>
      <c r="F31" s="367"/>
      <c r="G31" s="368"/>
      <c r="H31" s="398" t="s">
        <v>120</v>
      </c>
      <c r="I31" s="399"/>
      <c r="J31" s="81" t="str">
        <f>'إختيار المقررات'!AH13</f>
        <v>لا</v>
      </c>
      <c r="K31" s="81"/>
      <c r="L31" s="82"/>
      <c r="M31" s="404"/>
      <c r="N31" s="404"/>
      <c r="O31" s="404"/>
      <c r="P31" s="404"/>
      <c r="Q31" s="404"/>
      <c r="R31" s="407"/>
      <c r="V31" s="133" t="str">
        <f>IFERROR(SMALL('إختيار المقررات'!$F$9:$F$36,'إختيار المقررات'!BL24),"")</f>
        <v/>
      </c>
      <c r="AC31" s="145"/>
      <c r="AD31" s="68"/>
      <c r="AE31" s="68"/>
      <c r="AF31" s="68"/>
      <c r="AG31" s="68"/>
      <c r="AH31" s="68"/>
      <c r="AI31" s="68"/>
    </row>
    <row r="32" spans="2:35" ht="12" customHeight="1" x14ac:dyDescent="0.25">
      <c r="B32" s="427" t="s">
        <v>165</v>
      </c>
      <c r="C32" s="428"/>
      <c r="D32" s="428"/>
      <c r="E32" s="357" t="e">
        <f>'إختيار المقررات'!AH12</f>
        <v>#N/A</v>
      </c>
      <c r="F32" s="357"/>
      <c r="G32" s="357"/>
      <c r="H32" s="83"/>
      <c r="I32" s="83"/>
      <c r="J32" s="84"/>
      <c r="K32" s="84"/>
      <c r="L32" s="85"/>
      <c r="M32" s="404"/>
      <c r="N32" s="404"/>
      <c r="O32" s="404"/>
      <c r="P32" s="404"/>
      <c r="Q32" s="404"/>
      <c r="R32" s="407"/>
      <c r="AC32" s="145"/>
      <c r="AD32" s="68"/>
      <c r="AE32" s="68"/>
      <c r="AF32" s="68"/>
      <c r="AG32" s="68"/>
      <c r="AH32" s="68"/>
      <c r="AI32" s="68"/>
    </row>
    <row r="33" spans="2:35" ht="12" customHeight="1" x14ac:dyDescent="0.25">
      <c r="B33" s="351" t="e">
        <f>'إختيار المقررات'!V18</f>
        <v>#N/A</v>
      </c>
      <c r="C33" s="352"/>
      <c r="D33" s="352"/>
      <c r="E33" s="352"/>
      <c r="F33" s="352"/>
      <c r="G33" s="352"/>
      <c r="H33" s="352"/>
      <c r="I33" s="352"/>
      <c r="J33" s="352"/>
      <c r="K33" s="352"/>
      <c r="L33" s="353"/>
      <c r="M33" s="404"/>
      <c r="N33" s="404"/>
      <c r="O33" s="404"/>
      <c r="P33" s="404"/>
      <c r="Q33" s="404"/>
      <c r="R33" s="407"/>
      <c r="V33" s="133" t="str">
        <f>IFERROR(SMALL('إختيار المقررات'!$U$27:$U$33,'إختيار المقررات'!#REF!),"")</f>
        <v/>
      </c>
      <c r="AC33" s="145"/>
      <c r="AD33" s="68"/>
      <c r="AE33" s="68"/>
      <c r="AF33" s="68"/>
      <c r="AG33" s="68"/>
      <c r="AH33" s="68"/>
      <c r="AI33" s="68"/>
    </row>
    <row r="34" spans="2:35" ht="12" customHeight="1" x14ac:dyDescent="0.25">
      <c r="B34" s="354" t="str">
        <f>'إختيار المقررات'!V19</f>
        <v/>
      </c>
      <c r="C34" s="355"/>
      <c r="D34" s="355"/>
      <c r="E34" s="355"/>
      <c r="F34" s="355"/>
      <c r="G34" s="355" t="str">
        <f>'إختيار المقررات'!V20</f>
        <v/>
      </c>
      <c r="H34" s="355"/>
      <c r="I34" s="355"/>
      <c r="J34" s="355"/>
      <c r="K34" s="355"/>
      <c r="L34" s="356"/>
      <c r="M34" s="404"/>
      <c r="N34" s="404"/>
      <c r="O34" s="404"/>
      <c r="P34" s="404"/>
      <c r="Q34" s="404"/>
      <c r="R34" s="407"/>
      <c r="AC34" s="145"/>
      <c r="AD34" s="68"/>
      <c r="AE34" s="68"/>
      <c r="AF34" s="68"/>
      <c r="AG34" s="68"/>
      <c r="AH34" s="68"/>
      <c r="AI34" s="68"/>
    </row>
    <row r="35" spans="2:35" ht="12" customHeight="1" x14ac:dyDescent="0.25">
      <c r="B35" s="354" t="str">
        <f>'إختيار المقررات'!V21</f>
        <v/>
      </c>
      <c r="C35" s="355"/>
      <c r="D35" s="355"/>
      <c r="E35" s="355"/>
      <c r="F35" s="355"/>
      <c r="G35" s="355" t="str">
        <f>'إختيار المقررات'!V22</f>
        <v/>
      </c>
      <c r="H35" s="355"/>
      <c r="I35" s="355"/>
      <c r="J35" s="355"/>
      <c r="K35" s="355"/>
      <c r="L35" s="356"/>
      <c r="M35" s="404"/>
      <c r="N35" s="404"/>
      <c r="O35" s="404"/>
      <c r="P35" s="404"/>
      <c r="Q35" s="404"/>
      <c r="R35" s="407"/>
      <c r="V35" s="133" t="str">
        <f>IFERROR(SMALL('إختيار المقررات'!$U$27:$U$33,'إختيار المقررات'!#REF!),"")</f>
        <v/>
      </c>
      <c r="AC35" s="145"/>
      <c r="AD35" s="68"/>
      <c r="AE35" s="68"/>
      <c r="AF35" s="68"/>
      <c r="AG35" s="68"/>
      <c r="AH35" s="68"/>
      <c r="AI35" s="68"/>
    </row>
    <row r="36" spans="2:35" ht="12" customHeight="1" x14ac:dyDescent="0.25">
      <c r="B36" s="401" t="str">
        <f>'إختيار المقررات'!V22</f>
        <v/>
      </c>
      <c r="C36" s="402"/>
      <c r="D36" s="402"/>
      <c r="E36" s="402"/>
      <c r="F36" s="402"/>
      <c r="G36" s="94"/>
      <c r="H36" s="94"/>
      <c r="I36" s="94"/>
      <c r="J36" s="94"/>
      <c r="K36" s="94"/>
      <c r="L36" s="86"/>
      <c r="M36" s="405"/>
      <c r="N36" s="405"/>
      <c r="O36" s="405"/>
      <c r="P36" s="405"/>
      <c r="Q36" s="405"/>
      <c r="R36" s="408"/>
      <c r="AC36" s="145"/>
      <c r="AD36" s="68"/>
      <c r="AE36" s="68"/>
      <c r="AF36" s="68"/>
      <c r="AG36" s="68"/>
      <c r="AH36" s="68"/>
      <c r="AI36" s="68"/>
    </row>
    <row r="37" spans="2:35" ht="17.25" customHeight="1" x14ac:dyDescent="0.25">
      <c r="B37" s="384" t="s">
        <v>166</v>
      </c>
      <c r="C37" s="385"/>
      <c r="D37" s="385"/>
      <c r="E37" s="385"/>
      <c r="F37" s="385"/>
      <c r="G37" s="385"/>
      <c r="H37" s="385"/>
      <c r="I37" s="385"/>
      <c r="J37" s="385"/>
      <c r="K37" s="385"/>
      <c r="L37" s="385"/>
      <c r="M37" s="385"/>
      <c r="N37" s="385"/>
      <c r="O37" s="385"/>
      <c r="P37" s="385"/>
      <c r="Q37" s="385"/>
      <c r="R37" s="386"/>
      <c r="V37" s="133" t="str">
        <f>IFERROR(SMALL('إختيار المقررات'!$U$27:$U$33,'إختيار المقررات'!#REF!),"")</f>
        <v/>
      </c>
      <c r="AC37" s="145"/>
      <c r="AD37" s="68"/>
      <c r="AE37" s="68"/>
      <c r="AF37" s="68"/>
      <c r="AG37" s="68"/>
      <c r="AH37" s="68"/>
      <c r="AI37" s="68"/>
    </row>
    <row r="38" spans="2:35" ht="16.5" customHeight="1" x14ac:dyDescent="0.25">
      <c r="B38" s="379" t="s">
        <v>167</v>
      </c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9"/>
      <c r="P38" s="379"/>
      <c r="Q38" s="379"/>
      <c r="R38" s="379"/>
      <c r="AC38" s="145"/>
      <c r="AD38" s="68"/>
      <c r="AE38" s="68"/>
      <c r="AF38" s="68"/>
      <c r="AG38" s="68"/>
      <c r="AH38" s="68"/>
      <c r="AI38" s="68"/>
    </row>
    <row r="39" spans="2:35" ht="24" customHeight="1" x14ac:dyDescent="0.25">
      <c r="B39" s="380" t="s">
        <v>168</v>
      </c>
      <c r="C39" s="380"/>
      <c r="D39" s="380"/>
      <c r="E39" s="380"/>
      <c r="F39" s="379" t="e">
        <f>'إختيار المقررات'!AH14</f>
        <v>#N/A</v>
      </c>
      <c r="G39" s="379"/>
      <c r="H39" s="380" t="e">
        <f>IF(D4="أنثى","ليرة سورية فقط لا غير من الطالبة","ليرة سورية فقط لا غير من الطالب")</f>
        <v>#N/A</v>
      </c>
      <c r="I39" s="380"/>
      <c r="J39" s="380"/>
      <c r="K39" s="380"/>
      <c r="L39" s="380"/>
      <c r="M39" s="387" t="str">
        <f>O2</f>
        <v/>
      </c>
      <c r="N39" s="387"/>
      <c r="O39" s="387"/>
      <c r="P39" s="387"/>
      <c r="Q39" s="387"/>
      <c r="R39" s="387"/>
      <c r="AC39" s="145"/>
      <c r="AD39" s="68"/>
      <c r="AE39" s="68"/>
      <c r="AF39" s="68"/>
      <c r="AG39" s="68"/>
      <c r="AH39" s="68"/>
      <c r="AI39" s="68"/>
    </row>
    <row r="40" spans="2:35" ht="24" customHeight="1" x14ac:dyDescent="0.25">
      <c r="B40" s="380" t="e">
        <f>IF(D4="أنثى","رقمها الامتحاني","رقمه الامتحاني")</f>
        <v>#N/A</v>
      </c>
      <c r="C40" s="380"/>
      <c r="D40" s="380"/>
      <c r="E40" s="379">
        <f>D2</f>
        <v>0</v>
      </c>
      <c r="F40" s="379"/>
      <c r="G40" s="380" t="s">
        <v>169</v>
      </c>
      <c r="H40" s="380"/>
      <c r="I40" s="380"/>
      <c r="J40" s="380"/>
      <c r="K40" s="380"/>
      <c r="L40" s="380"/>
      <c r="M40" s="380"/>
      <c r="N40" s="380"/>
      <c r="O40" s="380"/>
      <c r="P40" s="380"/>
      <c r="Q40" s="380"/>
      <c r="R40" s="380"/>
      <c r="AC40" s="145"/>
      <c r="AD40" s="68"/>
      <c r="AE40" s="68"/>
      <c r="AF40" s="68"/>
      <c r="AG40" s="68"/>
      <c r="AH40" s="68"/>
      <c r="AI40" s="68"/>
    </row>
    <row r="41" spans="2:35" ht="10.5" customHeight="1" x14ac:dyDescent="0.25">
      <c r="B41" s="87"/>
      <c r="C41" s="98"/>
      <c r="D41" s="382"/>
      <c r="E41" s="382"/>
      <c r="F41" s="382"/>
      <c r="G41" s="382"/>
      <c r="H41" s="382"/>
      <c r="I41" s="88"/>
      <c r="J41" s="88"/>
      <c r="K41" s="87"/>
      <c r="L41" s="98"/>
      <c r="M41" s="382"/>
      <c r="N41" s="382"/>
      <c r="O41" s="382"/>
      <c r="P41" s="382"/>
      <c r="Q41" s="88"/>
      <c r="R41" s="88"/>
    </row>
    <row r="42" spans="2:35" ht="10.5" customHeight="1" x14ac:dyDescent="0.25">
      <c r="B42" s="89"/>
      <c r="C42" s="99"/>
      <c r="D42" s="383"/>
      <c r="E42" s="383"/>
      <c r="F42" s="383"/>
      <c r="G42" s="383"/>
      <c r="H42" s="383"/>
      <c r="I42" s="90"/>
      <c r="J42" s="90"/>
      <c r="K42" s="89"/>
      <c r="L42" s="99"/>
      <c r="M42" s="383"/>
      <c r="N42" s="383"/>
      <c r="O42" s="383"/>
      <c r="P42" s="383"/>
      <c r="Q42" s="90"/>
      <c r="R42" s="90"/>
    </row>
    <row r="43" spans="2:35" ht="21" customHeight="1" x14ac:dyDescent="0.25">
      <c r="B43" s="381" t="s">
        <v>123</v>
      </c>
      <c r="C43" s="381"/>
      <c r="D43" s="381"/>
      <c r="E43" s="381"/>
      <c r="F43" s="381"/>
      <c r="G43" s="381"/>
      <c r="H43" s="381"/>
      <c r="I43" s="381"/>
      <c r="J43" s="381"/>
      <c r="K43" s="381"/>
      <c r="L43" s="381"/>
      <c r="M43" s="381"/>
      <c r="N43" s="381"/>
      <c r="O43" s="381"/>
      <c r="P43" s="381"/>
      <c r="Q43" s="381"/>
      <c r="R43" s="381"/>
    </row>
    <row r="44" spans="2:35" ht="15.75" customHeight="1" x14ac:dyDescent="0.25">
      <c r="B44" s="378" t="s">
        <v>167</v>
      </c>
      <c r="C44" s="378"/>
      <c r="D44" s="378"/>
      <c r="E44" s="378"/>
      <c r="F44" s="378"/>
      <c r="G44" s="378"/>
      <c r="H44" s="378"/>
      <c r="I44" s="378"/>
      <c r="J44" s="378"/>
      <c r="K44" s="378"/>
      <c r="L44" s="378"/>
      <c r="M44" s="378"/>
      <c r="N44" s="378"/>
      <c r="O44" s="378"/>
      <c r="P44" s="378"/>
      <c r="Q44" s="378"/>
      <c r="R44" s="378"/>
    </row>
    <row r="45" spans="2:35" ht="22.5" customHeight="1" x14ac:dyDescent="0.25">
      <c r="B45" s="380" t="s">
        <v>168</v>
      </c>
      <c r="C45" s="380"/>
      <c r="D45" s="380"/>
      <c r="E45" s="380"/>
      <c r="F45" s="379" t="e">
        <f>'إختيار المقررات'!AH15</f>
        <v>#N/A</v>
      </c>
      <c r="G45" s="379"/>
      <c r="H45" s="380" t="e">
        <f>H39</f>
        <v>#N/A</v>
      </c>
      <c r="I45" s="380"/>
      <c r="J45" s="380"/>
      <c r="K45" s="380"/>
      <c r="L45" s="387" t="str">
        <f>M39</f>
        <v/>
      </c>
      <c r="M45" s="387"/>
      <c r="N45" s="387"/>
      <c r="O45" s="387"/>
      <c r="P45" s="387"/>
      <c r="Q45" s="387"/>
      <c r="R45" s="387"/>
    </row>
    <row r="46" spans="2:35" ht="22.5" customHeight="1" x14ac:dyDescent="0.25">
      <c r="B46" s="374" t="e">
        <f>B40</f>
        <v>#N/A</v>
      </c>
      <c r="C46" s="374"/>
      <c r="D46" s="374"/>
      <c r="E46" s="375">
        <f>E40</f>
        <v>0</v>
      </c>
      <c r="F46" s="375"/>
      <c r="G46" s="374" t="s">
        <v>169</v>
      </c>
      <c r="H46" s="374"/>
      <c r="I46" s="374"/>
      <c r="J46" s="374"/>
      <c r="K46" s="374"/>
      <c r="L46" s="374"/>
      <c r="M46" s="374"/>
      <c r="N46" s="374"/>
      <c r="O46" s="374"/>
      <c r="P46" s="374"/>
      <c r="Q46" s="374"/>
      <c r="R46" s="374"/>
    </row>
    <row r="47" spans="2:35" ht="17.25" customHeight="1" x14ac:dyDescent="0.25"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</row>
    <row r="48" spans="2:35" ht="23.25" customHeight="1" thickBot="1" x14ac:dyDescent="0.3"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</row>
    <row r="49" spans="2:18" ht="20.25" customHeight="1" thickTop="1" x14ac:dyDescent="0.25">
      <c r="B49" s="24"/>
      <c r="C49" s="24"/>
      <c r="D49" s="24"/>
      <c r="E49" s="24"/>
      <c r="F49" s="24"/>
      <c r="I49" s="8"/>
      <c r="J49" s="8"/>
      <c r="K49" s="8"/>
      <c r="L49" s="8"/>
      <c r="P49" s="8"/>
      <c r="Q49" s="8"/>
      <c r="R49" s="8"/>
    </row>
    <row r="50" spans="2:18" ht="13.8" x14ac:dyDescent="0.25">
      <c r="B50" s="24"/>
      <c r="C50" s="24"/>
      <c r="D50" s="24"/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</row>
    <row r="51" spans="2:18" ht="7.5" customHeight="1" x14ac:dyDescent="0.25">
      <c r="B51" s="24"/>
      <c r="C51" s="24"/>
      <c r="D51" s="24"/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</row>
  </sheetData>
  <sheetProtection algorithmName="SHA-512" hashValue="YJQAl5quDDOz1WEf3rRDB/VhlPUlvjoy34etdQpWyNC2SQk7v2IDckxAU1V5EXZv7vMfwlHs45D+JekrKqNOBg==" saltValue="T7/xqxiZIsaonM7VfyJmSQ==" spinCount="100000" sheet="1" selectLockedCells="1" selectUnlockedCells="1"/>
  <mergeCells count="154">
    <mergeCell ref="AE8:AG8"/>
    <mergeCell ref="AE9:AG9"/>
    <mergeCell ref="H45:K45"/>
    <mergeCell ref="O7:R7"/>
    <mergeCell ref="O8:R8"/>
    <mergeCell ref="O9:R9"/>
    <mergeCell ref="L2:N2"/>
    <mergeCell ref="L3:N3"/>
    <mergeCell ref="L4:N4"/>
    <mergeCell ref="L5:N5"/>
    <mergeCell ref="L6:N6"/>
    <mergeCell ref="L7:N7"/>
    <mergeCell ref="L8:N8"/>
    <mergeCell ref="L9:N9"/>
    <mergeCell ref="O2:R2"/>
    <mergeCell ref="O3:R3"/>
    <mergeCell ref="O4:R4"/>
    <mergeCell ref="O5:R5"/>
    <mergeCell ref="O6:R6"/>
    <mergeCell ref="G7:H7"/>
    <mergeCell ref="G8:H8"/>
    <mergeCell ref="G9:H9"/>
    <mergeCell ref="I2:K2"/>
    <mergeCell ref="I3:K3"/>
    <mergeCell ref="I4:K4"/>
    <mergeCell ref="I5:K5"/>
    <mergeCell ref="I6:K6"/>
    <mergeCell ref="I7:K7"/>
    <mergeCell ref="I8:K8"/>
    <mergeCell ref="I9:K9"/>
    <mergeCell ref="G5:H5"/>
    <mergeCell ref="G6:H6"/>
    <mergeCell ref="G2:H2"/>
    <mergeCell ref="G3:H3"/>
    <mergeCell ref="G4:H4"/>
    <mergeCell ref="B7:C7"/>
    <mergeCell ref="B8:C8"/>
    <mergeCell ref="B9:C9"/>
    <mergeCell ref="D2:F2"/>
    <mergeCell ref="D3:F3"/>
    <mergeCell ref="D4:F4"/>
    <mergeCell ref="D5:F5"/>
    <mergeCell ref="D6:F6"/>
    <mergeCell ref="D7:F7"/>
    <mergeCell ref="D8:F8"/>
    <mergeCell ref="D9:F9"/>
    <mergeCell ref="B5:C5"/>
    <mergeCell ref="B3:C3"/>
    <mergeCell ref="B4:C4"/>
    <mergeCell ref="B36:F36"/>
    <mergeCell ref="M28:N36"/>
    <mergeCell ref="O28:P36"/>
    <mergeCell ref="Q28:R36"/>
    <mergeCell ref="F1:R1"/>
    <mergeCell ref="H28:J30"/>
    <mergeCell ref="K28:L30"/>
    <mergeCell ref="AE17:AG17"/>
    <mergeCell ref="AE18:AG18"/>
    <mergeCell ref="AE19:AG19"/>
    <mergeCell ref="AE20:AG20"/>
    <mergeCell ref="Q26:R26"/>
    <mergeCell ref="L19:O19"/>
    <mergeCell ref="B27:D27"/>
    <mergeCell ref="E27:I27"/>
    <mergeCell ref="K27:L27"/>
    <mergeCell ref="N27:O27"/>
    <mergeCell ref="D20:G20"/>
    <mergeCell ref="L20:O20"/>
    <mergeCell ref="B26:E26"/>
    <mergeCell ref="B32:D32"/>
    <mergeCell ref="B30:D30"/>
    <mergeCell ref="E30:G30"/>
    <mergeCell ref="B31:D31"/>
    <mergeCell ref="G46:R46"/>
    <mergeCell ref="AD1:AH2"/>
    <mergeCell ref="AE3:AG3"/>
    <mergeCell ref="AE4:AG4"/>
    <mergeCell ref="AE5:AG5"/>
    <mergeCell ref="AE6:AG6"/>
    <mergeCell ref="AE7:AG7"/>
    <mergeCell ref="AE10:AG10"/>
    <mergeCell ref="AE11:AG11"/>
    <mergeCell ref="AE23:AG23"/>
    <mergeCell ref="AE24:AG24"/>
    <mergeCell ref="AE25:AG25"/>
    <mergeCell ref="AE26:AG26"/>
    <mergeCell ref="AE27:AG27"/>
    <mergeCell ref="AE28:AG28"/>
    <mergeCell ref="AE29:AG29"/>
    <mergeCell ref="AE30:AG30"/>
    <mergeCell ref="AE12:AG12"/>
    <mergeCell ref="AE13:AG13"/>
    <mergeCell ref="AE14:AG14"/>
    <mergeCell ref="AE15:AG15"/>
    <mergeCell ref="AE16:AG16"/>
    <mergeCell ref="H31:I31"/>
    <mergeCell ref="K26:L26"/>
    <mergeCell ref="B46:D46"/>
    <mergeCell ref="E46:F46"/>
    <mergeCell ref="B28:D28"/>
    <mergeCell ref="B44:R44"/>
    <mergeCell ref="B38:R38"/>
    <mergeCell ref="B39:E39"/>
    <mergeCell ref="F39:G39"/>
    <mergeCell ref="B43:R43"/>
    <mergeCell ref="B40:D40"/>
    <mergeCell ref="E40:F40"/>
    <mergeCell ref="G40:R40"/>
    <mergeCell ref="D41:H41"/>
    <mergeCell ref="B45:E45"/>
    <mergeCell ref="F45:G45"/>
    <mergeCell ref="M41:P41"/>
    <mergeCell ref="D42:H42"/>
    <mergeCell ref="M42:P42"/>
    <mergeCell ref="B37:R37"/>
    <mergeCell ref="M39:R39"/>
    <mergeCell ref="H39:L39"/>
    <mergeCell ref="L45:R45"/>
    <mergeCell ref="E28:G28"/>
    <mergeCell ref="B29:D29"/>
    <mergeCell ref="E29:G29"/>
    <mergeCell ref="D15:G15"/>
    <mergeCell ref="L15:O15"/>
    <mergeCell ref="D13:G13"/>
    <mergeCell ref="L13:O13"/>
    <mergeCell ref="B23:R25"/>
    <mergeCell ref="D21:G21"/>
    <mergeCell ref="D22:G22"/>
    <mergeCell ref="L21:O21"/>
    <mergeCell ref="L22:O22"/>
    <mergeCell ref="B33:L33"/>
    <mergeCell ref="B34:F34"/>
    <mergeCell ref="G34:L34"/>
    <mergeCell ref="B35:F35"/>
    <mergeCell ref="G35:L35"/>
    <mergeCell ref="E32:G32"/>
    <mergeCell ref="B1:E1"/>
    <mergeCell ref="B2:C2"/>
    <mergeCell ref="B6:C6"/>
    <mergeCell ref="D17:G17"/>
    <mergeCell ref="L17:O17"/>
    <mergeCell ref="D18:G18"/>
    <mergeCell ref="L18:O18"/>
    <mergeCell ref="D19:G19"/>
    <mergeCell ref="G26:J26"/>
    <mergeCell ref="M26:P26"/>
    <mergeCell ref="B10:R11"/>
    <mergeCell ref="E31:G31"/>
    <mergeCell ref="D12:I12"/>
    <mergeCell ref="L12:Q12"/>
    <mergeCell ref="D16:G16"/>
    <mergeCell ref="L16:O16"/>
    <mergeCell ref="D14:G14"/>
    <mergeCell ref="L14:O14"/>
  </mergeCells>
  <conditionalFormatting sqref="B12:R44 B45:H45 L45:R45 B46:R48">
    <cfRule type="expression" dxfId="94" priority="1">
      <formula>$AJ$1&gt;0</formula>
    </cfRule>
  </conditionalFormatting>
  <conditionalFormatting sqref="B42:R44 B45:H45 L45:R45 B46:R47 B50:R51">
    <cfRule type="expression" dxfId="93" priority="8">
      <formula>$J$31="لا"</formula>
    </cfRule>
  </conditionalFormatting>
  <conditionalFormatting sqref="C13:I22">
    <cfRule type="containsBlanks" dxfId="92" priority="11">
      <formula>LEN(TRIM(C13))=0</formula>
    </cfRule>
  </conditionalFormatting>
  <conditionalFormatting sqref="K13:Q22">
    <cfRule type="containsBlanks" dxfId="91" priority="10">
      <formula>LEN(TRIM(K13))=0</formula>
    </cfRule>
  </conditionalFormatting>
  <conditionalFormatting sqref="AC1">
    <cfRule type="expression" dxfId="90" priority="5">
      <formula>AC1&lt;&gt;""</formula>
    </cfRule>
  </conditionalFormatting>
  <conditionalFormatting sqref="AD1:AH2">
    <cfRule type="expression" dxfId="89" priority="4">
      <formula>$AD$1&lt;&gt;""</formula>
    </cfRule>
  </conditionalFormatting>
  <conditionalFormatting sqref="AE3:AE30">
    <cfRule type="expression" dxfId="88" priority="3">
      <formula>AE3&lt;&gt;""</formula>
    </cfRule>
  </conditionalFormatting>
  <printOptions horizontalCentered="1" verticalCentered="1"/>
  <pageMargins left="0" right="0" top="0" bottom="0" header="0" footer="0"/>
  <pageSetup scale="9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Worksheet____3"/>
  <dimension ref="A1:EV5"/>
  <sheetViews>
    <sheetView showGridLines="0" rightToLeft="1" zoomScale="98" zoomScaleNormal="98" workbookViewId="0">
      <pane ySplit="4" topLeftCell="A5" activePane="bottomLeft" state="frozen"/>
      <selection pane="bottomLeft" activeCell="D5" sqref="D5"/>
    </sheetView>
  </sheetViews>
  <sheetFormatPr defaultColWidth="9" defaultRowHeight="13.8" x14ac:dyDescent="0.25"/>
  <cols>
    <col min="1" max="1" width="13.8984375" style="1" customWidth="1"/>
    <col min="2" max="2" width="15" style="1" bestFit="1" customWidth="1"/>
    <col min="3" max="5" width="9" style="1"/>
    <col min="6" max="6" width="11.19921875" style="1" bestFit="1" customWidth="1"/>
    <col min="7" max="7" width="9.8984375" style="1" bestFit="1" customWidth="1"/>
    <col min="8" max="8" width="13.8984375" style="1" bestFit="1" customWidth="1"/>
    <col min="9" max="9" width="9" style="1"/>
    <col min="10" max="10" width="11.8984375" style="1" bestFit="1" customWidth="1"/>
    <col min="11" max="12" width="9" style="1"/>
    <col min="13" max="14" width="12.19921875" style="1" bestFit="1" customWidth="1"/>
    <col min="15" max="18" width="9" style="1"/>
    <col min="19" max="19" width="10.09765625" style="1" bestFit="1" customWidth="1"/>
    <col min="20" max="21" width="3.19921875" style="12" customWidth="1"/>
    <col min="22" max="119" width="3.19921875" style="1" customWidth="1"/>
    <col min="120" max="123" width="10.8984375" style="1" customWidth="1"/>
    <col min="124" max="124" width="11" style="1" customWidth="1"/>
    <col min="125" max="125" width="10.8984375" style="1" customWidth="1"/>
    <col min="126" max="126" width="9.19921875" style="1" bestFit="1" customWidth="1"/>
    <col min="127" max="129" width="9.19921875" style="1" customWidth="1"/>
    <col min="130" max="130" width="11.19921875" style="1" bestFit="1" customWidth="1"/>
    <col min="131" max="131" width="5.09765625" style="1" bestFit="1" customWidth="1"/>
    <col min="132" max="132" width="8.8984375" style="1" bestFit="1" customWidth="1"/>
    <col min="133" max="133" width="9.09765625" style="1" bestFit="1" customWidth="1"/>
    <col min="134" max="134" width="9.09765625" style="1" customWidth="1"/>
    <col min="135" max="135" width="8.09765625" style="1" bestFit="1" customWidth="1"/>
    <col min="136" max="139" width="22.59765625" style="1" customWidth="1"/>
    <col min="140" max="140" width="12.19921875" style="1" bestFit="1" customWidth="1"/>
    <col min="141" max="141" width="13.19921875" style="1" bestFit="1" customWidth="1"/>
    <col min="142" max="142" width="12.19921875" style="1" bestFit="1" customWidth="1"/>
    <col min="143" max="143" width="9" style="1"/>
    <col min="144" max="147" width="11.09765625" style="1" customWidth="1"/>
    <col min="148" max="16384" width="9" style="1"/>
  </cols>
  <sheetData>
    <row r="1" spans="1:152" customFormat="1" ht="18.600000000000001" thickTop="1" thickBot="1" x14ac:dyDescent="0.3">
      <c r="A1" s="103"/>
      <c r="B1" s="496">
        <v>9999</v>
      </c>
      <c r="C1" s="496" t="s">
        <v>170</v>
      </c>
      <c r="D1" s="491"/>
      <c r="E1" s="491"/>
      <c r="F1" s="491"/>
      <c r="G1" s="491"/>
      <c r="H1" s="491"/>
      <c r="I1" s="491"/>
      <c r="J1" s="491"/>
      <c r="K1" s="452" t="s">
        <v>93</v>
      </c>
      <c r="L1" s="518" t="s">
        <v>35</v>
      </c>
      <c r="M1" s="512" t="s">
        <v>98</v>
      </c>
      <c r="N1" s="512" t="s">
        <v>99</v>
      </c>
      <c r="O1" s="521" t="s">
        <v>25</v>
      </c>
      <c r="P1" s="491" t="s">
        <v>171</v>
      </c>
      <c r="Q1" s="491"/>
      <c r="R1" s="491"/>
      <c r="S1" s="516" t="s">
        <v>85</v>
      </c>
      <c r="T1" s="525" t="s">
        <v>172</v>
      </c>
      <c r="U1" s="526"/>
      <c r="V1" s="526"/>
      <c r="W1" s="526"/>
      <c r="X1" s="526"/>
      <c r="Y1" s="526"/>
      <c r="Z1" s="526"/>
      <c r="AA1" s="526"/>
      <c r="AB1" s="526"/>
      <c r="AC1" s="526"/>
      <c r="AD1" s="526"/>
      <c r="AE1" s="526"/>
      <c r="AF1" s="526"/>
      <c r="AG1" s="526"/>
      <c r="AH1" s="526"/>
      <c r="AI1" s="526"/>
      <c r="AJ1" s="526"/>
      <c r="AK1" s="526"/>
      <c r="AL1" s="526"/>
      <c r="AM1" s="526"/>
      <c r="AN1" s="526"/>
      <c r="AO1" s="526"/>
      <c r="AP1" s="526"/>
      <c r="AQ1" s="526"/>
      <c r="AR1" s="526"/>
      <c r="AS1" s="527"/>
      <c r="AT1" s="525" t="s">
        <v>173</v>
      </c>
      <c r="AU1" s="526"/>
      <c r="AV1" s="526"/>
      <c r="AW1" s="526"/>
      <c r="AX1" s="526"/>
      <c r="AY1" s="526"/>
      <c r="AZ1" s="526"/>
      <c r="BA1" s="526"/>
      <c r="BB1" s="526"/>
      <c r="BC1" s="526"/>
      <c r="BD1" s="526"/>
      <c r="BE1" s="526"/>
      <c r="BF1" s="526"/>
      <c r="BG1" s="526"/>
      <c r="BH1" s="526"/>
      <c r="BI1" s="526"/>
      <c r="BJ1" s="526"/>
      <c r="BK1" s="526"/>
      <c r="BL1" s="526"/>
      <c r="BM1" s="526"/>
      <c r="BN1" s="526"/>
      <c r="BO1" s="526"/>
      <c r="BP1" s="526"/>
      <c r="BQ1" s="526"/>
      <c r="BR1" s="526"/>
      <c r="BS1" s="526"/>
      <c r="BT1" s="528" t="s">
        <v>174</v>
      </c>
      <c r="BU1" s="529"/>
      <c r="BV1" s="529"/>
      <c r="BW1" s="529"/>
      <c r="BX1" s="529"/>
      <c r="BY1" s="529"/>
      <c r="BZ1" s="529"/>
      <c r="CA1" s="529"/>
      <c r="CB1" s="529"/>
      <c r="CC1" s="529"/>
      <c r="CD1" s="529"/>
      <c r="CE1" s="529"/>
      <c r="CF1" s="529"/>
      <c r="CG1" s="529"/>
      <c r="CH1" s="529"/>
      <c r="CI1" s="529"/>
      <c r="CJ1" s="529"/>
      <c r="CK1" s="529"/>
      <c r="CL1" s="529"/>
      <c r="CM1" s="529"/>
      <c r="CN1" s="529"/>
      <c r="CO1" s="529"/>
      <c r="CP1" s="529"/>
      <c r="CQ1" s="530"/>
      <c r="CR1" s="528" t="s">
        <v>175</v>
      </c>
      <c r="CS1" s="529"/>
      <c r="CT1" s="529"/>
      <c r="CU1" s="529"/>
      <c r="CV1" s="529"/>
      <c r="CW1" s="529"/>
      <c r="CX1" s="529"/>
      <c r="CY1" s="529"/>
      <c r="CZ1" s="529"/>
      <c r="DA1" s="529"/>
      <c r="DB1" s="529"/>
      <c r="DC1" s="529"/>
      <c r="DD1" s="529"/>
      <c r="DE1" s="529"/>
      <c r="DF1" s="529"/>
      <c r="DG1" s="529"/>
      <c r="DH1" s="529"/>
      <c r="DI1" s="529"/>
      <c r="DJ1" s="529"/>
      <c r="DK1" s="529"/>
      <c r="DL1" s="529"/>
      <c r="DM1" s="529"/>
      <c r="DN1" s="529"/>
      <c r="DO1" s="530"/>
      <c r="DP1" s="497" t="s">
        <v>176</v>
      </c>
      <c r="DQ1" s="498"/>
      <c r="DR1" s="499"/>
      <c r="DS1" s="503"/>
      <c r="DT1" s="505" t="s">
        <v>177</v>
      </c>
      <c r="DU1" s="506"/>
      <c r="DV1" s="506"/>
      <c r="DW1" s="506"/>
      <c r="DX1" s="506"/>
      <c r="DY1" s="506"/>
      <c r="DZ1" s="506"/>
      <c r="EA1" s="506"/>
      <c r="EB1" s="509" t="s">
        <v>178</v>
      </c>
      <c r="EC1" s="510"/>
      <c r="ED1" s="510"/>
      <c r="EE1" s="511"/>
      <c r="EF1" s="509" t="s">
        <v>179</v>
      </c>
      <c r="EG1" s="510"/>
      <c r="EH1" s="510"/>
      <c r="EI1" s="511"/>
      <c r="EK1" s="490" t="s">
        <v>180</v>
      </c>
      <c r="EL1" s="491"/>
      <c r="EM1" s="491"/>
      <c r="EN1" s="491"/>
      <c r="EO1" s="491"/>
      <c r="EP1" s="491"/>
    </row>
    <row r="2" spans="1:152" customFormat="1" ht="18" thickBot="1" x14ac:dyDescent="0.3">
      <c r="A2" s="103"/>
      <c r="B2" s="103"/>
      <c r="C2" s="103"/>
      <c r="D2" s="491"/>
      <c r="E2" s="491"/>
      <c r="F2" s="491"/>
      <c r="G2" s="491"/>
      <c r="H2" s="491"/>
      <c r="I2" s="491"/>
      <c r="J2" s="491"/>
      <c r="K2" s="453"/>
      <c r="L2" s="519"/>
      <c r="M2" s="513"/>
      <c r="N2" s="513"/>
      <c r="O2" s="522"/>
      <c r="P2" s="491"/>
      <c r="Q2" s="491"/>
      <c r="R2" s="491"/>
      <c r="S2" s="516"/>
      <c r="T2" s="525" t="s">
        <v>181</v>
      </c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31"/>
      <c r="AH2" s="526" t="s">
        <v>182</v>
      </c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7"/>
      <c r="AT2" s="525" t="s">
        <v>181</v>
      </c>
      <c r="AU2" s="526"/>
      <c r="AV2" s="526"/>
      <c r="AW2" s="526"/>
      <c r="AX2" s="526"/>
      <c r="AY2" s="526"/>
      <c r="AZ2" s="526"/>
      <c r="BA2" s="526"/>
      <c r="BB2" s="526"/>
      <c r="BC2" s="526"/>
      <c r="BD2" s="526"/>
      <c r="BE2" s="526"/>
      <c r="BF2" s="526"/>
      <c r="BG2" s="531"/>
      <c r="BH2" s="526" t="s">
        <v>182</v>
      </c>
      <c r="BI2" s="526"/>
      <c r="BJ2" s="526"/>
      <c r="BK2" s="526"/>
      <c r="BL2" s="526"/>
      <c r="BM2" s="526"/>
      <c r="BN2" s="526"/>
      <c r="BO2" s="526"/>
      <c r="BP2" s="526"/>
      <c r="BQ2" s="526"/>
      <c r="BR2" s="526"/>
      <c r="BS2" s="526"/>
      <c r="BT2" s="532" t="s">
        <v>181</v>
      </c>
      <c r="BU2" s="533"/>
      <c r="BV2" s="533"/>
      <c r="BW2" s="533"/>
      <c r="BX2" s="533"/>
      <c r="BY2" s="533"/>
      <c r="BZ2" s="533"/>
      <c r="CA2" s="533"/>
      <c r="CB2" s="533"/>
      <c r="CC2" s="533"/>
      <c r="CD2" s="533"/>
      <c r="CE2" s="534"/>
      <c r="CF2" s="533" t="s">
        <v>182</v>
      </c>
      <c r="CG2" s="533"/>
      <c r="CH2" s="533"/>
      <c r="CI2" s="533"/>
      <c r="CJ2" s="533"/>
      <c r="CK2" s="533"/>
      <c r="CL2" s="533"/>
      <c r="CM2" s="533"/>
      <c r="CN2" s="533"/>
      <c r="CO2" s="533"/>
      <c r="CP2" s="533"/>
      <c r="CQ2" s="535"/>
      <c r="CR2" s="532" t="s">
        <v>181</v>
      </c>
      <c r="CS2" s="533"/>
      <c r="CT2" s="533"/>
      <c r="CU2" s="533"/>
      <c r="CV2" s="533"/>
      <c r="CW2" s="533"/>
      <c r="CX2" s="533"/>
      <c r="CY2" s="533"/>
      <c r="CZ2" s="533"/>
      <c r="DA2" s="533"/>
      <c r="DB2" s="533"/>
      <c r="DC2" s="534"/>
      <c r="DD2" s="533" t="s">
        <v>182</v>
      </c>
      <c r="DE2" s="533"/>
      <c r="DF2" s="533"/>
      <c r="DG2" s="533"/>
      <c r="DH2" s="533"/>
      <c r="DI2" s="533"/>
      <c r="DJ2" s="533"/>
      <c r="DK2" s="533"/>
      <c r="DL2" s="533"/>
      <c r="DM2" s="533"/>
      <c r="DN2" s="533"/>
      <c r="DO2" s="535"/>
      <c r="DP2" s="500"/>
      <c r="DQ2" s="501"/>
      <c r="DR2" s="502"/>
      <c r="DS2" s="504"/>
      <c r="DT2" s="507"/>
      <c r="DU2" s="508"/>
      <c r="DV2" s="508"/>
      <c r="DW2" s="508"/>
      <c r="DX2" s="508"/>
      <c r="DY2" s="508"/>
      <c r="DZ2" s="508"/>
      <c r="EA2" s="508"/>
      <c r="EB2" s="500"/>
      <c r="EC2" s="501"/>
      <c r="ED2" s="501"/>
      <c r="EE2" s="502"/>
      <c r="EF2" s="500"/>
      <c r="EG2" s="501"/>
      <c r="EH2" s="501"/>
      <c r="EI2" s="502"/>
      <c r="EK2" s="490"/>
      <c r="EL2" s="491"/>
      <c r="EM2" s="491"/>
      <c r="EN2" s="491"/>
      <c r="EO2" s="491"/>
      <c r="EP2" s="491"/>
    </row>
    <row r="3" spans="1:152" customFormat="1" ht="60.75" customHeight="1" thickBot="1" x14ac:dyDescent="0.3">
      <c r="A3" s="104" t="s">
        <v>78</v>
      </c>
      <c r="B3" s="105" t="s">
        <v>183</v>
      </c>
      <c r="C3" s="105" t="s">
        <v>184</v>
      </c>
      <c r="D3" s="105" t="s">
        <v>185</v>
      </c>
      <c r="E3" s="105" t="s">
        <v>43</v>
      </c>
      <c r="F3" s="106" t="s">
        <v>186</v>
      </c>
      <c r="G3" s="446" t="s">
        <v>22</v>
      </c>
      <c r="H3" s="107" t="s">
        <v>20</v>
      </c>
      <c r="I3" s="105" t="s">
        <v>45</v>
      </c>
      <c r="J3" s="105" t="s">
        <v>44</v>
      </c>
      <c r="K3" s="453"/>
      <c r="L3" s="519"/>
      <c r="M3" s="513"/>
      <c r="N3" s="513"/>
      <c r="O3" s="522"/>
      <c r="P3" s="514" t="s">
        <v>187</v>
      </c>
      <c r="Q3" s="514" t="s">
        <v>188</v>
      </c>
      <c r="R3" s="523" t="s">
        <v>97</v>
      </c>
      <c r="S3" s="516"/>
      <c r="T3" s="450" t="s">
        <v>827</v>
      </c>
      <c r="U3" s="451"/>
      <c r="V3" s="450" t="s">
        <v>828</v>
      </c>
      <c r="W3" s="451"/>
      <c r="X3" s="450" t="s">
        <v>829</v>
      </c>
      <c r="Y3" s="451"/>
      <c r="Z3" s="450" t="s">
        <v>830</v>
      </c>
      <c r="AA3" s="451"/>
      <c r="AB3" s="450" t="s">
        <v>831</v>
      </c>
      <c r="AC3" s="451"/>
      <c r="AD3" s="450" t="s">
        <v>832</v>
      </c>
      <c r="AE3" s="451"/>
      <c r="AF3" s="450" t="s">
        <v>833</v>
      </c>
      <c r="AG3" s="486"/>
      <c r="AH3" s="484" t="s">
        <v>834</v>
      </c>
      <c r="AI3" s="451"/>
      <c r="AJ3" s="450" t="s">
        <v>835</v>
      </c>
      <c r="AK3" s="451"/>
      <c r="AL3" s="450" t="s">
        <v>836</v>
      </c>
      <c r="AM3" s="451"/>
      <c r="AN3" s="450" t="s">
        <v>837</v>
      </c>
      <c r="AO3" s="451"/>
      <c r="AP3" s="450" t="s">
        <v>838</v>
      </c>
      <c r="AQ3" s="462"/>
      <c r="AR3" s="450" t="s">
        <v>871</v>
      </c>
      <c r="AS3" s="456"/>
      <c r="AT3" s="450" t="s">
        <v>839</v>
      </c>
      <c r="AU3" s="451"/>
      <c r="AV3" s="450" t="s">
        <v>840</v>
      </c>
      <c r="AW3" s="451"/>
      <c r="AX3" s="450" t="s">
        <v>841</v>
      </c>
      <c r="AY3" s="451"/>
      <c r="AZ3" s="450" t="s">
        <v>842</v>
      </c>
      <c r="BA3" s="451"/>
      <c r="BB3" s="450" t="s">
        <v>843</v>
      </c>
      <c r="BC3" s="451"/>
      <c r="BD3" s="450" t="s">
        <v>844</v>
      </c>
      <c r="BE3" s="451"/>
      <c r="BF3" s="450" t="s">
        <v>845</v>
      </c>
      <c r="BG3" s="486"/>
      <c r="BH3" s="484" t="s">
        <v>846</v>
      </c>
      <c r="BI3" s="451"/>
      <c r="BJ3" s="450" t="s">
        <v>847</v>
      </c>
      <c r="BK3" s="451"/>
      <c r="BL3" s="450" t="s">
        <v>848</v>
      </c>
      <c r="BM3" s="451"/>
      <c r="BN3" s="450" t="s">
        <v>849</v>
      </c>
      <c r="BO3" s="451"/>
      <c r="BP3" s="450" t="s">
        <v>838</v>
      </c>
      <c r="BQ3" s="462"/>
      <c r="BR3" s="450" t="s">
        <v>872</v>
      </c>
      <c r="BS3" s="485"/>
      <c r="BT3" s="457" t="s">
        <v>850</v>
      </c>
      <c r="BU3" s="451"/>
      <c r="BV3" s="450" t="s">
        <v>851</v>
      </c>
      <c r="BW3" s="451"/>
      <c r="BX3" s="450" t="s">
        <v>852</v>
      </c>
      <c r="BY3" s="451"/>
      <c r="BZ3" s="450" t="s">
        <v>853</v>
      </c>
      <c r="CA3" s="451"/>
      <c r="CB3" s="450" t="s">
        <v>132</v>
      </c>
      <c r="CC3" s="451"/>
      <c r="CD3" s="450" t="s">
        <v>854</v>
      </c>
      <c r="CE3" s="486"/>
      <c r="CF3" s="484" t="s">
        <v>855</v>
      </c>
      <c r="CG3" s="451"/>
      <c r="CH3" s="450" t="s">
        <v>856</v>
      </c>
      <c r="CI3" s="451"/>
      <c r="CJ3" s="450" t="s">
        <v>857</v>
      </c>
      <c r="CK3" s="451"/>
      <c r="CL3" s="450" t="s">
        <v>858</v>
      </c>
      <c r="CM3" s="451"/>
      <c r="CN3" s="450" t="s">
        <v>838</v>
      </c>
      <c r="CO3" s="451"/>
      <c r="CP3" s="450" t="s">
        <v>873</v>
      </c>
      <c r="CQ3" s="456"/>
      <c r="CR3" s="457" t="s">
        <v>860</v>
      </c>
      <c r="CS3" s="451"/>
      <c r="CT3" s="450" t="s">
        <v>861</v>
      </c>
      <c r="CU3" s="451"/>
      <c r="CV3" s="450" t="s">
        <v>862</v>
      </c>
      <c r="CW3" s="451"/>
      <c r="CX3" s="450" t="s">
        <v>863</v>
      </c>
      <c r="CY3" s="451"/>
      <c r="CZ3" s="450" t="s">
        <v>864</v>
      </c>
      <c r="DA3" s="451"/>
      <c r="DB3" s="450" t="s">
        <v>865</v>
      </c>
      <c r="DC3" s="486"/>
      <c r="DD3" s="484" t="s">
        <v>866</v>
      </c>
      <c r="DE3" s="451"/>
      <c r="DF3" s="450" t="s">
        <v>867</v>
      </c>
      <c r="DG3" s="451"/>
      <c r="DH3" s="450" t="s">
        <v>868</v>
      </c>
      <c r="DI3" s="451"/>
      <c r="DJ3" s="450" t="s">
        <v>869</v>
      </c>
      <c r="DK3" s="451"/>
      <c r="DL3" s="450" t="s">
        <v>838</v>
      </c>
      <c r="DM3" s="451"/>
      <c r="DN3" s="450" t="s">
        <v>874</v>
      </c>
      <c r="DO3" s="456"/>
      <c r="DP3" s="460" t="s">
        <v>189</v>
      </c>
      <c r="DQ3" s="458" t="s">
        <v>102</v>
      </c>
      <c r="DR3" s="478" t="s">
        <v>190</v>
      </c>
      <c r="DS3" s="471" t="s">
        <v>100</v>
      </c>
      <c r="DT3" s="477" t="s">
        <v>191</v>
      </c>
      <c r="DU3" s="480" t="s">
        <v>192</v>
      </c>
      <c r="DV3" s="467" t="s">
        <v>109</v>
      </c>
      <c r="DW3" s="467" t="s">
        <v>113</v>
      </c>
      <c r="DX3" s="467" t="s">
        <v>165</v>
      </c>
      <c r="DY3" s="467" t="s">
        <v>193</v>
      </c>
      <c r="DZ3" s="483" t="s">
        <v>122</v>
      </c>
      <c r="EA3" s="483" t="s">
        <v>123</v>
      </c>
      <c r="EB3" s="481" t="s">
        <v>194</v>
      </c>
      <c r="EC3" s="463" t="s">
        <v>195</v>
      </c>
      <c r="ED3" s="463" t="s">
        <v>196</v>
      </c>
      <c r="EE3" s="454" t="s">
        <v>197</v>
      </c>
      <c r="EF3" s="473" t="s">
        <v>89</v>
      </c>
      <c r="EG3" s="448" t="s">
        <v>88</v>
      </c>
      <c r="EH3" s="448" t="s">
        <v>87</v>
      </c>
      <c r="EI3" s="469" t="s">
        <v>86</v>
      </c>
      <c r="EJ3" s="469" t="s">
        <v>198</v>
      </c>
      <c r="EK3" s="490"/>
      <c r="EL3" s="491"/>
      <c r="EM3" s="491"/>
      <c r="EN3" s="491"/>
      <c r="EO3" s="491"/>
      <c r="EP3" s="491"/>
    </row>
    <row r="4" spans="1:152" s="67" customFormat="1" ht="24.9" customHeight="1" thickBot="1" x14ac:dyDescent="0.3">
      <c r="A4" s="9" t="s">
        <v>78</v>
      </c>
      <c r="B4" s="10" t="s">
        <v>183</v>
      </c>
      <c r="C4" s="10" t="s">
        <v>184</v>
      </c>
      <c r="D4" s="10" t="s">
        <v>185</v>
      </c>
      <c r="E4" s="10" t="s">
        <v>43</v>
      </c>
      <c r="F4" s="11" t="s">
        <v>186</v>
      </c>
      <c r="G4" s="447"/>
      <c r="H4" s="10"/>
      <c r="I4" s="10" t="s">
        <v>45</v>
      </c>
      <c r="J4" s="10" t="s">
        <v>44</v>
      </c>
      <c r="K4" s="453"/>
      <c r="L4" s="520"/>
      <c r="M4" s="513"/>
      <c r="N4" s="513"/>
      <c r="O4" s="522"/>
      <c r="P4" s="515"/>
      <c r="Q4" s="515"/>
      <c r="R4" s="524"/>
      <c r="S4" s="517"/>
      <c r="T4" s="465">
        <v>41</v>
      </c>
      <c r="U4" s="466"/>
      <c r="V4" s="465">
        <v>42</v>
      </c>
      <c r="W4" s="466"/>
      <c r="X4" s="465">
        <v>43</v>
      </c>
      <c r="Y4" s="466"/>
      <c r="Z4" s="465">
        <v>44</v>
      </c>
      <c r="AA4" s="466"/>
      <c r="AB4" s="465">
        <v>45</v>
      </c>
      <c r="AC4" s="466"/>
      <c r="AD4" s="465">
        <v>46</v>
      </c>
      <c r="AE4" s="466"/>
      <c r="AF4" s="465">
        <v>101</v>
      </c>
      <c r="AG4" s="475"/>
      <c r="AH4" s="476">
        <v>47</v>
      </c>
      <c r="AI4" s="466"/>
      <c r="AJ4" s="465">
        <v>48</v>
      </c>
      <c r="AK4" s="466"/>
      <c r="AL4" s="465">
        <v>49</v>
      </c>
      <c r="AM4" s="466"/>
      <c r="AN4" s="465">
        <v>50</v>
      </c>
      <c r="AO4" s="466"/>
      <c r="AP4" s="465">
        <v>51</v>
      </c>
      <c r="AQ4" s="487"/>
      <c r="AR4" s="488" t="str">
        <f>IF('إختيار المقررات'!U10&lt;&gt;0,'إختيار المقررات'!U10,"a2")</f>
        <v>a2</v>
      </c>
      <c r="AS4" s="489"/>
      <c r="AT4" s="465">
        <v>52</v>
      </c>
      <c r="AU4" s="466"/>
      <c r="AV4" s="465">
        <v>53</v>
      </c>
      <c r="AW4" s="466"/>
      <c r="AX4" s="465">
        <v>54</v>
      </c>
      <c r="AY4" s="466"/>
      <c r="AZ4" s="465">
        <v>55</v>
      </c>
      <c r="BA4" s="466"/>
      <c r="BB4" s="465">
        <v>56</v>
      </c>
      <c r="BC4" s="466"/>
      <c r="BD4" s="465">
        <v>57</v>
      </c>
      <c r="BE4" s="466"/>
      <c r="BF4" s="465">
        <v>201</v>
      </c>
      <c r="BG4" s="475"/>
      <c r="BH4" s="476">
        <v>58</v>
      </c>
      <c r="BI4" s="466"/>
      <c r="BJ4" s="465">
        <v>59</v>
      </c>
      <c r="BK4" s="466"/>
      <c r="BL4" s="465">
        <v>60</v>
      </c>
      <c r="BM4" s="466"/>
      <c r="BN4" s="465">
        <v>61</v>
      </c>
      <c r="BO4" s="466"/>
      <c r="BP4" s="465">
        <v>62</v>
      </c>
      <c r="BQ4" s="487"/>
      <c r="BR4" s="494" t="str">
        <f>IF('إختيار المقررات'!U11&lt;&gt;0,'إختيار المقررات'!U11,"a4")</f>
        <v>a4</v>
      </c>
      <c r="BS4" s="495"/>
      <c r="BT4" s="468">
        <v>63</v>
      </c>
      <c r="BU4" s="466"/>
      <c r="BV4" s="465">
        <v>64</v>
      </c>
      <c r="BW4" s="466"/>
      <c r="BX4" s="465">
        <v>65</v>
      </c>
      <c r="BY4" s="466"/>
      <c r="BZ4" s="465">
        <v>66</v>
      </c>
      <c r="CA4" s="466"/>
      <c r="CB4" s="465">
        <v>67</v>
      </c>
      <c r="CC4" s="466"/>
      <c r="CD4" s="465">
        <v>68</v>
      </c>
      <c r="CE4" s="475"/>
      <c r="CF4" s="476">
        <v>69</v>
      </c>
      <c r="CG4" s="466"/>
      <c r="CH4" s="465">
        <v>70</v>
      </c>
      <c r="CI4" s="466"/>
      <c r="CJ4" s="465">
        <v>71</v>
      </c>
      <c r="CK4" s="466"/>
      <c r="CL4" s="465">
        <v>72</v>
      </c>
      <c r="CM4" s="466"/>
      <c r="CN4" s="465">
        <v>73</v>
      </c>
      <c r="CO4" s="466"/>
      <c r="CP4" s="488" t="str">
        <f>IF('إختيار المقررات'!U12&lt;&gt;0,'إختيار المقررات'!U12,"a6")</f>
        <v>a6</v>
      </c>
      <c r="CQ4" s="489"/>
      <c r="CR4" s="468">
        <v>74</v>
      </c>
      <c r="CS4" s="466"/>
      <c r="CT4" s="465">
        <v>75</v>
      </c>
      <c r="CU4" s="466"/>
      <c r="CV4" s="465">
        <v>76</v>
      </c>
      <c r="CW4" s="466"/>
      <c r="CX4" s="465">
        <v>77</v>
      </c>
      <c r="CY4" s="466"/>
      <c r="CZ4" s="465">
        <v>78</v>
      </c>
      <c r="DA4" s="466"/>
      <c r="DB4" s="465">
        <v>79</v>
      </c>
      <c r="DC4" s="475"/>
      <c r="DD4" s="476">
        <v>80</v>
      </c>
      <c r="DE4" s="466"/>
      <c r="DF4" s="465">
        <v>81</v>
      </c>
      <c r="DG4" s="466"/>
      <c r="DH4" s="465">
        <v>82</v>
      </c>
      <c r="DI4" s="466"/>
      <c r="DJ4" s="465">
        <v>83</v>
      </c>
      <c r="DK4" s="466"/>
      <c r="DL4" s="465">
        <v>84</v>
      </c>
      <c r="DM4" s="466"/>
      <c r="DN4" s="488" t="str">
        <f>IF('إختيار المقررات'!U13&lt;&gt;0,'إختيار المقررات'!U13,"a8")</f>
        <v>a8</v>
      </c>
      <c r="DO4" s="489"/>
      <c r="DP4" s="461"/>
      <c r="DQ4" s="459"/>
      <c r="DR4" s="479"/>
      <c r="DS4" s="472"/>
      <c r="DT4" s="477"/>
      <c r="DU4" s="480"/>
      <c r="DV4" s="467"/>
      <c r="DW4" s="467"/>
      <c r="DX4" s="467"/>
      <c r="DY4" s="467"/>
      <c r="DZ4" s="483"/>
      <c r="EA4" s="483"/>
      <c r="EB4" s="482"/>
      <c r="EC4" s="464"/>
      <c r="ED4" s="464"/>
      <c r="EE4" s="455"/>
      <c r="EF4" s="474"/>
      <c r="EG4" s="449"/>
      <c r="EH4" s="449"/>
      <c r="EI4" s="470"/>
      <c r="EJ4" s="470"/>
      <c r="EK4" s="492"/>
      <c r="EL4" s="493"/>
      <c r="EM4" s="493"/>
      <c r="EN4" s="493"/>
      <c r="EO4" s="493"/>
      <c r="EP4" s="493"/>
    </row>
    <row r="5" spans="1:152" s="115" customFormat="1" ht="24.9" customHeight="1" x14ac:dyDescent="0.65">
      <c r="A5" s="108">
        <f>'إختيار المقررات'!D1</f>
        <v>0</v>
      </c>
      <c r="B5" s="108" t="str">
        <f>'إختيار المقررات'!J1</f>
        <v/>
      </c>
      <c r="C5" s="108" t="e">
        <f>'إختيار المقررات'!P1</f>
        <v>#N/A</v>
      </c>
      <c r="D5" s="108" t="e">
        <f>'إختيار المقررات'!V1</f>
        <v>#N/A</v>
      </c>
      <c r="E5" s="108" t="e">
        <f>'إختيار المقررات'!AH1</f>
        <v>#N/A</v>
      </c>
      <c r="F5" s="109" t="e">
        <f>'إختيار المقررات'!AB1</f>
        <v>#N/A</v>
      </c>
      <c r="G5" s="108" t="e">
        <f>'إختيار المقررات'!AB3</f>
        <v>#N/A</v>
      </c>
      <c r="H5" s="110" t="e">
        <f>'إختيار المقررات'!P3</f>
        <v>#N/A</v>
      </c>
      <c r="I5" s="108" t="e">
        <f>'إختيار المقررات'!D3</f>
        <v>#N/A</v>
      </c>
      <c r="J5" s="111" t="e">
        <f>'إختيار المقررات'!J3</f>
        <v>#N/A</v>
      </c>
      <c r="K5" s="112" t="str">
        <f>'إختيار المقررات'!V3</f>
        <v>غير سوري</v>
      </c>
      <c r="L5" s="112" t="e">
        <f>'إختيار المقررات'!AH3</f>
        <v>#N/A</v>
      </c>
      <c r="M5" s="112">
        <f>'إختيار المقررات'!V4</f>
        <v>0</v>
      </c>
      <c r="N5" s="180">
        <f>'إختيار المقررات'!AB4</f>
        <v>0</v>
      </c>
      <c r="O5" s="111">
        <f>'إختيار المقررات'!AH4</f>
        <v>0</v>
      </c>
      <c r="P5" s="113" t="e">
        <f>'إختيار المقررات'!D4</f>
        <v>#N/A</v>
      </c>
      <c r="Q5" s="108" t="e">
        <f>'إختيار المقررات'!J4</f>
        <v>#N/A</v>
      </c>
      <c r="R5" s="111" t="e">
        <f>'إختيار المقررات'!P4</f>
        <v>#N/A</v>
      </c>
      <c r="S5" s="114" t="e">
        <f>'إختيار المقررات'!D2</f>
        <v>#N/A</v>
      </c>
      <c r="T5" s="146" t="str">
        <f>IFERROR(IFERROR(VLOOKUP(T4,الإستمارة!$C$13:$C$22,1,0),VLOOKUP(T4,الإستمارة!$K$13:$K$22,1,0)),"")</f>
        <v/>
      </c>
      <c r="U5" s="147" t="str">
        <f>IF(VLOOKUP(T4,'إختيار المقررات'!$BM$5:$BR$63,6,0)="","",VLOOKUP(T4,'إختيار المقررات'!$BM$5:$BR$63,6,0))</f>
        <v/>
      </c>
      <c r="V5" s="146" t="str">
        <f>IFERROR(IFERROR(VLOOKUP(V4,الإستمارة!$C$13:$C$22,1,0),VLOOKUP(V4,الإستمارة!$K$13:$K$22,1,0)),"")</f>
        <v/>
      </c>
      <c r="W5" s="147" t="str">
        <f>IF(VLOOKUP(V4,'إختيار المقررات'!$BM$5:$BR$63,6,0)="","",VLOOKUP(V4,'إختيار المقررات'!$BM$5:$BR$63,6,0))</f>
        <v/>
      </c>
      <c r="X5" s="146" t="str">
        <f>IFERROR(IFERROR(VLOOKUP(X4,الإستمارة!$C$13:$C$22,1,0),VLOOKUP(X4,الإستمارة!$K$13:$K$22,1,0)),"")</f>
        <v/>
      </c>
      <c r="Y5" s="147" t="str">
        <f>IF(VLOOKUP(X4,'إختيار المقررات'!$BM$5:$BR$63,6,0)="","",VLOOKUP(X4,'إختيار المقررات'!$BM$5:$BR$63,6,0))</f>
        <v/>
      </c>
      <c r="Z5" s="146" t="str">
        <f>IFERROR(IFERROR(VLOOKUP(Z4,الإستمارة!$C$13:$C$22,1,0),VLOOKUP(Z4,الإستمارة!$K$13:$K$22,1,0)),"")</f>
        <v/>
      </c>
      <c r="AA5" s="147" t="str">
        <f>IF(VLOOKUP(Z4,'إختيار المقررات'!$BM$5:$BR$63,6,0)="","",VLOOKUP(Z4,'إختيار المقررات'!$BM$5:$BR$63,6,0))</f>
        <v/>
      </c>
      <c r="AB5" s="146" t="str">
        <f>IFERROR(IFERROR(VLOOKUP(AB4,الإستمارة!$C$13:$C$22,1,0),VLOOKUP(AB4,الإستمارة!$K$13:$K$22,1,0)),"")</f>
        <v/>
      </c>
      <c r="AC5" s="147" t="str">
        <f>IF(VLOOKUP(AB4,'إختيار المقررات'!$BM$5:$BR$63,6,0)="","",VLOOKUP(AB4,'إختيار المقررات'!$BM$5:$BR$63,6,0))</f>
        <v/>
      </c>
      <c r="AD5" s="146" t="str">
        <f>IFERROR(IFERROR(VLOOKUP(AD4,الإستمارة!$C$13:$C$22,1,0),VLOOKUP(AD4,الإستمارة!$K$13:$K$22,1,0)),"")</f>
        <v/>
      </c>
      <c r="AE5" s="147" t="str">
        <f>IF(VLOOKUP(AD4,'إختيار المقررات'!$BM$5:$BR$63,6,0)="","",VLOOKUP(AD4,'إختيار المقررات'!$BM$5:$BR$63,6,0))</f>
        <v/>
      </c>
      <c r="AF5" s="146" t="str">
        <f>IFERROR(IFERROR(VLOOKUP(AF4,الإستمارة!$C$13:$C$22,1,0),VLOOKUP(AF4,الإستمارة!$K$13:$K$22,1,0)),"")</f>
        <v/>
      </c>
      <c r="AG5" s="147" t="str">
        <f>IF(VLOOKUP(AF4,'إختيار المقررات'!$BM$5:$BR$63,6,0)="","",VLOOKUP(AF4,'إختيار المقررات'!$BM$5:$BR$63,6,0))</f>
        <v/>
      </c>
      <c r="AH5" s="146" t="str">
        <f>IFERROR(IFERROR(VLOOKUP(AH4,الإستمارة!$C$13:$C$22,1,0),VLOOKUP(AH4,الإستمارة!$K$13:$K$22,1,0)),"")</f>
        <v/>
      </c>
      <c r="AI5" s="147" t="str">
        <f>IF(VLOOKUP(AH4,'إختيار المقررات'!$BM$5:$BR$63,6,0)="","",VLOOKUP(AH4,'إختيار المقررات'!$BM$5:$BR$63,6,0))</f>
        <v/>
      </c>
      <c r="AJ5" s="146" t="str">
        <f>IFERROR(IFERROR(VLOOKUP(AJ4,الإستمارة!$C$13:$C$22,1,0),VLOOKUP(AJ4,الإستمارة!$K$13:$K$22,1,0)),"")</f>
        <v/>
      </c>
      <c r="AK5" s="147" t="str">
        <f>IF(VLOOKUP(AJ4,'إختيار المقررات'!$BM$5:$BR$63,6,0)="","",VLOOKUP(AJ4,'إختيار المقررات'!$BM$5:$BR$63,6,0))</f>
        <v/>
      </c>
      <c r="AL5" s="146" t="str">
        <f>IFERROR(IFERROR(VLOOKUP(AL4,الإستمارة!$C$13:$C$22,1,0),VLOOKUP(AL4,الإستمارة!$K$13:$K$22,1,0)),"")</f>
        <v/>
      </c>
      <c r="AM5" s="147" t="str">
        <f>IF(VLOOKUP(AL4,'إختيار المقررات'!$BM$5:$BR$63,6,0)="","",VLOOKUP(AL4,'إختيار المقررات'!$BM$5:$BR$63,6,0))</f>
        <v/>
      </c>
      <c r="AN5" s="146" t="str">
        <f>IFERROR(IFERROR(VLOOKUP(AN4,الإستمارة!$C$13:$C$22,1,0),VLOOKUP(AN4,الإستمارة!$K$13:$K$22,1,0)),"")</f>
        <v/>
      </c>
      <c r="AO5" s="147" t="str">
        <f>IF(VLOOKUP(AN4,'إختيار المقررات'!$BM$5:$BR$63,6,0)="","",VLOOKUP(AN4,'إختيار المقررات'!$BM$5:$BR$63,6,0))</f>
        <v/>
      </c>
      <c r="AP5" s="146" t="str">
        <f>IFERROR(IFERROR(VLOOKUP(AP4,الإستمارة!$C$13:$C$22,1,0),VLOOKUP(AP4,الإستمارة!$K$13:$K$22,1,0)),"")</f>
        <v/>
      </c>
      <c r="AQ5" s="147" t="str">
        <f>IF(VLOOKUP(AP4,'إختيار المقررات'!$BM$5:$BR$63,6,0)="","",VLOOKUP(AP4,'إختيار المقررات'!$BM$5:$BR$63,6,0))</f>
        <v/>
      </c>
      <c r="AR5" s="146" t="str">
        <f>IFERROR(IFERROR(VLOOKUP(AR4,الإستمارة!$C$13:$C$22,1,0),VLOOKUP(AR4,الإستمارة!$K$13:$K$22,1,0)),"")</f>
        <v/>
      </c>
      <c r="AS5" s="147" t="str">
        <f>IF(VLOOKUP(AR4,'إختيار المقررات'!$BM$5:$BR$63,6,0)="","",VLOOKUP(AR4,'إختيار المقررات'!$BM$5:$BR$63,6,0))</f>
        <v/>
      </c>
      <c r="AT5" s="146" t="str">
        <f>IFERROR(IFERROR(VLOOKUP(AT4,الإستمارة!$C$13:$C$22,1,0),VLOOKUP(AT4,الإستمارة!$K$13:$K$22,1,0)),"")</f>
        <v/>
      </c>
      <c r="AU5" s="147" t="str">
        <f>IF(VLOOKUP(AT4,'إختيار المقررات'!$BM$5:$BR$63,6,0)="","",VLOOKUP(AT4,'إختيار المقررات'!$BM$5:$BR$63,6,0))</f>
        <v/>
      </c>
      <c r="AV5" s="146" t="str">
        <f>IFERROR(IFERROR(VLOOKUP(AV4,الإستمارة!$C$13:$C$22,1,0),VLOOKUP(AV4,الإستمارة!$K$13:$K$22,1,0)),"")</f>
        <v/>
      </c>
      <c r="AW5" s="147" t="str">
        <f>IF(VLOOKUP(AV4,'إختيار المقررات'!$BM$5:$BR$63,6,0)="","",VLOOKUP(AV4,'إختيار المقررات'!$BM$5:$BR$63,6,0))</f>
        <v/>
      </c>
      <c r="AX5" s="146" t="str">
        <f>IFERROR(IFERROR(VLOOKUP(AX4,الإستمارة!$C$13:$C$22,1,0),VLOOKUP(AX4,الإستمارة!$K$13:$K$22,1,0)),"")</f>
        <v/>
      </c>
      <c r="AY5" s="147" t="str">
        <f>IF(VLOOKUP(AX4,'إختيار المقررات'!$BM$5:$BR$63,6,0)="","",VLOOKUP(AX4,'إختيار المقررات'!$BM$5:$BR$63,6,0))</f>
        <v/>
      </c>
      <c r="AZ5" s="146" t="str">
        <f>IFERROR(IFERROR(VLOOKUP(AZ4,الإستمارة!$C$13:$C$22,1,0),VLOOKUP(AZ4,الإستمارة!$K$13:$K$22,1,0)),"")</f>
        <v/>
      </c>
      <c r="BA5" s="147" t="str">
        <f>IF(VLOOKUP(AZ4,'إختيار المقررات'!$BM$5:$BR$63,6,0)="","",VLOOKUP(AZ4,'إختيار المقررات'!$BM$5:$BR$63,6,0))</f>
        <v/>
      </c>
      <c r="BB5" s="146" t="str">
        <f>IFERROR(IFERROR(VLOOKUP(BB4,الإستمارة!$C$13:$C$22,1,0),VLOOKUP(BB4,الإستمارة!$K$13:$K$22,1,0)),"")</f>
        <v/>
      </c>
      <c r="BC5" s="147" t="str">
        <f>IF(VLOOKUP(BB4,'إختيار المقررات'!$BM$5:$BR$63,6,0)="","",VLOOKUP(BB4,'إختيار المقررات'!$BM$5:$BR$63,6,0))</f>
        <v/>
      </c>
      <c r="BD5" s="146" t="str">
        <f>IFERROR(IFERROR(VLOOKUP(BD4,الإستمارة!$C$13:$C$22,1,0),VLOOKUP(BD4,الإستمارة!$K$13:$K$22,1,0)),"")</f>
        <v/>
      </c>
      <c r="BE5" s="147" t="str">
        <f>IF(VLOOKUP(BD4,'إختيار المقررات'!$BM$5:$BR$63,6,0)="","",VLOOKUP(BD4,'إختيار المقررات'!$BM$5:$BR$63,6,0))</f>
        <v/>
      </c>
      <c r="BF5" s="146" t="str">
        <f>IFERROR(IFERROR(VLOOKUP(BF4,الإستمارة!$C$13:$C$22,1,0),VLOOKUP(BF4,الإستمارة!$K$13:$K$22,1,0)),"")</f>
        <v/>
      </c>
      <c r="BG5" s="147" t="str">
        <f>IF(VLOOKUP(BF4,'إختيار المقررات'!$BM$5:$BR$63,6,0)="","",VLOOKUP(BF4,'إختيار المقررات'!$BM$5:$BR$63,6,0))</f>
        <v/>
      </c>
      <c r="BH5" s="146" t="str">
        <f>IFERROR(IFERROR(VLOOKUP(BH4,الإستمارة!$C$13:$C$22,1,0),VLOOKUP(BH4,الإستمارة!$K$13:$K$22,1,0)),"")</f>
        <v/>
      </c>
      <c r="BI5" s="147" t="str">
        <f>IF(VLOOKUP(BH4,'إختيار المقررات'!$BM$5:$BR$63,6,0)="","",VLOOKUP(BH4,'إختيار المقررات'!$BM$5:$BR$63,6,0))</f>
        <v/>
      </c>
      <c r="BJ5" s="146" t="str">
        <f>IFERROR(IFERROR(VLOOKUP(BJ4,الإستمارة!$C$13:$C$22,1,0),VLOOKUP(BJ4,الإستمارة!$K$13:$K$22,1,0)),"")</f>
        <v/>
      </c>
      <c r="BK5" s="147" t="str">
        <f>IF(VLOOKUP(BJ4,'إختيار المقررات'!$BM$5:$BR$63,6,0)="","",VLOOKUP(BJ4,'إختيار المقررات'!$BM$5:$BR$63,6,0))</f>
        <v/>
      </c>
      <c r="BL5" s="146" t="str">
        <f>IFERROR(IFERROR(VLOOKUP(BL4,الإستمارة!$C$13:$C$22,1,0),VLOOKUP(BL4,الإستمارة!$K$13:$K$22,1,0)),"")</f>
        <v/>
      </c>
      <c r="BM5" s="147" t="str">
        <f>IF(VLOOKUP(BL4,'إختيار المقررات'!$BM$5:$BR$63,6,0)="","",VLOOKUP(BL4,'إختيار المقررات'!$BM$5:$BR$63,6,0))</f>
        <v/>
      </c>
      <c r="BN5" s="146" t="str">
        <f>IFERROR(IFERROR(VLOOKUP(BN4,الإستمارة!$C$13:$C$22,1,0),VLOOKUP(BN4,الإستمارة!$K$13:$K$22,1,0)),"")</f>
        <v/>
      </c>
      <c r="BO5" s="147" t="str">
        <f>IF(VLOOKUP(BN4,'إختيار المقررات'!$BM$5:$BR$63,6,0)="","",VLOOKUP(BN4,'إختيار المقررات'!$BM$5:$BR$63,6,0))</f>
        <v/>
      </c>
      <c r="BP5" s="146" t="str">
        <f>IFERROR(IFERROR(VLOOKUP(BP4,الإستمارة!$C$13:$C$22,1,0),VLOOKUP(BP4,الإستمارة!$K$13:$K$22,1,0)),"")</f>
        <v/>
      </c>
      <c r="BQ5" s="147" t="str">
        <f>IF(VLOOKUP(BP4,'إختيار المقررات'!$BM$5:$BR$63,6,0)="","",VLOOKUP(BP4,'إختيار المقررات'!$BM$5:$BR$63,6,0))</f>
        <v/>
      </c>
      <c r="BR5" s="146" t="str">
        <f>IFERROR(IFERROR(VLOOKUP(BR4,الإستمارة!$C$13:$C$22,1,0),VLOOKUP(BR4,الإستمارة!$K$13:$K$22,1,0)),"")</f>
        <v/>
      </c>
      <c r="BS5" s="147" t="str">
        <f>IF(VLOOKUP(BR4,'إختيار المقررات'!$BM$5:$BR$63,6,0)="","",VLOOKUP(BR4,'إختيار المقررات'!$BM$5:$BR$63,6,0))</f>
        <v/>
      </c>
      <c r="BT5" s="146" t="str">
        <f>IFERROR(IFERROR(VLOOKUP(BT4,الإستمارة!$C$13:$C$22,1,0),VLOOKUP(BT4,الإستمارة!$K$13:$K$22,1,0)),"")</f>
        <v/>
      </c>
      <c r="BU5" s="147" t="str">
        <f>IF(VLOOKUP(BT4,'إختيار المقررات'!$BM$5:$BR$63,6,0)="","",VLOOKUP(BT4,'إختيار المقررات'!$BM$5:$BR$63,6,0))</f>
        <v/>
      </c>
      <c r="BV5" s="146" t="str">
        <f>IFERROR(IFERROR(VLOOKUP(BV4,الإستمارة!$C$13:$C$22,1,0),VLOOKUP(BV4,الإستمارة!$K$13:$K$22,1,0)),"")</f>
        <v/>
      </c>
      <c r="BW5" s="147" t="str">
        <f>IF(VLOOKUP(BV4,'إختيار المقررات'!$BM$5:$BR$63,6,0)="","",VLOOKUP(BV4,'إختيار المقررات'!$BM$5:$BR$63,6,0))</f>
        <v/>
      </c>
      <c r="BX5" s="146" t="str">
        <f>IFERROR(IFERROR(VLOOKUP(BX4,الإستمارة!$C$13:$C$22,1,0),VLOOKUP(BX4,الإستمارة!$K$13:$K$22,1,0)),"")</f>
        <v/>
      </c>
      <c r="BY5" s="147" t="str">
        <f>IF(VLOOKUP(BX4,'إختيار المقررات'!$BM$5:$BR$63,6,0)="","",VLOOKUP(BX4,'إختيار المقررات'!$BM$5:$BR$63,6,0))</f>
        <v/>
      </c>
      <c r="BZ5" s="146" t="str">
        <f>IFERROR(IFERROR(VLOOKUP(BZ4,الإستمارة!$C$13:$C$22,1,0),VLOOKUP(BZ4,الإستمارة!$K$13:$K$22,1,0)),"")</f>
        <v/>
      </c>
      <c r="CA5" s="147" t="str">
        <f>IF(VLOOKUP(BZ4,'إختيار المقررات'!$BM$5:$BR$63,6,0)="","",VLOOKUP(BZ4,'إختيار المقررات'!$BM$5:$BR$63,6,0))</f>
        <v/>
      </c>
      <c r="CB5" s="146" t="str">
        <f>IFERROR(IFERROR(VLOOKUP(CB4,الإستمارة!$C$13:$C$22,1,0),VLOOKUP(CB4,الإستمارة!$K$13:$K$22,1,0)),"")</f>
        <v/>
      </c>
      <c r="CC5" s="147" t="str">
        <f>IF(VLOOKUP(CB4,'إختيار المقررات'!$BM$5:$BR$63,6,0)="","",VLOOKUP(CB4,'إختيار المقررات'!$BM$5:$BR$63,6,0))</f>
        <v/>
      </c>
      <c r="CD5" s="146" t="str">
        <f>IFERROR(IFERROR(VLOOKUP(CD4,الإستمارة!$C$13:$C$22,1,0),VLOOKUP(CD4,الإستمارة!$K$13:$K$22,1,0)),"")</f>
        <v/>
      </c>
      <c r="CE5" s="147" t="str">
        <f>IF(VLOOKUP(CD4,'إختيار المقررات'!$BM$5:$BR$63,6,0)="","",VLOOKUP(CD4,'إختيار المقررات'!$BM$5:$BR$63,6,0))</f>
        <v/>
      </c>
      <c r="CF5" s="146" t="str">
        <f>IFERROR(IFERROR(VLOOKUP(CF4,الإستمارة!$C$13:$C$22,1,0),VLOOKUP(CF4,الإستمارة!$K$13:$K$22,1,0)),"")</f>
        <v/>
      </c>
      <c r="CG5" s="147" t="str">
        <f>IF(VLOOKUP(CF4,'إختيار المقررات'!$BM$5:$BR$63,6,0)="","",VLOOKUP(CF4,'إختيار المقررات'!$BM$5:$BR$63,6,0))</f>
        <v/>
      </c>
      <c r="CH5" s="146" t="str">
        <f>IFERROR(IFERROR(VLOOKUP(CH4,الإستمارة!$C$13:$C$22,1,0),VLOOKUP(CH4,الإستمارة!$K$13:$K$22,1,0)),"")</f>
        <v/>
      </c>
      <c r="CI5" s="147" t="str">
        <f>IF(VLOOKUP(CH4,'إختيار المقررات'!$BM$5:$BR$63,6,0)="","",VLOOKUP(CH4,'إختيار المقررات'!$BM$5:$BR$63,6,0))</f>
        <v/>
      </c>
      <c r="CJ5" s="146" t="str">
        <f>IFERROR(IFERROR(VLOOKUP(CJ4,الإستمارة!$C$13:$C$22,1,0),VLOOKUP(CJ4,الإستمارة!$K$13:$K$22,1,0)),"")</f>
        <v/>
      </c>
      <c r="CK5" s="147" t="str">
        <f>IF(VLOOKUP(CJ4,'إختيار المقررات'!$BM$5:$BR$63,6,0)="","",VLOOKUP(CJ4,'إختيار المقررات'!$BM$5:$BR$63,6,0))</f>
        <v/>
      </c>
      <c r="CL5" s="146" t="str">
        <f>IFERROR(IFERROR(VLOOKUP(CL4,الإستمارة!$C$13:$C$22,1,0),VLOOKUP(CL4,الإستمارة!$K$13:$K$22,1,0)),"")</f>
        <v/>
      </c>
      <c r="CM5" s="147" t="str">
        <f>IF(VLOOKUP(CL4,'إختيار المقررات'!$BM$5:$BR$63,6,0)="","",VLOOKUP(CL4,'إختيار المقررات'!$BM$5:$BR$63,6,0))</f>
        <v/>
      </c>
      <c r="CN5" s="146" t="str">
        <f>IFERROR(IFERROR(VLOOKUP(CN4,الإستمارة!$C$13:$C$22,1,0),VLOOKUP(CN4,الإستمارة!$K$13:$K$22,1,0)),"")</f>
        <v/>
      </c>
      <c r="CO5" s="147" t="str">
        <f>IF(VLOOKUP(CN4,'إختيار المقررات'!$BM$5:$BR$63,6,0)="","",VLOOKUP(CN4,'إختيار المقررات'!$BM$5:$BR$63,6,0))</f>
        <v/>
      </c>
      <c r="CP5" s="146" t="str">
        <f>IFERROR(IFERROR(VLOOKUP(CP4,الإستمارة!$C$13:$C$22,1,0),VLOOKUP(CP4,الإستمارة!$K$13:$K$22,1,0)),"")</f>
        <v/>
      </c>
      <c r="CQ5" s="147" t="str">
        <f>IF(VLOOKUP(CP4,'إختيار المقررات'!$BM$5:$BR$63,6,0)="","",VLOOKUP(CP4,'إختيار المقررات'!$BM$5:$BR$63,6,0))</f>
        <v/>
      </c>
      <c r="CR5" s="146" t="str">
        <f>IFERROR(IFERROR(VLOOKUP(CR4,الإستمارة!$C$13:$C$22,1,0),VLOOKUP(CR4,الإستمارة!$K$13:$K$22,1,0)),"")</f>
        <v/>
      </c>
      <c r="CS5" s="147" t="str">
        <f>IF(VLOOKUP(CR4,'إختيار المقررات'!$BM$5:$BR$63,6,0)="","",VLOOKUP(CR4,'إختيار المقررات'!$BM$5:$BR$63,6,0))</f>
        <v/>
      </c>
      <c r="CT5" s="146" t="str">
        <f>IFERROR(IFERROR(VLOOKUP(CT4,الإستمارة!$C$13:$C$22,1,0),VLOOKUP(CT4,الإستمارة!$K$13:$K$22,1,0)),"")</f>
        <v/>
      </c>
      <c r="CU5" s="147" t="str">
        <f>IF(VLOOKUP(CT4,'إختيار المقررات'!$BM$5:$BR$63,6,0)="","",VLOOKUP(CT4,'إختيار المقررات'!$BM$5:$BR$63,6,0))</f>
        <v/>
      </c>
      <c r="CV5" s="146" t="str">
        <f>IFERROR(IFERROR(VLOOKUP(CV4,الإستمارة!$C$13:$C$22,1,0),VLOOKUP(CV4,الإستمارة!$K$13:$K$22,1,0)),"")</f>
        <v/>
      </c>
      <c r="CW5" s="147" t="str">
        <f>IF(VLOOKUP(CV4,'إختيار المقررات'!$BM$5:$BR$63,6,0)="","",VLOOKUP(CV4,'إختيار المقررات'!$BM$5:$BR$63,6,0))</f>
        <v/>
      </c>
      <c r="CX5" s="146" t="str">
        <f>IFERROR(IFERROR(VLOOKUP(CX4,الإستمارة!$C$13:$C$22,1,0),VLOOKUP(CX4,الإستمارة!$K$13:$K$22,1,0)),"")</f>
        <v/>
      </c>
      <c r="CY5" s="147" t="str">
        <f>IF(VLOOKUP(CX4,'إختيار المقررات'!$BM$5:$BR$63,6,0)="","",VLOOKUP(CX4,'إختيار المقررات'!$BM$5:$BR$63,6,0))</f>
        <v/>
      </c>
      <c r="CZ5" s="146" t="str">
        <f>IFERROR(IFERROR(VLOOKUP(CZ4,الإستمارة!$C$13:$C$22,1,0),VLOOKUP(CZ4,الإستمارة!$K$13:$K$22,1,0)),"")</f>
        <v/>
      </c>
      <c r="DA5" s="147" t="str">
        <f>IF(VLOOKUP(CZ4,'إختيار المقررات'!$BM$5:$BR$63,6,0)="","",VLOOKUP(CZ4,'إختيار المقررات'!$BM$5:$BR$63,6,0))</f>
        <v/>
      </c>
      <c r="DB5" s="146" t="str">
        <f>IFERROR(IFERROR(VLOOKUP(DB4,الإستمارة!$C$13:$C$22,1,0),VLOOKUP(DB4,الإستمارة!$K$13:$K$22,1,0)),"")</f>
        <v/>
      </c>
      <c r="DC5" s="147" t="str">
        <f>IF(VLOOKUP(DB4,'إختيار المقررات'!$BM$5:$BR$63,6,0)="","",VLOOKUP(DB4,'إختيار المقررات'!$BM$5:$BR$63,6,0))</f>
        <v/>
      </c>
      <c r="DD5" s="146" t="str">
        <f>IFERROR(IFERROR(VLOOKUP(DD4,الإستمارة!$C$13:$C$22,1,0),VLOOKUP(DD4,الإستمارة!$K$13:$K$22,1,0)),"")</f>
        <v/>
      </c>
      <c r="DE5" s="147" t="str">
        <f>IF(VLOOKUP(DD4,'إختيار المقررات'!$BM$5:$BR$63,6,0)="","",VLOOKUP(DD4,'إختيار المقررات'!$BM$5:$BR$63,6,0))</f>
        <v/>
      </c>
      <c r="DF5" s="146" t="str">
        <f>IFERROR(IFERROR(VLOOKUP(DF4,الإستمارة!$C$13:$C$22,1,0),VLOOKUP(DF4,الإستمارة!$K$13:$K$22,1,0)),"")</f>
        <v/>
      </c>
      <c r="DG5" s="147" t="str">
        <f>IF(VLOOKUP(DF4,'إختيار المقررات'!$BM$5:$BR$63,6,0)="","",VLOOKUP(DF4,'إختيار المقررات'!$BM$5:$BR$63,6,0))</f>
        <v/>
      </c>
      <c r="DH5" s="146" t="str">
        <f>IFERROR(IFERROR(VLOOKUP(DH4,الإستمارة!$C$13:$C$22,1,0),VLOOKUP(DH4,الإستمارة!$K$13:$K$22,1,0)),"")</f>
        <v/>
      </c>
      <c r="DI5" s="147" t="str">
        <f>IF(VLOOKUP(DH4,'إختيار المقررات'!$BM$5:$BR$63,6,0)="","",VLOOKUP(DH4,'إختيار المقررات'!$BM$5:$BR$63,6,0))</f>
        <v/>
      </c>
      <c r="DJ5" s="146" t="str">
        <f>IFERROR(IFERROR(VLOOKUP(DJ4,الإستمارة!$C$13:$C$22,1,0),VLOOKUP(DJ4,الإستمارة!$K$13:$K$22,1,0)),"")</f>
        <v/>
      </c>
      <c r="DK5" s="147" t="str">
        <f>IF(VLOOKUP(DJ4,'إختيار المقررات'!$BM$5:$BR$63,6,0)="","",VLOOKUP(DJ4,'إختيار المقررات'!$BM$5:$BR$63,6,0))</f>
        <v/>
      </c>
      <c r="DL5" s="146" t="str">
        <f>IFERROR(IFERROR(VLOOKUP(DL4,الإستمارة!$C$13:$C$22,1,0),VLOOKUP(DL4,الإستمارة!$K$13:$K$22,1,0)),"")</f>
        <v/>
      </c>
      <c r="DM5" s="147" t="str">
        <f>IF(VLOOKUP(DL4,'إختيار المقررات'!$BM$5:$BR$63,6,0)="","",VLOOKUP(DL4,'إختيار المقررات'!$BM$5:$BR$63,6,0))</f>
        <v/>
      </c>
      <c r="DN5" s="146" t="str">
        <f>IFERROR(IFERROR(VLOOKUP(DN4,الإستمارة!$C$13:$C$22,1,0),VLOOKUP(DN4,الإستمارة!$K$13:$K$22,1,0)),"")</f>
        <v/>
      </c>
      <c r="DO5" s="147" t="str">
        <f>IF(VLOOKUP(DN4,'إختيار المقررات'!$BM$5:$BR$63,6,0)="","",VLOOKUP(DN4,'إختيار المقررات'!$BM$5:$BR$63,6,0))</f>
        <v/>
      </c>
      <c r="DP5" s="116" t="e">
        <f>'إختيار المقررات'!P5</f>
        <v>#N/A</v>
      </c>
      <c r="DQ5" s="117" t="e">
        <f>'إختيار المقررات'!V5</f>
        <v>#N/A</v>
      </c>
      <c r="DR5" s="118" t="e">
        <f>'إختيار المقررات'!AB5</f>
        <v>#N/A</v>
      </c>
      <c r="DS5" s="119">
        <f>'إختيار المقررات'!D5</f>
        <v>0</v>
      </c>
      <c r="DT5" s="120">
        <f>'إختيار المقررات'!AH10</f>
        <v>0</v>
      </c>
      <c r="DU5" s="121">
        <f>'إختيار المقررات'!AH9</f>
        <v>0</v>
      </c>
      <c r="DV5" s="121" t="e">
        <f>'إختيار المقررات'!AH7</f>
        <v>#N/A</v>
      </c>
      <c r="DW5" s="121" t="e">
        <f>'إختيار المقررات'!AH8</f>
        <v>#N/A</v>
      </c>
      <c r="DX5" s="122" t="e">
        <f>'إختيار المقررات'!AH12</f>
        <v>#N/A</v>
      </c>
      <c r="DY5" s="121" t="str">
        <f>'إختيار المقررات'!AH13</f>
        <v>لا</v>
      </c>
      <c r="DZ5" s="121" t="e">
        <f>'إختيار المقررات'!AH14</f>
        <v>#N/A</v>
      </c>
      <c r="EA5" s="121" t="e">
        <f>'إختيار المقررات'!AH15</f>
        <v>#N/A</v>
      </c>
      <c r="EB5" s="116">
        <f>'إختيار المقررات'!AH16</f>
        <v>0</v>
      </c>
      <c r="EC5" s="123">
        <f>'إختيار المقررات'!AH17</f>
        <v>0</v>
      </c>
      <c r="ED5" s="121">
        <f>'إختيار المقررات'!AH18</f>
        <v>0</v>
      </c>
      <c r="EE5" s="124">
        <f>SUM(EB5:ED5)</f>
        <v>0</v>
      </c>
      <c r="EF5" s="116" t="e">
        <f>'إختيار المقررات'!AB2</f>
        <v>#N/A</v>
      </c>
      <c r="EG5" s="117" t="e">
        <f>'إختيار المقررات'!V2</f>
        <v>#N/A</v>
      </c>
      <c r="EH5" s="117" t="e">
        <f>'إختيار المقررات'!P2</f>
        <v>#N/A</v>
      </c>
      <c r="EI5" s="124" t="e">
        <f>'إختيار المقررات'!J2</f>
        <v>#N/A</v>
      </c>
      <c r="EJ5" s="124" t="str">
        <f>'إختيار المقررات'!V15</f>
        <v>الإنكليزية</v>
      </c>
      <c r="EK5" s="124" t="str">
        <f>'إختيار المقررات'!V19</f>
        <v/>
      </c>
      <c r="EL5" s="124" t="str">
        <f>'إختيار المقررات'!V20</f>
        <v/>
      </c>
      <c r="EM5" s="124" t="str">
        <f>'إختيار المقررات'!V21</f>
        <v/>
      </c>
      <c r="EN5" s="124" t="str">
        <f>'إختيار المقررات'!V22</f>
        <v/>
      </c>
      <c r="EO5" s="124" t="str">
        <f>'إختيار المقررات'!V23</f>
        <v/>
      </c>
      <c r="EP5" s="124" t="str">
        <f>'إختيار المقررات'!V24</f>
        <v/>
      </c>
      <c r="EQ5" s="115" t="str">
        <f>'إختيار المقررات'!V24</f>
        <v/>
      </c>
      <c r="ER5" s="115" t="str">
        <f>'إختيار المقررات'!V25</f>
        <v/>
      </c>
      <c r="ES5" s="115" t="str">
        <f>'إختيار المقررات'!V26</f>
        <v/>
      </c>
      <c r="ET5" s="115" t="str">
        <f>'إختيار المقررات'!V27</f>
        <v/>
      </c>
      <c r="EU5" s="115" t="str">
        <f>'إختيار المقررات'!V28</f>
        <v/>
      </c>
      <c r="EV5" s="115" t="str">
        <f>'إختيار المقررات'!V23</f>
        <v/>
      </c>
    </row>
  </sheetData>
  <sheetProtection algorithmName="SHA-512" hashValue="kG7+RsvtSaGFfREhhAcKSJXHOd/7mplOmt7FvF4QWhNRp2T1V2GoI4bZCbjgN32wJ2ko4DSrYIBOEp3lJJ6Low==" saltValue="jsJh5jIYLVrGxxwjnPq87A==" spinCount="100000" sheet="1" objects="1" scenarios="1"/>
  <mergeCells count="152">
    <mergeCell ref="CZ3:DA3"/>
    <mergeCell ref="DB3:DC3"/>
    <mergeCell ref="DD3:DE3"/>
    <mergeCell ref="DF3:DG3"/>
    <mergeCell ref="DH3:DI3"/>
    <mergeCell ref="DJ3:DK3"/>
    <mergeCell ref="DL3:DM3"/>
    <mergeCell ref="DN3:DO3"/>
    <mergeCell ref="CZ4:DA4"/>
    <mergeCell ref="DB4:DC4"/>
    <mergeCell ref="DD4:DE4"/>
    <mergeCell ref="DF4:DG4"/>
    <mergeCell ref="DH4:DI4"/>
    <mergeCell ref="DJ4:DK4"/>
    <mergeCell ref="DL4:DM4"/>
    <mergeCell ref="DN4:DO4"/>
    <mergeCell ref="T1:AS1"/>
    <mergeCell ref="AT1:BS1"/>
    <mergeCell ref="BT1:CQ1"/>
    <mergeCell ref="CR1:DO1"/>
    <mergeCell ref="T2:AG2"/>
    <mergeCell ref="AH2:AS2"/>
    <mergeCell ref="AT2:BG2"/>
    <mergeCell ref="BH2:BS2"/>
    <mergeCell ref="BT2:CE2"/>
    <mergeCell ref="CF2:CQ2"/>
    <mergeCell ref="CR2:DC2"/>
    <mergeCell ref="DD2:DO2"/>
    <mergeCell ref="B1:C1"/>
    <mergeCell ref="D1:J2"/>
    <mergeCell ref="DP1:DR2"/>
    <mergeCell ref="DS1:DS2"/>
    <mergeCell ref="DT1:EA2"/>
    <mergeCell ref="EB1:EE2"/>
    <mergeCell ref="EF1:EI2"/>
    <mergeCell ref="M1:M4"/>
    <mergeCell ref="P3:P4"/>
    <mergeCell ref="S1:S4"/>
    <mergeCell ref="P1:R2"/>
    <mergeCell ref="Q3:Q4"/>
    <mergeCell ref="L1:L4"/>
    <mergeCell ref="N1:N4"/>
    <mergeCell ref="O1:O4"/>
    <mergeCell ref="AN4:AO4"/>
    <mergeCell ref="R3:R4"/>
    <mergeCell ref="BN3:BO3"/>
    <mergeCell ref="BP3:BQ3"/>
    <mergeCell ref="T4:U4"/>
    <mergeCell ref="V4:W4"/>
    <mergeCell ref="X4:Y4"/>
    <mergeCell ref="T3:U3"/>
    <mergeCell ref="V3:W3"/>
    <mergeCell ref="EK1:EP4"/>
    <mergeCell ref="DZ3:DZ4"/>
    <mergeCell ref="AV3:AW3"/>
    <mergeCell ref="AX3:AY3"/>
    <mergeCell ref="BD3:BE3"/>
    <mergeCell ref="BH3:BI3"/>
    <mergeCell ref="Z3:AA3"/>
    <mergeCell ref="AB3:AC3"/>
    <mergeCell ref="AD3:AE3"/>
    <mergeCell ref="AF3:AG3"/>
    <mergeCell ref="AH3:AI3"/>
    <mergeCell ref="CD3:CE3"/>
    <mergeCell ref="BN4:BO4"/>
    <mergeCell ref="BZ4:CA4"/>
    <mergeCell ref="BP4:BQ4"/>
    <mergeCell ref="BR4:BS4"/>
    <mergeCell ref="CJ4:CK4"/>
    <mergeCell ref="CL4:CM4"/>
    <mergeCell ref="CN4:CO4"/>
    <mergeCell ref="CP4:CQ4"/>
    <mergeCell ref="CR4:CS4"/>
    <mergeCell ref="CT4:CU4"/>
    <mergeCell ref="CV4:CW4"/>
    <mergeCell ref="AN3:AO3"/>
    <mergeCell ref="BV4:BW4"/>
    <mergeCell ref="BX4:BY4"/>
    <mergeCell ref="BF3:BG3"/>
    <mergeCell ref="AZ3:BA3"/>
    <mergeCell ref="AJ3:AK3"/>
    <mergeCell ref="AR3:AS3"/>
    <mergeCell ref="Z4:AA4"/>
    <mergeCell ref="AB4:AC4"/>
    <mergeCell ref="AD4:AE4"/>
    <mergeCell ref="AF4:AG4"/>
    <mergeCell ref="AH4:AI4"/>
    <mergeCell ref="AP4:AQ4"/>
    <mergeCell ref="AR4:AS4"/>
    <mergeCell ref="BB4:BC4"/>
    <mergeCell ref="BD4:BE4"/>
    <mergeCell ref="AJ4:AK4"/>
    <mergeCell ref="AL4:AM4"/>
    <mergeCell ref="AL3:AM3"/>
    <mergeCell ref="AT4:AU4"/>
    <mergeCell ref="BZ3:CA3"/>
    <mergeCell ref="CF3:CG3"/>
    <mergeCell ref="CT3:CU3"/>
    <mergeCell ref="CV3:CW3"/>
    <mergeCell ref="X3:Y3"/>
    <mergeCell ref="BR3:BS3"/>
    <mergeCell ref="BL3:BM3"/>
    <mergeCell ref="CJ3:CK3"/>
    <mergeCell ref="BV3:BW3"/>
    <mergeCell ref="EI3:EI4"/>
    <mergeCell ref="EJ3:EJ4"/>
    <mergeCell ref="DS3:DS4"/>
    <mergeCell ref="DW3:DW4"/>
    <mergeCell ref="DX3:DX4"/>
    <mergeCell ref="DY3:DY4"/>
    <mergeCell ref="EF3:EF4"/>
    <mergeCell ref="BF4:BG4"/>
    <mergeCell ref="BH4:BI4"/>
    <mergeCell ref="BJ4:BK4"/>
    <mergeCell ref="BL4:BM4"/>
    <mergeCell ref="BT3:BU3"/>
    <mergeCell ref="DT3:DT4"/>
    <mergeCell ref="ED3:ED4"/>
    <mergeCell ref="BJ3:BK3"/>
    <mergeCell ref="DR3:DR4"/>
    <mergeCell ref="DU3:DU4"/>
    <mergeCell ref="CX4:CY4"/>
    <mergeCell ref="EB3:EB4"/>
    <mergeCell ref="CB4:CC4"/>
    <mergeCell ref="CD4:CE4"/>
    <mergeCell ref="CF4:CG4"/>
    <mergeCell ref="CH4:CI4"/>
    <mergeCell ref="EA3:EA4"/>
    <mergeCell ref="G3:G4"/>
    <mergeCell ref="EH3:EH4"/>
    <mergeCell ref="BB3:BC3"/>
    <mergeCell ref="K1:K4"/>
    <mergeCell ref="EG3:EG4"/>
    <mergeCell ref="EE3:EE4"/>
    <mergeCell ref="CP3:CQ3"/>
    <mergeCell ref="CR3:CS3"/>
    <mergeCell ref="DQ3:DQ4"/>
    <mergeCell ref="DP3:DP4"/>
    <mergeCell ref="AP3:AQ3"/>
    <mergeCell ref="AT3:AU3"/>
    <mergeCell ref="EC3:EC4"/>
    <mergeCell ref="AV4:AW4"/>
    <mergeCell ref="AX4:AY4"/>
    <mergeCell ref="AZ4:BA4"/>
    <mergeCell ref="DV3:DV4"/>
    <mergeCell ref="CN3:CO3"/>
    <mergeCell ref="CX3:CY3"/>
    <mergeCell ref="BT4:BU4"/>
    <mergeCell ref="CB3:CC3"/>
    <mergeCell ref="CH3:CI3"/>
    <mergeCell ref="CL3:CM3"/>
    <mergeCell ref="BX3:BY3"/>
  </mergeCells>
  <conditionalFormatting sqref="A1:A2">
    <cfRule type="duplicateValues" dxfId="87" priority="3"/>
  </conditionalFormatting>
  <conditionalFormatting sqref="A5">
    <cfRule type="duplicateValues" dxfId="86" priority="1"/>
    <cfRule type="duplicateValues" dxfId="85" priority="2"/>
  </conditionalFormatting>
  <hyperlinks>
    <hyperlink ref="B1:B2" r:id="rId1" location="'السجل العام'!A1" display="سجل المسجلين دراسات دوليه ودبلوماسيه.xlsm - 'السجل العام'!A1" xr:uid="{00000000-0004-0000-0400-000000000000}"/>
  </hyperlink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A1:BG1204"/>
  <sheetViews>
    <sheetView rightToLeft="1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3" sqref="A3"/>
    </sheetView>
  </sheetViews>
  <sheetFormatPr defaultColWidth="8.8984375" defaultRowHeight="13.8" x14ac:dyDescent="0.25"/>
  <cols>
    <col min="1" max="2" width="9.09765625" style="125" bestFit="1" customWidth="1"/>
    <col min="3" max="14" width="6" style="125" customWidth="1"/>
    <col min="15" max="15" width="14.09765625" style="125" customWidth="1"/>
    <col min="16" max="27" width="6" style="125" customWidth="1"/>
    <col min="28" max="28" width="5.3984375" style="125" bestFit="1" customWidth="1"/>
    <col min="29" max="51" width="6" style="125" customWidth="1"/>
    <col min="52" max="16384" width="8.8984375" style="125"/>
  </cols>
  <sheetData>
    <row r="1" spans="1:59" x14ac:dyDescent="0.25">
      <c r="A1" s="125">
        <v>1</v>
      </c>
      <c r="B1" s="125">
        <v>2</v>
      </c>
      <c r="C1" s="125">
        <v>3</v>
      </c>
      <c r="D1" s="125">
        <v>4</v>
      </c>
      <c r="E1" s="125">
        <v>5</v>
      </c>
      <c r="F1" s="125">
        <v>6</v>
      </c>
      <c r="G1" s="125">
        <v>7</v>
      </c>
      <c r="H1" s="125">
        <v>8</v>
      </c>
      <c r="I1" s="125">
        <v>9</v>
      </c>
      <c r="J1" s="125">
        <v>10</v>
      </c>
      <c r="K1" s="125">
        <v>11</v>
      </c>
      <c r="L1" s="125">
        <v>12</v>
      </c>
      <c r="M1" s="125">
        <v>13</v>
      </c>
      <c r="N1" s="125">
        <v>14</v>
      </c>
      <c r="O1" s="125">
        <v>15</v>
      </c>
      <c r="P1" s="125">
        <v>16</v>
      </c>
      <c r="Q1" s="125">
        <v>17</v>
      </c>
      <c r="R1" s="125">
        <v>18</v>
      </c>
      <c r="S1" s="125">
        <v>19</v>
      </c>
      <c r="T1" s="125">
        <v>20</v>
      </c>
      <c r="U1" s="125">
        <v>21</v>
      </c>
      <c r="V1" s="125">
        <v>22</v>
      </c>
      <c r="W1" s="125">
        <v>23</v>
      </c>
      <c r="X1" s="125">
        <v>24</v>
      </c>
      <c r="Y1" s="125">
        <v>25</v>
      </c>
      <c r="Z1" s="125">
        <v>26</v>
      </c>
      <c r="AA1" s="125">
        <v>27</v>
      </c>
      <c r="AB1" s="125">
        <v>28</v>
      </c>
      <c r="AC1" s="125">
        <v>29</v>
      </c>
      <c r="AD1" s="125">
        <v>30</v>
      </c>
      <c r="AE1" s="125">
        <v>31</v>
      </c>
      <c r="AF1" s="125">
        <v>32</v>
      </c>
      <c r="AG1" s="125">
        <v>33</v>
      </c>
      <c r="AH1" s="125">
        <v>34</v>
      </c>
      <c r="AI1" s="125">
        <v>35</v>
      </c>
      <c r="AJ1" s="125">
        <v>36</v>
      </c>
      <c r="AK1" s="125">
        <v>37</v>
      </c>
      <c r="AL1" s="125">
        <v>38</v>
      </c>
      <c r="AM1" s="125">
        <v>39</v>
      </c>
      <c r="AN1" s="125">
        <v>40</v>
      </c>
      <c r="AO1" s="125">
        <v>41</v>
      </c>
      <c r="AP1" s="125">
        <v>42</v>
      </c>
      <c r="AQ1" s="125">
        <v>43</v>
      </c>
      <c r="AR1" s="125">
        <v>44</v>
      </c>
      <c r="AS1" s="125">
        <v>45</v>
      </c>
      <c r="AT1" s="125">
        <v>46</v>
      </c>
      <c r="AU1" s="125">
        <v>47</v>
      </c>
      <c r="AV1" s="125">
        <v>48</v>
      </c>
      <c r="AW1" s="125">
        <v>49</v>
      </c>
      <c r="AX1" s="125">
        <v>50</v>
      </c>
      <c r="AY1" s="125">
        <v>51</v>
      </c>
      <c r="AZ1" s="125">
        <v>52</v>
      </c>
      <c r="BB1" s="125">
        <v>47</v>
      </c>
    </row>
    <row r="2" spans="1:59" ht="15" customHeight="1" x14ac:dyDescent="0.25">
      <c r="A2" s="125" t="s">
        <v>78</v>
      </c>
      <c r="C2" s="125">
        <v>41</v>
      </c>
      <c r="D2" s="125">
        <v>42</v>
      </c>
      <c r="E2" s="125">
        <v>43</v>
      </c>
      <c r="F2" s="125">
        <v>44</v>
      </c>
      <c r="G2" s="125">
        <v>45</v>
      </c>
      <c r="H2" s="125">
        <v>46</v>
      </c>
      <c r="I2" s="125">
        <v>101</v>
      </c>
      <c r="J2" s="125">
        <v>47</v>
      </c>
      <c r="K2" s="125">
        <v>48</v>
      </c>
      <c r="L2" s="125">
        <v>49</v>
      </c>
      <c r="M2" s="125">
        <v>50</v>
      </c>
      <c r="N2" s="125">
        <v>51</v>
      </c>
      <c r="O2" s="125" t="str">
        <f>IF('إختيار المقررات'!U10&lt;&gt;0,'إختيار المقررات'!U10,"a2")</f>
        <v>a2</v>
      </c>
      <c r="P2" s="125">
        <v>52</v>
      </c>
      <c r="Q2" s="125">
        <v>53</v>
      </c>
      <c r="R2" s="125">
        <v>54</v>
      </c>
      <c r="S2" s="125">
        <v>55</v>
      </c>
      <c r="T2" s="125">
        <v>56</v>
      </c>
      <c r="U2" s="125">
        <v>57</v>
      </c>
      <c r="V2" s="125">
        <v>201</v>
      </c>
      <c r="W2" s="125">
        <v>58</v>
      </c>
      <c r="X2" s="125">
        <v>59</v>
      </c>
      <c r="Y2" s="125">
        <v>60</v>
      </c>
      <c r="Z2" s="125">
        <v>61</v>
      </c>
      <c r="AA2" s="125">
        <v>62</v>
      </c>
      <c r="AB2" s="125" t="str">
        <f>IF('إختيار المقررات'!U11&lt;&gt;0,'إختيار المقررات'!U11,"a4")</f>
        <v>a4</v>
      </c>
      <c r="AC2" s="125">
        <v>63</v>
      </c>
      <c r="AD2" s="125">
        <v>64</v>
      </c>
      <c r="AE2" s="125">
        <v>65</v>
      </c>
      <c r="AF2" s="125">
        <v>66</v>
      </c>
      <c r="AG2" s="125">
        <v>67</v>
      </c>
      <c r="AH2" s="125">
        <v>68</v>
      </c>
      <c r="AI2" s="125">
        <v>69</v>
      </c>
      <c r="AJ2" s="125">
        <v>70</v>
      </c>
      <c r="AK2" s="125">
        <v>71</v>
      </c>
      <c r="AL2" s="125">
        <v>72</v>
      </c>
      <c r="AM2" s="125">
        <v>73</v>
      </c>
      <c r="AN2" s="125" t="str">
        <f>IF('إختيار المقررات'!U12&lt;&gt;0,'إختيار المقررات'!U12,"a6")</f>
        <v>a6</v>
      </c>
      <c r="AO2" s="125">
        <v>74</v>
      </c>
      <c r="AP2" s="125">
        <v>75</v>
      </c>
      <c r="AQ2" s="125">
        <v>76</v>
      </c>
      <c r="AR2" s="125">
        <v>77</v>
      </c>
      <c r="AS2" s="125">
        <v>78</v>
      </c>
      <c r="AT2" s="125">
        <v>79</v>
      </c>
      <c r="AU2" s="125">
        <v>80</v>
      </c>
      <c r="AV2" s="125">
        <v>81</v>
      </c>
      <c r="AW2" s="125">
        <v>82</v>
      </c>
      <c r="AX2" s="125">
        <v>83</v>
      </c>
      <c r="AY2" s="125">
        <v>84</v>
      </c>
      <c r="AZ2" s="125" t="str">
        <f>IF('إختيار المقررات'!U13&lt;&gt;0,'إختيار المقررات'!U13,"a8")</f>
        <v>a8</v>
      </c>
      <c r="BC2" s="125" t="s">
        <v>2583</v>
      </c>
      <c r="BD2" s="125" t="s">
        <v>2561</v>
      </c>
      <c r="BF2" s="125" t="s">
        <v>211</v>
      </c>
      <c r="BG2" s="125" t="s">
        <v>2584</v>
      </c>
    </row>
    <row r="3" spans="1:59" x14ac:dyDescent="0.25">
      <c r="A3" s="262">
        <v>300177</v>
      </c>
      <c r="B3" s="125" t="s">
        <v>199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 t="s">
        <v>200</v>
      </c>
      <c r="AN3"/>
      <c r="AO3"/>
      <c r="AP3"/>
      <c r="AQ3"/>
      <c r="AR3"/>
      <c r="AS3"/>
      <c r="AT3"/>
      <c r="AU3"/>
      <c r="AV3"/>
      <c r="AW3"/>
      <c r="AX3"/>
      <c r="AY3" t="s">
        <v>200</v>
      </c>
      <c r="AZ3"/>
      <c r="BA3" t="str">
        <f>VLOOKUP(A3,[1]ورقة2!A$3:X$1501,22,0)</f>
        <v>مستنفذ بنتيجة الفصل الأول للعام 2021-2022</v>
      </c>
      <c r="BB3" s="232"/>
      <c r="BC3"/>
      <c r="BD3"/>
    </row>
    <row r="4" spans="1:59" x14ac:dyDescent="0.25">
      <c r="A4">
        <v>300301</v>
      </c>
      <c r="B4" s="125" t="s">
        <v>199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 t="s">
        <v>200</v>
      </c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 t="s">
        <v>200</v>
      </c>
      <c r="AZ4" t="s">
        <v>200</v>
      </c>
      <c r="BA4" t="str">
        <f>VLOOKUP(A4,[1]ورقة2!A$3:X$1501,22,0)</f>
        <v>اعادة ارتباط من 2019-2020</v>
      </c>
      <c r="BB4" s="232"/>
      <c r="BC4"/>
      <c r="BD4"/>
    </row>
    <row r="5" spans="1:59" x14ac:dyDescent="0.25">
      <c r="A5" s="262">
        <v>300317</v>
      </c>
      <c r="B5" s="125" t="s">
        <v>199</v>
      </c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 t="s">
        <v>133</v>
      </c>
      <c r="AK5"/>
      <c r="AL5"/>
      <c r="AM5"/>
      <c r="AN5"/>
      <c r="AO5"/>
      <c r="AP5"/>
      <c r="AQ5" t="s">
        <v>133</v>
      </c>
      <c r="AR5"/>
      <c r="AS5"/>
      <c r="AT5"/>
      <c r="AU5"/>
      <c r="AV5"/>
      <c r="AW5"/>
      <c r="AX5"/>
      <c r="AY5"/>
      <c r="AZ5"/>
      <c r="BA5">
        <f>VLOOKUP(A5,[1]ورقة2!A$3:X$1501,22,0)</f>
        <v>0</v>
      </c>
      <c r="BB5" s="232"/>
      <c r="BC5"/>
      <c r="BD5"/>
    </row>
    <row r="6" spans="1:59" x14ac:dyDescent="0.25">
      <c r="A6" s="262">
        <v>300334</v>
      </c>
      <c r="B6" s="125" t="s">
        <v>199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t="s">
        <v>200</v>
      </c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 t="s">
        <v>200</v>
      </c>
      <c r="AP6"/>
      <c r="AQ6" t="s">
        <v>200</v>
      </c>
      <c r="AR6"/>
      <c r="AS6"/>
      <c r="AT6"/>
      <c r="AU6" t="s">
        <v>200</v>
      </c>
      <c r="AV6"/>
      <c r="AW6" t="s">
        <v>200</v>
      </c>
      <c r="AX6"/>
      <c r="AY6" t="s">
        <v>200</v>
      </c>
      <c r="AZ6"/>
      <c r="BA6" t="str">
        <f>VLOOKUP(A6,[1]ورقة2!A$3:X$1501,22,0)</f>
        <v>مستنفذ بنتيجة الفصل الأول للعام 2021-2022</v>
      </c>
      <c r="BB6" s="232"/>
      <c r="BC6"/>
      <c r="BD6"/>
    </row>
    <row r="7" spans="1:59" x14ac:dyDescent="0.25">
      <c r="A7">
        <v>300345</v>
      </c>
      <c r="B7" s="125" t="s">
        <v>199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 t="s">
        <v>131</v>
      </c>
      <c r="AJ7"/>
      <c r="AK7"/>
      <c r="AL7"/>
      <c r="AM7"/>
      <c r="AN7"/>
      <c r="AO7" t="s">
        <v>131</v>
      </c>
      <c r="AP7" t="s">
        <v>133</v>
      </c>
      <c r="AQ7"/>
      <c r="AR7"/>
      <c r="AS7"/>
      <c r="AT7"/>
      <c r="AU7"/>
      <c r="AV7" t="s">
        <v>131</v>
      </c>
      <c r="AW7"/>
      <c r="AX7"/>
      <c r="AY7" t="s">
        <v>133</v>
      </c>
      <c r="AZ7" t="s">
        <v>131</v>
      </c>
      <c r="BA7">
        <f>VLOOKUP(A7,[1]ورقة2!A$3:X$1501,22,0)</f>
        <v>0</v>
      </c>
      <c r="BB7" s="240"/>
      <c r="BC7" s="240"/>
      <c r="BD7" s="240"/>
      <c r="BE7" s="240"/>
      <c r="BF7" s="240"/>
      <c r="BG7" s="240"/>
    </row>
    <row r="8" spans="1:59" x14ac:dyDescent="0.25">
      <c r="A8" s="262">
        <v>300440</v>
      </c>
      <c r="B8" s="125" t="s">
        <v>199</v>
      </c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 t="s">
        <v>133</v>
      </c>
      <c r="AQ8"/>
      <c r="AR8"/>
      <c r="AS8"/>
      <c r="AT8"/>
      <c r="AU8"/>
      <c r="AV8"/>
      <c r="AW8"/>
      <c r="AX8"/>
      <c r="AY8"/>
      <c r="AZ8"/>
      <c r="BA8">
        <f>VLOOKUP(A8,[1]ورقة2!A$3:X$1501,22,0)</f>
        <v>0</v>
      </c>
      <c r="BB8" s="232"/>
      <c r="BC8"/>
      <c r="BD8"/>
    </row>
    <row r="9" spans="1:59" x14ac:dyDescent="0.25">
      <c r="A9" s="262">
        <v>300441</v>
      </c>
      <c r="B9" s="125" t="s">
        <v>199</v>
      </c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 t="s">
        <v>200</v>
      </c>
      <c r="AJ9"/>
      <c r="AK9"/>
      <c r="AL9"/>
      <c r="AM9"/>
      <c r="AN9"/>
      <c r="AO9" t="s">
        <v>200</v>
      </c>
      <c r="AP9" t="s">
        <v>200</v>
      </c>
      <c r="AQ9"/>
      <c r="AR9"/>
      <c r="AS9"/>
      <c r="AT9"/>
      <c r="AU9"/>
      <c r="AV9" t="s">
        <v>200</v>
      </c>
      <c r="AW9" t="s">
        <v>200</v>
      </c>
      <c r="AX9"/>
      <c r="AY9" t="s">
        <v>200</v>
      </c>
      <c r="AZ9" t="s">
        <v>200</v>
      </c>
      <c r="BA9" t="str">
        <f>VLOOKUP(A9,[1]ورقة2!A$3:X$1501,22,0)</f>
        <v>مستنفذ بنتيجة الفصل الثاني للعام 2020-2021</v>
      </c>
      <c r="BB9" s="260"/>
      <c r="BC9"/>
      <c r="BD9"/>
    </row>
    <row r="10" spans="1:59" x14ac:dyDescent="0.25">
      <c r="A10" s="262">
        <v>300450</v>
      </c>
      <c r="B10" s="125" t="s">
        <v>199</v>
      </c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 t="s">
        <v>200</v>
      </c>
      <c r="AQ10" t="s">
        <v>200</v>
      </c>
      <c r="AR10"/>
      <c r="AS10"/>
      <c r="AT10"/>
      <c r="AU10"/>
      <c r="AV10"/>
      <c r="AW10"/>
      <c r="AX10"/>
      <c r="AY10"/>
      <c r="AZ10"/>
      <c r="BA10" t="str">
        <f>VLOOKUP(A10,[1]ورقة2!A$3:X$1501,22,0)</f>
        <v>مستنفذ بنتيجة الفصل الأول للعام 2021-2022</v>
      </c>
      <c r="BB10" s="232"/>
      <c r="BC10"/>
      <c r="BD10"/>
    </row>
    <row r="11" spans="1:59" x14ac:dyDescent="0.25">
      <c r="A11">
        <v>300457</v>
      </c>
      <c r="B11" s="125" t="s">
        <v>199</v>
      </c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 t="s">
        <v>133</v>
      </c>
      <c r="AI11" t="s">
        <v>133</v>
      </c>
      <c r="AJ11"/>
      <c r="AK11"/>
      <c r="AL11"/>
      <c r="AM11"/>
      <c r="AN11"/>
      <c r="AO11"/>
      <c r="AP11"/>
      <c r="AQ11" t="s">
        <v>131</v>
      </c>
      <c r="AR11"/>
      <c r="AS11"/>
      <c r="AT11"/>
      <c r="AU11"/>
      <c r="AV11"/>
      <c r="AW11"/>
      <c r="AX11" t="s">
        <v>131</v>
      </c>
      <c r="AY11" t="s">
        <v>131</v>
      </c>
      <c r="AZ11"/>
      <c r="BA11">
        <f>VLOOKUP(A11,[1]ورقة2!A$3:X$1501,22,0)</f>
        <v>0</v>
      </c>
      <c r="BB11" s="232"/>
      <c r="BC11"/>
      <c r="BD11"/>
    </row>
    <row r="12" spans="1:59" x14ac:dyDescent="0.25">
      <c r="A12">
        <v>300461</v>
      </c>
      <c r="B12" s="125" t="s">
        <v>199</v>
      </c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 t="s">
        <v>133</v>
      </c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>
        <f>VLOOKUP(A12,[1]ورقة2!A$3:X$1501,22,0)</f>
        <v>0</v>
      </c>
      <c r="BB12" s="232"/>
      <c r="BC12"/>
      <c r="BD12"/>
    </row>
    <row r="13" spans="1:59" x14ac:dyDescent="0.25">
      <c r="A13" s="262">
        <v>300471</v>
      </c>
      <c r="B13" s="125" t="s">
        <v>199</v>
      </c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 t="s">
        <v>133</v>
      </c>
      <c r="AR13"/>
      <c r="AS13"/>
      <c r="AT13"/>
      <c r="AU13"/>
      <c r="AV13"/>
      <c r="AW13"/>
      <c r="AX13"/>
      <c r="AY13"/>
      <c r="AZ13"/>
      <c r="BA13">
        <f>VLOOKUP(A13,[1]ورقة2!A$3:X$1501,22,0)</f>
        <v>0</v>
      </c>
      <c r="BB13" s="232"/>
      <c r="BC13"/>
      <c r="BD13"/>
    </row>
    <row r="14" spans="1:59" x14ac:dyDescent="0.25">
      <c r="A14" s="262">
        <v>300483</v>
      </c>
      <c r="B14" s="125" t="s">
        <v>199</v>
      </c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 t="s">
        <v>200</v>
      </c>
      <c r="AA14"/>
      <c r="AB14"/>
      <c r="AC14"/>
      <c r="AD14" t="s">
        <v>200</v>
      </c>
      <c r="AE14"/>
      <c r="AF14"/>
      <c r="AG14"/>
      <c r="AH14"/>
      <c r="AI14"/>
      <c r="AJ14"/>
      <c r="AK14"/>
      <c r="AL14"/>
      <c r="AM14"/>
      <c r="AN14"/>
      <c r="AO14"/>
      <c r="AP14" t="s">
        <v>200</v>
      </c>
      <c r="AQ14"/>
      <c r="AR14" t="s">
        <v>200</v>
      </c>
      <c r="AS14"/>
      <c r="AT14"/>
      <c r="AU14"/>
      <c r="AV14" t="s">
        <v>200</v>
      </c>
      <c r="AW14"/>
      <c r="AX14"/>
      <c r="AY14" t="s">
        <v>200</v>
      </c>
      <c r="AZ14"/>
      <c r="BA14" t="str">
        <f>VLOOKUP(A14,[1]ورقة2!A$3:X$1501,22,0)</f>
        <v>مستنفذ فصل أول 2022-2023</v>
      </c>
      <c r="BB14" s="232"/>
      <c r="BC14"/>
      <c r="BD14"/>
    </row>
    <row r="15" spans="1:59" x14ac:dyDescent="0.25">
      <c r="A15" s="262">
        <v>300497</v>
      </c>
      <c r="B15" s="125" t="s">
        <v>199</v>
      </c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 t="s">
        <v>200</v>
      </c>
      <c r="AR15"/>
      <c r="AS15"/>
      <c r="AT15"/>
      <c r="AU15"/>
      <c r="AV15"/>
      <c r="AW15"/>
      <c r="AX15" t="s">
        <v>200</v>
      </c>
      <c r="AY15"/>
      <c r="AZ15"/>
      <c r="BA15" t="str">
        <f>VLOOKUP(A15,[1]ورقة2!A$3:X$1501,22,0)</f>
        <v>مستنفذ بنتيجة الفصل الثاني للعام 2020-2021</v>
      </c>
      <c r="BB15" s="232"/>
      <c r="BC15"/>
      <c r="BD15"/>
    </row>
    <row r="16" spans="1:59" x14ac:dyDescent="0.25">
      <c r="A16" s="262">
        <v>300686</v>
      </c>
      <c r="B16" s="125" t="s">
        <v>199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 t="s">
        <v>200</v>
      </c>
      <c r="AR16"/>
      <c r="AS16"/>
      <c r="AT16"/>
      <c r="AU16"/>
      <c r="AV16"/>
      <c r="AW16"/>
      <c r="AX16"/>
      <c r="AY16"/>
      <c r="AZ16"/>
      <c r="BA16" t="str">
        <f>VLOOKUP(A16,[1]ورقة2!A$3:X$1501,22,0)</f>
        <v>مستنفذ بنتيجة امتحانات الفصل الثاني للعام 2022-2023</v>
      </c>
      <c r="BB16" s="232"/>
      <c r="BC16"/>
      <c r="BD16"/>
    </row>
    <row r="17" spans="1:56" x14ac:dyDescent="0.25">
      <c r="A17" s="262">
        <v>300788</v>
      </c>
      <c r="B17" s="125" t="s">
        <v>199</v>
      </c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 t="s">
        <v>200</v>
      </c>
      <c r="AQ17" t="s">
        <v>200</v>
      </c>
      <c r="AR17"/>
      <c r="AS17"/>
      <c r="AT17"/>
      <c r="AU17"/>
      <c r="AV17"/>
      <c r="AW17"/>
      <c r="AX17"/>
      <c r="AY17"/>
      <c r="AZ17"/>
      <c r="BA17" t="str">
        <f>VLOOKUP(A17,[1]ورقة2!A$3:X$1501,22,0)</f>
        <v>مستنفذ بنتيجة امتحانات الفصل الثاني للعام 2022-2023</v>
      </c>
      <c r="BB17" s="232"/>
      <c r="BC17"/>
      <c r="BD17"/>
    </row>
    <row r="18" spans="1:56" x14ac:dyDescent="0.25">
      <c r="A18" s="262">
        <v>300843</v>
      </c>
      <c r="B18" s="125" t="s">
        <v>199</v>
      </c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 t="s">
        <v>200</v>
      </c>
      <c r="AR18"/>
      <c r="AS18"/>
      <c r="AT18"/>
      <c r="AU18"/>
      <c r="AV18"/>
      <c r="AW18"/>
      <c r="AX18"/>
      <c r="AY18"/>
      <c r="AZ18"/>
      <c r="BA18" t="str">
        <f>VLOOKUP(A18,[1]ورقة2!A$3:X$1501,22,0)</f>
        <v>مستنفذ بنتيجة الفصل الأول للعام 2021-2022</v>
      </c>
      <c r="BB18" s="232"/>
      <c r="BC18"/>
      <c r="BD18"/>
    </row>
    <row r="19" spans="1:56" x14ac:dyDescent="0.25">
      <c r="A19">
        <v>301057</v>
      </c>
      <c r="B19" s="125" t="s">
        <v>199</v>
      </c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 t="s">
        <v>133</v>
      </c>
      <c r="AB19"/>
      <c r="AC19"/>
      <c r="AD19"/>
      <c r="AE19"/>
      <c r="AF19"/>
      <c r="AG19"/>
      <c r="AH19"/>
      <c r="AI19"/>
      <c r="AJ19"/>
      <c r="AK19"/>
      <c r="AL19"/>
      <c r="AM19" t="s">
        <v>133</v>
      </c>
      <c r="AN19"/>
      <c r="AO19"/>
      <c r="AP19"/>
      <c r="AQ19"/>
      <c r="AR19"/>
      <c r="AS19"/>
      <c r="AT19"/>
      <c r="AU19"/>
      <c r="AV19"/>
      <c r="AW19"/>
      <c r="AX19" t="s">
        <v>133</v>
      </c>
      <c r="AY19" t="s">
        <v>133</v>
      </c>
      <c r="AZ19"/>
      <c r="BA19">
        <f>VLOOKUP(A19,[1]ورقة2!A$3:X$1501,22,0)</f>
        <v>0</v>
      </c>
      <c r="BB19" s="232"/>
      <c r="BC19"/>
      <c r="BD19"/>
    </row>
    <row r="20" spans="1:56" x14ac:dyDescent="0.25">
      <c r="A20" s="262">
        <v>301059</v>
      </c>
      <c r="B20" s="125" t="s">
        <v>199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 t="s">
        <v>133</v>
      </c>
      <c r="AQ20" t="s">
        <v>133</v>
      </c>
      <c r="AR20" t="s">
        <v>133</v>
      </c>
      <c r="AS20"/>
      <c r="AT20" t="s">
        <v>133</v>
      </c>
      <c r="AU20" t="s">
        <v>133</v>
      </c>
      <c r="AV20"/>
      <c r="AW20"/>
      <c r="AX20"/>
      <c r="AY20" t="s">
        <v>133</v>
      </c>
      <c r="AZ20" t="s">
        <v>133</v>
      </c>
      <c r="BA20">
        <f>VLOOKUP(A20,[1]ورقة2!A$3:X$1501,22,0)</f>
        <v>0</v>
      </c>
      <c r="BB20" s="232"/>
      <c r="BC20"/>
      <c r="BD20"/>
    </row>
    <row r="21" spans="1:56" x14ac:dyDescent="0.25">
      <c r="A21">
        <v>301076</v>
      </c>
      <c r="B21" s="125" t="s">
        <v>199</v>
      </c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 t="s">
        <v>133</v>
      </c>
      <c r="AZ21" t="s">
        <v>133</v>
      </c>
      <c r="BA21">
        <f>VLOOKUP(A21,[1]ورقة2!A$3:X$1501,22,0)</f>
        <v>0</v>
      </c>
      <c r="BB21" s="232"/>
      <c r="BC21"/>
      <c r="BD21"/>
    </row>
    <row r="22" spans="1:56" x14ac:dyDescent="0.25">
      <c r="A22" s="233">
        <v>301327</v>
      </c>
      <c r="B22" s="125" t="s">
        <v>199</v>
      </c>
      <c r="C22" s="233"/>
      <c r="D22" s="233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 t="s">
        <v>200</v>
      </c>
      <c r="AB22" s="233"/>
      <c r="AC22" s="233"/>
      <c r="AD22" s="233"/>
      <c r="AE22" s="233"/>
      <c r="AF22" s="233"/>
      <c r="AG22" s="233"/>
      <c r="AH22" s="233"/>
      <c r="AI22" s="233"/>
      <c r="AJ22" s="233" t="s">
        <v>200</v>
      </c>
      <c r="AK22" s="233"/>
      <c r="AL22" s="233"/>
      <c r="AM22" s="233"/>
      <c r="AN22" s="233"/>
      <c r="AO22" s="233"/>
      <c r="AP22" s="233"/>
      <c r="AQ22" s="233" t="s">
        <v>200</v>
      </c>
      <c r="AR22" s="233"/>
      <c r="AS22" s="233"/>
      <c r="AT22" s="233"/>
      <c r="AU22" s="233"/>
      <c r="AV22" s="233" t="s">
        <v>200</v>
      </c>
      <c r="AW22" s="233" t="s">
        <v>200</v>
      </c>
      <c r="AX22" s="233" t="s">
        <v>200</v>
      </c>
      <c r="AY22" s="233" t="s">
        <v>200</v>
      </c>
      <c r="AZ22" s="233" t="s">
        <v>200</v>
      </c>
      <c r="BA22">
        <f>VLOOKUP(A22,[1]ورقة2!A$3:X$1501,22,0)</f>
        <v>0</v>
      </c>
      <c r="BB22" s="232"/>
      <c r="BC22"/>
      <c r="BD22"/>
    </row>
    <row r="23" spans="1:56" x14ac:dyDescent="0.25">
      <c r="A23">
        <v>301489</v>
      </c>
      <c r="B23" s="125" t="s">
        <v>199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 t="s">
        <v>133</v>
      </c>
      <c r="AQ23"/>
      <c r="AR23"/>
      <c r="AS23"/>
      <c r="AT23"/>
      <c r="AU23"/>
      <c r="AV23"/>
      <c r="AW23"/>
      <c r="AX23"/>
      <c r="AY23"/>
      <c r="AZ23"/>
      <c r="BA23">
        <f>VLOOKUP(A23,[1]ورقة2!A$3:X$1501,22,0)</f>
        <v>0</v>
      </c>
      <c r="BB23" s="232"/>
      <c r="BC23"/>
      <c r="BD23"/>
    </row>
    <row r="24" spans="1:56" x14ac:dyDescent="0.25">
      <c r="A24" s="262">
        <v>301558</v>
      </c>
      <c r="B24" s="125" t="s">
        <v>199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 t="s">
        <v>133</v>
      </c>
      <c r="AN24"/>
      <c r="AO24"/>
      <c r="AP24"/>
      <c r="AQ24"/>
      <c r="AR24"/>
      <c r="AS24"/>
      <c r="AT24"/>
      <c r="AU24"/>
      <c r="AV24" t="s">
        <v>133</v>
      </c>
      <c r="AW24"/>
      <c r="AX24"/>
      <c r="AY24"/>
      <c r="AZ24"/>
      <c r="BA24">
        <f>VLOOKUP(A24,[1]ورقة2!A$3:X$1501,22,0)</f>
        <v>0</v>
      </c>
      <c r="BB24" s="232"/>
      <c r="BC24"/>
      <c r="BD24"/>
    </row>
    <row r="25" spans="1:56" x14ac:dyDescent="0.25">
      <c r="A25">
        <v>301602</v>
      </c>
      <c r="B25" s="125" t="s">
        <v>199</v>
      </c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 t="s">
        <v>131</v>
      </c>
      <c r="AF25"/>
      <c r="AG25"/>
      <c r="AH25"/>
      <c r="AI25" t="s">
        <v>131</v>
      </c>
      <c r="AJ25"/>
      <c r="AK25"/>
      <c r="AL25"/>
      <c r="AM25" t="s">
        <v>131</v>
      </c>
      <c r="AN25"/>
      <c r="AO25"/>
      <c r="AP25" t="s">
        <v>133</v>
      </c>
      <c r="AQ25" t="s">
        <v>133</v>
      </c>
      <c r="AR25"/>
      <c r="AS25"/>
      <c r="AT25" t="s">
        <v>133</v>
      </c>
      <c r="AU25"/>
      <c r="AV25"/>
      <c r="AW25"/>
      <c r="AX25"/>
      <c r="AY25" t="s">
        <v>131</v>
      </c>
      <c r="AZ25" t="s">
        <v>131</v>
      </c>
      <c r="BA25">
        <f>VLOOKUP(A25,[1]ورقة2!A$3:X$1501,22,0)</f>
        <v>0</v>
      </c>
      <c r="BB25" s="232"/>
      <c r="BC25"/>
      <c r="BD25"/>
    </row>
    <row r="26" spans="1:56" x14ac:dyDescent="0.25">
      <c r="A26" s="232">
        <v>301711</v>
      </c>
      <c r="B26" s="125" t="s">
        <v>199</v>
      </c>
      <c r="C26" s="232"/>
      <c r="D26" s="232" t="s">
        <v>131</v>
      </c>
      <c r="E26" s="232"/>
      <c r="F26" s="232"/>
      <c r="G26" s="232" t="s">
        <v>131</v>
      </c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  <c r="AC26" s="232"/>
      <c r="AD26" s="232"/>
      <c r="AE26" s="232"/>
      <c r="AF26" s="232"/>
      <c r="AG26" s="232"/>
      <c r="AH26" s="232"/>
      <c r="AI26" s="232"/>
      <c r="AJ26" s="232"/>
      <c r="AK26" s="232"/>
      <c r="AL26" s="232"/>
      <c r="AM26" s="232"/>
      <c r="AN26" s="232"/>
      <c r="AO26" s="232"/>
      <c r="AP26" s="232"/>
      <c r="AQ26" s="232"/>
      <c r="AR26" s="232"/>
      <c r="AS26" s="232"/>
      <c r="AT26" s="232"/>
      <c r="AU26" s="232"/>
      <c r="AV26" s="232"/>
      <c r="AW26" s="232" t="s">
        <v>131</v>
      </c>
      <c r="AX26" s="232"/>
      <c r="AY26" s="232"/>
      <c r="AZ26" s="232"/>
      <c r="BA26">
        <f>VLOOKUP(A26,[1]ورقة2!A$3:X$1501,22,0)</f>
        <v>0</v>
      </c>
      <c r="BB26" s="232"/>
      <c r="BC26"/>
      <c r="BD26"/>
    </row>
    <row r="27" spans="1:56" x14ac:dyDescent="0.25">
      <c r="A27" s="262">
        <v>301776</v>
      </c>
      <c r="B27" s="125" t="s">
        <v>199</v>
      </c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 t="s">
        <v>200</v>
      </c>
      <c r="AD27"/>
      <c r="AE27"/>
      <c r="AF27" t="s">
        <v>200</v>
      </c>
      <c r="AG27"/>
      <c r="AH27"/>
      <c r="AI27" t="s">
        <v>200</v>
      </c>
      <c r="AJ27"/>
      <c r="AK27"/>
      <c r="AL27"/>
      <c r="AM27"/>
      <c r="AN27"/>
      <c r="AO27" t="s">
        <v>200</v>
      </c>
      <c r="AP27" t="s">
        <v>200</v>
      </c>
      <c r="AQ27" t="s">
        <v>200</v>
      </c>
      <c r="AR27"/>
      <c r="AS27"/>
      <c r="AT27"/>
      <c r="AU27" t="s">
        <v>200</v>
      </c>
      <c r="AV27"/>
      <c r="AW27"/>
      <c r="AX27" t="s">
        <v>200</v>
      </c>
      <c r="AY27"/>
      <c r="AZ27"/>
      <c r="BA27" t="str">
        <f>VLOOKUP(A27,[1]ورقة2!A$3:X$1501,22,0)</f>
        <v>مستنفذ بنتيجة امتحانات الفصل الثاني للعام 2022-2023</v>
      </c>
      <c r="BB27" s="232"/>
      <c r="BC27"/>
      <c r="BD27"/>
    </row>
    <row r="28" spans="1:56" x14ac:dyDescent="0.25">
      <c r="A28" s="262">
        <v>301807</v>
      </c>
      <c r="B28" s="125" t="s">
        <v>199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 t="s">
        <v>200</v>
      </c>
      <c r="AQ28" t="s">
        <v>200</v>
      </c>
      <c r="AR28" t="s">
        <v>200</v>
      </c>
      <c r="AS28"/>
      <c r="AT28"/>
      <c r="AU28"/>
      <c r="AV28"/>
      <c r="AW28"/>
      <c r="AX28"/>
      <c r="AY28"/>
      <c r="AZ28"/>
      <c r="BA28" t="str">
        <f>VLOOKUP(A28,[1]ورقة2!A$3:X$1501,22,0)</f>
        <v>مستنفذ بنتيجة الفصل الأول للعام 2022-2023</v>
      </c>
      <c r="BB28" s="232"/>
      <c r="BC28"/>
      <c r="BD28"/>
    </row>
    <row r="29" spans="1:56" x14ac:dyDescent="0.25">
      <c r="A29">
        <v>301814</v>
      </c>
      <c r="B29" s="125" t="s">
        <v>199</v>
      </c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 t="s">
        <v>200</v>
      </c>
      <c r="AR29"/>
      <c r="AS29"/>
      <c r="AT29"/>
      <c r="AU29" t="s">
        <v>200</v>
      </c>
      <c r="AV29"/>
      <c r="AW29"/>
      <c r="AX29"/>
      <c r="AY29"/>
      <c r="AZ29"/>
      <c r="BA29" t="str">
        <f>VLOOKUP(A29,[1]ورقة2!A$3:X$1501,22,0)</f>
        <v>مستنفذ بنتيجة الفصل الثاني للعام 2020-2021</v>
      </c>
      <c r="BB29" s="232"/>
      <c r="BC29"/>
      <c r="BD29"/>
    </row>
    <row r="30" spans="1:56" x14ac:dyDescent="0.25">
      <c r="A30">
        <v>302172</v>
      </c>
      <c r="B30" s="125" t="s">
        <v>199</v>
      </c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 t="s">
        <v>134</v>
      </c>
      <c r="AN30"/>
      <c r="AO30"/>
      <c r="AP30"/>
      <c r="AQ30"/>
      <c r="AR30"/>
      <c r="AS30"/>
      <c r="AT30"/>
      <c r="AU30"/>
      <c r="AV30"/>
      <c r="AW30"/>
      <c r="AX30"/>
      <c r="AY30" t="s">
        <v>134</v>
      </c>
      <c r="AZ30"/>
      <c r="BA30">
        <f>VLOOKUP(A30,[1]ورقة2!A$3:X$1501,22,0)</f>
        <v>0</v>
      </c>
      <c r="BB30" s="232"/>
      <c r="BC30"/>
      <c r="BD30"/>
    </row>
    <row r="31" spans="1:56" x14ac:dyDescent="0.25">
      <c r="A31">
        <v>302215</v>
      </c>
      <c r="B31" s="125" t="s">
        <v>199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 t="s">
        <v>133</v>
      </c>
      <c r="AR31"/>
      <c r="AS31"/>
      <c r="AT31"/>
      <c r="AU31"/>
      <c r="AV31"/>
      <c r="AW31"/>
      <c r="AX31"/>
      <c r="AY31" t="s">
        <v>133</v>
      </c>
      <c r="AZ31"/>
      <c r="BA31">
        <f>VLOOKUP(A31,[1]ورقة2!A$3:X$1501,22,0)</f>
        <v>0</v>
      </c>
      <c r="BB31" s="232"/>
      <c r="BC31"/>
      <c r="BD31"/>
    </row>
    <row r="32" spans="1:56" x14ac:dyDescent="0.25">
      <c r="A32">
        <v>302396</v>
      </c>
      <c r="B32" s="125" t="s">
        <v>199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 t="s">
        <v>200</v>
      </c>
      <c r="AA32"/>
      <c r="AB32"/>
      <c r="AC32"/>
      <c r="AD32"/>
      <c r="AE32"/>
      <c r="AF32"/>
      <c r="AG32" t="s">
        <v>200</v>
      </c>
      <c r="AH32"/>
      <c r="AI32"/>
      <c r="AJ32"/>
      <c r="AK32"/>
      <c r="AL32"/>
      <c r="AM32"/>
      <c r="AN32"/>
      <c r="AO32"/>
      <c r="AP32" t="s">
        <v>200</v>
      </c>
      <c r="AQ32" t="s">
        <v>200</v>
      </c>
      <c r="AR32"/>
      <c r="AS32"/>
      <c r="AT32" t="s">
        <v>200</v>
      </c>
      <c r="AU32"/>
      <c r="AV32" t="s">
        <v>200</v>
      </c>
      <c r="AW32"/>
      <c r="AX32"/>
      <c r="AY32" t="s">
        <v>200</v>
      </c>
      <c r="AZ32" t="s">
        <v>200</v>
      </c>
      <c r="BA32">
        <f>VLOOKUP(A32,[1]ورقة2!A$3:X$1501,22,0)</f>
        <v>0</v>
      </c>
      <c r="BB32" s="232"/>
      <c r="BC32"/>
      <c r="BD32"/>
    </row>
    <row r="33" spans="1:59" x14ac:dyDescent="0.25">
      <c r="A33">
        <v>302430</v>
      </c>
      <c r="B33" s="125" t="s">
        <v>199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 t="s">
        <v>134</v>
      </c>
      <c r="AZ33"/>
      <c r="BA33">
        <f>VLOOKUP(A33,[1]ورقة2!A$3:X$1501,22,0)</f>
        <v>0</v>
      </c>
      <c r="BB33" s="232"/>
      <c r="BC33"/>
      <c r="BD33"/>
    </row>
    <row r="34" spans="1:59" x14ac:dyDescent="0.25">
      <c r="A34" s="262">
        <v>302489</v>
      </c>
      <c r="B34" s="125" t="s">
        <v>199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 t="s">
        <v>133</v>
      </c>
      <c r="AR34"/>
      <c r="AS34"/>
      <c r="AT34"/>
      <c r="AU34"/>
      <c r="AV34"/>
      <c r="AW34"/>
      <c r="AX34"/>
      <c r="AY34"/>
      <c r="AZ34"/>
      <c r="BA34">
        <f>VLOOKUP(A34,[1]ورقة2!A$3:X$1501,22,0)</f>
        <v>0</v>
      </c>
      <c r="BB34" s="232"/>
      <c r="BC34"/>
      <c r="BD34"/>
    </row>
    <row r="35" spans="1:59" x14ac:dyDescent="0.25">
      <c r="A35">
        <v>302628</v>
      </c>
      <c r="B35" s="125" t="s">
        <v>199</v>
      </c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 t="s">
        <v>200</v>
      </c>
      <c r="AQ35" t="s">
        <v>200</v>
      </c>
      <c r="AR35"/>
      <c r="AS35"/>
      <c r="AT35"/>
      <c r="AU35"/>
      <c r="AV35"/>
      <c r="AW35"/>
      <c r="AX35"/>
      <c r="AY35"/>
      <c r="AZ35" t="s">
        <v>200</v>
      </c>
      <c r="BA35" t="str">
        <f>VLOOKUP(A35,[1]ورقة2!A$3:X$1501,22,0)</f>
        <v>مستنفذ بنتيجة الفصل الثاني للعام 2020-2021</v>
      </c>
      <c r="BB35" s="232"/>
      <c r="BC35"/>
      <c r="BD35"/>
    </row>
    <row r="36" spans="1:59" x14ac:dyDescent="0.25">
      <c r="A36">
        <v>302744</v>
      </c>
      <c r="B36" s="125" t="s">
        <v>199</v>
      </c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 t="s">
        <v>200</v>
      </c>
      <c r="X36"/>
      <c r="Y36"/>
      <c r="Z36" t="s">
        <v>200</v>
      </c>
      <c r="AA36"/>
      <c r="AB36"/>
      <c r="AC36"/>
      <c r="AD36"/>
      <c r="AE36"/>
      <c r="AF36"/>
      <c r="AG36"/>
      <c r="AH36"/>
      <c r="AI36"/>
      <c r="AJ36"/>
      <c r="AK36"/>
      <c r="AL36"/>
      <c r="AM36"/>
      <c r="AN36" t="s">
        <v>200</v>
      </c>
      <c r="AO36" t="s">
        <v>200</v>
      </c>
      <c r="AP36" t="s">
        <v>200</v>
      </c>
      <c r="AQ36"/>
      <c r="AR36"/>
      <c r="AS36"/>
      <c r="AT36"/>
      <c r="AU36" t="s">
        <v>200</v>
      </c>
      <c r="AV36"/>
      <c r="AW36"/>
      <c r="AX36" t="s">
        <v>200</v>
      </c>
      <c r="AY36"/>
      <c r="AZ36"/>
      <c r="BA36" t="str">
        <f>VLOOKUP(A36,[1]ورقة2!A$3:X$1501,22,0)</f>
        <v>مستنفذ بنتيجة الفصل الثاني للعام 2020-2021</v>
      </c>
      <c r="BB36" s="232"/>
      <c r="BC36"/>
      <c r="BD36"/>
    </row>
    <row r="37" spans="1:59" x14ac:dyDescent="0.25">
      <c r="A37" s="262">
        <v>302765</v>
      </c>
      <c r="B37" s="125" t="s">
        <v>199</v>
      </c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 t="s">
        <v>133</v>
      </c>
      <c r="AQ37"/>
      <c r="AR37"/>
      <c r="AS37"/>
      <c r="AT37"/>
      <c r="AU37" t="s">
        <v>133</v>
      </c>
      <c r="AV37"/>
      <c r="AW37"/>
      <c r="AX37" t="s">
        <v>133</v>
      </c>
      <c r="AY37"/>
      <c r="AZ37"/>
      <c r="BA37">
        <f>VLOOKUP(A37,[1]ورقة2!A$3:X$1501,22,0)</f>
        <v>0</v>
      </c>
      <c r="BB37" s="232"/>
      <c r="BC37"/>
      <c r="BD37"/>
    </row>
    <row r="38" spans="1:59" x14ac:dyDescent="0.25">
      <c r="A38" s="262">
        <v>302900</v>
      </c>
      <c r="B38" s="125" t="s">
        <v>199</v>
      </c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 t="s">
        <v>200</v>
      </c>
      <c r="AI38"/>
      <c r="AJ38"/>
      <c r="AK38"/>
      <c r="AL38"/>
      <c r="AM38"/>
      <c r="AN38"/>
      <c r="AO38"/>
      <c r="AP38" t="s">
        <v>200</v>
      </c>
      <c r="AQ38" t="s">
        <v>200</v>
      </c>
      <c r="AR38"/>
      <c r="AS38"/>
      <c r="AT38"/>
      <c r="AU38"/>
      <c r="AV38"/>
      <c r="AW38"/>
      <c r="AX38"/>
      <c r="AY38"/>
      <c r="AZ38"/>
      <c r="BA38" t="str">
        <f>VLOOKUP(A38,[1]ورقة2!A$3:X$1501,22,0)</f>
        <v>مستنفذ فصل أول 2022-2023</v>
      </c>
      <c r="BB38" s="232"/>
      <c r="BC38"/>
      <c r="BD38"/>
    </row>
    <row r="39" spans="1:59" x14ac:dyDescent="0.25">
      <c r="A39">
        <v>302917</v>
      </c>
      <c r="B39" s="125" t="s">
        <v>199</v>
      </c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 t="s">
        <v>200</v>
      </c>
      <c r="AR39"/>
      <c r="AS39"/>
      <c r="AT39" t="s">
        <v>200</v>
      </c>
      <c r="AU39"/>
      <c r="AV39"/>
      <c r="AW39"/>
      <c r="AX39"/>
      <c r="AY39"/>
      <c r="AZ39"/>
      <c r="BA39">
        <f>VLOOKUP(A39,[1]ورقة2!A$3:X$1501,22,0)</f>
        <v>0</v>
      </c>
      <c r="BB39" s="232"/>
      <c r="BC39"/>
      <c r="BD39"/>
    </row>
    <row r="40" spans="1:59" x14ac:dyDescent="0.25">
      <c r="A40" s="233">
        <v>302938</v>
      </c>
      <c r="B40" s="125" t="s">
        <v>199</v>
      </c>
      <c r="C40" s="233"/>
      <c r="D40" s="233"/>
      <c r="E40" s="233"/>
      <c r="F40" s="233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3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 t="s">
        <v>200</v>
      </c>
      <c r="AW40" s="233"/>
      <c r="AX40" s="233"/>
      <c r="AY40" s="233"/>
      <c r="AZ40" s="233"/>
      <c r="BA40">
        <f>VLOOKUP(A40,[1]ورقة2!A$3:X$1501,22,0)</f>
        <v>0</v>
      </c>
      <c r="BB40" s="232"/>
      <c r="BC40"/>
      <c r="BD40"/>
    </row>
    <row r="41" spans="1:59" x14ac:dyDescent="0.25">
      <c r="A41" s="262">
        <v>302946</v>
      </c>
      <c r="B41" s="125" t="s">
        <v>199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 t="s">
        <v>200</v>
      </c>
      <c r="AQ41"/>
      <c r="AR41"/>
      <c r="AS41"/>
      <c r="AT41"/>
      <c r="AU41"/>
      <c r="AV41"/>
      <c r="AW41"/>
      <c r="AX41"/>
      <c r="AY41"/>
      <c r="AZ41"/>
      <c r="BA41" t="str">
        <f>VLOOKUP(A41,[1]ورقة2!A$3:X$1501,22,0)</f>
        <v>مستنفذ بنتيجة الفصل الثاني للعام 2020-2021</v>
      </c>
      <c r="BB41" s="232"/>
      <c r="BC41"/>
      <c r="BD41"/>
    </row>
    <row r="42" spans="1:59" x14ac:dyDescent="0.25">
      <c r="A42" s="262">
        <v>303332</v>
      </c>
      <c r="B42" s="125" t="s">
        <v>199</v>
      </c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 t="s">
        <v>200</v>
      </c>
      <c r="AR42"/>
      <c r="AS42"/>
      <c r="AT42"/>
      <c r="AU42"/>
      <c r="AV42"/>
      <c r="AW42"/>
      <c r="AX42"/>
      <c r="AY42" t="s">
        <v>200</v>
      </c>
      <c r="AZ42"/>
      <c r="BA42" t="str">
        <f>VLOOKUP(A42,[1]ورقة2!A$3:X$1501,22,0)</f>
        <v>مستنفذ بنتيجة الفصل الثاني للعام 2020-2021</v>
      </c>
      <c r="BB42" s="232"/>
      <c r="BC42"/>
      <c r="BD42"/>
    </row>
    <row r="43" spans="1:59" x14ac:dyDescent="0.25">
      <c r="A43">
        <v>303396</v>
      </c>
      <c r="B43" s="125" t="s">
        <v>199</v>
      </c>
      <c r="C43"/>
      <c r="D43"/>
      <c r="E43"/>
      <c r="F43"/>
      <c r="G43"/>
      <c r="H43"/>
      <c r="I43"/>
      <c r="J43"/>
      <c r="K43"/>
      <c r="L43"/>
      <c r="M43"/>
      <c r="N43"/>
      <c r="O43"/>
      <c r="P43" t="s">
        <v>133</v>
      </c>
      <c r="Q43" t="s">
        <v>133</v>
      </c>
      <c r="R43"/>
      <c r="S43"/>
      <c r="T43"/>
      <c r="U43" t="s">
        <v>133</v>
      </c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>
        <f>VLOOKUP(A43,[1]ورقة2!A$3:X$1501,22,0)</f>
        <v>0</v>
      </c>
      <c r="BB43" s="240"/>
      <c r="BC43" s="240"/>
      <c r="BD43" s="240"/>
      <c r="BE43" s="240"/>
      <c r="BF43" s="240"/>
      <c r="BG43" s="240"/>
    </row>
    <row r="44" spans="1:59" x14ac:dyDescent="0.25">
      <c r="A44" s="233">
        <v>303403</v>
      </c>
      <c r="B44" s="125" t="s">
        <v>199</v>
      </c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  <c r="AK44" s="233"/>
      <c r="AL44" s="233"/>
      <c r="AM44" s="233"/>
      <c r="AN44" s="233"/>
      <c r="AO44" s="233"/>
      <c r="AP44" s="233" t="s">
        <v>134</v>
      </c>
      <c r="AQ44" s="233" t="s">
        <v>134</v>
      </c>
      <c r="AR44" s="233"/>
      <c r="AS44" s="233"/>
      <c r="AT44" s="233"/>
      <c r="AU44" s="233"/>
      <c r="AV44" s="233"/>
      <c r="AW44" s="233" t="s">
        <v>134</v>
      </c>
      <c r="AX44" s="233" t="s">
        <v>134</v>
      </c>
      <c r="AY44" s="233" t="s">
        <v>134</v>
      </c>
      <c r="AZ44" s="233"/>
      <c r="BA44">
        <f>VLOOKUP(A44,[1]ورقة2!A$3:X$1501,22,0)</f>
        <v>0</v>
      </c>
      <c r="BB44" s="232"/>
      <c r="BC44"/>
      <c r="BD44"/>
    </row>
    <row r="45" spans="1:59" x14ac:dyDescent="0.25">
      <c r="A45">
        <v>303428</v>
      </c>
      <c r="B45" s="125" t="s">
        <v>199</v>
      </c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 t="s">
        <v>133</v>
      </c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>
        <f>VLOOKUP(A45,[1]ورقة2!A$3:X$1501,22,0)</f>
        <v>0</v>
      </c>
      <c r="BB45" s="232"/>
      <c r="BC45"/>
      <c r="BD45"/>
    </row>
    <row r="46" spans="1:59" x14ac:dyDescent="0.25">
      <c r="A46">
        <v>303455</v>
      </c>
      <c r="B46" s="125" t="s">
        <v>199</v>
      </c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 t="s">
        <v>133</v>
      </c>
      <c r="AR46"/>
      <c r="AS46"/>
      <c r="AT46"/>
      <c r="AU46"/>
      <c r="AV46"/>
      <c r="AW46" t="s">
        <v>133</v>
      </c>
      <c r="AX46" t="s">
        <v>133</v>
      </c>
      <c r="AY46" t="s">
        <v>131</v>
      </c>
      <c r="AZ46"/>
      <c r="BA46">
        <f>VLOOKUP(A46,[1]ورقة2!A$3:X$1501,22,0)</f>
        <v>0</v>
      </c>
      <c r="BB46" s="232"/>
      <c r="BC46"/>
      <c r="BD46"/>
    </row>
    <row r="47" spans="1:59" x14ac:dyDescent="0.25">
      <c r="A47" s="262">
        <v>303583</v>
      </c>
      <c r="B47" s="125" t="s">
        <v>199</v>
      </c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 t="s">
        <v>133</v>
      </c>
      <c r="AN47"/>
      <c r="AO47"/>
      <c r="AP47" t="s">
        <v>133</v>
      </c>
      <c r="AQ47"/>
      <c r="AR47"/>
      <c r="AS47"/>
      <c r="AT47"/>
      <c r="AU47"/>
      <c r="AV47" t="s">
        <v>133</v>
      </c>
      <c r="AW47"/>
      <c r="AX47"/>
      <c r="AY47" t="s">
        <v>133</v>
      </c>
      <c r="AZ47"/>
      <c r="BA47">
        <f>VLOOKUP(A47,[1]ورقة2!A$3:X$1501,22,0)</f>
        <v>0</v>
      </c>
      <c r="BB47" s="232"/>
      <c r="BC47"/>
      <c r="BD47"/>
    </row>
    <row r="48" spans="1:59" x14ac:dyDescent="0.25">
      <c r="A48" s="262">
        <v>303654</v>
      </c>
      <c r="B48" s="125" t="s">
        <v>199</v>
      </c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 t="s">
        <v>200</v>
      </c>
      <c r="AQ48"/>
      <c r="AR48"/>
      <c r="AS48"/>
      <c r="AT48" t="s">
        <v>200</v>
      </c>
      <c r="AU48"/>
      <c r="AV48" t="s">
        <v>200</v>
      </c>
      <c r="AW48"/>
      <c r="AX48"/>
      <c r="AY48"/>
      <c r="AZ48"/>
      <c r="BA48" t="str">
        <f>VLOOKUP(A48,[1]ورقة2!A$3:X$1501,22,0)</f>
        <v>مستنفذ بنتيجة الفصل الأول للعام 2022-2023</v>
      </c>
      <c r="BB48" s="232"/>
      <c r="BC48"/>
      <c r="BD48"/>
    </row>
    <row r="49" spans="1:59" x14ac:dyDescent="0.25">
      <c r="A49">
        <v>303754</v>
      </c>
      <c r="B49" s="125" t="s">
        <v>199</v>
      </c>
      <c r="C49" t="s">
        <v>133</v>
      </c>
      <c r="D49" t="s">
        <v>133</v>
      </c>
      <c r="E49" t="s">
        <v>133</v>
      </c>
      <c r="F49" t="s">
        <v>133</v>
      </c>
      <c r="G49" t="s">
        <v>133</v>
      </c>
      <c r="H49" t="s">
        <v>133</v>
      </c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>
        <f>VLOOKUP(A49,[1]ورقة2!A$3:X$1501,22,0)</f>
        <v>0</v>
      </c>
      <c r="BB49" s="232"/>
      <c r="BC49"/>
      <c r="BD49"/>
    </row>
    <row r="50" spans="1:59" x14ac:dyDescent="0.25">
      <c r="A50">
        <v>303789</v>
      </c>
      <c r="B50" s="125" t="s">
        <v>199</v>
      </c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 t="s">
        <v>200</v>
      </c>
      <c r="AE50" t="s">
        <v>200</v>
      </c>
      <c r="AF50"/>
      <c r="AG50"/>
      <c r="AH50"/>
      <c r="AI50"/>
      <c r="AJ50"/>
      <c r="AK50"/>
      <c r="AL50"/>
      <c r="AM50"/>
      <c r="AN50"/>
      <c r="AO50" t="s">
        <v>200</v>
      </c>
      <c r="AP50"/>
      <c r="AQ50"/>
      <c r="AR50"/>
      <c r="AS50"/>
      <c r="AT50"/>
      <c r="AU50"/>
      <c r="AV50"/>
      <c r="AW50"/>
      <c r="AX50"/>
      <c r="AY50"/>
      <c r="AZ50"/>
      <c r="BA50" t="str">
        <f>VLOOKUP(A50,[1]ورقة2!A$3:X$1501,22,0)</f>
        <v>مستنفذ بنتيجة الفصل الأول للعام 2021-2022</v>
      </c>
      <c r="BB50" s="232"/>
      <c r="BC50"/>
      <c r="BD50"/>
    </row>
    <row r="51" spans="1:59" x14ac:dyDescent="0.25">
      <c r="A51">
        <v>303792</v>
      </c>
      <c r="B51" s="125" t="s">
        <v>199</v>
      </c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 t="s">
        <v>131</v>
      </c>
      <c r="AP51" t="s">
        <v>131</v>
      </c>
      <c r="AQ51" t="s">
        <v>133</v>
      </c>
      <c r="AR51"/>
      <c r="AS51"/>
      <c r="AT51" t="s">
        <v>131</v>
      </c>
      <c r="AU51" t="s">
        <v>133</v>
      </c>
      <c r="AV51"/>
      <c r="AW51"/>
      <c r="AX51" t="s">
        <v>133</v>
      </c>
      <c r="AY51" t="s">
        <v>133</v>
      </c>
      <c r="AZ51" t="s">
        <v>131</v>
      </c>
      <c r="BA51">
        <f>VLOOKUP(A51,[1]ورقة2!A$3:X$1501,22,0)</f>
        <v>0</v>
      </c>
      <c r="BB51" s="240"/>
      <c r="BC51" s="240"/>
      <c r="BD51" s="240"/>
      <c r="BE51" s="240"/>
      <c r="BF51" s="240"/>
      <c r="BG51" s="240"/>
    </row>
    <row r="52" spans="1:59" x14ac:dyDescent="0.25">
      <c r="A52" s="262">
        <v>303949</v>
      </c>
      <c r="B52" s="125" t="s">
        <v>199</v>
      </c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 t="s">
        <v>133</v>
      </c>
      <c r="AQ52"/>
      <c r="AR52"/>
      <c r="AS52"/>
      <c r="AT52"/>
      <c r="AU52"/>
      <c r="AV52"/>
      <c r="AW52"/>
      <c r="AX52"/>
      <c r="AY52"/>
      <c r="AZ52"/>
      <c r="BA52">
        <f>VLOOKUP(A52,[1]ورقة2!A$3:X$1501,22,0)</f>
        <v>0</v>
      </c>
      <c r="BB52" s="232"/>
      <c r="BC52"/>
      <c r="BD52"/>
    </row>
    <row r="53" spans="1:59" x14ac:dyDescent="0.25">
      <c r="A53">
        <v>303969</v>
      </c>
      <c r="B53" s="125" t="s">
        <v>199</v>
      </c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 t="s">
        <v>134</v>
      </c>
      <c r="AP53" t="s">
        <v>131</v>
      </c>
      <c r="AQ53" t="s">
        <v>133</v>
      </c>
      <c r="AR53"/>
      <c r="AS53"/>
      <c r="AT53"/>
      <c r="AU53"/>
      <c r="AV53"/>
      <c r="AW53"/>
      <c r="AX53"/>
      <c r="AY53" t="s">
        <v>134</v>
      </c>
      <c r="AZ53"/>
      <c r="BA53" t="str">
        <f>VLOOKUP(A53,[1]ورقة2!A$3:X$1501,22,0)</f>
        <v>ضعف الرسوم</v>
      </c>
      <c r="BB53" s="232"/>
      <c r="BC53"/>
      <c r="BD53"/>
    </row>
    <row r="54" spans="1:59" x14ac:dyDescent="0.25">
      <c r="A54">
        <v>304084</v>
      </c>
      <c r="B54" s="125" t="s">
        <v>199</v>
      </c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 t="s">
        <v>133</v>
      </c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>
        <f>VLOOKUP(A54,[1]ورقة2!A$3:X$1501,22,0)</f>
        <v>0</v>
      </c>
      <c r="BB54" s="232"/>
      <c r="BC54"/>
      <c r="BD54"/>
    </row>
    <row r="55" spans="1:59" x14ac:dyDescent="0.25">
      <c r="A55" s="262">
        <v>304338</v>
      </c>
      <c r="B55" s="125" t="s">
        <v>199</v>
      </c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 t="s">
        <v>133</v>
      </c>
      <c r="AQ55" t="s">
        <v>133</v>
      </c>
      <c r="AR55"/>
      <c r="AS55"/>
      <c r="AT55"/>
      <c r="AU55"/>
      <c r="AV55"/>
      <c r="AW55"/>
      <c r="AX55"/>
      <c r="AY55"/>
      <c r="AZ55"/>
      <c r="BA55">
        <f>VLOOKUP(A55,[1]ورقة2!A$3:X$1501,22,0)</f>
        <v>0</v>
      </c>
      <c r="BB55" s="232"/>
      <c r="BC55"/>
      <c r="BD55"/>
    </row>
    <row r="56" spans="1:59" x14ac:dyDescent="0.25">
      <c r="A56">
        <v>304372</v>
      </c>
      <c r="B56" s="125" t="s">
        <v>199</v>
      </c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 t="s">
        <v>200</v>
      </c>
      <c r="AA56"/>
      <c r="AB56"/>
      <c r="AC56"/>
      <c r="AD56"/>
      <c r="AE56"/>
      <c r="AF56"/>
      <c r="AG56" t="s">
        <v>200</v>
      </c>
      <c r="AH56"/>
      <c r="AI56"/>
      <c r="AJ56"/>
      <c r="AK56"/>
      <c r="AL56"/>
      <c r="AM56"/>
      <c r="AN56"/>
      <c r="AO56"/>
      <c r="AP56" t="s">
        <v>200</v>
      </c>
      <c r="AQ56"/>
      <c r="AR56"/>
      <c r="AS56" t="s">
        <v>200</v>
      </c>
      <c r="AT56" t="s">
        <v>200</v>
      </c>
      <c r="AU56"/>
      <c r="AV56"/>
      <c r="AW56"/>
      <c r="AX56" t="s">
        <v>200</v>
      </c>
      <c r="AY56" t="s">
        <v>200</v>
      </c>
      <c r="AZ56" t="s">
        <v>200</v>
      </c>
      <c r="BA56" t="str">
        <f>VLOOKUP(A56,[1]ورقة2!A$3:X$1501,22,0)</f>
        <v>مستنفذ بنتيجة الفصل الثاني للعام 2020-2021</v>
      </c>
      <c r="BB56" s="232"/>
      <c r="BC56"/>
      <c r="BD56"/>
    </row>
    <row r="57" spans="1:59" x14ac:dyDescent="0.25">
      <c r="A57" s="262">
        <v>304541</v>
      </c>
      <c r="B57" s="125" t="s">
        <v>199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 t="s">
        <v>133</v>
      </c>
      <c r="AA57"/>
      <c r="AB57"/>
      <c r="AC57"/>
      <c r="AD57"/>
      <c r="AE57"/>
      <c r="AF57"/>
      <c r="AG57"/>
      <c r="AH57"/>
      <c r="AI57"/>
      <c r="AJ57"/>
      <c r="AK57"/>
      <c r="AL57"/>
      <c r="AM57" t="s">
        <v>133</v>
      </c>
      <c r="AN57"/>
      <c r="AO57"/>
      <c r="AP57" t="s">
        <v>133</v>
      </c>
      <c r="AQ57" t="s">
        <v>133</v>
      </c>
      <c r="AR57"/>
      <c r="AS57"/>
      <c r="AT57"/>
      <c r="AU57"/>
      <c r="AV57"/>
      <c r="AW57"/>
      <c r="AX57"/>
      <c r="AY57" t="s">
        <v>133</v>
      </c>
      <c r="AZ57" t="s">
        <v>133</v>
      </c>
      <c r="BA57">
        <f>VLOOKUP(A57,[1]ورقة2!A$3:X$1501,22,0)</f>
        <v>0</v>
      </c>
      <c r="BB57" s="232"/>
      <c r="BC57"/>
      <c r="BD57"/>
    </row>
    <row r="58" spans="1:59" x14ac:dyDescent="0.25">
      <c r="A58">
        <v>304629</v>
      </c>
      <c r="B58" s="125" t="s">
        <v>199</v>
      </c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 t="s">
        <v>133</v>
      </c>
      <c r="AJ58" t="s">
        <v>133</v>
      </c>
      <c r="AK58"/>
      <c r="AL58"/>
      <c r="AM58"/>
      <c r="AN58"/>
      <c r="AO58" t="s">
        <v>133</v>
      </c>
      <c r="AP58" t="s">
        <v>133</v>
      </c>
      <c r="AQ58" t="s">
        <v>131</v>
      </c>
      <c r="AR58"/>
      <c r="AS58"/>
      <c r="AT58"/>
      <c r="AU58" t="s">
        <v>131</v>
      </c>
      <c r="AV58"/>
      <c r="AW58"/>
      <c r="AX58" t="s">
        <v>133</v>
      </c>
      <c r="AY58"/>
      <c r="AZ58"/>
      <c r="BA58">
        <f>VLOOKUP(A58,[1]ورقة2!A$3:X$1501,22,0)</f>
        <v>0</v>
      </c>
      <c r="BB58" s="232"/>
      <c r="BC58"/>
      <c r="BD58"/>
    </row>
    <row r="59" spans="1:59" x14ac:dyDescent="0.25">
      <c r="A59" s="262">
        <v>304667</v>
      </c>
      <c r="B59" s="125" t="s">
        <v>199</v>
      </c>
      <c r="C59"/>
      <c r="D59" t="s">
        <v>133</v>
      </c>
      <c r="E59"/>
      <c r="F59"/>
      <c r="G59" t="s">
        <v>133</v>
      </c>
      <c r="H59" t="s">
        <v>133</v>
      </c>
      <c r="I59"/>
      <c r="J59"/>
      <c r="K59"/>
      <c r="L59" t="s">
        <v>133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>
        <f>VLOOKUP(A59,[1]ورقة2!A$3:X$1501,22,0)</f>
        <v>0</v>
      </c>
      <c r="BB59" s="232"/>
      <c r="BC59"/>
      <c r="BD59"/>
    </row>
    <row r="60" spans="1:59" x14ac:dyDescent="0.25">
      <c r="A60" s="262">
        <v>304687</v>
      </c>
      <c r="B60" s="125" t="s">
        <v>199</v>
      </c>
      <c r="C60" t="s">
        <v>200</v>
      </c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 t="s">
        <v>200</v>
      </c>
      <c r="AL60"/>
      <c r="AM60"/>
      <c r="AN60"/>
      <c r="AO60" t="s">
        <v>200</v>
      </c>
      <c r="AP60" t="s">
        <v>200</v>
      </c>
      <c r="AQ60" t="s">
        <v>200</v>
      </c>
      <c r="AR60"/>
      <c r="AS60"/>
      <c r="AT60"/>
      <c r="AU60"/>
      <c r="AV60"/>
      <c r="AW60"/>
      <c r="AX60"/>
      <c r="AY60"/>
      <c r="AZ60"/>
      <c r="BA60" t="str">
        <f>VLOOKUP(A60,[1]ورقة2!A$3:X$1501,22,0)</f>
        <v>مستنفذ بنتيجة الفصل الأول للعام 2021-2022</v>
      </c>
      <c r="BB60" s="232"/>
      <c r="BC60"/>
      <c r="BD60"/>
    </row>
    <row r="61" spans="1:59" x14ac:dyDescent="0.25">
      <c r="A61" s="262">
        <v>304734</v>
      </c>
      <c r="B61" s="125" t="s">
        <v>199</v>
      </c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 t="s">
        <v>200</v>
      </c>
      <c r="AU61"/>
      <c r="AV61" t="s">
        <v>200</v>
      </c>
      <c r="AW61"/>
      <c r="AX61"/>
      <c r="AY61"/>
      <c r="AZ61"/>
      <c r="BA61" t="str">
        <f>VLOOKUP(A61,[1]ورقة2!A$3:X$1501,22,0)</f>
        <v>مستنفذ بنتيجة الفصل الثاني للعام 2020-2021</v>
      </c>
      <c r="BB61" s="232"/>
      <c r="BC61"/>
      <c r="BD61"/>
    </row>
    <row r="62" spans="1:59" x14ac:dyDescent="0.25">
      <c r="A62">
        <v>304793</v>
      </c>
      <c r="B62" s="125" t="s">
        <v>199</v>
      </c>
      <c r="C62"/>
      <c r="D62" t="s">
        <v>131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 t="s">
        <v>133</v>
      </c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 t="s">
        <v>133</v>
      </c>
      <c r="AR62"/>
      <c r="AS62"/>
      <c r="AT62"/>
      <c r="AU62"/>
      <c r="AV62" t="s">
        <v>133</v>
      </c>
      <c r="AW62"/>
      <c r="AX62" t="s">
        <v>133</v>
      </c>
      <c r="AY62" t="s">
        <v>133</v>
      </c>
      <c r="AZ62"/>
      <c r="BA62">
        <f>VLOOKUP(A62,[1]ورقة2!A$3:X$1501,22,0)</f>
        <v>0</v>
      </c>
      <c r="BB62" s="232"/>
      <c r="BC62"/>
      <c r="BD62"/>
    </row>
    <row r="63" spans="1:59" x14ac:dyDescent="0.25">
      <c r="A63" s="262">
        <v>304855</v>
      </c>
      <c r="B63" s="125" t="s">
        <v>199</v>
      </c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 t="s">
        <v>133</v>
      </c>
      <c r="AK63"/>
      <c r="AL63"/>
      <c r="AM63"/>
      <c r="AN63"/>
      <c r="AO63"/>
      <c r="AP63" t="s">
        <v>133</v>
      </c>
      <c r="AQ63" t="s">
        <v>133</v>
      </c>
      <c r="AR63"/>
      <c r="AS63"/>
      <c r="AT63"/>
      <c r="AU63"/>
      <c r="AV63"/>
      <c r="AW63"/>
      <c r="AX63" t="s">
        <v>133</v>
      </c>
      <c r="AY63" t="s">
        <v>133</v>
      </c>
      <c r="AZ63"/>
      <c r="BA63">
        <f>VLOOKUP(A63,[1]ورقة2!A$3:X$1501,22,0)</f>
        <v>0</v>
      </c>
      <c r="BB63" s="232"/>
      <c r="BC63"/>
      <c r="BD63"/>
    </row>
    <row r="64" spans="1:59" x14ac:dyDescent="0.25">
      <c r="A64" s="262">
        <v>304937</v>
      </c>
      <c r="B64" s="125" t="s">
        <v>199</v>
      </c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 t="s">
        <v>200</v>
      </c>
      <c r="AQ64"/>
      <c r="AR64"/>
      <c r="AS64"/>
      <c r="AT64"/>
      <c r="AU64"/>
      <c r="AV64"/>
      <c r="AW64"/>
      <c r="AX64"/>
      <c r="AY64"/>
      <c r="AZ64"/>
      <c r="BA64" t="str">
        <f>VLOOKUP(A64,[1]ورقة2!A$3:X$1501,22,0)</f>
        <v>مستنفذ بنتيجة امتحانات الفصل الثاني للعام 2022-2023</v>
      </c>
      <c r="BB64" s="232"/>
      <c r="BC64"/>
      <c r="BD64"/>
    </row>
    <row r="65" spans="1:59" x14ac:dyDescent="0.25">
      <c r="A65">
        <v>305040</v>
      </c>
      <c r="B65" s="125" t="s">
        <v>199</v>
      </c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 t="s">
        <v>200</v>
      </c>
      <c r="AJ65"/>
      <c r="AK65"/>
      <c r="AL65"/>
      <c r="AM65"/>
      <c r="AN65"/>
      <c r="AO65"/>
      <c r="AP65"/>
      <c r="AQ65" t="s">
        <v>200</v>
      </c>
      <c r="AR65"/>
      <c r="AS65"/>
      <c r="AT65"/>
      <c r="AU65"/>
      <c r="AV65"/>
      <c r="AW65"/>
      <c r="AX65"/>
      <c r="AY65"/>
      <c r="AZ65"/>
      <c r="BA65" t="str">
        <f>VLOOKUP(A65,[1]ورقة2!A$3:X$1501,22,0)</f>
        <v>مستنفذ بنتيجة الفصل الثاني للعام 2020-2021</v>
      </c>
      <c r="BB65" s="232"/>
      <c r="BC65"/>
      <c r="BD65"/>
    </row>
    <row r="66" spans="1:59" x14ac:dyDescent="0.25">
      <c r="A66">
        <v>305054</v>
      </c>
      <c r="B66" s="125" t="s">
        <v>199</v>
      </c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 t="s">
        <v>133</v>
      </c>
      <c r="AY66"/>
      <c r="AZ66"/>
      <c r="BA66">
        <f>VLOOKUP(A66,[1]ورقة2!A$3:X$1501,22,0)</f>
        <v>0</v>
      </c>
      <c r="BB66" s="232"/>
      <c r="BC66"/>
      <c r="BD66"/>
    </row>
    <row r="67" spans="1:59" x14ac:dyDescent="0.25">
      <c r="A67" s="262">
        <v>305255</v>
      </c>
      <c r="B67" s="125" t="s">
        <v>199</v>
      </c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 t="s">
        <v>133</v>
      </c>
      <c r="AR67"/>
      <c r="AS67"/>
      <c r="AT67"/>
      <c r="AU67"/>
      <c r="AV67"/>
      <c r="AW67"/>
      <c r="AX67"/>
      <c r="AY67"/>
      <c r="AZ67"/>
      <c r="BA67">
        <f>VLOOKUP(A67,[1]ورقة2!A$3:X$1501,22,0)</f>
        <v>0</v>
      </c>
      <c r="BB67" s="232"/>
      <c r="BC67"/>
      <c r="BD67"/>
    </row>
    <row r="68" spans="1:59" x14ac:dyDescent="0.25">
      <c r="A68" s="262">
        <v>305317</v>
      </c>
      <c r="B68" s="125" t="s">
        <v>199</v>
      </c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 t="s">
        <v>200</v>
      </c>
      <c r="AH68"/>
      <c r="AI68"/>
      <c r="AJ68"/>
      <c r="AK68"/>
      <c r="AL68"/>
      <c r="AM68"/>
      <c r="AN68"/>
      <c r="AO68"/>
      <c r="AP68" t="s">
        <v>200</v>
      </c>
      <c r="AQ68" t="s">
        <v>200</v>
      </c>
      <c r="AR68"/>
      <c r="AS68"/>
      <c r="AT68"/>
      <c r="AU68"/>
      <c r="AV68"/>
      <c r="AW68"/>
      <c r="AX68"/>
      <c r="AY68"/>
      <c r="AZ68"/>
      <c r="BA68" t="str">
        <f>VLOOKUP(A68,[1]ورقة2!A$3:X$1501,22,0)</f>
        <v>مستنفذ بنتيجة الفصل الثاني للعام 2020-2021</v>
      </c>
      <c r="BB68" s="232"/>
      <c r="BC68"/>
      <c r="BD68"/>
    </row>
    <row r="69" spans="1:59" x14ac:dyDescent="0.25">
      <c r="A69" s="262">
        <v>305442</v>
      </c>
      <c r="B69" s="125" t="s">
        <v>199</v>
      </c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 t="s">
        <v>200</v>
      </c>
      <c r="AD69"/>
      <c r="AE69"/>
      <c r="AF69"/>
      <c r="AG69"/>
      <c r="AH69"/>
      <c r="AI69" t="s">
        <v>200</v>
      </c>
      <c r="AJ69"/>
      <c r="AK69"/>
      <c r="AL69"/>
      <c r="AM69"/>
      <c r="AN69"/>
      <c r="AO69"/>
      <c r="AP69" t="s">
        <v>200</v>
      </c>
      <c r="AQ69"/>
      <c r="AR69"/>
      <c r="AS69"/>
      <c r="AT69"/>
      <c r="AU69"/>
      <c r="AV69"/>
      <c r="AW69"/>
      <c r="AX69"/>
      <c r="AY69" t="s">
        <v>200</v>
      </c>
      <c r="AZ69"/>
      <c r="BA69" t="str">
        <f>VLOOKUP(A69,[1]ورقة2!A$3:X$1501,22,0)</f>
        <v>مستنفذ بنتيجة الفصل الثاني للعام 2020-2021</v>
      </c>
      <c r="BB69" s="232"/>
      <c r="BC69"/>
      <c r="BD69"/>
    </row>
    <row r="70" spans="1:59" x14ac:dyDescent="0.25">
      <c r="A70" s="262">
        <v>305516</v>
      </c>
      <c r="B70" s="125" t="s">
        <v>199</v>
      </c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 t="s">
        <v>200</v>
      </c>
      <c r="AL70"/>
      <c r="AM70"/>
      <c r="AN70"/>
      <c r="AO70"/>
      <c r="AP70"/>
      <c r="AQ70" t="s">
        <v>200</v>
      </c>
      <c r="AR70"/>
      <c r="AS70"/>
      <c r="AT70"/>
      <c r="AU70" t="s">
        <v>200</v>
      </c>
      <c r="AV70"/>
      <c r="AW70"/>
      <c r="AX70"/>
      <c r="AY70" t="s">
        <v>200</v>
      </c>
      <c r="AZ70"/>
      <c r="BA70" t="str">
        <f>VLOOKUP(A70,[1]ورقة2!A$3:X$1501,22,0)</f>
        <v>مستنفذ بنتيجة الفصل الأول للعام 2021-2022</v>
      </c>
      <c r="BB70" s="232"/>
      <c r="BC70"/>
      <c r="BD70"/>
    </row>
    <row r="71" spans="1:59" x14ac:dyDescent="0.25">
      <c r="A71">
        <v>305702</v>
      </c>
      <c r="B71" s="125" t="s">
        <v>199</v>
      </c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 t="s">
        <v>134</v>
      </c>
      <c r="AZ71"/>
      <c r="BA71">
        <f>VLOOKUP(A71,[1]ورقة2!A$3:X$1501,22,0)</f>
        <v>0</v>
      </c>
      <c r="BB71" s="232"/>
      <c r="BC71"/>
      <c r="BD71"/>
    </row>
    <row r="72" spans="1:59" x14ac:dyDescent="0.25">
      <c r="A72" s="262">
        <v>305738</v>
      </c>
      <c r="B72" s="125" t="s">
        <v>199</v>
      </c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 t="s">
        <v>133</v>
      </c>
      <c r="AQ72" t="s">
        <v>133</v>
      </c>
      <c r="AR72"/>
      <c r="AS72"/>
      <c r="AT72" t="s">
        <v>133</v>
      </c>
      <c r="AU72"/>
      <c r="AV72"/>
      <c r="AW72"/>
      <c r="AX72"/>
      <c r="AY72"/>
      <c r="AZ72"/>
      <c r="BA72">
        <f>VLOOKUP(A72,[1]ورقة2!A$3:X$1501,22,0)</f>
        <v>0</v>
      </c>
      <c r="BB72" s="232"/>
      <c r="BC72"/>
      <c r="BD72"/>
    </row>
    <row r="73" spans="1:59" x14ac:dyDescent="0.25">
      <c r="A73">
        <v>305740</v>
      </c>
      <c r="B73" s="125" t="s">
        <v>199</v>
      </c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 t="s">
        <v>200</v>
      </c>
      <c r="AI73"/>
      <c r="AJ73"/>
      <c r="AK73"/>
      <c r="AL73"/>
      <c r="AM73"/>
      <c r="AN73"/>
      <c r="AO73"/>
      <c r="AP73"/>
      <c r="AQ73" t="s">
        <v>200</v>
      </c>
      <c r="AR73"/>
      <c r="AS73"/>
      <c r="AT73"/>
      <c r="AU73"/>
      <c r="AV73"/>
      <c r="AW73"/>
      <c r="AX73"/>
      <c r="AY73" t="s">
        <v>200</v>
      </c>
      <c r="AZ73" t="s">
        <v>200</v>
      </c>
      <c r="BA73" t="str">
        <f>VLOOKUP(A73,[1]ورقة2!A$3:X$1501,22,0)</f>
        <v>مستنفذ بنتيجة الفصل الثاني للعام 2021-2022</v>
      </c>
      <c r="BB73" s="232"/>
      <c r="BC73"/>
      <c r="BD73"/>
    </row>
    <row r="74" spans="1:59" x14ac:dyDescent="0.25">
      <c r="A74">
        <v>306045</v>
      </c>
      <c r="B74" s="125" t="s">
        <v>199</v>
      </c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 t="s">
        <v>134</v>
      </c>
      <c r="AR74"/>
      <c r="AS74" t="s">
        <v>134</v>
      </c>
      <c r="AT74"/>
      <c r="AU74"/>
      <c r="AV74"/>
      <c r="AW74"/>
      <c r="AX74"/>
      <c r="AY74"/>
      <c r="AZ74"/>
      <c r="BA74">
        <f>VLOOKUP(A74,[1]ورقة2!A$3:X$1501,22,0)</f>
        <v>0</v>
      </c>
      <c r="BB74" s="232"/>
      <c r="BC74"/>
      <c r="BD74"/>
    </row>
    <row r="75" spans="1:59" x14ac:dyDescent="0.25">
      <c r="A75">
        <v>306069</v>
      </c>
      <c r="B75" s="125" t="s">
        <v>199</v>
      </c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 t="s">
        <v>200</v>
      </c>
      <c r="AQ75" t="s">
        <v>200</v>
      </c>
      <c r="AR75"/>
      <c r="AS75"/>
      <c r="AT75"/>
      <c r="AU75"/>
      <c r="AV75"/>
      <c r="AW75"/>
      <c r="AX75" t="s">
        <v>200</v>
      </c>
      <c r="AY75"/>
      <c r="AZ75"/>
      <c r="BA75">
        <f>VLOOKUP(A75,[1]ورقة2!A$3:X$1501,22,0)</f>
        <v>0</v>
      </c>
      <c r="BB75" s="240"/>
      <c r="BC75" s="240"/>
      <c r="BD75" s="240"/>
      <c r="BE75" s="240"/>
      <c r="BF75" s="240"/>
      <c r="BG75" s="240"/>
    </row>
    <row r="76" spans="1:59" x14ac:dyDescent="0.25">
      <c r="A76" s="262">
        <v>306174</v>
      </c>
      <c r="B76" s="125" t="s">
        <v>199</v>
      </c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 t="s">
        <v>200</v>
      </c>
      <c r="AZ76"/>
      <c r="BA76" t="str">
        <f>VLOOKUP(A76,[1]ورقة2!A$3:X$1501,22,0)</f>
        <v>مستنفذ فصل أول 2022-2023</v>
      </c>
      <c r="BB76" s="232"/>
      <c r="BC76"/>
      <c r="BD76"/>
    </row>
    <row r="77" spans="1:59" x14ac:dyDescent="0.25">
      <c r="A77" s="233">
        <v>306302</v>
      </c>
      <c r="B77" s="125" t="s">
        <v>199</v>
      </c>
      <c r="C77" s="233"/>
      <c r="D77" s="233"/>
      <c r="E77" s="233"/>
      <c r="F77" s="233"/>
      <c r="G77" s="233"/>
      <c r="H77" s="233"/>
      <c r="I77" s="233"/>
      <c r="J77" s="233"/>
      <c r="K77" s="233"/>
      <c r="L77" s="233"/>
      <c r="M77" s="233"/>
      <c r="N77" s="233"/>
      <c r="O77" s="233"/>
      <c r="P77" s="233"/>
      <c r="Q77" s="233"/>
      <c r="R77" s="233"/>
      <c r="S77" s="233"/>
      <c r="T77" s="233"/>
      <c r="U77" s="233"/>
      <c r="V77" s="233"/>
      <c r="W77" s="233"/>
      <c r="X77" s="233"/>
      <c r="Y77" s="233"/>
      <c r="Z77" s="233"/>
      <c r="AA77" s="233"/>
      <c r="AB77" s="233"/>
      <c r="AC77" s="233"/>
      <c r="AD77" s="233"/>
      <c r="AE77" s="233"/>
      <c r="AF77" s="233"/>
      <c r="AG77" s="233"/>
      <c r="AH77" s="233"/>
      <c r="AI77" s="233"/>
      <c r="AJ77" s="233"/>
      <c r="AK77" s="233"/>
      <c r="AL77" s="233"/>
      <c r="AM77" s="233"/>
      <c r="AN77" s="233"/>
      <c r="AO77" s="233"/>
      <c r="AP77" s="233" t="s">
        <v>200</v>
      </c>
      <c r="AQ77" s="233" t="s">
        <v>200</v>
      </c>
      <c r="AR77" s="233"/>
      <c r="AS77" s="233"/>
      <c r="AT77" s="233"/>
      <c r="AU77" s="233"/>
      <c r="AV77" s="233" t="s">
        <v>200</v>
      </c>
      <c r="AW77" s="233"/>
      <c r="AX77" s="233" t="s">
        <v>200</v>
      </c>
      <c r="AY77" s="233" t="s">
        <v>200</v>
      </c>
      <c r="AZ77" s="233"/>
      <c r="BA77" t="str">
        <f>VLOOKUP(A77,[1]ورقة2!A$3:X$1501,22,0)</f>
        <v>اعادة ارتباط الفصل الأول 2023-2024</v>
      </c>
      <c r="BB77" s="232"/>
      <c r="BC77"/>
      <c r="BD77"/>
    </row>
    <row r="78" spans="1:59" x14ac:dyDescent="0.25">
      <c r="A78" s="233">
        <v>306402</v>
      </c>
      <c r="B78" s="125" t="s">
        <v>199</v>
      </c>
      <c r="C78" s="233"/>
      <c r="D78" s="233"/>
      <c r="E78" s="233"/>
      <c r="F78" s="233"/>
      <c r="G78" s="233"/>
      <c r="H78" s="233"/>
      <c r="I78" s="233"/>
      <c r="J78" s="233"/>
      <c r="K78" s="233"/>
      <c r="L78" s="233"/>
      <c r="M78" s="233"/>
      <c r="N78" s="233"/>
      <c r="O78" s="233"/>
      <c r="P78" s="233"/>
      <c r="Q78" s="233"/>
      <c r="R78" s="233"/>
      <c r="S78" s="233"/>
      <c r="T78" s="233"/>
      <c r="U78" s="233"/>
      <c r="V78" s="233"/>
      <c r="W78" s="233"/>
      <c r="X78" s="233"/>
      <c r="Y78" s="233"/>
      <c r="Z78" s="233" t="s">
        <v>200</v>
      </c>
      <c r="AA78" s="233"/>
      <c r="AB78" s="233"/>
      <c r="AC78" s="233"/>
      <c r="AD78" s="233" t="s">
        <v>200</v>
      </c>
      <c r="AE78" s="233"/>
      <c r="AF78" s="233"/>
      <c r="AG78" s="233" t="s">
        <v>200</v>
      </c>
      <c r="AH78" s="233"/>
      <c r="AI78" s="233"/>
      <c r="AJ78" s="233"/>
      <c r="AK78" s="233"/>
      <c r="AL78" s="233"/>
      <c r="AM78" s="233"/>
      <c r="AN78" s="233"/>
      <c r="AO78" s="233"/>
      <c r="AP78" s="233"/>
      <c r="AQ78" s="233" t="s">
        <v>200</v>
      </c>
      <c r="AR78" s="233"/>
      <c r="AS78" s="233"/>
      <c r="AT78" s="233"/>
      <c r="AU78" s="233"/>
      <c r="AV78" s="233"/>
      <c r="AW78" s="233"/>
      <c r="AX78" s="233"/>
      <c r="AY78" s="233" t="s">
        <v>200</v>
      </c>
      <c r="AZ78" s="233"/>
      <c r="BA78" t="str">
        <f>VLOOKUP(A78,[1]ورقة2!A$3:X$1501,22,0)</f>
        <v>مستنفذ بنتيجة الفصل الثاني للعام 2021-2022</v>
      </c>
      <c r="BB78" s="232"/>
      <c r="BC78"/>
      <c r="BD78"/>
    </row>
    <row r="79" spans="1:59" x14ac:dyDescent="0.25">
      <c r="A79" s="262">
        <v>306421</v>
      </c>
      <c r="B79" s="125" t="s">
        <v>199</v>
      </c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 t="s">
        <v>200</v>
      </c>
      <c r="AJ79"/>
      <c r="AK79"/>
      <c r="AL79"/>
      <c r="AM79"/>
      <c r="AN79"/>
      <c r="AO79"/>
      <c r="AP79" t="s">
        <v>200</v>
      </c>
      <c r="AQ79" t="s">
        <v>200</v>
      </c>
      <c r="AR79"/>
      <c r="AS79"/>
      <c r="AT79"/>
      <c r="AU79"/>
      <c r="AV79"/>
      <c r="AW79"/>
      <c r="AX79"/>
      <c r="AY79"/>
      <c r="AZ79"/>
      <c r="BA79" t="str">
        <f>VLOOKUP(A79,[1]ورقة2!A$3:X$1501,22,0)</f>
        <v>مستنفذ بنتيجة الفصل الأول للعام 2021-2022</v>
      </c>
      <c r="BB79" s="232"/>
      <c r="BC79"/>
      <c r="BD79"/>
    </row>
    <row r="80" spans="1:59" x14ac:dyDescent="0.25">
      <c r="A80" s="262">
        <v>306511</v>
      </c>
      <c r="B80" s="125" t="s">
        <v>199</v>
      </c>
      <c r="C80"/>
      <c r="D80"/>
      <c r="E80"/>
      <c r="F80"/>
      <c r="G80"/>
      <c r="H80"/>
      <c r="I80"/>
      <c r="J80"/>
      <c r="K80"/>
      <c r="L80"/>
      <c r="M80"/>
      <c r="N80"/>
      <c r="O80"/>
      <c r="P80" t="s">
        <v>200</v>
      </c>
      <c r="Q80"/>
      <c r="R80"/>
      <c r="S80"/>
      <c r="T80"/>
      <c r="U80"/>
      <c r="V80"/>
      <c r="W80"/>
      <c r="X80"/>
      <c r="Y80"/>
      <c r="Z80"/>
      <c r="AA80"/>
      <c r="AB80"/>
      <c r="AC80"/>
      <c r="AD80" t="s">
        <v>200</v>
      </c>
      <c r="AE80"/>
      <c r="AF80"/>
      <c r="AG80"/>
      <c r="AH80"/>
      <c r="AI80"/>
      <c r="AJ80"/>
      <c r="AK80"/>
      <c r="AL80"/>
      <c r="AM80"/>
      <c r="AN80"/>
      <c r="AO80" t="s">
        <v>200</v>
      </c>
      <c r="AP80"/>
      <c r="AQ80" t="s">
        <v>200</v>
      </c>
      <c r="AR80"/>
      <c r="AS80"/>
      <c r="AT80" t="s">
        <v>200</v>
      </c>
      <c r="AU80"/>
      <c r="AV80"/>
      <c r="AW80"/>
      <c r="AX80"/>
      <c r="AY80"/>
      <c r="AZ80"/>
      <c r="BA80" t="str">
        <f>VLOOKUP(A80,[1]ورقة2!A$3:X$1501,22,0)</f>
        <v>مستنفذ بنتيجة امتحانات الفصل الثاني للعام 2022-2023</v>
      </c>
      <c r="BB80" s="232"/>
      <c r="BC80"/>
      <c r="BD80"/>
    </row>
    <row r="81" spans="1:59" x14ac:dyDescent="0.25">
      <c r="A81" s="262">
        <v>306524</v>
      </c>
      <c r="B81" s="125" t="s">
        <v>199</v>
      </c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 t="s">
        <v>200</v>
      </c>
      <c r="AE81"/>
      <c r="AF81"/>
      <c r="AG81"/>
      <c r="AH81"/>
      <c r="AI81"/>
      <c r="AJ81"/>
      <c r="AK81"/>
      <c r="AL81"/>
      <c r="AM81" t="s">
        <v>200</v>
      </c>
      <c r="AN81"/>
      <c r="AO81"/>
      <c r="AP81"/>
      <c r="AQ81"/>
      <c r="AR81"/>
      <c r="AS81"/>
      <c r="AT81"/>
      <c r="AU81" t="s">
        <v>200</v>
      </c>
      <c r="AV81" t="s">
        <v>200</v>
      </c>
      <c r="AW81" t="s">
        <v>200</v>
      </c>
      <c r="AX81" t="s">
        <v>200</v>
      </c>
      <c r="AY81" t="s">
        <v>200</v>
      </c>
      <c r="AZ81" t="s">
        <v>200</v>
      </c>
      <c r="BA81" t="str">
        <f>VLOOKUP(A81,[1]ورقة2!A$3:X$1501,22,0)</f>
        <v>مستنفذ بنتيجة الفصل الثاني للعام 2021-2022</v>
      </c>
      <c r="BB81" s="232"/>
      <c r="BC81"/>
      <c r="BD81"/>
    </row>
    <row r="82" spans="1:59" x14ac:dyDescent="0.25">
      <c r="A82">
        <v>306529</v>
      </c>
      <c r="B82" s="125" t="s">
        <v>199</v>
      </c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 t="s">
        <v>200</v>
      </c>
      <c r="AP82" t="s">
        <v>200</v>
      </c>
      <c r="AQ82" t="s">
        <v>200</v>
      </c>
      <c r="AR82"/>
      <c r="AS82"/>
      <c r="AT82" t="s">
        <v>200</v>
      </c>
      <c r="AU82" t="s">
        <v>200</v>
      </c>
      <c r="AV82"/>
      <c r="AW82"/>
      <c r="AX82"/>
      <c r="AY82" t="s">
        <v>200</v>
      </c>
      <c r="AZ82"/>
      <c r="BA82" t="str">
        <f>VLOOKUP(A82,[1]ورقة2!A$3:X$1501,22,0)</f>
        <v>مستنفذ بنتيجة الفصل الأول للعام 2021-2022</v>
      </c>
      <c r="BB82" s="232"/>
      <c r="BC82"/>
      <c r="BD82"/>
    </row>
    <row r="83" spans="1:59" x14ac:dyDescent="0.25">
      <c r="A83">
        <v>306614</v>
      </c>
      <c r="B83" s="125" t="s">
        <v>199</v>
      </c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 t="s">
        <v>133</v>
      </c>
      <c r="AM83"/>
      <c r="AN83"/>
      <c r="AO83"/>
      <c r="AP83"/>
      <c r="AQ83" t="s">
        <v>133</v>
      </c>
      <c r="AR83"/>
      <c r="AS83"/>
      <c r="AT83"/>
      <c r="AU83"/>
      <c r="AV83" t="s">
        <v>133</v>
      </c>
      <c r="AW83"/>
      <c r="AX83" t="s">
        <v>133</v>
      </c>
      <c r="AY83"/>
      <c r="AZ83"/>
      <c r="BA83">
        <f>VLOOKUP(A83,[1]ورقة2!A$3:X$1501,22,0)</f>
        <v>0</v>
      </c>
      <c r="BB83" s="232"/>
      <c r="BC83"/>
      <c r="BD83"/>
    </row>
    <row r="84" spans="1:59" x14ac:dyDescent="0.25">
      <c r="A84" s="262">
        <v>306701</v>
      </c>
      <c r="B84" s="125" t="s">
        <v>199</v>
      </c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 t="s">
        <v>133</v>
      </c>
      <c r="AQ84" t="s">
        <v>133</v>
      </c>
      <c r="AR84"/>
      <c r="AS84"/>
      <c r="AT84"/>
      <c r="AU84"/>
      <c r="AV84"/>
      <c r="AW84"/>
      <c r="AX84" t="s">
        <v>133</v>
      </c>
      <c r="AY84" t="s">
        <v>133</v>
      </c>
      <c r="AZ84"/>
      <c r="BA84">
        <f>VLOOKUP(A84,[1]ورقة2!A$3:X$1501,22,0)</f>
        <v>0</v>
      </c>
      <c r="BB84" s="232"/>
      <c r="BC84"/>
      <c r="BD84"/>
    </row>
    <row r="85" spans="1:59" x14ac:dyDescent="0.25">
      <c r="A85" s="262">
        <v>306983</v>
      </c>
      <c r="B85" s="125" t="s">
        <v>199</v>
      </c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 t="s">
        <v>133</v>
      </c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>
        <f>VLOOKUP(A85,[1]ورقة2!A$3:X$1501,22,0)</f>
        <v>0</v>
      </c>
      <c r="BB85" s="232"/>
      <c r="BC85"/>
      <c r="BD85"/>
    </row>
    <row r="86" spans="1:59" x14ac:dyDescent="0.25">
      <c r="A86">
        <v>307083</v>
      </c>
      <c r="B86" s="125" t="s">
        <v>199</v>
      </c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 t="s">
        <v>134</v>
      </c>
      <c r="AQ86"/>
      <c r="AR86"/>
      <c r="AS86"/>
      <c r="AT86"/>
      <c r="AU86"/>
      <c r="AV86"/>
      <c r="AW86"/>
      <c r="AX86"/>
      <c r="AY86"/>
      <c r="AZ86"/>
      <c r="BA86">
        <f>VLOOKUP(A86,[1]ورقة2!A$3:X$1501,22,0)</f>
        <v>0</v>
      </c>
      <c r="BB86" s="232"/>
      <c r="BC86"/>
      <c r="BD86"/>
    </row>
    <row r="87" spans="1:59" x14ac:dyDescent="0.25">
      <c r="A87">
        <v>307087</v>
      </c>
      <c r="B87" s="125" t="s">
        <v>199</v>
      </c>
      <c r="C87" t="s">
        <v>133</v>
      </c>
      <c r="D87" t="s">
        <v>133</v>
      </c>
      <c r="E87"/>
      <c r="F87"/>
      <c r="G87"/>
      <c r="H87" t="s">
        <v>133</v>
      </c>
      <c r="I87"/>
      <c r="J87"/>
      <c r="K87"/>
      <c r="L87"/>
      <c r="M87"/>
      <c r="N87"/>
      <c r="O87" t="s">
        <v>133</v>
      </c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 t="s">
        <v>133</v>
      </c>
      <c r="AP87"/>
      <c r="AQ87"/>
      <c r="AR87"/>
      <c r="AS87" t="s">
        <v>133</v>
      </c>
      <c r="AT87"/>
      <c r="AU87"/>
      <c r="AV87"/>
      <c r="AW87"/>
      <c r="AX87"/>
      <c r="AY87"/>
      <c r="AZ87"/>
      <c r="BA87">
        <f>VLOOKUP(A87,[1]ورقة2!A$3:X$1501,22,0)</f>
        <v>0</v>
      </c>
      <c r="BB87" s="232"/>
      <c r="BC87"/>
      <c r="BD87"/>
    </row>
    <row r="88" spans="1:59" x14ac:dyDescent="0.25">
      <c r="A88">
        <v>307140</v>
      </c>
      <c r="B88" s="125" t="s">
        <v>199</v>
      </c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 t="s">
        <v>133</v>
      </c>
      <c r="AB88"/>
      <c r="AC88"/>
      <c r="AD88"/>
      <c r="AE88"/>
      <c r="AF88"/>
      <c r="AG88"/>
      <c r="AH88"/>
      <c r="AI88"/>
      <c r="AJ88"/>
      <c r="AK88"/>
      <c r="AL88"/>
      <c r="AM88" t="s">
        <v>133</v>
      </c>
      <c r="AN88"/>
      <c r="AO88"/>
      <c r="AP88"/>
      <c r="AQ88" t="s">
        <v>133</v>
      </c>
      <c r="AR88"/>
      <c r="AS88"/>
      <c r="AT88"/>
      <c r="AU88"/>
      <c r="AV88"/>
      <c r="AW88" t="s">
        <v>133</v>
      </c>
      <c r="AX88"/>
      <c r="AY88" t="s">
        <v>133</v>
      </c>
      <c r="AZ88"/>
      <c r="BA88">
        <f>VLOOKUP(A88,[1]ورقة2!A$3:X$1501,22,0)</f>
        <v>0</v>
      </c>
      <c r="BB88" s="232"/>
      <c r="BC88"/>
      <c r="BD88"/>
    </row>
    <row r="89" spans="1:59" x14ac:dyDescent="0.25">
      <c r="A89">
        <v>307172</v>
      </c>
      <c r="B89" s="125" t="s">
        <v>199</v>
      </c>
      <c r="C89"/>
      <c r="D89" t="s">
        <v>133</v>
      </c>
      <c r="E89"/>
      <c r="F89"/>
      <c r="G89"/>
      <c r="H89" t="s">
        <v>133</v>
      </c>
      <c r="I89"/>
      <c r="J89"/>
      <c r="K89"/>
      <c r="L89" t="s">
        <v>133</v>
      </c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 t="s">
        <v>200</v>
      </c>
      <c r="AP89" t="s">
        <v>200</v>
      </c>
      <c r="AQ89"/>
      <c r="AR89"/>
      <c r="AS89"/>
      <c r="AT89"/>
      <c r="AU89" t="s">
        <v>200</v>
      </c>
      <c r="AV89" t="s">
        <v>133</v>
      </c>
      <c r="AW89"/>
      <c r="AX89" t="s">
        <v>200</v>
      </c>
      <c r="AY89"/>
      <c r="AZ89"/>
      <c r="BA89">
        <f>VLOOKUP(A89,[1]ورقة2!A$3:X$1501,22,0)</f>
        <v>0</v>
      </c>
      <c r="BB89" s="232"/>
      <c r="BC89"/>
      <c r="BD89"/>
    </row>
    <row r="90" spans="1:59" x14ac:dyDescent="0.25">
      <c r="A90" s="262">
        <v>307192</v>
      </c>
      <c r="B90" s="125" t="s">
        <v>199</v>
      </c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 t="s">
        <v>133</v>
      </c>
      <c r="AJ90" t="s">
        <v>133</v>
      </c>
      <c r="AK90"/>
      <c r="AL90"/>
      <c r="AM90"/>
      <c r="AN90"/>
      <c r="AO90"/>
      <c r="AP90" t="s">
        <v>133</v>
      </c>
      <c r="AQ90" t="s">
        <v>133</v>
      </c>
      <c r="AR90"/>
      <c r="AS90"/>
      <c r="AT90"/>
      <c r="AU90"/>
      <c r="AV90" t="s">
        <v>133</v>
      </c>
      <c r="AW90"/>
      <c r="AX90"/>
      <c r="AY90" t="s">
        <v>133</v>
      </c>
      <c r="AZ90"/>
      <c r="BA90">
        <f>VLOOKUP(A90,[1]ورقة2!A$3:X$1501,22,0)</f>
        <v>0</v>
      </c>
      <c r="BB90" s="232"/>
      <c r="BC90"/>
      <c r="BD90"/>
    </row>
    <row r="91" spans="1:59" x14ac:dyDescent="0.25">
      <c r="A91">
        <v>307404</v>
      </c>
      <c r="B91" s="125" t="s">
        <v>199</v>
      </c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 t="s">
        <v>200</v>
      </c>
      <c r="AI91"/>
      <c r="AJ91"/>
      <c r="AK91"/>
      <c r="AL91"/>
      <c r="AM91"/>
      <c r="AN91"/>
      <c r="AO91"/>
      <c r="AP91" t="s">
        <v>200</v>
      </c>
      <c r="AQ91"/>
      <c r="AR91" t="s">
        <v>200</v>
      </c>
      <c r="AS91"/>
      <c r="AT91" t="s">
        <v>200</v>
      </c>
      <c r="AU91"/>
      <c r="AV91" t="s">
        <v>200</v>
      </c>
      <c r="AW91" t="s">
        <v>200</v>
      </c>
      <c r="AX91" t="s">
        <v>200</v>
      </c>
      <c r="AY91"/>
      <c r="AZ91"/>
      <c r="BA91">
        <f>VLOOKUP(A91,[1]ورقة2!A$3:X$1501,22,0)</f>
        <v>0</v>
      </c>
      <c r="BB91" s="232"/>
      <c r="BC91"/>
      <c r="BD91"/>
    </row>
    <row r="92" spans="1:59" x14ac:dyDescent="0.25">
      <c r="A92">
        <v>307596</v>
      </c>
      <c r="B92" s="125" t="s">
        <v>199</v>
      </c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 t="s">
        <v>200</v>
      </c>
      <c r="AZ92"/>
      <c r="BA92" t="str">
        <f>VLOOKUP(A92,[1]ورقة2!A$3:X$1501,22,0)</f>
        <v>مستنفذ بنتيجة الفصل الثاني للعام 2020-2021</v>
      </c>
      <c r="BB92" s="232"/>
      <c r="BC92"/>
      <c r="BD92"/>
    </row>
    <row r="93" spans="1:59" x14ac:dyDescent="0.25">
      <c r="A93">
        <v>307610</v>
      </c>
      <c r="B93" s="125" t="s">
        <v>199</v>
      </c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 t="s">
        <v>133</v>
      </c>
      <c r="AA93"/>
      <c r="AB93"/>
      <c r="AC93"/>
      <c r="AD93"/>
      <c r="AE93"/>
      <c r="AF93"/>
      <c r="AG93"/>
      <c r="AH93"/>
      <c r="AI93" t="s">
        <v>133</v>
      </c>
      <c r="AJ93"/>
      <c r="AK93" t="s">
        <v>133</v>
      </c>
      <c r="AL93"/>
      <c r="AM93"/>
      <c r="AN93"/>
      <c r="AO93" t="s">
        <v>133</v>
      </c>
      <c r="AP93" t="s">
        <v>133</v>
      </c>
      <c r="AQ93" t="s">
        <v>133</v>
      </c>
      <c r="AR93"/>
      <c r="AS93"/>
      <c r="AT93"/>
      <c r="AU93"/>
      <c r="AV93"/>
      <c r="AW93"/>
      <c r="AX93" t="s">
        <v>133</v>
      </c>
      <c r="AY93"/>
      <c r="AZ93"/>
      <c r="BA93">
        <f>VLOOKUP(A93,[1]ورقة2!A$3:X$1501,22,0)</f>
        <v>0</v>
      </c>
      <c r="BB93" s="232"/>
      <c r="BC93"/>
      <c r="BD93"/>
    </row>
    <row r="94" spans="1:59" x14ac:dyDescent="0.25">
      <c r="A94">
        <v>307850</v>
      </c>
      <c r="B94" s="125" t="s">
        <v>199</v>
      </c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 t="s">
        <v>134</v>
      </c>
      <c r="AP94"/>
      <c r="AQ94"/>
      <c r="AR94"/>
      <c r="AS94"/>
      <c r="AT94"/>
      <c r="AU94" t="s">
        <v>133</v>
      </c>
      <c r="AV94" t="s">
        <v>133</v>
      </c>
      <c r="AW94"/>
      <c r="AX94"/>
      <c r="AY94"/>
      <c r="AZ94"/>
      <c r="BA94">
        <f>VLOOKUP(A94,[1]ورقة2!A$3:X$1501,22,0)</f>
        <v>0</v>
      </c>
      <c r="BB94" s="232"/>
      <c r="BC94"/>
      <c r="BD94"/>
    </row>
    <row r="95" spans="1:59" x14ac:dyDescent="0.25">
      <c r="A95" s="233">
        <v>308002</v>
      </c>
      <c r="B95" s="125" t="s">
        <v>199</v>
      </c>
      <c r="C95" s="233"/>
      <c r="D95" s="233"/>
      <c r="E95" s="233"/>
      <c r="F95" s="233"/>
      <c r="G95" s="233"/>
      <c r="H95" s="233"/>
      <c r="I95" s="233"/>
      <c r="J95" s="233"/>
      <c r="K95" s="233"/>
      <c r="L95" s="233"/>
      <c r="M95" s="233"/>
      <c r="N95" s="233"/>
      <c r="O95" s="233"/>
      <c r="P95" s="233"/>
      <c r="Q95" s="233"/>
      <c r="R95" s="233"/>
      <c r="S95" s="233"/>
      <c r="T95" s="233"/>
      <c r="U95" s="233"/>
      <c r="V95" s="233"/>
      <c r="W95" s="233"/>
      <c r="X95" s="233"/>
      <c r="Y95" s="233"/>
      <c r="Z95" s="233"/>
      <c r="AA95" s="233"/>
      <c r="AB95" s="233"/>
      <c r="AC95" s="233"/>
      <c r="AD95" s="233"/>
      <c r="AE95" s="233"/>
      <c r="AF95" s="233"/>
      <c r="AG95" s="233"/>
      <c r="AH95" s="233"/>
      <c r="AI95" s="233"/>
      <c r="AJ95" s="233"/>
      <c r="AK95" s="233"/>
      <c r="AL95" s="233"/>
      <c r="AM95" s="233"/>
      <c r="AN95" s="233"/>
      <c r="AO95" s="233"/>
      <c r="AP95" s="233"/>
      <c r="AQ95" s="233"/>
      <c r="AR95" s="233"/>
      <c r="AS95" s="233"/>
      <c r="AT95" s="233"/>
      <c r="AU95" s="233"/>
      <c r="AV95" s="233" t="s">
        <v>200</v>
      </c>
      <c r="AW95" s="233"/>
      <c r="AX95" s="233"/>
      <c r="AY95" s="233"/>
      <c r="AZ95" s="233"/>
      <c r="BA95" t="str">
        <f>VLOOKUP(A95,[1]ورقة2!A$3:X$1501,22,0)</f>
        <v>إعادة ارتباط فصل أول 2023-2024</v>
      </c>
      <c r="BB95" s="240"/>
      <c r="BC95" s="240"/>
      <c r="BD95" s="240"/>
      <c r="BE95" s="240"/>
      <c r="BF95" s="240"/>
      <c r="BG95" s="240"/>
    </row>
    <row r="96" spans="1:59" x14ac:dyDescent="0.25">
      <c r="A96" s="262">
        <v>308239</v>
      </c>
      <c r="B96" s="125" t="s">
        <v>199</v>
      </c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 t="s">
        <v>200</v>
      </c>
      <c r="AR96"/>
      <c r="AS96"/>
      <c r="AT96"/>
      <c r="AU96"/>
      <c r="AV96"/>
      <c r="AW96"/>
      <c r="AX96"/>
      <c r="AY96"/>
      <c r="AZ96"/>
      <c r="BA96" t="str">
        <f>VLOOKUP(A96,[1]ورقة2!A$3:X$1501,22,0)</f>
        <v>مستنفذ بنتيجة الفصل الأول للعام 2021-2022</v>
      </c>
      <c r="BB96" s="232"/>
      <c r="BC96"/>
      <c r="BD96"/>
    </row>
    <row r="97" spans="1:56" x14ac:dyDescent="0.25">
      <c r="A97">
        <v>308299</v>
      </c>
      <c r="B97" s="125" t="s">
        <v>199</v>
      </c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 t="s">
        <v>134</v>
      </c>
      <c r="AN97"/>
      <c r="AO97"/>
      <c r="AP97"/>
      <c r="AQ97"/>
      <c r="AR97"/>
      <c r="AS97"/>
      <c r="AT97"/>
      <c r="AU97" t="s">
        <v>134</v>
      </c>
      <c r="AV97"/>
      <c r="AW97"/>
      <c r="AX97"/>
      <c r="AY97"/>
      <c r="AZ97"/>
      <c r="BA97">
        <f>VLOOKUP(A97,[1]ورقة2!A$3:X$1501,22,0)</f>
        <v>0</v>
      </c>
      <c r="BB97" s="232"/>
      <c r="BC97"/>
      <c r="BD97"/>
    </row>
    <row r="98" spans="1:56" x14ac:dyDescent="0.25">
      <c r="A98" s="262">
        <v>308474</v>
      </c>
      <c r="B98" s="125" t="s">
        <v>199</v>
      </c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 t="s">
        <v>133</v>
      </c>
      <c r="AQ98" t="s">
        <v>133</v>
      </c>
      <c r="AR98"/>
      <c r="AS98"/>
      <c r="AT98"/>
      <c r="AU98"/>
      <c r="AV98"/>
      <c r="AW98"/>
      <c r="AX98"/>
      <c r="AY98" t="s">
        <v>133</v>
      </c>
      <c r="AZ98"/>
      <c r="BA98">
        <f>VLOOKUP(A98,[1]ورقة2!A$3:X$1501,22,0)</f>
        <v>0</v>
      </c>
      <c r="BB98" s="232"/>
      <c r="BC98"/>
      <c r="BD98"/>
    </row>
    <row r="99" spans="1:56" x14ac:dyDescent="0.25">
      <c r="A99" s="262">
        <v>308576</v>
      </c>
      <c r="B99" s="125" t="s">
        <v>199</v>
      </c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 t="s">
        <v>200</v>
      </c>
      <c r="AQ99"/>
      <c r="AR99"/>
      <c r="AS99"/>
      <c r="AT99"/>
      <c r="AU99"/>
      <c r="AV99"/>
      <c r="AW99"/>
      <c r="AX99"/>
      <c r="AY99"/>
      <c r="AZ99" t="s">
        <v>200</v>
      </c>
      <c r="BA99" t="str">
        <f>VLOOKUP(A99,[1]ورقة2!A$3:X$1501,22,0)</f>
        <v>مستنفذ فصل أول 2022-2023</v>
      </c>
      <c r="BB99" s="232"/>
      <c r="BC99"/>
      <c r="BD99"/>
    </row>
    <row r="100" spans="1:56" x14ac:dyDescent="0.25">
      <c r="A100">
        <v>308586</v>
      </c>
      <c r="B100" s="125" t="s">
        <v>199</v>
      </c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 t="s">
        <v>133</v>
      </c>
      <c r="AA100"/>
      <c r="AB100"/>
      <c r="AC100"/>
      <c r="AD100"/>
      <c r="AE100" t="s">
        <v>131</v>
      </c>
      <c r="AF100"/>
      <c r="AG100"/>
      <c r="AH100"/>
      <c r="AI100"/>
      <c r="AJ100"/>
      <c r="AK100" t="s">
        <v>131</v>
      </c>
      <c r="AL100"/>
      <c r="AM100"/>
      <c r="AN100"/>
      <c r="AO100" t="s">
        <v>131</v>
      </c>
      <c r="AP100" t="s">
        <v>133</v>
      </c>
      <c r="AQ100" t="s">
        <v>131</v>
      </c>
      <c r="AR100"/>
      <c r="AS100"/>
      <c r="AT100"/>
      <c r="AU100"/>
      <c r="AV100"/>
      <c r="AW100"/>
      <c r="AX100" t="s">
        <v>131</v>
      </c>
      <c r="AY100" t="s">
        <v>131</v>
      </c>
      <c r="AZ100"/>
      <c r="BA100">
        <f>VLOOKUP(A100,[1]ورقة2!A$3:X$1501,22,0)</f>
        <v>0</v>
      </c>
      <c r="BB100" s="232"/>
      <c r="BC100"/>
      <c r="BD100"/>
    </row>
    <row r="101" spans="1:56" x14ac:dyDescent="0.25">
      <c r="A101">
        <v>308697</v>
      </c>
      <c r="B101" s="125" t="s">
        <v>199</v>
      </c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 t="s">
        <v>200</v>
      </c>
      <c r="AQ101"/>
      <c r="AR101"/>
      <c r="AS101"/>
      <c r="AT101"/>
      <c r="AU101"/>
      <c r="AV101"/>
      <c r="AW101"/>
      <c r="AX101"/>
      <c r="AY101"/>
      <c r="AZ101"/>
      <c r="BA101" t="str">
        <f>VLOOKUP(A101,[1]ورقة2!A$3:X$1501,22,0)</f>
        <v>مستنفذ بنتيجة الفصل الأول للعام 2021-2022</v>
      </c>
      <c r="BB101" s="232"/>
      <c r="BC101"/>
      <c r="BD101"/>
    </row>
    <row r="102" spans="1:56" x14ac:dyDescent="0.25">
      <c r="A102">
        <v>308822</v>
      </c>
      <c r="B102" s="125" t="s">
        <v>199</v>
      </c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 t="s">
        <v>133</v>
      </c>
      <c r="AP102"/>
      <c r="AQ102"/>
      <c r="AR102"/>
      <c r="AS102"/>
      <c r="AT102"/>
      <c r="AU102"/>
      <c r="AV102"/>
      <c r="AW102"/>
      <c r="AX102"/>
      <c r="AY102" t="s">
        <v>133</v>
      </c>
      <c r="AZ102"/>
      <c r="BA102">
        <f>VLOOKUP(A102,[1]ورقة2!A$3:X$1501,22,0)</f>
        <v>0</v>
      </c>
      <c r="BB102" s="232"/>
      <c r="BC102"/>
      <c r="BD102"/>
    </row>
    <row r="103" spans="1:56" x14ac:dyDescent="0.25">
      <c r="A103" s="262">
        <v>308843</v>
      </c>
      <c r="B103" s="125" t="s">
        <v>199</v>
      </c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 t="s">
        <v>133</v>
      </c>
      <c r="AQ103" t="s">
        <v>133</v>
      </c>
      <c r="AR103"/>
      <c r="AS103"/>
      <c r="AT103"/>
      <c r="AU103"/>
      <c r="AV103"/>
      <c r="AW103"/>
      <c r="AX103"/>
      <c r="AY103"/>
      <c r="AZ103"/>
      <c r="BA103">
        <f>VLOOKUP(A103,[1]ورقة2!A$3:X$1501,22,0)</f>
        <v>0</v>
      </c>
      <c r="BB103" s="232"/>
      <c r="BC103"/>
      <c r="BD103"/>
    </row>
    <row r="104" spans="1:56" x14ac:dyDescent="0.25">
      <c r="A104" s="262">
        <v>309013</v>
      </c>
      <c r="B104" s="125" t="s">
        <v>199</v>
      </c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 t="s">
        <v>200</v>
      </c>
      <c r="AR104"/>
      <c r="AS104"/>
      <c r="AT104"/>
      <c r="AU104"/>
      <c r="AV104"/>
      <c r="AW104"/>
      <c r="AX104"/>
      <c r="AY104"/>
      <c r="AZ104"/>
      <c r="BA104" t="str">
        <f>VLOOKUP(A104,[1]ورقة2!A$3:X$1501,22,0)</f>
        <v>مستنفذ فصل أول 2022-2023</v>
      </c>
      <c r="BB104" s="232"/>
      <c r="BC104"/>
      <c r="BD104"/>
    </row>
    <row r="105" spans="1:56" x14ac:dyDescent="0.25">
      <c r="A105">
        <v>309024</v>
      </c>
      <c r="B105" s="125" t="s">
        <v>199</v>
      </c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 t="s">
        <v>200</v>
      </c>
      <c r="AR105"/>
      <c r="AS105"/>
      <c r="AT105" t="s">
        <v>200</v>
      </c>
      <c r="AU105"/>
      <c r="AV105"/>
      <c r="AW105"/>
      <c r="AX105"/>
      <c r="AY105"/>
      <c r="AZ105"/>
      <c r="BA105" t="str">
        <f>VLOOKUP(A105,[1]ورقة2!A$3:X$1501,22,0)</f>
        <v>مستنفذ فصل أول 2022-2023</v>
      </c>
      <c r="BB105" s="232"/>
      <c r="BC105"/>
      <c r="BD105"/>
    </row>
    <row r="106" spans="1:56" x14ac:dyDescent="0.25">
      <c r="A106">
        <v>309210</v>
      </c>
      <c r="B106" s="125" t="s">
        <v>199</v>
      </c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 t="s">
        <v>200</v>
      </c>
      <c r="AO106"/>
      <c r="AP106"/>
      <c r="AQ106"/>
      <c r="AR106"/>
      <c r="AS106"/>
      <c r="AT106"/>
      <c r="AU106" t="s">
        <v>200</v>
      </c>
      <c r="AV106"/>
      <c r="AW106"/>
      <c r="AX106" t="s">
        <v>200</v>
      </c>
      <c r="AY106"/>
      <c r="AZ106"/>
      <c r="BA106" t="str">
        <f>VLOOKUP(A106,[1]ورقة2!A$3:X$1501,22,0)</f>
        <v>مستنفذ بنتيجة امتحانات الفصل الثاني للعام 2022-2023</v>
      </c>
      <c r="BB106" s="232"/>
      <c r="BC106"/>
      <c r="BD106"/>
    </row>
    <row r="107" spans="1:56" x14ac:dyDescent="0.25">
      <c r="A107">
        <v>309436</v>
      </c>
      <c r="B107" s="125" t="s">
        <v>199</v>
      </c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 t="s">
        <v>131</v>
      </c>
      <c r="AK107"/>
      <c r="AL107"/>
      <c r="AM107"/>
      <c r="AN107"/>
      <c r="AO107"/>
      <c r="AP107"/>
      <c r="AQ107" t="s">
        <v>131</v>
      </c>
      <c r="AR107"/>
      <c r="AS107"/>
      <c r="AT107"/>
      <c r="AU107"/>
      <c r="AV107"/>
      <c r="AW107"/>
      <c r="AX107" t="s">
        <v>133</v>
      </c>
      <c r="AY107" t="s">
        <v>131</v>
      </c>
      <c r="AZ107"/>
      <c r="BA107">
        <f>VLOOKUP(A107,[1]ورقة2!A$3:X$1501,22,0)</f>
        <v>0</v>
      </c>
      <c r="BB107" s="232"/>
      <c r="BC107"/>
      <c r="BD107"/>
    </row>
    <row r="108" spans="1:56" x14ac:dyDescent="0.25">
      <c r="A108">
        <v>309478</v>
      </c>
      <c r="B108" s="125" t="s">
        <v>199</v>
      </c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 t="s">
        <v>133</v>
      </c>
      <c r="AB108"/>
      <c r="AC108"/>
      <c r="AD108"/>
      <c r="AE108"/>
      <c r="AF108"/>
      <c r="AG108"/>
      <c r="AH108"/>
      <c r="AI108"/>
      <c r="AJ108"/>
      <c r="AK108"/>
      <c r="AL108"/>
      <c r="AM108" t="s">
        <v>134</v>
      </c>
      <c r="AN108"/>
      <c r="AO108"/>
      <c r="AP108" t="s">
        <v>134</v>
      </c>
      <c r="AQ108" t="s">
        <v>134</v>
      </c>
      <c r="AR108"/>
      <c r="AS108"/>
      <c r="AT108"/>
      <c r="AU108"/>
      <c r="AV108"/>
      <c r="AW108"/>
      <c r="AX108"/>
      <c r="AY108" t="s">
        <v>133</v>
      </c>
      <c r="AZ108"/>
      <c r="BA108">
        <f>VLOOKUP(A108,[1]ورقة2!A$3:X$1501,22,0)</f>
        <v>0</v>
      </c>
      <c r="BB108" s="232"/>
      <c r="BC108"/>
      <c r="BD108"/>
    </row>
    <row r="109" spans="1:56" x14ac:dyDescent="0.25">
      <c r="A109" s="262">
        <v>309494</v>
      </c>
      <c r="B109" s="125" t="s">
        <v>199</v>
      </c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 t="s">
        <v>133</v>
      </c>
      <c r="AL109"/>
      <c r="AM109"/>
      <c r="AN109"/>
      <c r="AO109"/>
      <c r="AP109"/>
      <c r="AQ109" t="s">
        <v>133</v>
      </c>
      <c r="AR109" t="s">
        <v>133</v>
      </c>
      <c r="AS109"/>
      <c r="AT109"/>
      <c r="AU109"/>
      <c r="AV109" t="s">
        <v>133</v>
      </c>
      <c r="AW109"/>
      <c r="AX109"/>
      <c r="AY109"/>
      <c r="AZ109"/>
      <c r="BA109">
        <f>VLOOKUP(A109,[1]ورقة2!A$3:X$1501,22,0)</f>
        <v>0</v>
      </c>
      <c r="BB109" s="232"/>
      <c r="BC109"/>
      <c r="BD109"/>
    </row>
    <row r="110" spans="1:56" x14ac:dyDescent="0.25">
      <c r="A110">
        <v>309769</v>
      </c>
      <c r="B110" s="125" t="s">
        <v>199</v>
      </c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 t="s">
        <v>200</v>
      </c>
      <c r="AI110"/>
      <c r="AJ110"/>
      <c r="AK110"/>
      <c r="AL110"/>
      <c r="AM110" t="s">
        <v>200</v>
      </c>
      <c r="AN110"/>
      <c r="AO110"/>
      <c r="AP110" t="s">
        <v>200</v>
      </c>
      <c r="AQ110" t="s">
        <v>200</v>
      </c>
      <c r="AR110"/>
      <c r="AS110"/>
      <c r="AT110" t="s">
        <v>200</v>
      </c>
      <c r="AU110"/>
      <c r="AV110" t="s">
        <v>200</v>
      </c>
      <c r="AW110"/>
      <c r="AX110" t="s">
        <v>200</v>
      </c>
      <c r="AY110"/>
      <c r="AZ110" t="s">
        <v>200</v>
      </c>
      <c r="BA110">
        <f>VLOOKUP(A110,[1]ورقة2!A$3:X$1501,22,0)</f>
        <v>0</v>
      </c>
      <c r="BB110" s="232"/>
      <c r="BC110"/>
      <c r="BD110"/>
    </row>
    <row r="111" spans="1:56" x14ac:dyDescent="0.25">
      <c r="A111">
        <v>309955</v>
      </c>
      <c r="B111" s="125" t="s">
        <v>199</v>
      </c>
      <c r="C111"/>
      <c r="D111"/>
      <c r="E111"/>
      <c r="F111"/>
      <c r="G111"/>
      <c r="H111"/>
      <c r="I111"/>
      <c r="J111"/>
      <c r="K111"/>
      <c r="L111"/>
      <c r="M111"/>
      <c r="N111" t="s">
        <v>200</v>
      </c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 t="s">
        <v>133</v>
      </c>
      <c r="AH111"/>
      <c r="AI111"/>
      <c r="AJ111"/>
      <c r="AK111"/>
      <c r="AL111"/>
      <c r="AM111" t="s">
        <v>200</v>
      </c>
      <c r="AN111"/>
      <c r="AO111"/>
      <c r="AP111" t="s">
        <v>133</v>
      </c>
      <c r="AQ111" t="s">
        <v>200</v>
      </c>
      <c r="AR111"/>
      <c r="AS111"/>
      <c r="AT111"/>
      <c r="AU111"/>
      <c r="AV111" t="s">
        <v>200</v>
      </c>
      <c r="AW111"/>
      <c r="AX111"/>
      <c r="AY111"/>
      <c r="AZ111"/>
      <c r="BA111" t="str">
        <f>VLOOKUP(A111,[1]ورقة2!A$3:X$1501,22,0)</f>
        <v>مستنفذ بنتيجة الفصل الثاني للعام 2020-2021</v>
      </c>
      <c r="BB111" s="232"/>
      <c r="BC111"/>
      <c r="BD111"/>
    </row>
    <row r="112" spans="1:56" x14ac:dyDescent="0.25">
      <c r="A112">
        <v>309970</v>
      </c>
      <c r="B112" s="125" t="s">
        <v>199</v>
      </c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 t="s">
        <v>133</v>
      </c>
      <c r="AQ112"/>
      <c r="AR112"/>
      <c r="AS112" t="s">
        <v>133</v>
      </c>
      <c r="AT112"/>
      <c r="AU112" t="s">
        <v>131</v>
      </c>
      <c r="AV112" t="s">
        <v>131</v>
      </c>
      <c r="AW112" t="s">
        <v>131</v>
      </c>
      <c r="AX112" t="s">
        <v>131</v>
      </c>
      <c r="AY112" t="s">
        <v>131</v>
      </c>
      <c r="AZ112" t="s">
        <v>131</v>
      </c>
      <c r="BA112">
        <f>VLOOKUP(A112,[1]ورقة2!A$3:X$1501,22,0)</f>
        <v>0</v>
      </c>
      <c r="BB112" s="232"/>
      <c r="BC112"/>
      <c r="BD112"/>
    </row>
    <row r="113" spans="1:56" x14ac:dyDescent="0.25">
      <c r="A113">
        <v>309992</v>
      </c>
      <c r="B113" s="125" t="s">
        <v>199</v>
      </c>
      <c r="C113" t="s">
        <v>133</v>
      </c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 t="s">
        <v>133</v>
      </c>
      <c r="AY113"/>
      <c r="AZ113"/>
      <c r="BA113">
        <f>VLOOKUP(A113,[1]ورقة2!A$3:X$1501,22,0)</f>
        <v>0</v>
      </c>
      <c r="BB113" s="232"/>
      <c r="BC113"/>
      <c r="BD113"/>
    </row>
    <row r="114" spans="1:56" x14ac:dyDescent="0.25">
      <c r="A114">
        <v>310048</v>
      </c>
      <c r="B114" s="125" t="s">
        <v>199</v>
      </c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 t="s">
        <v>200</v>
      </c>
      <c r="AV114" t="s">
        <v>200</v>
      </c>
      <c r="AW114" t="s">
        <v>200</v>
      </c>
      <c r="AX114" t="s">
        <v>200</v>
      </c>
      <c r="AY114" t="s">
        <v>200</v>
      </c>
      <c r="AZ114" t="s">
        <v>200</v>
      </c>
      <c r="BA114">
        <f>VLOOKUP(A114,[1]ورقة2!A$3:X$1501,22,0)</f>
        <v>0</v>
      </c>
      <c r="BB114" s="232"/>
      <c r="BC114"/>
      <c r="BD114"/>
    </row>
    <row r="115" spans="1:56" x14ac:dyDescent="0.25">
      <c r="A115" s="262">
        <v>310065</v>
      </c>
      <c r="B115" s="125" t="s">
        <v>199</v>
      </c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 t="s">
        <v>200</v>
      </c>
      <c r="AN115"/>
      <c r="AO115"/>
      <c r="AP115" t="s">
        <v>200</v>
      </c>
      <c r="AQ115" t="s">
        <v>200</v>
      </c>
      <c r="AR115"/>
      <c r="AS115"/>
      <c r="AT115"/>
      <c r="AU115"/>
      <c r="AV115"/>
      <c r="AW115"/>
      <c r="AX115"/>
      <c r="AY115" t="s">
        <v>200</v>
      </c>
      <c r="AZ115" t="s">
        <v>200</v>
      </c>
      <c r="BA115" t="str">
        <f>VLOOKUP(A115,[1]ورقة2!A$3:X$1501,22,0)</f>
        <v>مستنفذ بنتيجة الفصل الثاني للعام 2020-2021</v>
      </c>
      <c r="BB115" s="232"/>
      <c r="BC115"/>
      <c r="BD115"/>
    </row>
    <row r="116" spans="1:56" x14ac:dyDescent="0.25">
      <c r="A116">
        <v>310081</v>
      </c>
      <c r="B116" s="125" t="s">
        <v>199</v>
      </c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 t="s">
        <v>134</v>
      </c>
      <c r="AY116"/>
      <c r="AZ116"/>
      <c r="BA116">
        <f>VLOOKUP(A116,[1]ورقة2!A$3:X$1501,22,0)</f>
        <v>0</v>
      </c>
      <c r="BB116" s="232"/>
      <c r="BC116"/>
      <c r="BD116"/>
    </row>
    <row r="117" spans="1:56" x14ac:dyDescent="0.25">
      <c r="A117">
        <v>310295</v>
      </c>
      <c r="B117" s="125" t="s">
        <v>199</v>
      </c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 t="s">
        <v>134</v>
      </c>
      <c r="AQ117"/>
      <c r="AR117"/>
      <c r="AS117"/>
      <c r="AT117"/>
      <c r="AU117"/>
      <c r="AV117"/>
      <c r="AW117"/>
      <c r="AX117"/>
      <c r="AY117"/>
      <c r="AZ117"/>
      <c r="BA117">
        <f>VLOOKUP(A117,[1]ورقة2!A$3:X$1501,22,0)</f>
        <v>0</v>
      </c>
      <c r="BB117" s="232"/>
      <c r="BC117"/>
      <c r="BD117"/>
    </row>
    <row r="118" spans="1:56" x14ac:dyDescent="0.25">
      <c r="A118">
        <v>310492</v>
      </c>
      <c r="B118" s="125" t="s">
        <v>199</v>
      </c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 t="s">
        <v>200</v>
      </c>
      <c r="AR118"/>
      <c r="AS118"/>
      <c r="AT118"/>
      <c r="AU118"/>
      <c r="AV118"/>
      <c r="AW118"/>
      <c r="AX118"/>
      <c r="AY118"/>
      <c r="AZ118"/>
      <c r="BA118" t="str">
        <f>VLOOKUP(A118,[1]ورقة2!A$3:X$1501,22,0)</f>
        <v>اعادة ارتباط الفصل الأول 2023-2024</v>
      </c>
      <c r="BB118" s="232"/>
      <c r="BC118"/>
      <c r="BD118"/>
    </row>
    <row r="119" spans="1:56" x14ac:dyDescent="0.25">
      <c r="A119" s="262">
        <v>310509</v>
      </c>
      <c r="B119" s="125" t="s">
        <v>199</v>
      </c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 t="s">
        <v>133</v>
      </c>
      <c r="AF119"/>
      <c r="AG119"/>
      <c r="AH119"/>
      <c r="AI119" t="s">
        <v>133</v>
      </c>
      <c r="AJ119"/>
      <c r="AK119"/>
      <c r="AL119"/>
      <c r="AM119"/>
      <c r="AN119"/>
      <c r="AO119" t="s">
        <v>133</v>
      </c>
      <c r="AP119" t="s">
        <v>133</v>
      </c>
      <c r="AQ119" t="s">
        <v>133</v>
      </c>
      <c r="AR119"/>
      <c r="AS119"/>
      <c r="AT119"/>
      <c r="AU119" t="s">
        <v>133</v>
      </c>
      <c r="AV119"/>
      <c r="AW119"/>
      <c r="AX119" t="s">
        <v>133</v>
      </c>
      <c r="AY119" t="s">
        <v>133</v>
      </c>
      <c r="AZ119"/>
      <c r="BA119">
        <f>VLOOKUP(A119,[1]ورقة2!A$3:X$1501,22,0)</f>
        <v>0</v>
      </c>
      <c r="BB119" s="232"/>
      <c r="BC119"/>
      <c r="BD119"/>
    </row>
    <row r="120" spans="1:56" x14ac:dyDescent="0.25">
      <c r="A120">
        <v>310527</v>
      </c>
      <c r="B120" s="125" t="s">
        <v>199</v>
      </c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 t="s">
        <v>200</v>
      </c>
      <c r="AP120" t="s">
        <v>200</v>
      </c>
      <c r="AQ120"/>
      <c r="AR120"/>
      <c r="AS120"/>
      <c r="AT120"/>
      <c r="AU120" t="s">
        <v>200</v>
      </c>
      <c r="AV120"/>
      <c r="AW120" t="s">
        <v>200</v>
      </c>
      <c r="AX120"/>
      <c r="AY120" t="s">
        <v>200</v>
      </c>
      <c r="AZ120" t="s">
        <v>200</v>
      </c>
      <c r="BA120">
        <f>VLOOKUP(A120,[1]ورقة2!A$3:X$1501,22,0)</f>
        <v>0</v>
      </c>
      <c r="BB120" s="232"/>
      <c r="BC120"/>
      <c r="BD120"/>
    </row>
    <row r="121" spans="1:56" x14ac:dyDescent="0.25">
      <c r="A121" s="262">
        <v>310635</v>
      </c>
      <c r="B121" s="125" t="s">
        <v>199</v>
      </c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 t="s">
        <v>133</v>
      </c>
      <c r="AE121"/>
      <c r="AF121"/>
      <c r="AG121"/>
      <c r="AH121"/>
      <c r="AI121"/>
      <c r="AJ121"/>
      <c r="AK121" t="s">
        <v>133</v>
      </c>
      <c r="AL121"/>
      <c r="AM121"/>
      <c r="AN121"/>
      <c r="AO121"/>
      <c r="AP121" t="s">
        <v>133</v>
      </c>
      <c r="AQ121" t="s">
        <v>133</v>
      </c>
      <c r="AR121"/>
      <c r="AS121"/>
      <c r="AT121"/>
      <c r="AU121"/>
      <c r="AV121"/>
      <c r="AW121"/>
      <c r="AX121"/>
      <c r="AY121"/>
      <c r="AZ121"/>
      <c r="BA121">
        <f>VLOOKUP(A121,[1]ورقة2!A$3:X$1501,22,0)</f>
        <v>0</v>
      </c>
      <c r="BB121" s="232"/>
      <c r="BC121"/>
      <c r="BD121"/>
    </row>
    <row r="122" spans="1:56" x14ac:dyDescent="0.25">
      <c r="A122" s="233">
        <v>310679</v>
      </c>
      <c r="B122" s="125" t="s">
        <v>199</v>
      </c>
      <c r="C122" s="233"/>
      <c r="D122" s="233"/>
      <c r="E122" s="233"/>
      <c r="F122" s="233"/>
      <c r="G122" s="233"/>
      <c r="H122" s="233"/>
      <c r="I122" s="233"/>
      <c r="J122" s="233"/>
      <c r="K122" s="233"/>
      <c r="L122" s="233"/>
      <c r="M122" s="233"/>
      <c r="N122" s="233"/>
      <c r="O122" s="233"/>
      <c r="P122" s="233"/>
      <c r="Q122" s="233"/>
      <c r="R122" s="233"/>
      <c r="S122" s="233"/>
      <c r="T122" s="233"/>
      <c r="U122" s="233"/>
      <c r="V122" s="233"/>
      <c r="W122" s="233"/>
      <c r="X122" s="233"/>
      <c r="Y122" s="233"/>
      <c r="Z122" s="233" t="s">
        <v>134</v>
      </c>
      <c r="AA122" s="233"/>
      <c r="AB122" s="233"/>
      <c r="AC122" s="233"/>
      <c r="AD122" s="233"/>
      <c r="AE122" s="233"/>
      <c r="AF122" s="233"/>
      <c r="AG122" s="233" t="s">
        <v>134</v>
      </c>
      <c r="AH122" s="233"/>
      <c r="AI122" s="233"/>
      <c r="AJ122" s="233" t="s">
        <v>133</v>
      </c>
      <c r="AK122" s="233"/>
      <c r="AL122" s="233"/>
      <c r="AM122" s="233"/>
      <c r="AN122" s="233"/>
      <c r="AO122" s="233"/>
      <c r="AP122" s="233" t="s">
        <v>131</v>
      </c>
      <c r="AQ122" s="233" t="s">
        <v>131</v>
      </c>
      <c r="AR122" s="233"/>
      <c r="AS122" s="233"/>
      <c r="AT122" s="233"/>
      <c r="AU122" s="233"/>
      <c r="AV122" s="233" t="s">
        <v>133</v>
      </c>
      <c r="AW122" s="233"/>
      <c r="AX122" s="233" t="s">
        <v>134</v>
      </c>
      <c r="AY122" s="233" t="s">
        <v>134</v>
      </c>
      <c r="AZ122" s="233"/>
      <c r="BA122">
        <f>VLOOKUP(A122,[1]ورقة2!A$3:X$1501,22,0)</f>
        <v>0</v>
      </c>
      <c r="BB122" s="232"/>
      <c r="BC122"/>
      <c r="BD122"/>
    </row>
    <row r="123" spans="1:56" x14ac:dyDescent="0.25">
      <c r="A123" s="262">
        <v>310749</v>
      </c>
      <c r="B123" s="125" t="s">
        <v>199</v>
      </c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 t="s">
        <v>200</v>
      </c>
      <c r="AZ123"/>
      <c r="BA123" t="str">
        <f>VLOOKUP(A123,[1]ورقة2!A$3:X$1501,22,0)</f>
        <v>مستنفذ بنتيجة الفصل الأول للعام 2021-2022</v>
      </c>
      <c r="BB123" s="232"/>
      <c r="BC123"/>
      <c r="BD123"/>
    </row>
    <row r="124" spans="1:56" x14ac:dyDescent="0.25">
      <c r="A124">
        <v>310928</v>
      </c>
      <c r="B124" s="125" t="s">
        <v>199</v>
      </c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 t="s">
        <v>133</v>
      </c>
      <c r="AR124"/>
      <c r="AS124"/>
      <c r="AT124"/>
      <c r="AU124"/>
      <c r="AV124"/>
      <c r="AW124"/>
      <c r="AX124"/>
      <c r="AY124"/>
      <c r="AZ124"/>
      <c r="BA124">
        <f>VLOOKUP(A124,[1]ورقة2!A$3:X$1501,22,0)</f>
        <v>0</v>
      </c>
      <c r="BB124" s="232"/>
      <c r="BC124"/>
      <c r="BD124"/>
    </row>
    <row r="125" spans="1:56" x14ac:dyDescent="0.25">
      <c r="A125" s="262">
        <v>310970</v>
      </c>
      <c r="B125" s="125" t="s">
        <v>199</v>
      </c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 t="s">
        <v>133</v>
      </c>
      <c r="AR125"/>
      <c r="AS125"/>
      <c r="AT125"/>
      <c r="AU125"/>
      <c r="AV125"/>
      <c r="AW125"/>
      <c r="AX125"/>
      <c r="AY125"/>
      <c r="AZ125"/>
      <c r="BA125">
        <f>VLOOKUP(A125,[1]ورقة2!A$3:X$1501,22,0)</f>
        <v>0</v>
      </c>
      <c r="BB125" s="232"/>
      <c r="BC125"/>
      <c r="BD125"/>
    </row>
    <row r="126" spans="1:56" x14ac:dyDescent="0.25">
      <c r="A126">
        <v>311038</v>
      </c>
      <c r="B126" s="125" t="s">
        <v>199</v>
      </c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 t="s">
        <v>200</v>
      </c>
      <c r="AQ126" t="s">
        <v>200</v>
      </c>
      <c r="AR126" t="s">
        <v>200</v>
      </c>
      <c r="AS126"/>
      <c r="AT126" t="s">
        <v>200</v>
      </c>
      <c r="AU126" t="s">
        <v>200</v>
      </c>
      <c r="AV126" t="s">
        <v>200</v>
      </c>
      <c r="AW126" t="s">
        <v>200</v>
      </c>
      <c r="AX126" t="s">
        <v>200</v>
      </c>
      <c r="AY126"/>
      <c r="AZ126"/>
      <c r="BA126" t="str">
        <f>VLOOKUP(A126,[1]ورقة2!A$3:X$1501,22,0)</f>
        <v>اعادة ارتباط الفصل الأول 2022-2023</v>
      </c>
      <c r="BB126" s="232"/>
      <c r="BC126"/>
      <c r="BD126"/>
    </row>
    <row r="127" spans="1:56" x14ac:dyDescent="0.25">
      <c r="A127">
        <v>311089</v>
      </c>
      <c r="B127" s="125" t="s">
        <v>199</v>
      </c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 t="s">
        <v>133</v>
      </c>
      <c r="AQ127"/>
      <c r="AR127"/>
      <c r="AS127" t="s">
        <v>131</v>
      </c>
      <c r="AT127"/>
      <c r="AU127"/>
      <c r="AV127"/>
      <c r="AW127"/>
      <c r="AX127"/>
      <c r="AY127"/>
      <c r="AZ127" t="s">
        <v>133</v>
      </c>
      <c r="BA127" t="str">
        <f>VLOOKUP(A127,[1]ورقة2!A$3:X$1501,22,0)</f>
        <v>ضعف الرسوم</v>
      </c>
      <c r="BB127" s="232"/>
      <c r="BC127"/>
      <c r="BD127"/>
    </row>
    <row r="128" spans="1:56" x14ac:dyDescent="0.25">
      <c r="A128">
        <v>311106</v>
      </c>
      <c r="B128" s="125" t="s">
        <v>199</v>
      </c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 t="s">
        <v>133</v>
      </c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 t="s">
        <v>133</v>
      </c>
      <c r="AP128"/>
      <c r="AQ128" t="s">
        <v>133</v>
      </c>
      <c r="AR128"/>
      <c r="AS128"/>
      <c r="AT128"/>
      <c r="AU128"/>
      <c r="AV128"/>
      <c r="AW128"/>
      <c r="AX128" t="s">
        <v>133</v>
      </c>
      <c r="AY128"/>
      <c r="AZ128"/>
      <c r="BA128">
        <f>VLOOKUP(A128,[1]ورقة2!A$3:X$1501,22,0)</f>
        <v>0</v>
      </c>
      <c r="BB128" s="232"/>
      <c r="BC128"/>
      <c r="BD128"/>
    </row>
    <row r="129" spans="1:59" x14ac:dyDescent="0.25">
      <c r="A129" s="262">
        <v>311113</v>
      </c>
      <c r="B129" s="125" t="s">
        <v>199</v>
      </c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 t="s">
        <v>133</v>
      </c>
      <c r="AD129"/>
      <c r="AE129"/>
      <c r="AF129"/>
      <c r="AG129" t="s">
        <v>133</v>
      </c>
      <c r="AH129"/>
      <c r="AI129" t="s">
        <v>133</v>
      </c>
      <c r="AJ129"/>
      <c r="AK129" t="s">
        <v>133</v>
      </c>
      <c r="AL129"/>
      <c r="AM129"/>
      <c r="AN129"/>
      <c r="AO129"/>
      <c r="AP129" t="s">
        <v>133</v>
      </c>
      <c r="AQ129"/>
      <c r="AR129"/>
      <c r="AS129"/>
      <c r="AT129"/>
      <c r="AU129"/>
      <c r="AV129"/>
      <c r="AW129"/>
      <c r="AX129"/>
      <c r="AY129" t="s">
        <v>133</v>
      </c>
      <c r="AZ129"/>
      <c r="BA129">
        <f>VLOOKUP(A129,[1]ورقة2!A$3:X$1501,22,0)</f>
        <v>0</v>
      </c>
      <c r="BB129" s="232"/>
      <c r="BC129"/>
      <c r="BD129"/>
    </row>
    <row r="130" spans="1:59" x14ac:dyDescent="0.25">
      <c r="A130">
        <v>311168</v>
      </c>
      <c r="B130" s="125" t="s">
        <v>199</v>
      </c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 t="s">
        <v>134</v>
      </c>
      <c r="AF130"/>
      <c r="AG130"/>
      <c r="AH130"/>
      <c r="AI130"/>
      <c r="AJ130"/>
      <c r="AK130"/>
      <c r="AL130"/>
      <c r="AM130"/>
      <c r="AN130"/>
      <c r="AO130"/>
      <c r="AP130"/>
      <c r="AQ130" t="s">
        <v>133</v>
      </c>
      <c r="AR130"/>
      <c r="AS130"/>
      <c r="AT130"/>
      <c r="AU130"/>
      <c r="AV130"/>
      <c r="AW130"/>
      <c r="AX130" t="s">
        <v>131</v>
      </c>
      <c r="AY130"/>
      <c r="AZ130"/>
      <c r="BA130" t="str">
        <f>VLOOKUP(A130,[1]ورقة2!A$3:X$1501,22,0)</f>
        <v>اعادة ارتباط ف2 2021-2022</v>
      </c>
      <c r="BB130" s="232"/>
      <c r="BC130"/>
      <c r="BD130"/>
    </row>
    <row r="131" spans="1:59" x14ac:dyDescent="0.25">
      <c r="A131">
        <v>311339</v>
      </c>
      <c r="B131" s="125" t="s">
        <v>199</v>
      </c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 t="s">
        <v>134</v>
      </c>
      <c r="AH131"/>
      <c r="AI131"/>
      <c r="AJ131"/>
      <c r="AK131"/>
      <c r="AL131"/>
      <c r="AM131"/>
      <c r="AN131"/>
      <c r="AO131"/>
      <c r="AP131" t="s">
        <v>134</v>
      </c>
      <c r="AQ131" t="s">
        <v>131</v>
      </c>
      <c r="AR131"/>
      <c r="AS131"/>
      <c r="AT131"/>
      <c r="AU131"/>
      <c r="AV131"/>
      <c r="AW131"/>
      <c r="AX131"/>
      <c r="AY131" t="s">
        <v>133</v>
      </c>
      <c r="AZ131" t="s">
        <v>133</v>
      </c>
      <c r="BA131">
        <f>VLOOKUP(A131,[1]ورقة2!A$3:X$1501,22,0)</f>
        <v>0</v>
      </c>
      <c r="BB131" s="232"/>
      <c r="BC131"/>
      <c r="BD131"/>
    </row>
    <row r="132" spans="1:59" x14ac:dyDescent="0.25">
      <c r="A132">
        <v>311352</v>
      </c>
      <c r="B132" s="125" t="s">
        <v>199</v>
      </c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 t="s">
        <v>131</v>
      </c>
      <c r="AI132"/>
      <c r="AJ132"/>
      <c r="AK132"/>
      <c r="AL132"/>
      <c r="AM132" t="s">
        <v>134</v>
      </c>
      <c r="AN132"/>
      <c r="AO132"/>
      <c r="AP132" t="s">
        <v>133</v>
      </c>
      <c r="AQ132" t="s">
        <v>133</v>
      </c>
      <c r="AR132"/>
      <c r="AS132" t="s">
        <v>134</v>
      </c>
      <c r="AT132"/>
      <c r="AU132"/>
      <c r="AV132"/>
      <c r="AW132"/>
      <c r="AX132"/>
      <c r="AY132" t="s">
        <v>133</v>
      </c>
      <c r="AZ132"/>
      <c r="BA132">
        <f>VLOOKUP(A132,[1]ورقة2!A$3:X$1501,22,0)</f>
        <v>0</v>
      </c>
      <c r="BB132" s="232"/>
      <c r="BC132"/>
      <c r="BD132"/>
    </row>
    <row r="133" spans="1:59" x14ac:dyDescent="0.25">
      <c r="A133">
        <v>311374</v>
      </c>
      <c r="B133" s="125" t="s">
        <v>199</v>
      </c>
      <c r="C133"/>
      <c r="D133" t="s">
        <v>200</v>
      </c>
      <c r="E133" t="s">
        <v>200</v>
      </c>
      <c r="F133"/>
      <c r="G133" t="s">
        <v>200</v>
      </c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 t="s">
        <v>200</v>
      </c>
      <c r="AN133"/>
      <c r="AO133"/>
      <c r="AP133"/>
      <c r="AQ133" t="s">
        <v>200</v>
      </c>
      <c r="AR133"/>
      <c r="AS133"/>
      <c r="AT133"/>
      <c r="AU133"/>
      <c r="AV133"/>
      <c r="AW133"/>
      <c r="AX133"/>
      <c r="AY133"/>
      <c r="AZ133"/>
      <c r="BA133" t="str">
        <f>VLOOKUP(A133,[1]ورقة2!A$3:X$1501,22,0)</f>
        <v>إعادة ارتباط فصل أول 2023-2024</v>
      </c>
      <c r="BB133" s="232"/>
      <c r="BC133"/>
      <c r="BD133"/>
    </row>
    <row r="134" spans="1:59" x14ac:dyDescent="0.25">
      <c r="A134">
        <v>311407</v>
      </c>
      <c r="B134" s="125" t="s">
        <v>199</v>
      </c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 t="s">
        <v>200</v>
      </c>
      <c r="AT134" t="s">
        <v>200</v>
      </c>
      <c r="AU134"/>
      <c r="AV134"/>
      <c r="AW134"/>
      <c r="AX134"/>
      <c r="AY134"/>
      <c r="AZ134"/>
      <c r="BA134" t="str">
        <f>VLOOKUP(A134,[1]ورقة2!A$3:X$1501,22,0)</f>
        <v>اعادة ارتباط ف2 2021-2022</v>
      </c>
      <c r="BB134" s="240"/>
      <c r="BC134" s="240"/>
      <c r="BD134" s="240"/>
      <c r="BE134" s="240"/>
      <c r="BF134" s="240"/>
      <c r="BG134" s="240"/>
    </row>
    <row r="135" spans="1:59" x14ac:dyDescent="0.25">
      <c r="A135" s="262">
        <v>311553</v>
      </c>
      <c r="B135" s="125" t="s">
        <v>199</v>
      </c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 t="s">
        <v>133</v>
      </c>
      <c r="AR135"/>
      <c r="AS135"/>
      <c r="AT135"/>
      <c r="AU135"/>
      <c r="AV135"/>
      <c r="AW135"/>
      <c r="AX135"/>
      <c r="AY135"/>
      <c r="AZ135"/>
      <c r="BA135">
        <f>VLOOKUP(A135,[1]ورقة2!A$3:X$1501,22,0)</f>
        <v>0</v>
      </c>
      <c r="BB135" s="232"/>
      <c r="BC135"/>
      <c r="BD135"/>
    </row>
    <row r="136" spans="1:59" x14ac:dyDescent="0.25">
      <c r="A136" s="262">
        <v>311650</v>
      </c>
      <c r="B136" s="125" t="s">
        <v>199</v>
      </c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 t="s">
        <v>200</v>
      </c>
      <c r="AY136"/>
      <c r="AZ136"/>
      <c r="BA136" t="str">
        <f>VLOOKUP(A136,[1]ورقة2!A$3:X$1501,22,0)</f>
        <v>مستنفذ بنتيجة الفصل الأول للعام 2021-2022</v>
      </c>
      <c r="BB136" s="240"/>
      <c r="BC136" s="240"/>
      <c r="BD136" s="240"/>
      <c r="BE136" s="240"/>
      <c r="BF136" s="240"/>
      <c r="BG136" s="240"/>
    </row>
    <row r="137" spans="1:59" x14ac:dyDescent="0.25">
      <c r="A137">
        <v>311770</v>
      </c>
      <c r="B137" s="125" t="s">
        <v>199</v>
      </c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 t="s">
        <v>133</v>
      </c>
      <c r="AQ137" t="s">
        <v>133</v>
      </c>
      <c r="AR137"/>
      <c r="AS137"/>
      <c r="AT137"/>
      <c r="AU137"/>
      <c r="AV137"/>
      <c r="AW137"/>
      <c r="AX137"/>
      <c r="AY137" t="s">
        <v>133</v>
      </c>
      <c r="AZ137"/>
      <c r="BA137" t="str">
        <f>VLOOKUP(A137,[1]ورقة2!A$3:X$1501,22,0)</f>
        <v>مستنفذ بنتيجة الفصل الأول للعام 2021-2022</v>
      </c>
      <c r="BB137" s="232"/>
      <c r="BC137"/>
      <c r="BD137"/>
    </row>
    <row r="138" spans="1:59" x14ac:dyDescent="0.25">
      <c r="A138">
        <v>311785</v>
      </c>
      <c r="B138" s="125" t="s">
        <v>199</v>
      </c>
      <c r="C138" t="s">
        <v>133</v>
      </c>
      <c r="D138" t="s">
        <v>133</v>
      </c>
      <c r="E138"/>
      <c r="F138"/>
      <c r="G138" t="s">
        <v>133</v>
      </c>
      <c r="H138" t="s">
        <v>133</v>
      </c>
      <c r="I138"/>
      <c r="J138"/>
      <c r="K138"/>
      <c r="L138" t="s">
        <v>133</v>
      </c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>
        <f>VLOOKUP(A138,[1]ورقة2!A$3:X$1501,22,0)</f>
        <v>0</v>
      </c>
      <c r="BB138" s="232"/>
      <c r="BC138"/>
      <c r="BD138"/>
    </row>
    <row r="139" spans="1:59" x14ac:dyDescent="0.25">
      <c r="A139" s="262">
        <v>311918</v>
      </c>
      <c r="B139" s="125" t="s">
        <v>199</v>
      </c>
      <c r="C139"/>
      <c r="D139"/>
      <c r="E139"/>
      <c r="F139"/>
      <c r="G139"/>
      <c r="H139"/>
      <c r="I139"/>
      <c r="J139"/>
      <c r="K139"/>
      <c r="L139"/>
      <c r="M139"/>
      <c r="N139"/>
      <c r="O139"/>
      <c r="P139" t="s">
        <v>133</v>
      </c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 t="s">
        <v>133</v>
      </c>
      <c r="AF139"/>
      <c r="AG139"/>
      <c r="AH139"/>
      <c r="AI139"/>
      <c r="AJ139"/>
      <c r="AK139"/>
      <c r="AL139"/>
      <c r="AM139"/>
      <c r="AN139"/>
      <c r="AO139"/>
      <c r="AP139"/>
      <c r="AQ139" t="s">
        <v>133</v>
      </c>
      <c r="AR139"/>
      <c r="AS139"/>
      <c r="AT139"/>
      <c r="AU139" t="s">
        <v>133</v>
      </c>
      <c r="AV139" t="s">
        <v>133</v>
      </c>
      <c r="AW139"/>
      <c r="AX139" t="s">
        <v>133</v>
      </c>
      <c r="AY139"/>
      <c r="AZ139"/>
      <c r="BA139">
        <f>VLOOKUP(A139,[1]ورقة2!A$3:X$1501,22,0)</f>
        <v>0</v>
      </c>
      <c r="BB139" s="232"/>
      <c r="BC139"/>
      <c r="BD139"/>
    </row>
    <row r="140" spans="1:59" x14ac:dyDescent="0.25">
      <c r="A140">
        <v>311929</v>
      </c>
      <c r="B140" s="125" t="s">
        <v>199</v>
      </c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 t="s">
        <v>200</v>
      </c>
      <c r="AN140"/>
      <c r="AO140"/>
      <c r="AP140" t="s">
        <v>200</v>
      </c>
      <c r="AQ140" t="s">
        <v>200</v>
      </c>
      <c r="AR140"/>
      <c r="AS140"/>
      <c r="AT140"/>
      <c r="AU140"/>
      <c r="AV140"/>
      <c r="AW140"/>
      <c r="AX140"/>
      <c r="AY140" t="s">
        <v>200</v>
      </c>
      <c r="AZ140"/>
      <c r="BA140" t="str">
        <f>VLOOKUP(A140,[1]ورقة2!A$3:X$1501,22,0)</f>
        <v>مستنفذ بنتيجة الفصل الثاني للعام 2020-2021</v>
      </c>
      <c r="BB140" s="232"/>
      <c r="BC140"/>
      <c r="BD140"/>
    </row>
    <row r="141" spans="1:59" x14ac:dyDescent="0.25">
      <c r="A141">
        <v>312092</v>
      </c>
      <c r="B141" s="125" t="s">
        <v>199</v>
      </c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 t="s">
        <v>200</v>
      </c>
      <c r="AQ141"/>
      <c r="AR141"/>
      <c r="AS141"/>
      <c r="AT141"/>
      <c r="AU141"/>
      <c r="AV141"/>
      <c r="AW141"/>
      <c r="AX141"/>
      <c r="AY141"/>
      <c r="AZ141"/>
      <c r="BA141" t="str">
        <f>VLOOKUP(A141,[1]ورقة2!A$3:X$1501,22,0)</f>
        <v>مستنفذ بنتيجة الفصل الثاني للعام 2020-2021</v>
      </c>
      <c r="BB141" s="232"/>
      <c r="BC141"/>
      <c r="BD141"/>
    </row>
    <row r="142" spans="1:59" x14ac:dyDescent="0.25">
      <c r="A142">
        <v>312102</v>
      </c>
      <c r="B142" s="125" t="s">
        <v>199</v>
      </c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 t="s">
        <v>133</v>
      </c>
      <c r="AF142"/>
      <c r="AG142"/>
      <c r="AH142"/>
      <c r="AI142"/>
      <c r="AJ142"/>
      <c r="AK142"/>
      <c r="AL142"/>
      <c r="AM142"/>
      <c r="AN142"/>
      <c r="AO142"/>
      <c r="AP142"/>
      <c r="AQ142"/>
      <c r="AR142" t="s">
        <v>133</v>
      </c>
      <c r="AS142"/>
      <c r="AT142"/>
      <c r="AU142"/>
      <c r="AV142"/>
      <c r="AW142" t="s">
        <v>133</v>
      </c>
      <c r="AX142" t="s">
        <v>133</v>
      </c>
      <c r="AY142"/>
      <c r="AZ142" t="s">
        <v>133</v>
      </c>
      <c r="BA142">
        <f>VLOOKUP(A142,[1]ورقة2!A$3:X$1501,22,0)</f>
        <v>0</v>
      </c>
      <c r="BB142" s="232"/>
      <c r="BC142"/>
      <c r="BD142"/>
    </row>
    <row r="143" spans="1:59" x14ac:dyDescent="0.25">
      <c r="A143" s="262">
        <v>312122</v>
      </c>
      <c r="B143" s="125" t="s">
        <v>199</v>
      </c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 t="s">
        <v>133</v>
      </c>
      <c r="AK143"/>
      <c r="AL143"/>
      <c r="AM143"/>
      <c r="AN143"/>
      <c r="AO143"/>
      <c r="AP143"/>
      <c r="AQ143" t="s">
        <v>133</v>
      </c>
      <c r="AR143"/>
      <c r="AS143"/>
      <c r="AT143"/>
      <c r="AU143"/>
      <c r="AV143"/>
      <c r="AW143" t="s">
        <v>133</v>
      </c>
      <c r="AX143"/>
      <c r="AY143" t="s">
        <v>133</v>
      </c>
      <c r="AZ143"/>
      <c r="BA143">
        <f>VLOOKUP(A143,[1]ورقة2!A$3:X$1501,22,0)</f>
        <v>0</v>
      </c>
      <c r="BB143" s="232"/>
      <c r="BC143"/>
      <c r="BD143"/>
    </row>
    <row r="144" spans="1:59" x14ac:dyDescent="0.25">
      <c r="A144">
        <v>312251</v>
      </c>
      <c r="B144" s="125" t="s">
        <v>199</v>
      </c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 t="s">
        <v>200</v>
      </c>
      <c r="AQ144"/>
      <c r="AR144"/>
      <c r="AS144"/>
      <c r="AT144"/>
      <c r="AU144"/>
      <c r="AV144"/>
      <c r="AW144"/>
      <c r="AX144"/>
      <c r="AY144"/>
      <c r="AZ144"/>
      <c r="BA144" t="str">
        <f>VLOOKUP(A144,[1]ورقة2!A$3:X$1501,22,0)</f>
        <v>مستنفذ بنتيجة الفصل الثاني للعام 2020-2021</v>
      </c>
      <c r="BB144" s="232"/>
      <c r="BC144"/>
      <c r="BD144"/>
    </row>
    <row r="145" spans="1:56" x14ac:dyDescent="0.25">
      <c r="A145" s="262">
        <v>312316</v>
      </c>
      <c r="B145" s="125" t="s">
        <v>199</v>
      </c>
      <c r="C145" t="s">
        <v>133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 t="s">
        <v>133</v>
      </c>
      <c r="AJ145"/>
      <c r="AK145"/>
      <c r="AL145"/>
      <c r="AM145"/>
      <c r="AN145"/>
      <c r="AO145"/>
      <c r="AP145" t="s">
        <v>133</v>
      </c>
      <c r="AQ145"/>
      <c r="AR145"/>
      <c r="AS145"/>
      <c r="AT145"/>
      <c r="AU145"/>
      <c r="AV145"/>
      <c r="AW145"/>
      <c r="AX145"/>
      <c r="AY145"/>
      <c r="AZ145"/>
      <c r="BA145">
        <f>VLOOKUP(A145,[1]ورقة2!A$3:X$1501,22,0)</f>
        <v>0</v>
      </c>
      <c r="BB145" s="232"/>
      <c r="BC145"/>
      <c r="BD145"/>
    </row>
    <row r="146" spans="1:56" x14ac:dyDescent="0.25">
      <c r="A146" s="262">
        <v>312377</v>
      </c>
      <c r="B146" s="125" t="s">
        <v>199</v>
      </c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 t="s">
        <v>200</v>
      </c>
      <c r="AR146"/>
      <c r="AS146"/>
      <c r="AT146"/>
      <c r="AU146"/>
      <c r="AV146"/>
      <c r="AW146"/>
      <c r="AX146"/>
      <c r="AY146"/>
      <c r="AZ146"/>
      <c r="BA146" t="str">
        <f>VLOOKUP(A146,[1]ورقة2!A$3:X$1501,22,0)</f>
        <v>مستنفذ بنتيجة الفصل الأول للعام 2021-2022</v>
      </c>
      <c r="BB146" s="232"/>
      <c r="BC146"/>
      <c r="BD146"/>
    </row>
    <row r="147" spans="1:56" x14ac:dyDescent="0.25">
      <c r="A147">
        <v>312528</v>
      </c>
      <c r="B147" s="125" t="s">
        <v>199</v>
      </c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 t="s">
        <v>200</v>
      </c>
      <c r="AQ147"/>
      <c r="AR147"/>
      <c r="AS147"/>
      <c r="AT147"/>
      <c r="AU147"/>
      <c r="AV147"/>
      <c r="AW147"/>
      <c r="AX147"/>
      <c r="AY147"/>
      <c r="AZ147"/>
      <c r="BA147" t="str">
        <f>VLOOKUP(A147,[1]ورقة2!A$3:X$1501,22,0)</f>
        <v>مستنفذ بنتيجة الفصل الثاني للعام 2021-2022</v>
      </c>
      <c r="BB147" s="232"/>
      <c r="BC147"/>
      <c r="BD147"/>
    </row>
    <row r="148" spans="1:56" x14ac:dyDescent="0.25">
      <c r="A148">
        <v>312550</v>
      </c>
      <c r="B148" s="125" t="s">
        <v>199</v>
      </c>
      <c r="C148"/>
      <c r="D148"/>
      <c r="E148"/>
      <c r="F148"/>
      <c r="G148"/>
      <c r="H148"/>
      <c r="I148"/>
      <c r="J148"/>
      <c r="K148"/>
      <c r="L148"/>
      <c r="M148"/>
      <c r="N148" t="s">
        <v>200</v>
      </c>
      <c r="O148"/>
      <c r="P148"/>
      <c r="Q148"/>
      <c r="R148"/>
      <c r="S148"/>
      <c r="T148"/>
      <c r="U148"/>
      <c r="V148"/>
      <c r="W148"/>
      <c r="X148"/>
      <c r="Y148"/>
      <c r="Z148"/>
      <c r="AA148" t="s">
        <v>200</v>
      </c>
      <c r="AB148"/>
      <c r="AC148"/>
      <c r="AD148"/>
      <c r="AE148"/>
      <c r="AF148"/>
      <c r="AG148"/>
      <c r="AH148"/>
      <c r="AI148"/>
      <c r="AJ148"/>
      <c r="AK148"/>
      <c r="AL148"/>
      <c r="AM148" t="s">
        <v>200</v>
      </c>
      <c r="AN148"/>
      <c r="AO148"/>
      <c r="AP148" t="s">
        <v>200</v>
      </c>
      <c r="AQ148"/>
      <c r="AR148"/>
      <c r="AS148"/>
      <c r="AT148"/>
      <c r="AU148"/>
      <c r="AV148"/>
      <c r="AW148"/>
      <c r="AX148"/>
      <c r="AY148" t="s">
        <v>200</v>
      </c>
      <c r="AZ148"/>
      <c r="BA148" t="str">
        <f>VLOOKUP(A148,[1]ورقة2!A$3:X$1501,22,0)</f>
        <v>مستنفذ بنتيجة الفصل الثاني للعام 2021-2022</v>
      </c>
      <c r="BB148" s="232"/>
      <c r="BC148"/>
      <c r="BD148"/>
    </row>
    <row r="149" spans="1:56" x14ac:dyDescent="0.25">
      <c r="A149" s="262">
        <v>312937</v>
      </c>
      <c r="B149" s="125" t="s">
        <v>199</v>
      </c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 t="s">
        <v>133</v>
      </c>
      <c r="AA149"/>
      <c r="AB149"/>
      <c r="AC149"/>
      <c r="AD149"/>
      <c r="AE149" t="s">
        <v>133</v>
      </c>
      <c r="AF149"/>
      <c r="AG149"/>
      <c r="AH149"/>
      <c r="AI149"/>
      <c r="AJ149"/>
      <c r="AK149"/>
      <c r="AL149"/>
      <c r="AM149"/>
      <c r="AN149"/>
      <c r="AO149" t="s">
        <v>133</v>
      </c>
      <c r="AP149" t="s">
        <v>133</v>
      </c>
      <c r="AQ149" t="s">
        <v>133</v>
      </c>
      <c r="AR149"/>
      <c r="AS149"/>
      <c r="AT149"/>
      <c r="AU149" t="s">
        <v>133</v>
      </c>
      <c r="AV149"/>
      <c r="AW149" t="s">
        <v>133</v>
      </c>
      <c r="AX149"/>
      <c r="AY149"/>
      <c r="AZ149"/>
      <c r="BA149">
        <f>VLOOKUP(A149,[1]ورقة2!A$3:X$1501,22,0)</f>
        <v>0</v>
      </c>
      <c r="BB149" s="232"/>
      <c r="BC149"/>
      <c r="BD149"/>
    </row>
    <row r="150" spans="1:56" x14ac:dyDescent="0.25">
      <c r="A150">
        <v>313059</v>
      </c>
      <c r="B150" s="125" t="s">
        <v>199</v>
      </c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 t="s">
        <v>131</v>
      </c>
      <c r="AI150"/>
      <c r="AJ150"/>
      <c r="AK150"/>
      <c r="AL150" t="s">
        <v>134</v>
      </c>
      <c r="AM150"/>
      <c r="AN150"/>
      <c r="AO150"/>
      <c r="AP150"/>
      <c r="AQ150"/>
      <c r="AR150"/>
      <c r="AS150"/>
      <c r="AT150"/>
      <c r="AU150"/>
      <c r="AV150"/>
      <c r="AW150" t="s">
        <v>131</v>
      </c>
      <c r="AX150"/>
      <c r="AY150"/>
      <c r="AZ150"/>
      <c r="BA150">
        <f>VLOOKUP(A150,[1]ورقة2!A$3:X$1501,22,0)</f>
        <v>0</v>
      </c>
      <c r="BB150" s="232"/>
      <c r="BC150"/>
      <c r="BD150"/>
    </row>
    <row r="151" spans="1:56" x14ac:dyDescent="0.25">
      <c r="A151">
        <v>313097</v>
      </c>
      <c r="B151" s="125" t="s">
        <v>199</v>
      </c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 t="s">
        <v>200</v>
      </c>
      <c r="AP151" t="s">
        <v>200</v>
      </c>
      <c r="AQ151" t="s">
        <v>200</v>
      </c>
      <c r="AR151"/>
      <c r="AS151"/>
      <c r="AT151"/>
      <c r="AU151"/>
      <c r="AV151" t="s">
        <v>200</v>
      </c>
      <c r="AW151" t="s">
        <v>200</v>
      </c>
      <c r="AX151"/>
      <c r="AY151" t="s">
        <v>200</v>
      </c>
      <c r="AZ151" t="s">
        <v>200</v>
      </c>
      <c r="BA151" t="str">
        <f>VLOOKUP(A151,[1]ورقة2!A$3:X$1501,22,0)</f>
        <v>اعادة ارتباط ف1 2023</v>
      </c>
      <c r="BB151" s="232"/>
      <c r="BC151"/>
      <c r="BD151"/>
    </row>
    <row r="152" spans="1:56" x14ac:dyDescent="0.25">
      <c r="A152" s="262">
        <v>313496</v>
      </c>
      <c r="B152" s="125" t="s">
        <v>199</v>
      </c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 t="s">
        <v>133</v>
      </c>
      <c r="AQ152" t="s">
        <v>133</v>
      </c>
      <c r="AR152"/>
      <c r="AS152"/>
      <c r="AT152"/>
      <c r="AU152"/>
      <c r="AV152"/>
      <c r="AW152"/>
      <c r="AX152" t="s">
        <v>133</v>
      </c>
      <c r="AY152"/>
      <c r="AZ152"/>
      <c r="BA152">
        <f>VLOOKUP(A152,[1]ورقة2!A$3:X$1501,22,0)</f>
        <v>0</v>
      </c>
      <c r="BB152" s="232"/>
      <c r="BC152"/>
      <c r="BD152"/>
    </row>
    <row r="153" spans="1:56" x14ac:dyDescent="0.25">
      <c r="A153">
        <v>313572</v>
      </c>
      <c r="B153" s="125" t="s">
        <v>199</v>
      </c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 t="s">
        <v>134</v>
      </c>
      <c r="AQ153"/>
      <c r="AR153"/>
      <c r="AS153"/>
      <c r="AT153"/>
      <c r="AU153"/>
      <c r="AV153"/>
      <c r="AW153"/>
      <c r="AX153"/>
      <c r="AY153"/>
      <c r="AZ153"/>
      <c r="BA153">
        <f>VLOOKUP(A153,[1]ورقة2!A$3:X$1501,22,0)</f>
        <v>0</v>
      </c>
      <c r="BB153" s="232"/>
      <c r="BC153"/>
      <c r="BD153"/>
    </row>
    <row r="154" spans="1:56" x14ac:dyDescent="0.25">
      <c r="A154" s="262">
        <v>313678</v>
      </c>
      <c r="B154" s="125" t="s">
        <v>199</v>
      </c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 t="s">
        <v>133</v>
      </c>
      <c r="AO154"/>
      <c r="AP154"/>
      <c r="AQ154"/>
      <c r="AR154"/>
      <c r="AS154"/>
      <c r="AT154"/>
      <c r="AU154"/>
      <c r="AV154"/>
      <c r="AW154"/>
      <c r="AX154"/>
      <c r="AY154"/>
      <c r="AZ154"/>
      <c r="BA154">
        <f>VLOOKUP(A154,[1]ورقة2!A$3:X$1501,22,0)</f>
        <v>0</v>
      </c>
      <c r="BB154" s="232"/>
      <c r="BC154"/>
      <c r="BD154"/>
    </row>
    <row r="155" spans="1:56" x14ac:dyDescent="0.25">
      <c r="A155" s="262">
        <v>313771</v>
      </c>
      <c r="B155" s="125" t="s">
        <v>199</v>
      </c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 t="s">
        <v>200</v>
      </c>
      <c r="AB155"/>
      <c r="AC155"/>
      <c r="AD155"/>
      <c r="AE155"/>
      <c r="AF155"/>
      <c r="AG155"/>
      <c r="AH155"/>
      <c r="AI155"/>
      <c r="AJ155"/>
      <c r="AK155"/>
      <c r="AL155"/>
      <c r="AM155" t="s">
        <v>200</v>
      </c>
      <c r="AN155"/>
      <c r="AO155"/>
      <c r="AP155"/>
      <c r="AQ155"/>
      <c r="AR155"/>
      <c r="AS155"/>
      <c r="AT155"/>
      <c r="AU155"/>
      <c r="AV155"/>
      <c r="AW155"/>
      <c r="AX155"/>
      <c r="AY155" t="s">
        <v>200</v>
      </c>
      <c r="AZ155"/>
      <c r="BA155" t="str">
        <f>VLOOKUP(A155,[1]ورقة2!A$3:X$1501,22,0)</f>
        <v>مستنفذ بنتيجة الفصل الأول للعام 2021-2022</v>
      </c>
      <c r="BB155" s="232"/>
      <c r="BC155"/>
      <c r="BD155"/>
    </row>
    <row r="156" spans="1:56" x14ac:dyDescent="0.25">
      <c r="A156">
        <v>313780</v>
      </c>
      <c r="B156" s="125" t="s">
        <v>199</v>
      </c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 t="s">
        <v>200</v>
      </c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 t="s">
        <v>200</v>
      </c>
      <c r="AY156" t="s">
        <v>200</v>
      </c>
      <c r="AZ156"/>
      <c r="BA156" t="str">
        <f>VLOOKUP(A156,[1]ورقة2!A$3:X$1501,22,0)</f>
        <v>مستنفذ بنتيجة الفصل الثاني للعام 2021-2022</v>
      </c>
      <c r="BB156" s="232"/>
      <c r="BC156"/>
      <c r="BD156"/>
    </row>
    <row r="157" spans="1:56" x14ac:dyDescent="0.25">
      <c r="A157">
        <v>313807</v>
      </c>
      <c r="B157" s="125" t="s">
        <v>199</v>
      </c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 t="s">
        <v>133</v>
      </c>
      <c r="AN157"/>
      <c r="AO157"/>
      <c r="AP157"/>
      <c r="AQ157"/>
      <c r="AR157"/>
      <c r="AS157"/>
      <c r="AT157"/>
      <c r="AU157"/>
      <c r="AV157" t="s">
        <v>133</v>
      </c>
      <c r="AW157"/>
      <c r="AX157"/>
      <c r="AY157"/>
      <c r="AZ157"/>
      <c r="BA157">
        <f>VLOOKUP(A157,[1]ورقة2!A$3:X$1501,22,0)</f>
        <v>0</v>
      </c>
      <c r="BB157" s="232"/>
      <c r="BC157"/>
      <c r="BD157"/>
    </row>
    <row r="158" spans="1:56" x14ac:dyDescent="0.25">
      <c r="A158" s="233">
        <v>313923</v>
      </c>
      <c r="B158" s="125" t="s">
        <v>199</v>
      </c>
      <c r="C158" s="233"/>
      <c r="D158" s="233"/>
      <c r="E158" s="233"/>
      <c r="F158" s="233"/>
      <c r="G158" s="233"/>
      <c r="H158" s="233"/>
      <c r="I158" s="233"/>
      <c r="J158" s="233"/>
      <c r="K158" s="233"/>
      <c r="L158" s="233"/>
      <c r="M158" s="233"/>
      <c r="N158" s="233"/>
      <c r="O158" s="233"/>
      <c r="P158" s="233"/>
      <c r="Q158" s="233"/>
      <c r="R158" s="233"/>
      <c r="S158" s="233"/>
      <c r="T158" s="233"/>
      <c r="U158" s="233"/>
      <c r="V158" s="233"/>
      <c r="W158" s="233"/>
      <c r="X158" s="233"/>
      <c r="Y158" s="233"/>
      <c r="Z158" s="233"/>
      <c r="AA158" s="233"/>
      <c r="AB158" s="233"/>
      <c r="AC158" s="233"/>
      <c r="AD158" s="233"/>
      <c r="AE158" s="233"/>
      <c r="AF158" s="233"/>
      <c r="AG158" s="233"/>
      <c r="AH158" s="233"/>
      <c r="AI158" s="233"/>
      <c r="AJ158" s="233"/>
      <c r="AK158" s="233"/>
      <c r="AL158" s="233"/>
      <c r="AM158" s="233"/>
      <c r="AN158" s="233"/>
      <c r="AO158" s="233"/>
      <c r="AP158" s="233"/>
      <c r="AQ158" s="233"/>
      <c r="AR158" s="233"/>
      <c r="AS158" s="233"/>
      <c r="AT158" s="233"/>
      <c r="AU158" s="233"/>
      <c r="AV158" s="233" t="s">
        <v>134</v>
      </c>
      <c r="AW158" s="233" t="s">
        <v>134</v>
      </c>
      <c r="AX158" s="233"/>
      <c r="AY158" s="233"/>
      <c r="AZ158" s="233"/>
      <c r="BA158">
        <f>VLOOKUP(A158,[1]ورقة2!A$3:X$1501,22,0)</f>
        <v>0</v>
      </c>
      <c r="BB158" s="232"/>
      <c r="BC158"/>
      <c r="BD158"/>
    </row>
    <row r="159" spans="1:56" x14ac:dyDescent="0.25">
      <c r="A159">
        <v>314081</v>
      </c>
      <c r="B159" s="125" t="s">
        <v>199</v>
      </c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 t="s">
        <v>134</v>
      </c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>
        <f>VLOOKUP(A159,[1]ورقة2!A$3:X$1501,22,0)</f>
        <v>0</v>
      </c>
      <c r="BB159" s="232"/>
      <c r="BC159"/>
      <c r="BD159"/>
    </row>
    <row r="160" spans="1:56" x14ac:dyDescent="0.25">
      <c r="A160" s="262">
        <v>314147</v>
      </c>
      <c r="B160" s="125" t="s">
        <v>199</v>
      </c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 t="s">
        <v>133</v>
      </c>
      <c r="AQ160"/>
      <c r="AR160"/>
      <c r="AS160"/>
      <c r="AT160"/>
      <c r="AU160"/>
      <c r="AV160"/>
      <c r="AW160"/>
      <c r="AX160"/>
      <c r="AY160"/>
      <c r="AZ160"/>
      <c r="BA160">
        <f>VLOOKUP(A160,[1]ورقة2!A$3:X$1501,22,0)</f>
        <v>0</v>
      </c>
      <c r="BB160" s="232"/>
      <c r="BC160"/>
      <c r="BD160"/>
    </row>
    <row r="161" spans="1:56" x14ac:dyDescent="0.25">
      <c r="A161" s="262">
        <v>314169</v>
      </c>
      <c r="B161" s="125" t="s">
        <v>199</v>
      </c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 t="s">
        <v>200</v>
      </c>
      <c r="AQ161" t="s">
        <v>200</v>
      </c>
      <c r="AR161"/>
      <c r="AS161"/>
      <c r="AT161"/>
      <c r="AU161"/>
      <c r="AV161" t="s">
        <v>200</v>
      </c>
      <c r="AW161"/>
      <c r="AX161"/>
      <c r="AY161"/>
      <c r="AZ161"/>
      <c r="BA161" t="str">
        <f>VLOOKUP(A161,[1]ورقة2!A$3:X$1501,22,0)</f>
        <v>مستنفذ بنتيجة الفصل الثاني للعام 2020-2021</v>
      </c>
      <c r="BB161" s="232"/>
      <c r="BC161"/>
      <c r="BD161"/>
    </row>
    <row r="162" spans="1:56" x14ac:dyDescent="0.25">
      <c r="A162">
        <v>314204</v>
      </c>
      <c r="B162" s="125" t="s">
        <v>199</v>
      </c>
      <c r="C162"/>
      <c r="D162"/>
      <c r="E162"/>
      <c r="F162"/>
      <c r="G162"/>
      <c r="H162"/>
      <c r="I162" t="s">
        <v>133</v>
      </c>
      <c r="J162"/>
      <c r="K162"/>
      <c r="L162"/>
      <c r="M162"/>
      <c r="N162"/>
      <c r="O162"/>
      <c r="P162"/>
      <c r="Q162"/>
      <c r="R162"/>
      <c r="S162"/>
      <c r="T162"/>
      <c r="U162"/>
      <c r="V162" t="s">
        <v>133</v>
      </c>
      <c r="W162"/>
      <c r="X162"/>
      <c r="Y162"/>
      <c r="Z162"/>
      <c r="AA162"/>
      <c r="AB162"/>
      <c r="AC162"/>
      <c r="AD162"/>
      <c r="AE162" t="s">
        <v>133</v>
      </c>
      <c r="AF162"/>
      <c r="AG162"/>
      <c r="AH162" t="s">
        <v>133</v>
      </c>
      <c r="AI162"/>
      <c r="AJ162"/>
      <c r="AK162" t="s">
        <v>133</v>
      </c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>
        <f>VLOOKUP(A162,[1]ورقة2!A$3:X$1501,22,0)</f>
        <v>0</v>
      </c>
      <c r="BB162" s="232"/>
      <c r="BC162"/>
      <c r="BD162"/>
    </row>
    <row r="163" spans="1:56" x14ac:dyDescent="0.25">
      <c r="A163">
        <v>314223</v>
      </c>
      <c r="B163" s="125" t="s">
        <v>199</v>
      </c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 t="s">
        <v>133</v>
      </c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 t="s">
        <v>133</v>
      </c>
      <c r="AS163"/>
      <c r="AT163"/>
      <c r="AU163"/>
      <c r="AV163"/>
      <c r="AW163"/>
      <c r="AX163"/>
      <c r="AY163"/>
      <c r="AZ163"/>
      <c r="BA163">
        <f>VLOOKUP(A163,[1]ورقة2!A$3:X$1501,22,0)</f>
        <v>0</v>
      </c>
      <c r="BB163" s="232"/>
      <c r="BC163"/>
      <c r="BD163"/>
    </row>
    <row r="164" spans="1:56" x14ac:dyDescent="0.25">
      <c r="A164" s="262">
        <v>314791</v>
      </c>
      <c r="B164" s="125" t="s">
        <v>199</v>
      </c>
      <c r="C164"/>
      <c r="D164"/>
      <c r="E164"/>
      <c r="F164"/>
      <c r="G164"/>
      <c r="H164"/>
      <c r="I164" t="s">
        <v>133</v>
      </c>
      <c r="J164"/>
      <c r="K164"/>
      <c r="L164"/>
      <c r="M164"/>
      <c r="N164"/>
      <c r="O164"/>
      <c r="P164"/>
      <c r="Q164"/>
      <c r="R164"/>
      <c r="S164"/>
      <c r="T164"/>
      <c r="U164"/>
      <c r="V164" t="s">
        <v>133</v>
      </c>
      <c r="W164" t="s">
        <v>133</v>
      </c>
      <c r="X164" t="s">
        <v>133</v>
      </c>
      <c r="Y164"/>
      <c r="Z164"/>
      <c r="AA164"/>
      <c r="AB164"/>
      <c r="AC164"/>
      <c r="AD164"/>
      <c r="AE164"/>
      <c r="AF164"/>
      <c r="AG164"/>
      <c r="AH164"/>
      <c r="AI164" t="s">
        <v>133</v>
      </c>
      <c r="AJ164"/>
      <c r="AK164"/>
      <c r="AL164"/>
      <c r="AM164"/>
      <c r="AN164"/>
      <c r="AO164"/>
      <c r="AP164"/>
      <c r="AQ164" t="s">
        <v>133</v>
      </c>
      <c r="AR164"/>
      <c r="AS164"/>
      <c r="AT164"/>
      <c r="AU164"/>
      <c r="AV164" t="s">
        <v>133</v>
      </c>
      <c r="AW164"/>
      <c r="AX164"/>
      <c r="AY164"/>
      <c r="AZ164"/>
      <c r="BA164">
        <f>VLOOKUP(A164,[1]ورقة2!A$3:X$1501,22,0)</f>
        <v>0</v>
      </c>
      <c r="BB164" s="232"/>
      <c r="BC164"/>
      <c r="BD164"/>
    </row>
    <row r="165" spans="1:56" x14ac:dyDescent="0.25">
      <c r="A165">
        <v>315038</v>
      </c>
      <c r="B165" s="125" t="s">
        <v>199</v>
      </c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 t="s">
        <v>133</v>
      </c>
      <c r="AP165" t="s">
        <v>133</v>
      </c>
      <c r="AQ165" t="s">
        <v>133</v>
      </c>
      <c r="AR165"/>
      <c r="AS165"/>
      <c r="AT165"/>
      <c r="AU165"/>
      <c r="AV165" t="s">
        <v>131</v>
      </c>
      <c r="AW165" t="s">
        <v>131</v>
      </c>
      <c r="AX165" t="s">
        <v>131</v>
      </c>
      <c r="AY165" t="s">
        <v>131</v>
      </c>
      <c r="AZ165"/>
      <c r="BA165">
        <f>VLOOKUP(A165,[1]ورقة2!A$3:X$1501,22,0)</f>
        <v>0</v>
      </c>
      <c r="BB165" s="232"/>
      <c r="BC165"/>
      <c r="BD165"/>
    </row>
    <row r="166" spans="1:56" x14ac:dyDescent="0.25">
      <c r="A166" s="262">
        <v>315048</v>
      </c>
      <c r="B166" s="125" t="s">
        <v>199</v>
      </c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 t="s">
        <v>133</v>
      </c>
      <c r="AR166"/>
      <c r="AS166"/>
      <c r="AT166"/>
      <c r="AU166"/>
      <c r="AV166"/>
      <c r="AW166"/>
      <c r="AX166"/>
      <c r="AY166"/>
      <c r="AZ166"/>
      <c r="BA166">
        <f>VLOOKUP(A166,[1]ورقة2!A$3:X$1501,22,0)</f>
        <v>0</v>
      </c>
      <c r="BB166" s="232"/>
      <c r="BC166"/>
      <c r="BD166"/>
    </row>
    <row r="167" spans="1:56" x14ac:dyDescent="0.25">
      <c r="A167" s="262">
        <v>315050</v>
      </c>
      <c r="B167" s="125" t="s">
        <v>199</v>
      </c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 t="s">
        <v>200</v>
      </c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 t="str">
        <f>VLOOKUP(A167,[1]ورقة2!A$3:X$1501,22,0)</f>
        <v>مستنفذ بنتيجة الفصل الثاني للعام 2021-2022</v>
      </c>
      <c r="BB167" s="232"/>
      <c r="BC167"/>
      <c r="BD167"/>
    </row>
    <row r="168" spans="1:56" x14ac:dyDescent="0.25">
      <c r="A168">
        <v>315304</v>
      </c>
      <c r="B168" s="125" t="s">
        <v>199</v>
      </c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 t="s">
        <v>133</v>
      </c>
      <c r="AT168"/>
      <c r="AU168" t="s">
        <v>133</v>
      </c>
      <c r="AV168" t="s">
        <v>133</v>
      </c>
      <c r="AW168" t="s">
        <v>133</v>
      </c>
      <c r="AX168" t="s">
        <v>133</v>
      </c>
      <c r="AY168" t="s">
        <v>133</v>
      </c>
      <c r="AZ168" t="s">
        <v>133</v>
      </c>
      <c r="BA168">
        <f>VLOOKUP(A168,[1]ورقة2!A$3:X$1501,22,0)</f>
        <v>0</v>
      </c>
      <c r="BB168" s="232"/>
      <c r="BC168"/>
      <c r="BD168"/>
    </row>
    <row r="169" spans="1:56" x14ac:dyDescent="0.25">
      <c r="A169" s="262">
        <v>315431</v>
      </c>
      <c r="B169" s="125" t="s">
        <v>199</v>
      </c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 t="s">
        <v>133</v>
      </c>
      <c r="AQ169"/>
      <c r="AR169"/>
      <c r="AS169"/>
      <c r="AT169"/>
      <c r="AU169"/>
      <c r="AV169"/>
      <c r="AW169"/>
      <c r="AX169"/>
      <c r="AY169"/>
      <c r="AZ169"/>
      <c r="BA169">
        <f>VLOOKUP(A169,[1]ورقة2!A$3:X$1501,22,0)</f>
        <v>0</v>
      </c>
      <c r="BB169" s="232"/>
      <c r="BC169"/>
      <c r="BD169"/>
    </row>
    <row r="170" spans="1:56" x14ac:dyDescent="0.25">
      <c r="A170">
        <v>315650</v>
      </c>
      <c r="B170" s="125" t="s">
        <v>199</v>
      </c>
      <c r="C170"/>
      <c r="D170"/>
      <c r="E170"/>
      <c r="F170"/>
      <c r="G170"/>
      <c r="H170"/>
      <c r="I170" t="s">
        <v>200</v>
      </c>
      <c r="J170"/>
      <c r="K170"/>
      <c r="L170"/>
      <c r="M170"/>
      <c r="N170"/>
      <c r="O170"/>
      <c r="P170"/>
      <c r="Q170"/>
      <c r="R170"/>
      <c r="S170"/>
      <c r="T170"/>
      <c r="U170"/>
      <c r="V170" t="s">
        <v>200</v>
      </c>
      <c r="W170"/>
      <c r="X170"/>
      <c r="Y170"/>
      <c r="Z170"/>
      <c r="AA170"/>
      <c r="AB170" t="s">
        <v>200</v>
      </c>
      <c r="AC170"/>
      <c r="AD170"/>
      <c r="AE170"/>
      <c r="AF170"/>
      <c r="AG170"/>
      <c r="AH170"/>
      <c r="AI170"/>
      <c r="AJ170"/>
      <c r="AK170"/>
      <c r="AL170"/>
      <c r="AM170"/>
      <c r="AN170" t="s">
        <v>200</v>
      </c>
      <c r="AO170"/>
      <c r="AP170"/>
      <c r="AQ170"/>
      <c r="AR170"/>
      <c r="AS170"/>
      <c r="AT170" t="s">
        <v>200</v>
      </c>
      <c r="AU170"/>
      <c r="AV170" t="s">
        <v>200</v>
      </c>
      <c r="AW170" t="s">
        <v>200</v>
      </c>
      <c r="AX170"/>
      <c r="AY170"/>
      <c r="AZ170" t="s">
        <v>200</v>
      </c>
      <c r="BA170" t="str">
        <f>VLOOKUP(A170,[1]ورقة2!A$3:X$1501,22,0)</f>
        <v>مستنفذ فصل أول 2022-2023</v>
      </c>
      <c r="BB170" s="232"/>
      <c r="BC170"/>
      <c r="BD170"/>
    </row>
    <row r="171" spans="1:56" x14ac:dyDescent="0.25">
      <c r="A171">
        <v>315686</v>
      </c>
      <c r="B171" s="125" t="s">
        <v>199</v>
      </c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 t="s">
        <v>133</v>
      </c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 t="s">
        <v>133</v>
      </c>
      <c r="AV171" t="s">
        <v>133</v>
      </c>
      <c r="AW171" t="s">
        <v>133</v>
      </c>
      <c r="AX171"/>
      <c r="AY171" t="s">
        <v>133</v>
      </c>
      <c r="AZ171" t="s">
        <v>133</v>
      </c>
      <c r="BA171">
        <f>VLOOKUP(A171,[1]ورقة2!A$3:X$1501,22,0)</f>
        <v>0</v>
      </c>
      <c r="BB171" s="232"/>
      <c r="BC171"/>
      <c r="BD171"/>
    </row>
    <row r="172" spans="1:56" x14ac:dyDescent="0.25">
      <c r="A172" s="262">
        <v>315738</v>
      </c>
      <c r="B172" s="125" t="s">
        <v>199</v>
      </c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 t="s">
        <v>133</v>
      </c>
      <c r="AR172"/>
      <c r="AS172"/>
      <c r="AT172"/>
      <c r="AU172"/>
      <c r="AV172"/>
      <c r="AW172"/>
      <c r="AX172"/>
      <c r="AY172"/>
      <c r="AZ172"/>
      <c r="BA172">
        <f>VLOOKUP(A172,[1]ورقة2!A$3:X$1501,22,0)</f>
        <v>0</v>
      </c>
      <c r="BB172" s="232"/>
      <c r="BC172"/>
      <c r="BD172"/>
    </row>
    <row r="173" spans="1:56" x14ac:dyDescent="0.25">
      <c r="A173" s="262">
        <v>315770</v>
      </c>
      <c r="B173" s="125" t="s">
        <v>199</v>
      </c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 t="s">
        <v>200</v>
      </c>
      <c r="AY173"/>
      <c r="AZ173"/>
      <c r="BA173" t="str">
        <f>VLOOKUP(A173,[1]ورقة2!A$3:X$1501,22,0)</f>
        <v>مستنفذ فصل أول 2022-2023</v>
      </c>
      <c r="BB173" s="232"/>
      <c r="BC173"/>
      <c r="BD173"/>
    </row>
    <row r="174" spans="1:56" x14ac:dyDescent="0.25">
      <c r="A174">
        <v>315831</v>
      </c>
      <c r="B174" s="125" t="s">
        <v>199</v>
      </c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 t="s">
        <v>134</v>
      </c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>
        <f>VLOOKUP(A174,[1]ورقة2!A$3:X$1501,22,0)</f>
        <v>0</v>
      </c>
      <c r="BB174" s="232"/>
      <c r="BC174"/>
      <c r="BD174"/>
    </row>
    <row r="175" spans="1:56" x14ac:dyDescent="0.25">
      <c r="A175">
        <v>315994</v>
      </c>
      <c r="B175" s="125" t="s">
        <v>199</v>
      </c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 t="s">
        <v>200</v>
      </c>
      <c r="AQ175" t="s">
        <v>200</v>
      </c>
      <c r="AR175" t="s">
        <v>200</v>
      </c>
      <c r="AS175" t="s">
        <v>200</v>
      </c>
      <c r="AT175"/>
      <c r="AU175" t="s">
        <v>200</v>
      </c>
      <c r="AV175" t="s">
        <v>200</v>
      </c>
      <c r="AW175"/>
      <c r="AX175" t="s">
        <v>200</v>
      </c>
      <c r="AY175"/>
      <c r="AZ175"/>
      <c r="BA175" t="str">
        <f>VLOOKUP(A175,[1]ورقة2!A$3:X$1501,22,0)</f>
        <v>اعادة ارتباط من ف1 2023</v>
      </c>
      <c r="BB175" s="232"/>
      <c r="BC175"/>
      <c r="BD175"/>
    </row>
    <row r="176" spans="1:56" x14ac:dyDescent="0.25">
      <c r="A176" s="262">
        <v>316002</v>
      </c>
      <c r="B176" s="125" t="s">
        <v>199</v>
      </c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 t="s">
        <v>133</v>
      </c>
      <c r="AQ176" t="s">
        <v>133</v>
      </c>
      <c r="AR176"/>
      <c r="AS176"/>
      <c r="AT176"/>
      <c r="AU176" t="s">
        <v>133</v>
      </c>
      <c r="AV176" t="s">
        <v>133</v>
      </c>
      <c r="AW176"/>
      <c r="AX176" t="s">
        <v>133</v>
      </c>
      <c r="AY176"/>
      <c r="AZ176" t="s">
        <v>133</v>
      </c>
      <c r="BA176">
        <f>VLOOKUP(A176,[1]ورقة2!A$3:X$1501,22,0)</f>
        <v>0</v>
      </c>
      <c r="BB176" s="232"/>
      <c r="BC176"/>
      <c r="BD176"/>
    </row>
    <row r="177" spans="1:59" x14ac:dyDescent="0.25">
      <c r="A177" s="262">
        <v>316003</v>
      </c>
      <c r="B177" s="125" t="s">
        <v>199</v>
      </c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 t="s">
        <v>200</v>
      </c>
      <c r="AR177"/>
      <c r="AS177"/>
      <c r="AT177"/>
      <c r="AU177"/>
      <c r="AV177"/>
      <c r="AW177"/>
      <c r="AX177"/>
      <c r="AY177"/>
      <c r="AZ177"/>
      <c r="BA177" t="str">
        <f>VLOOKUP(A177,[1]ورقة2!A$3:X$1501,22,0)</f>
        <v>مستنفذ بنتيجة الفصل الأول للعام 2022-2023</v>
      </c>
      <c r="BB177" s="232"/>
      <c r="BC177"/>
      <c r="BD177"/>
    </row>
    <row r="178" spans="1:59" x14ac:dyDescent="0.25">
      <c r="A178" s="262">
        <v>316126</v>
      </c>
      <c r="B178" s="125" t="s">
        <v>199</v>
      </c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 t="s">
        <v>200</v>
      </c>
      <c r="AN178"/>
      <c r="AO178"/>
      <c r="AP178"/>
      <c r="AQ178" t="s">
        <v>200</v>
      </c>
      <c r="AR178"/>
      <c r="AS178"/>
      <c r="AT178"/>
      <c r="AU178"/>
      <c r="AV178"/>
      <c r="AW178" t="s">
        <v>200</v>
      </c>
      <c r="AX178"/>
      <c r="AY178" t="s">
        <v>200</v>
      </c>
      <c r="AZ178"/>
      <c r="BA178" t="str">
        <f>VLOOKUP(A178,[1]ورقة2!A$3:X$1501,22,0)</f>
        <v>مستنفذ فصل أول 2022-2023</v>
      </c>
      <c r="BB178" s="232"/>
      <c r="BC178"/>
      <c r="BD178"/>
    </row>
    <row r="179" spans="1:59" x14ac:dyDescent="0.25">
      <c r="A179">
        <v>316148</v>
      </c>
      <c r="B179" s="125" t="s">
        <v>199</v>
      </c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 t="s">
        <v>131</v>
      </c>
      <c r="AL179"/>
      <c r="AM179"/>
      <c r="AN179"/>
      <c r="AO179" t="s">
        <v>131</v>
      </c>
      <c r="AP179" t="s">
        <v>131</v>
      </c>
      <c r="AQ179"/>
      <c r="AR179"/>
      <c r="AS179"/>
      <c r="AT179" t="s">
        <v>131</v>
      </c>
      <c r="AU179" t="s">
        <v>131</v>
      </c>
      <c r="AV179"/>
      <c r="AW179"/>
      <c r="AX179" t="s">
        <v>131</v>
      </c>
      <c r="AY179"/>
      <c r="AZ179"/>
      <c r="BA179">
        <f>VLOOKUP(A179,[1]ورقة2!A$3:X$1501,22,0)</f>
        <v>0</v>
      </c>
      <c r="BB179" s="232"/>
      <c r="BC179"/>
      <c r="BD179"/>
    </row>
    <row r="180" spans="1:59" x14ac:dyDescent="0.25">
      <c r="A180">
        <v>316172</v>
      </c>
      <c r="B180" s="125" t="s">
        <v>199</v>
      </c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 t="s">
        <v>131</v>
      </c>
      <c r="AE180"/>
      <c r="AF180"/>
      <c r="AG180"/>
      <c r="AH180"/>
      <c r="AI180"/>
      <c r="AJ180"/>
      <c r="AK180"/>
      <c r="AL180"/>
      <c r="AM180"/>
      <c r="AN180"/>
      <c r="AO180"/>
      <c r="AP180"/>
      <c r="AQ180" t="s">
        <v>133</v>
      </c>
      <c r="AR180"/>
      <c r="AS180" t="s">
        <v>131</v>
      </c>
      <c r="AT180"/>
      <c r="AU180"/>
      <c r="AV180"/>
      <c r="AW180"/>
      <c r="AX180" t="s">
        <v>131</v>
      </c>
      <c r="AY180" t="s">
        <v>133</v>
      </c>
      <c r="AZ180"/>
      <c r="BA180">
        <f>VLOOKUP(A180,[1]ورقة2!A$3:X$1501,22,0)</f>
        <v>0</v>
      </c>
      <c r="BB180" s="232"/>
      <c r="BC180"/>
      <c r="BD180"/>
    </row>
    <row r="181" spans="1:59" x14ac:dyDescent="0.25">
      <c r="A181">
        <v>316217</v>
      </c>
      <c r="B181" s="125" t="s">
        <v>199</v>
      </c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 t="s">
        <v>200</v>
      </c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 t="s">
        <v>200</v>
      </c>
      <c r="AL181"/>
      <c r="AM181"/>
      <c r="AN181"/>
      <c r="AO181"/>
      <c r="AP181" t="s">
        <v>200</v>
      </c>
      <c r="AQ181" t="s">
        <v>200</v>
      </c>
      <c r="AR181"/>
      <c r="AS181" t="s">
        <v>200</v>
      </c>
      <c r="AT181"/>
      <c r="AU181"/>
      <c r="AV181"/>
      <c r="AW181"/>
      <c r="AX181"/>
      <c r="AY181" t="s">
        <v>200</v>
      </c>
      <c r="AZ181"/>
      <c r="BA181">
        <f>VLOOKUP(A181,[1]ورقة2!A$3:X$1501,22,0)</f>
        <v>0</v>
      </c>
      <c r="BB181" s="232"/>
      <c r="BC181"/>
      <c r="BD181"/>
    </row>
    <row r="182" spans="1:59" x14ac:dyDescent="0.25">
      <c r="A182" s="262">
        <v>316268</v>
      </c>
      <c r="B182" s="125" t="s">
        <v>199</v>
      </c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 t="s">
        <v>133</v>
      </c>
      <c r="AD182"/>
      <c r="AE182"/>
      <c r="AF182"/>
      <c r="AG182"/>
      <c r="AH182"/>
      <c r="AI182"/>
      <c r="AJ182"/>
      <c r="AK182"/>
      <c r="AL182"/>
      <c r="AM182"/>
      <c r="AN182"/>
      <c r="AO182" t="s">
        <v>133</v>
      </c>
      <c r="AP182" t="s">
        <v>133</v>
      </c>
      <c r="AQ182" t="s">
        <v>133</v>
      </c>
      <c r="AR182"/>
      <c r="AS182"/>
      <c r="AT182"/>
      <c r="AU182" t="s">
        <v>133</v>
      </c>
      <c r="AV182"/>
      <c r="AW182"/>
      <c r="AX182"/>
      <c r="AY182"/>
      <c r="AZ182" t="s">
        <v>133</v>
      </c>
      <c r="BA182">
        <f>VLOOKUP(A182,[1]ورقة2!A$3:X$1501,22,0)</f>
        <v>0</v>
      </c>
      <c r="BB182" s="232"/>
      <c r="BC182"/>
      <c r="BD182"/>
    </row>
    <row r="183" spans="1:59" x14ac:dyDescent="0.25">
      <c r="A183" s="233">
        <v>316475</v>
      </c>
      <c r="B183" s="125" t="s">
        <v>199</v>
      </c>
      <c r="C183" s="233"/>
      <c r="D183" s="233"/>
      <c r="E183" s="233"/>
      <c r="F183" s="233"/>
      <c r="G183" s="233"/>
      <c r="H183" s="233"/>
      <c r="I183" s="233"/>
      <c r="J183" s="233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  <c r="W183" s="233"/>
      <c r="X183" s="233"/>
      <c r="Y183" s="233"/>
      <c r="Z183" s="233"/>
      <c r="AA183" s="233"/>
      <c r="AB183" s="233" t="s">
        <v>134</v>
      </c>
      <c r="AC183" s="233"/>
      <c r="AD183" s="233"/>
      <c r="AE183" s="233"/>
      <c r="AF183" s="233"/>
      <c r="AG183" s="233" t="s">
        <v>134</v>
      </c>
      <c r="AH183" s="233" t="s">
        <v>134</v>
      </c>
      <c r="AI183" s="233"/>
      <c r="AJ183" s="233"/>
      <c r="AK183" s="233" t="s">
        <v>131</v>
      </c>
      <c r="AL183" s="233"/>
      <c r="AM183" s="233"/>
      <c r="AN183" s="233"/>
      <c r="AO183" s="233"/>
      <c r="AP183" s="233"/>
      <c r="AQ183" s="233" t="s">
        <v>134</v>
      </c>
      <c r="AR183" s="233"/>
      <c r="AS183" s="233"/>
      <c r="AT183" s="233"/>
      <c r="AU183" s="233"/>
      <c r="AV183" s="233" t="s">
        <v>133</v>
      </c>
      <c r="AW183" s="233" t="s">
        <v>133</v>
      </c>
      <c r="AX183" s="233"/>
      <c r="AY183" s="233" t="s">
        <v>133</v>
      </c>
      <c r="AZ183" s="233"/>
      <c r="BA183">
        <f>VLOOKUP(A183,[1]ورقة2!A$3:X$1501,22,0)</f>
        <v>0</v>
      </c>
      <c r="BB183" s="232"/>
      <c r="BC183"/>
      <c r="BD183"/>
    </row>
    <row r="184" spans="1:59" x14ac:dyDescent="0.25">
      <c r="A184">
        <v>316479</v>
      </c>
      <c r="B184" s="125" t="s">
        <v>199</v>
      </c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 t="s">
        <v>200</v>
      </c>
      <c r="AI184"/>
      <c r="AJ184"/>
      <c r="AK184"/>
      <c r="AL184"/>
      <c r="AM184"/>
      <c r="AN184"/>
      <c r="AO184"/>
      <c r="AP184" t="s">
        <v>200</v>
      </c>
      <c r="AQ184"/>
      <c r="AR184"/>
      <c r="AS184"/>
      <c r="AT184"/>
      <c r="AU184"/>
      <c r="AV184"/>
      <c r="AW184"/>
      <c r="AX184"/>
      <c r="AY184"/>
      <c r="AZ184"/>
      <c r="BA184" t="str">
        <f>VLOOKUP(A184,[1]ورقة2!A$3:X$1501,22,0)</f>
        <v>مستنفذ بنتيجة الفصل الثاني للعام 2020-2021</v>
      </c>
      <c r="BB184" s="232"/>
      <c r="BC184"/>
      <c r="BD184"/>
    </row>
    <row r="185" spans="1:59" x14ac:dyDescent="0.25">
      <c r="A185">
        <v>316564</v>
      </c>
      <c r="B185" s="125" t="s">
        <v>199</v>
      </c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 t="s">
        <v>200</v>
      </c>
      <c r="AI185"/>
      <c r="AJ185"/>
      <c r="AK185"/>
      <c r="AL185"/>
      <c r="AM185"/>
      <c r="AN185"/>
      <c r="AO185"/>
      <c r="AP185" t="s">
        <v>200</v>
      </c>
      <c r="AQ185" t="s">
        <v>200</v>
      </c>
      <c r="AR185"/>
      <c r="AS185" t="s">
        <v>200</v>
      </c>
      <c r="AT185"/>
      <c r="AU185"/>
      <c r="AV185"/>
      <c r="AW185"/>
      <c r="AX185" t="s">
        <v>200</v>
      </c>
      <c r="AY185"/>
      <c r="AZ185"/>
      <c r="BA185" t="str">
        <f>VLOOKUP(A185,[1]ورقة2!A$3:X$1501,22,0)</f>
        <v>مستنفذ بنتيجة الفصل الأول للعام 2021-2022</v>
      </c>
      <c r="BB185" s="232"/>
      <c r="BC185"/>
      <c r="BD185"/>
    </row>
    <row r="186" spans="1:59" x14ac:dyDescent="0.25">
      <c r="A186">
        <v>316632</v>
      </c>
      <c r="B186" s="125" t="s">
        <v>199</v>
      </c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 t="s">
        <v>200</v>
      </c>
      <c r="AB186"/>
      <c r="AC186"/>
      <c r="AD186"/>
      <c r="AE186"/>
      <c r="AF186"/>
      <c r="AG186"/>
      <c r="AH186"/>
      <c r="AI186"/>
      <c r="AJ186"/>
      <c r="AK186"/>
      <c r="AL186"/>
      <c r="AM186" t="s">
        <v>200</v>
      </c>
      <c r="AN186"/>
      <c r="AO186"/>
      <c r="AP186" t="s">
        <v>200</v>
      </c>
      <c r="AQ186"/>
      <c r="AR186"/>
      <c r="AS186"/>
      <c r="AT186"/>
      <c r="AU186"/>
      <c r="AV186"/>
      <c r="AW186"/>
      <c r="AX186"/>
      <c r="AY186" t="s">
        <v>200</v>
      </c>
      <c r="AZ186"/>
      <c r="BA186" t="str">
        <f>VLOOKUP(A186,[1]ورقة2!A$3:X$1501,22,0)</f>
        <v>مستنفذ بنتيجة امتحانات الفصل الثاني للعام 2022-2023</v>
      </c>
      <c r="BB186" s="232"/>
      <c r="BC186"/>
      <c r="BD186"/>
    </row>
    <row r="187" spans="1:59" x14ac:dyDescent="0.25">
      <c r="A187">
        <v>316667</v>
      </c>
      <c r="B187" s="125" t="s">
        <v>199</v>
      </c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 t="s">
        <v>131</v>
      </c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 t="s">
        <v>131</v>
      </c>
      <c r="AR187"/>
      <c r="AS187" t="s">
        <v>133</v>
      </c>
      <c r="AT187"/>
      <c r="AU187"/>
      <c r="AV187" t="s">
        <v>131</v>
      </c>
      <c r="AW187"/>
      <c r="AX187"/>
      <c r="AY187"/>
      <c r="AZ187" t="s">
        <v>133</v>
      </c>
      <c r="BA187">
        <f>VLOOKUP(A187,[1]ورقة2!A$3:X$1501,22,0)</f>
        <v>0</v>
      </c>
      <c r="BB187" s="240"/>
      <c r="BC187" s="240"/>
      <c r="BD187" s="240"/>
      <c r="BE187" s="240"/>
      <c r="BF187" s="240"/>
      <c r="BG187" s="240"/>
    </row>
    <row r="188" spans="1:59" x14ac:dyDescent="0.25">
      <c r="A188">
        <v>316686</v>
      </c>
      <c r="B188" s="125" t="s">
        <v>199</v>
      </c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 t="s">
        <v>134</v>
      </c>
      <c r="AW188"/>
      <c r="AX188"/>
      <c r="AY188"/>
      <c r="AZ188"/>
      <c r="BA188" t="str">
        <f>VLOOKUP(A188,[1]ورقة2!A$3:X$1501,22,0)</f>
        <v>اعادة تسجيل من ف1 2023</v>
      </c>
      <c r="BB188" s="232"/>
      <c r="BC188"/>
      <c r="BD188"/>
    </row>
    <row r="189" spans="1:59" x14ac:dyDescent="0.25">
      <c r="A189">
        <v>316928</v>
      </c>
      <c r="B189" s="125" t="s">
        <v>199</v>
      </c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 t="s">
        <v>200</v>
      </c>
      <c r="AZ189"/>
      <c r="BA189" t="str">
        <f>VLOOKUP(A189,[1]ورقة2!A$3:X$1501,22,0)</f>
        <v>مستنفذ بنتيجة الفصل الأول للعام 2021-2022</v>
      </c>
      <c r="BB189" s="232"/>
      <c r="BC189"/>
      <c r="BD189"/>
    </row>
    <row r="190" spans="1:59" x14ac:dyDescent="0.25">
      <c r="A190" s="262">
        <v>316939</v>
      </c>
      <c r="B190" s="125" t="s">
        <v>199</v>
      </c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 t="s">
        <v>133</v>
      </c>
      <c r="AE190"/>
      <c r="AF190"/>
      <c r="AG190"/>
      <c r="AH190"/>
      <c r="AI190"/>
      <c r="AJ190"/>
      <c r="AK190" t="s">
        <v>133</v>
      </c>
      <c r="AL190"/>
      <c r="AM190"/>
      <c r="AN190"/>
      <c r="AO190"/>
      <c r="AP190" t="s">
        <v>133</v>
      </c>
      <c r="AQ190" t="s">
        <v>133</v>
      </c>
      <c r="AR190" t="s">
        <v>133</v>
      </c>
      <c r="AS190"/>
      <c r="AT190"/>
      <c r="AU190" t="s">
        <v>133</v>
      </c>
      <c r="AV190" t="s">
        <v>133</v>
      </c>
      <c r="AW190"/>
      <c r="AX190"/>
      <c r="AY190" t="s">
        <v>133</v>
      </c>
      <c r="AZ190"/>
      <c r="BA190">
        <f>VLOOKUP(A190,[1]ورقة2!A$3:X$1501,22,0)</f>
        <v>0</v>
      </c>
      <c r="BB190" s="232"/>
      <c r="BC190"/>
      <c r="BD190"/>
    </row>
    <row r="191" spans="1:59" x14ac:dyDescent="0.25">
      <c r="A191" s="233">
        <v>316941</v>
      </c>
      <c r="B191" s="125" t="s">
        <v>199</v>
      </c>
      <c r="C191" s="233"/>
      <c r="D191" s="233"/>
      <c r="E191" s="233"/>
      <c r="F191" s="233"/>
      <c r="G191" s="233"/>
      <c r="H191" s="233"/>
      <c r="I191" s="233"/>
      <c r="J191" s="233"/>
      <c r="K191" s="233"/>
      <c r="L191" s="233"/>
      <c r="M191" s="233"/>
      <c r="N191" s="233"/>
      <c r="O191" s="233"/>
      <c r="P191" s="233"/>
      <c r="Q191" s="233"/>
      <c r="R191" s="233"/>
      <c r="S191" s="233"/>
      <c r="T191" s="233"/>
      <c r="U191" s="233"/>
      <c r="V191" s="233"/>
      <c r="W191" s="233"/>
      <c r="X191" s="233"/>
      <c r="Y191" s="233"/>
      <c r="Z191" s="233"/>
      <c r="AA191" s="233"/>
      <c r="AB191" s="233"/>
      <c r="AC191" s="233"/>
      <c r="AD191" s="233"/>
      <c r="AE191" s="233"/>
      <c r="AF191" s="233"/>
      <c r="AG191" s="233" t="s">
        <v>200</v>
      </c>
      <c r="AH191" s="233" t="s">
        <v>200</v>
      </c>
      <c r="AI191" s="233"/>
      <c r="AJ191" s="233"/>
      <c r="AK191" s="233"/>
      <c r="AL191" s="233"/>
      <c r="AM191" s="233"/>
      <c r="AN191" s="233"/>
      <c r="AO191" s="233"/>
      <c r="AP191" s="233" t="s">
        <v>200</v>
      </c>
      <c r="AQ191" s="233" t="s">
        <v>200</v>
      </c>
      <c r="AR191" s="233"/>
      <c r="AS191" s="233"/>
      <c r="AT191" s="233"/>
      <c r="AU191" s="233"/>
      <c r="AV191" s="233"/>
      <c r="AW191" s="233"/>
      <c r="AX191" s="233"/>
      <c r="AY191" s="233"/>
      <c r="AZ191" s="233"/>
      <c r="BA191">
        <f>VLOOKUP(A191,[1]ورقة2!A$3:X$1501,22,0)</f>
        <v>0</v>
      </c>
      <c r="BB191" s="240"/>
      <c r="BC191" s="240"/>
      <c r="BD191" s="240"/>
      <c r="BE191" s="240"/>
      <c r="BF191" s="240"/>
      <c r="BG191" s="240"/>
    </row>
    <row r="192" spans="1:59" x14ac:dyDescent="0.25">
      <c r="A192" s="262">
        <v>316951</v>
      </c>
      <c r="B192" s="125" t="s">
        <v>199</v>
      </c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 t="s">
        <v>200</v>
      </c>
      <c r="AH192"/>
      <c r="AI192"/>
      <c r="AJ192"/>
      <c r="AK192"/>
      <c r="AL192"/>
      <c r="AM192"/>
      <c r="AN192" t="s">
        <v>200</v>
      </c>
      <c r="AO192"/>
      <c r="AP192"/>
      <c r="AQ192" t="s">
        <v>200</v>
      </c>
      <c r="AR192"/>
      <c r="AS192"/>
      <c r="AT192"/>
      <c r="AU192"/>
      <c r="AV192" t="s">
        <v>200</v>
      </c>
      <c r="AW192"/>
      <c r="AX192"/>
      <c r="AY192"/>
      <c r="AZ192"/>
      <c r="BA192" t="str">
        <f>VLOOKUP(A192,[1]ورقة2!A$3:X$1501,22,0)</f>
        <v>مستنفذ بنتيجة الفصل الأول للعام 2022-2023</v>
      </c>
      <c r="BB192" s="232"/>
      <c r="BC192"/>
      <c r="BD192"/>
    </row>
    <row r="193" spans="1:56" x14ac:dyDescent="0.25">
      <c r="A193" s="262">
        <v>316954</v>
      </c>
      <c r="B193" s="125" t="s">
        <v>199</v>
      </c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 t="s">
        <v>200</v>
      </c>
      <c r="AH193"/>
      <c r="AI193"/>
      <c r="AJ193"/>
      <c r="AK193"/>
      <c r="AL193"/>
      <c r="AM193"/>
      <c r="AN193"/>
      <c r="AO193"/>
      <c r="AP193" t="s">
        <v>200</v>
      </c>
      <c r="AQ193"/>
      <c r="AR193"/>
      <c r="AS193"/>
      <c r="AT193"/>
      <c r="AU193"/>
      <c r="AV193"/>
      <c r="AW193"/>
      <c r="AX193"/>
      <c r="AY193"/>
      <c r="AZ193"/>
      <c r="BA193" t="str">
        <f>VLOOKUP(A193,[1]ورقة2!A$3:X$1501,22,0)</f>
        <v>مستنفذ بنتيجة الفصل الثاني للعام 2020-2021</v>
      </c>
      <c r="BB193" s="232"/>
      <c r="BC193"/>
      <c r="BD193"/>
    </row>
    <row r="194" spans="1:56" x14ac:dyDescent="0.25">
      <c r="A194">
        <v>316979</v>
      </c>
      <c r="B194" s="125" t="s">
        <v>199</v>
      </c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 t="s">
        <v>200</v>
      </c>
      <c r="AM194"/>
      <c r="AN194"/>
      <c r="AO194"/>
      <c r="AP194"/>
      <c r="AQ194"/>
      <c r="AR194"/>
      <c r="AS194"/>
      <c r="AT194" t="s">
        <v>200</v>
      </c>
      <c r="AU194"/>
      <c r="AV194"/>
      <c r="AW194"/>
      <c r="AX194"/>
      <c r="AY194"/>
      <c r="AZ194"/>
      <c r="BA194" t="str">
        <f>VLOOKUP(A194,[1]ورقة2!A$3:X$1501,22,0)</f>
        <v>مستنفذ بنتيجة الفصل الثاني للعام 2020-2021</v>
      </c>
      <c r="BB194" s="232"/>
      <c r="BC194"/>
      <c r="BD194"/>
    </row>
    <row r="195" spans="1:56" x14ac:dyDescent="0.25">
      <c r="A195">
        <v>316990</v>
      </c>
      <c r="B195" s="125" t="s">
        <v>199</v>
      </c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 t="s">
        <v>200</v>
      </c>
      <c r="AJ195"/>
      <c r="AK195"/>
      <c r="AL195"/>
      <c r="AM195"/>
      <c r="AN195"/>
      <c r="AO195"/>
      <c r="AP195"/>
      <c r="AQ195"/>
      <c r="AR195"/>
      <c r="AS195"/>
      <c r="AT195"/>
      <c r="AU195"/>
      <c r="AV195" t="s">
        <v>200</v>
      </c>
      <c r="AW195"/>
      <c r="AX195"/>
      <c r="AY195"/>
      <c r="AZ195"/>
      <c r="BA195" t="str">
        <f>VLOOKUP(A195,[1]ورقة2!A$3:X$1501,22,0)</f>
        <v>مستنفذ بنتيجة الفصل الثاني للعام 2020-2021</v>
      </c>
      <c r="BB195" s="232"/>
      <c r="BC195"/>
      <c r="BD195"/>
    </row>
    <row r="196" spans="1:56" x14ac:dyDescent="0.25">
      <c r="A196" s="262">
        <v>317059</v>
      </c>
      <c r="B196" s="125" t="s">
        <v>199</v>
      </c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 t="s">
        <v>133</v>
      </c>
      <c r="AH196"/>
      <c r="AI196"/>
      <c r="AJ196"/>
      <c r="AK196"/>
      <c r="AL196"/>
      <c r="AM196"/>
      <c r="AN196"/>
      <c r="AO196"/>
      <c r="AP196"/>
      <c r="AQ196" t="s">
        <v>133</v>
      </c>
      <c r="AR196"/>
      <c r="AS196"/>
      <c r="AT196"/>
      <c r="AU196"/>
      <c r="AV196"/>
      <c r="AW196"/>
      <c r="AX196"/>
      <c r="AY196"/>
      <c r="AZ196"/>
      <c r="BA196">
        <f>VLOOKUP(A196,[1]ورقة2!A$3:X$1501,22,0)</f>
        <v>0</v>
      </c>
      <c r="BB196" s="232"/>
      <c r="BC196"/>
      <c r="BD196"/>
    </row>
    <row r="197" spans="1:56" x14ac:dyDescent="0.25">
      <c r="A197" s="262">
        <v>317060</v>
      </c>
      <c r="B197" s="125" t="s">
        <v>199</v>
      </c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 t="s">
        <v>200</v>
      </c>
      <c r="AR197"/>
      <c r="AS197"/>
      <c r="AT197"/>
      <c r="AU197"/>
      <c r="AV197"/>
      <c r="AW197"/>
      <c r="AX197"/>
      <c r="AY197" t="s">
        <v>200</v>
      </c>
      <c r="AZ197"/>
      <c r="BA197" t="str">
        <f>VLOOKUP(A197,[1]ورقة2!A$3:X$1501,22,0)</f>
        <v>مستنفذ فصل أول 2022-2023</v>
      </c>
      <c r="BB197" s="232"/>
      <c r="BC197"/>
      <c r="BD197"/>
    </row>
    <row r="198" spans="1:56" x14ac:dyDescent="0.25">
      <c r="A198" s="262">
        <v>317087</v>
      </c>
      <c r="B198" s="125" t="s">
        <v>199</v>
      </c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 t="s">
        <v>200</v>
      </c>
      <c r="AH198"/>
      <c r="AI198"/>
      <c r="AJ198"/>
      <c r="AK198" t="s">
        <v>200</v>
      </c>
      <c r="AL198"/>
      <c r="AM198"/>
      <c r="AN198"/>
      <c r="AO198" t="s">
        <v>200</v>
      </c>
      <c r="AP198"/>
      <c r="AQ198"/>
      <c r="AR198"/>
      <c r="AS198"/>
      <c r="AT198"/>
      <c r="AU198" t="s">
        <v>200</v>
      </c>
      <c r="AV198"/>
      <c r="AW198"/>
      <c r="AX198" t="s">
        <v>200</v>
      </c>
      <c r="AY198"/>
      <c r="AZ198" t="s">
        <v>200</v>
      </c>
      <c r="BA198" t="str">
        <f>VLOOKUP(A198,[1]ورقة2!A$3:X$1501,22,0)</f>
        <v>مستنفذ بنتيجة الفصل الأول للعام 2021-2022</v>
      </c>
      <c r="BB198" s="232"/>
      <c r="BC198"/>
      <c r="BD198"/>
    </row>
    <row r="199" spans="1:56" x14ac:dyDescent="0.25">
      <c r="A199" s="262">
        <v>317092</v>
      </c>
      <c r="B199" s="125" t="s">
        <v>199</v>
      </c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 t="s">
        <v>200</v>
      </c>
      <c r="AI199"/>
      <c r="AJ199"/>
      <c r="AK199"/>
      <c r="AL199"/>
      <c r="AM199"/>
      <c r="AN199"/>
      <c r="AO199"/>
      <c r="AP199" t="s">
        <v>200</v>
      </c>
      <c r="AQ199" t="s">
        <v>200</v>
      </c>
      <c r="AR199"/>
      <c r="AS199"/>
      <c r="AT199"/>
      <c r="AU199"/>
      <c r="AV199" t="s">
        <v>200</v>
      </c>
      <c r="AW199" t="s">
        <v>200</v>
      </c>
      <c r="AX199" t="s">
        <v>200</v>
      </c>
      <c r="AY199" t="s">
        <v>200</v>
      </c>
      <c r="AZ199"/>
      <c r="BA199" t="str">
        <f>VLOOKUP(A199,[1]ورقة2!A$3:X$1501,22,0)</f>
        <v>مستنفذ بنتيجة امتحانات الفصل الثاني للعام 2022-2023</v>
      </c>
      <c r="BB199" s="232"/>
      <c r="BC199"/>
      <c r="BD199"/>
    </row>
    <row r="200" spans="1:56" x14ac:dyDescent="0.25">
      <c r="A200">
        <v>317149</v>
      </c>
      <c r="B200" s="125" t="s">
        <v>199</v>
      </c>
      <c r="C200"/>
      <c r="D200"/>
      <c r="E200"/>
      <c r="F200"/>
      <c r="G200"/>
      <c r="H200" t="s">
        <v>200</v>
      </c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 t="s">
        <v>200</v>
      </c>
      <c r="AP200" t="s">
        <v>200</v>
      </c>
      <c r="AQ200" t="s">
        <v>200</v>
      </c>
      <c r="AR200"/>
      <c r="AS200" t="s">
        <v>200</v>
      </c>
      <c r="AT200"/>
      <c r="AU200" t="s">
        <v>200</v>
      </c>
      <c r="AV200"/>
      <c r="AW200"/>
      <c r="AX200" t="s">
        <v>200</v>
      </c>
      <c r="AY200" t="s">
        <v>200</v>
      </c>
      <c r="AZ200"/>
      <c r="BA200">
        <f>VLOOKUP(A200,[1]ورقة2!A$3:X$1501,22,0)</f>
        <v>0</v>
      </c>
      <c r="BB200" s="232"/>
      <c r="BC200"/>
      <c r="BD200"/>
    </row>
    <row r="201" spans="1:56" x14ac:dyDescent="0.25">
      <c r="A201">
        <v>317312</v>
      </c>
      <c r="B201" s="125" t="s">
        <v>199</v>
      </c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 t="s">
        <v>200</v>
      </c>
      <c r="AI201"/>
      <c r="AJ201"/>
      <c r="AK201"/>
      <c r="AL201"/>
      <c r="AM201"/>
      <c r="AN201"/>
      <c r="AO201"/>
      <c r="AP201"/>
      <c r="AQ201" t="s">
        <v>200</v>
      </c>
      <c r="AR201"/>
      <c r="AS201"/>
      <c r="AT201" t="s">
        <v>200</v>
      </c>
      <c r="AU201"/>
      <c r="AV201"/>
      <c r="AW201"/>
      <c r="AX201"/>
      <c r="AY201"/>
      <c r="AZ201"/>
      <c r="BA201">
        <f>VLOOKUP(A201,[1]ورقة2!A$3:X$1501,22,0)</f>
        <v>0</v>
      </c>
      <c r="BB201" s="232"/>
      <c r="BC201"/>
      <c r="BD201"/>
    </row>
    <row r="202" spans="1:56" x14ac:dyDescent="0.25">
      <c r="A202" s="262">
        <v>317494</v>
      </c>
      <c r="B202" s="125" t="s">
        <v>199</v>
      </c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 t="s">
        <v>133</v>
      </c>
      <c r="AA202"/>
      <c r="AB202"/>
      <c r="AC202"/>
      <c r="AD202"/>
      <c r="AE202"/>
      <c r="AF202"/>
      <c r="AG202" t="s">
        <v>133</v>
      </c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>
        <f>VLOOKUP(A202,[1]ورقة2!A$3:X$1501,22,0)</f>
        <v>0</v>
      </c>
      <c r="BB202" s="232"/>
      <c r="BC202"/>
      <c r="BD202"/>
    </row>
    <row r="203" spans="1:56" x14ac:dyDescent="0.25">
      <c r="A203">
        <v>317700</v>
      </c>
      <c r="B203" s="125" t="s">
        <v>199</v>
      </c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 t="s">
        <v>134</v>
      </c>
      <c r="AQ203"/>
      <c r="AR203"/>
      <c r="AS203"/>
      <c r="AT203"/>
      <c r="AU203"/>
      <c r="AV203"/>
      <c r="AW203"/>
      <c r="AX203"/>
      <c r="AY203"/>
      <c r="AZ203"/>
      <c r="BA203">
        <f>VLOOKUP(A203,[1]ورقة2!A$3:X$1501,22,0)</f>
        <v>0</v>
      </c>
      <c r="BB203" s="232"/>
      <c r="BC203"/>
      <c r="BD203"/>
    </row>
    <row r="204" spans="1:56" x14ac:dyDescent="0.25">
      <c r="A204">
        <v>317828</v>
      </c>
      <c r="B204" s="125" t="s">
        <v>199</v>
      </c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 t="s">
        <v>200</v>
      </c>
      <c r="AW204"/>
      <c r="AX204"/>
      <c r="AY204"/>
      <c r="AZ204"/>
      <c r="BA204" t="str">
        <f>VLOOKUP(A204,[1]ورقة2!A$3:X$1501,22,0)</f>
        <v>إعادة ارتباط فصل أول 2023-2024</v>
      </c>
      <c r="BB204" s="232"/>
      <c r="BC204"/>
      <c r="BD204"/>
    </row>
    <row r="205" spans="1:56" x14ac:dyDescent="0.25">
      <c r="A205">
        <v>317925</v>
      </c>
      <c r="B205" s="125" t="s">
        <v>199</v>
      </c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 t="s">
        <v>134</v>
      </c>
      <c r="AH205"/>
      <c r="AI205"/>
      <c r="AJ205"/>
      <c r="AK205"/>
      <c r="AL205"/>
      <c r="AM205"/>
      <c r="AN205"/>
      <c r="AO205"/>
      <c r="AP205"/>
      <c r="AQ205"/>
      <c r="AR205"/>
      <c r="AS205" t="s">
        <v>134</v>
      </c>
      <c r="AT205"/>
      <c r="AU205"/>
      <c r="AV205"/>
      <c r="AW205" t="s">
        <v>134</v>
      </c>
      <c r="AX205"/>
      <c r="AY205"/>
      <c r="AZ205"/>
      <c r="BA205">
        <f>VLOOKUP(A205,[1]ورقة2!A$3:X$1501,22,0)</f>
        <v>0</v>
      </c>
      <c r="BB205" s="232"/>
      <c r="BC205"/>
      <c r="BD205"/>
    </row>
    <row r="206" spans="1:56" x14ac:dyDescent="0.25">
      <c r="A206">
        <v>318342</v>
      </c>
      <c r="B206" s="125" t="s">
        <v>199</v>
      </c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 t="s">
        <v>134</v>
      </c>
      <c r="AR206"/>
      <c r="AS206"/>
      <c r="AT206"/>
      <c r="AU206"/>
      <c r="AV206"/>
      <c r="AW206"/>
      <c r="AX206"/>
      <c r="AY206"/>
      <c r="AZ206"/>
      <c r="BA206">
        <f>VLOOKUP(A206,[1]ورقة2!A$3:X$1501,22,0)</f>
        <v>0</v>
      </c>
      <c r="BB206" s="232"/>
      <c r="BC206"/>
      <c r="BD206"/>
    </row>
    <row r="207" spans="1:56" x14ac:dyDescent="0.25">
      <c r="A207">
        <v>318459</v>
      </c>
      <c r="B207" s="125" t="s">
        <v>199</v>
      </c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 t="s">
        <v>200</v>
      </c>
      <c r="AH207" t="s">
        <v>200</v>
      </c>
      <c r="AI207"/>
      <c r="AJ207"/>
      <c r="AK207"/>
      <c r="AL207"/>
      <c r="AM207" t="s">
        <v>200</v>
      </c>
      <c r="AN207"/>
      <c r="AO207"/>
      <c r="AP207"/>
      <c r="AQ207"/>
      <c r="AR207"/>
      <c r="AS207" t="s">
        <v>200</v>
      </c>
      <c r="AT207"/>
      <c r="AU207"/>
      <c r="AV207"/>
      <c r="AW207"/>
      <c r="AX207"/>
      <c r="AY207" t="s">
        <v>200</v>
      </c>
      <c r="AZ207"/>
      <c r="BA207" t="str">
        <f>VLOOKUP(A207,[1]ورقة2!A$3:X$1501,22,0)</f>
        <v>مستنفذ بنتيجة الفصل الأول للعام 2021-2022</v>
      </c>
      <c r="BB207" s="232"/>
      <c r="BC207"/>
      <c r="BD207"/>
    </row>
    <row r="208" spans="1:56" x14ac:dyDescent="0.25">
      <c r="A208" s="262">
        <v>318556</v>
      </c>
      <c r="B208" s="125" t="s">
        <v>199</v>
      </c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 t="s">
        <v>133</v>
      </c>
      <c r="AR208"/>
      <c r="AS208"/>
      <c r="AT208"/>
      <c r="AU208"/>
      <c r="AV208"/>
      <c r="AW208"/>
      <c r="AX208"/>
      <c r="AY208"/>
      <c r="AZ208"/>
      <c r="BA208">
        <f>VLOOKUP(A208,[1]ورقة2!A$3:X$1501,22,0)</f>
        <v>0</v>
      </c>
      <c r="BB208" s="232"/>
      <c r="BC208"/>
      <c r="BD208"/>
    </row>
    <row r="209" spans="1:56" x14ac:dyDescent="0.25">
      <c r="A209" s="233">
        <v>318593</v>
      </c>
      <c r="B209" s="125" t="s">
        <v>199</v>
      </c>
      <c r="C209" s="233"/>
      <c r="D209" s="233"/>
      <c r="E209" s="233"/>
      <c r="F209" s="233"/>
      <c r="G209" s="233"/>
      <c r="H209" s="233"/>
      <c r="I209" s="233"/>
      <c r="J209" s="233"/>
      <c r="K209" s="233"/>
      <c r="L209" s="233"/>
      <c r="M209" s="233"/>
      <c r="N209" s="233"/>
      <c r="O209" s="233"/>
      <c r="P209" s="233"/>
      <c r="Q209" s="233"/>
      <c r="R209" s="233"/>
      <c r="S209" s="233"/>
      <c r="T209" s="233"/>
      <c r="U209" s="233"/>
      <c r="V209" s="233"/>
      <c r="W209" s="233"/>
      <c r="X209" s="233"/>
      <c r="Y209" s="233"/>
      <c r="Z209" s="233"/>
      <c r="AA209" s="233"/>
      <c r="AB209" s="233"/>
      <c r="AC209" s="233"/>
      <c r="AD209" s="233"/>
      <c r="AE209" s="233"/>
      <c r="AF209" s="233"/>
      <c r="AG209" s="233" t="s">
        <v>134</v>
      </c>
      <c r="AH209" s="233" t="s">
        <v>134</v>
      </c>
      <c r="AI209" s="233"/>
      <c r="AJ209" s="233"/>
      <c r="AK209" s="233"/>
      <c r="AL209" s="233"/>
      <c r="AM209" s="233"/>
      <c r="AN209" s="233"/>
      <c r="AO209" s="233"/>
      <c r="AP209" s="233"/>
      <c r="AQ209" s="233" t="s">
        <v>133</v>
      </c>
      <c r="AR209" s="233"/>
      <c r="AS209" s="233"/>
      <c r="AT209" s="233"/>
      <c r="AU209" s="233"/>
      <c r="AV209" s="233" t="s">
        <v>133</v>
      </c>
      <c r="AW209" s="233" t="s">
        <v>133</v>
      </c>
      <c r="AX209" s="233"/>
      <c r="AY209" s="233" t="s">
        <v>133</v>
      </c>
      <c r="AZ209" s="233"/>
      <c r="BA209">
        <f>VLOOKUP(A209,[1]ورقة2!A$3:X$1501,22,0)</f>
        <v>0</v>
      </c>
      <c r="BB209" s="232"/>
      <c r="BC209"/>
      <c r="BD209"/>
    </row>
    <row r="210" spans="1:56" x14ac:dyDescent="0.25">
      <c r="A210">
        <v>318644</v>
      </c>
      <c r="B210" s="125" t="s">
        <v>199</v>
      </c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 t="s">
        <v>200</v>
      </c>
      <c r="AN210"/>
      <c r="AO210"/>
      <c r="AP210" t="s">
        <v>200</v>
      </c>
      <c r="AQ210"/>
      <c r="AR210"/>
      <c r="AS210"/>
      <c r="AT210" t="s">
        <v>200</v>
      </c>
      <c r="AU210"/>
      <c r="AV210"/>
      <c r="AW210" t="s">
        <v>200</v>
      </c>
      <c r="AX210" t="s">
        <v>200</v>
      </c>
      <c r="AY210" t="s">
        <v>200</v>
      </c>
      <c r="AZ210"/>
      <c r="BA210" t="str">
        <f>VLOOKUP(A210,[1]ورقة2!A$3:X$1501,22,0)</f>
        <v>مستنفذ بنتيجة الفصل الأول للعام 2021-2022</v>
      </c>
      <c r="BB210" s="232"/>
      <c r="BC210"/>
      <c r="BD210"/>
    </row>
    <row r="211" spans="1:56" x14ac:dyDescent="0.25">
      <c r="A211" s="233">
        <v>318775</v>
      </c>
      <c r="B211" s="125" t="s">
        <v>199</v>
      </c>
      <c r="C211" s="233"/>
      <c r="D211" s="233"/>
      <c r="E211" s="233"/>
      <c r="F211" s="233"/>
      <c r="G211" s="233"/>
      <c r="H211" s="233"/>
      <c r="I211" s="233"/>
      <c r="J211" s="233"/>
      <c r="K211" s="233"/>
      <c r="L211" s="233"/>
      <c r="M211" s="233"/>
      <c r="N211" s="233"/>
      <c r="O211" s="233"/>
      <c r="P211" s="233"/>
      <c r="Q211" s="233"/>
      <c r="R211" s="233"/>
      <c r="S211" s="233"/>
      <c r="T211" s="233"/>
      <c r="U211" s="233"/>
      <c r="V211" s="233"/>
      <c r="W211" s="233"/>
      <c r="X211" s="233"/>
      <c r="Y211" s="233"/>
      <c r="Z211" s="233"/>
      <c r="AA211" s="233"/>
      <c r="AB211" s="233"/>
      <c r="AC211" s="233"/>
      <c r="AD211" s="233"/>
      <c r="AE211" s="233"/>
      <c r="AF211" s="233"/>
      <c r="AG211" s="233"/>
      <c r="AH211" s="233"/>
      <c r="AI211" s="233"/>
      <c r="AJ211" s="233"/>
      <c r="AK211" s="233"/>
      <c r="AL211" s="233"/>
      <c r="AM211" s="233"/>
      <c r="AN211" s="233"/>
      <c r="AO211" s="233"/>
      <c r="AP211" s="233"/>
      <c r="AQ211" s="233" t="s">
        <v>200</v>
      </c>
      <c r="AR211" s="233"/>
      <c r="AS211" s="233"/>
      <c r="AT211" s="233"/>
      <c r="AU211" s="233"/>
      <c r="AV211" s="233"/>
      <c r="AW211" s="233" t="s">
        <v>200</v>
      </c>
      <c r="AX211" s="233"/>
      <c r="AY211" s="233"/>
      <c r="AZ211" s="233"/>
      <c r="BA211">
        <f>VLOOKUP(A211,[1]ورقة2!A$3:X$1501,22,0)</f>
        <v>0</v>
      </c>
      <c r="BB211" s="232"/>
      <c r="BC211"/>
      <c r="BD211"/>
    </row>
    <row r="212" spans="1:56" x14ac:dyDescent="0.25">
      <c r="A212" s="262">
        <v>318828</v>
      </c>
      <c r="B212" s="125" t="s">
        <v>199</v>
      </c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 t="s">
        <v>200</v>
      </c>
      <c r="AD212"/>
      <c r="AE212"/>
      <c r="AF212"/>
      <c r="AG212"/>
      <c r="AH212"/>
      <c r="AI212"/>
      <c r="AJ212"/>
      <c r="AK212"/>
      <c r="AL212"/>
      <c r="AM212"/>
      <c r="AN212"/>
      <c r="AO212"/>
      <c r="AP212" t="s">
        <v>200</v>
      </c>
      <c r="AQ212" t="s">
        <v>200</v>
      </c>
      <c r="AR212"/>
      <c r="AS212"/>
      <c r="AT212"/>
      <c r="AU212"/>
      <c r="AV212" t="s">
        <v>200</v>
      </c>
      <c r="AW212" t="s">
        <v>200</v>
      </c>
      <c r="AX212"/>
      <c r="AY212"/>
      <c r="AZ212"/>
      <c r="BA212" t="str">
        <f>VLOOKUP(A212,[1]ورقة2!A$3:X$1501,22,0)</f>
        <v>مستنفذ بنتيجة الفصل الأول للعام 2021-2022</v>
      </c>
      <c r="BB212" s="232"/>
      <c r="BC212"/>
      <c r="BD212"/>
    </row>
    <row r="213" spans="1:56" x14ac:dyDescent="0.25">
      <c r="A213" s="262">
        <v>318874</v>
      </c>
      <c r="B213" s="125" t="s">
        <v>199</v>
      </c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 t="s">
        <v>200</v>
      </c>
      <c r="AQ213" t="s">
        <v>200</v>
      </c>
      <c r="AR213"/>
      <c r="AS213"/>
      <c r="AT213"/>
      <c r="AU213"/>
      <c r="AV213"/>
      <c r="AW213"/>
      <c r="AX213"/>
      <c r="AY213"/>
      <c r="AZ213"/>
      <c r="BA213" t="str">
        <f>VLOOKUP(A213,[1]ورقة2!A$3:X$1501,22,0)</f>
        <v>مستنفذ بنتيجة الفصل الثاني للعام 2020-2021</v>
      </c>
      <c r="BB213" s="232"/>
      <c r="BC213"/>
      <c r="BD213"/>
    </row>
    <row r="214" spans="1:56" x14ac:dyDescent="0.25">
      <c r="A214">
        <v>318918</v>
      </c>
      <c r="B214" s="125" t="s">
        <v>199</v>
      </c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 t="s">
        <v>134</v>
      </c>
      <c r="AH214"/>
      <c r="AI214"/>
      <c r="AJ214"/>
      <c r="AK214"/>
      <c r="AL214"/>
      <c r="AM214"/>
      <c r="AN214"/>
      <c r="AO214"/>
      <c r="AP214" t="s">
        <v>134</v>
      </c>
      <c r="AQ214"/>
      <c r="AR214"/>
      <c r="AS214"/>
      <c r="AT214"/>
      <c r="AU214"/>
      <c r="AV214"/>
      <c r="AW214" t="s">
        <v>134</v>
      </c>
      <c r="AX214"/>
      <c r="AY214"/>
      <c r="AZ214"/>
      <c r="BA214">
        <f>VLOOKUP(A214,[1]ورقة2!A$3:X$1501,22,0)</f>
        <v>0</v>
      </c>
      <c r="BB214" s="232"/>
      <c r="BC214"/>
      <c r="BD214"/>
    </row>
    <row r="215" spans="1:56" x14ac:dyDescent="0.25">
      <c r="A215">
        <v>318926</v>
      </c>
      <c r="B215" s="125" t="s">
        <v>199</v>
      </c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 t="s">
        <v>200</v>
      </c>
      <c r="AQ215"/>
      <c r="AR215"/>
      <c r="AS215"/>
      <c r="AT215"/>
      <c r="AU215"/>
      <c r="AV215"/>
      <c r="AW215"/>
      <c r="AX215" t="s">
        <v>200</v>
      </c>
      <c r="AY215"/>
      <c r="AZ215"/>
      <c r="BA215" t="str">
        <f>VLOOKUP(A215,[1]ورقة2!A$3:X$1501,22,0)</f>
        <v>اعادة ارتباط الفصل الأول 2023-2024</v>
      </c>
      <c r="BB215" s="232"/>
      <c r="BC215"/>
      <c r="BD215"/>
    </row>
    <row r="216" spans="1:56" x14ac:dyDescent="0.25">
      <c r="A216" s="262">
        <v>319008</v>
      </c>
      <c r="B216" s="125" t="s">
        <v>199</v>
      </c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 t="s">
        <v>133</v>
      </c>
      <c r="AH216" t="s">
        <v>133</v>
      </c>
      <c r="AI216"/>
      <c r="AJ216"/>
      <c r="AK216"/>
      <c r="AL216"/>
      <c r="AM216"/>
      <c r="AN216"/>
      <c r="AO216"/>
      <c r="AP216"/>
      <c r="AQ216" t="s">
        <v>133</v>
      </c>
      <c r="AR216"/>
      <c r="AS216"/>
      <c r="AT216"/>
      <c r="AU216"/>
      <c r="AV216"/>
      <c r="AW216" t="s">
        <v>133</v>
      </c>
      <c r="AX216"/>
      <c r="AY216" t="s">
        <v>133</v>
      </c>
      <c r="AZ216"/>
      <c r="BA216">
        <f>VLOOKUP(A216,[1]ورقة2!A$3:X$1501,22,0)</f>
        <v>0</v>
      </c>
      <c r="BB216" s="232"/>
      <c r="BC216"/>
      <c r="BD216"/>
    </row>
    <row r="217" spans="1:56" x14ac:dyDescent="0.25">
      <c r="A217">
        <v>319048</v>
      </c>
      <c r="B217" s="125" t="s">
        <v>199</v>
      </c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 t="s">
        <v>133</v>
      </c>
      <c r="AM217"/>
      <c r="AN217"/>
      <c r="AO217"/>
      <c r="AP217"/>
      <c r="AQ217" t="s">
        <v>133</v>
      </c>
      <c r="AR217" t="s">
        <v>134</v>
      </c>
      <c r="AS217" t="s">
        <v>133</v>
      </c>
      <c r="AT217"/>
      <c r="AU217"/>
      <c r="AV217"/>
      <c r="AW217"/>
      <c r="AX217"/>
      <c r="AY217"/>
      <c r="AZ217" t="s">
        <v>134</v>
      </c>
      <c r="BA217">
        <f>VLOOKUP(A217,[1]ورقة2!A$3:X$1501,22,0)</f>
        <v>0</v>
      </c>
      <c r="BB217" s="232"/>
      <c r="BC217"/>
      <c r="BD217"/>
    </row>
    <row r="218" spans="1:56" x14ac:dyDescent="0.25">
      <c r="A218" s="262">
        <v>319059</v>
      </c>
      <c r="B218" s="125" t="s">
        <v>199</v>
      </c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 t="s">
        <v>133</v>
      </c>
      <c r="AH218" t="s">
        <v>133</v>
      </c>
      <c r="AI218"/>
      <c r="AJ218"/>
      <c r="AK218" t="s">
        <v>133</v>
      </c>
      <c r="AL218"/>
      <c r="AM218"/>
      <c r="AN218"/>
      <c r="AO218"/>
      <c r="AP218" t="s">
        <v>133</v>
      </c>
      <c r="AQ218" t="s">
        <v>133</v>
      </c>
      <c r="AR218"/>
      <c r="AS218"/>
      <c r="AT218"/>
      <c r="AU218" t="s">
        <v>133</v>
      </c>
      <c r="AV218" t="s">
        <v>133</v>
      </c>
      <c r="AW218"/>
      <c r="AX218"/>
      <c r="AY218"/>
      <c r="AZ218" t="s">
        <v>133</v>
      </c>
      <c r="BA218">
        <f>VLOOKUP(A218,[1]ورقة2!A$3:X$1501,22,0)</f>
        <v>0</v>
      </c>
      <c r="BB218" s="232"/>
      <c r="BC218"/>
      <c r="BD218"/>
    </row>
    <row r="219" spans="1:56" x14ac:dyDescent="0.25">
      <c r="A219">
        <v>319104</v>
      </c>
      <c r="B219" s="125" t="s">
        <v>199</v>
      </c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 t="s">
        <v>200</v>
      </c>
      <c r="AH219" t="s">
        <v>200</v>
      </c>
      <c r="AI219"/>
      <c r="AJ219"/>
      <c r="AK219"/>
      <c r="AL219"/>
      <c r="AM219"/>
      <c r="AN219"/>
      <c r="AO219"/>
      <c r="AP219" t="s">
        <v>200</v>
      </c>
      <c r="AQ219"/>
      <c r="AR219"/>
      <c r="AS219"/>
      <c r="AT219" t="s">
        <v>200</v>
      </c>
      <c r="AU219"/>
      <c r="AV219"/>
      <c r="AW219"/>
      <c r="AX219"/>
      <c r="AY219" t="s">
        <v>200</v>
      </c>
      <c r="AZ219" t="s">
        <v>200</v>
      </c>
      <c r="BA219">
        <f>VLOOKUP(A219,[1]ورقة2!A$3:X$1501,22,0)</f>
        <v>0</v>
      </c>
      <c r="BB219" s="232"/>
      <c r="BC219"/>
      <c r="BD219"/>
    </row>
    <row r="220" spans="1:56" x14ac:dyDescent="0.25">
      <c r="A220">
        <v>319139</v>
      </c>
      <c r="B220" s="125" t="s">
        <v>199</v>
      </c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 t="s">
        <v>200</v>
      </c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>
        <f>VLOOKUP(A220,[1]ورقة2!A$3:X$1501,22,0)</f>
        <v>0</v>
      </c>
      <c r="BB220" s="232"/>
      <c r="BC220"/>
      <c r="BD220"/>
    </row>
    <row r="221" spans="1:56" x14ac:dyDescent="0.25">
      <c r="A221" s="262">
        <v>319270</v>
      </c>
      <c r="B221" s="125" t="s">
        <v>199</v>
      </c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 t="s">
        <v>133</v>
      </c>
      <c r="X221"/>
      <c r="Y221"/>
      <c r="Z221"/>
      <c r="AA221"/>
      <c r="AB221"/>
      <c r="AC221"/>
      <c r="AD221"/>
      <c r="AE221"/>
      <c r="AF221"/>
      <c r="AG221"/>
      <c r="AH221" t="s">
        <v>133</v>
      </c>
      <c r="AI221"/>
      <c r="AJ221"/>
      <c r="AK221"/>
      <c r="AL221"/>
      <c r="AM221"/>
      <c r="AN221"/>
      <c r="AO221"/>
      <c r="AP221" t="s">
        <v>133</v>
      </c>
      <c r="AQ221" t="s">
        <v>133</v>
      </c>
      <c r="AR221"/>
      <c r="AS221"/>
      <c r="AT221"/>
      <c r="AU221"/>
      <c r="AV221" t="s">
        <v>133</v>
      </c>
      <c r="AW221"/>
      <c r="AX221"/>
      <c r="AY221"/>
      <c r="AZ221"/>
      <c r="BA221">
        <f>VLOOKUP(A221,[1]ورقة2!A$3:X$1501,22,0)</f>
        <v>0</v>
      </c>
      <c r="BB221" s="232"/>
      <c r="BC221"/>
      <c r="BD221"/>
    </row>
    <row r="222" spans="1:56" x14ac:dyDescent="0.25">
      <c r="A222">
        <v>319342</v>
      </c>
      <c r="B222" s="125" t="s">
        <v>199</v>
      </c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 t="s">
        <v>134</v>
      </c>
      <c r="AQ222"/>
      <c r="AR222"/>
      <c r="AS222"/>
      <c r="AT222"/>
      <c r="AU222"/>
      <c r="AV222"/>
      <c r="AW222"/>
      <c r="AX222"/>
      <c r="AY222"/>
      <c r="AZ222"/>
      <c r="BA222">
        <f>VLOOKUP(A222,[1]ورقة2!A$3:X$1501,22,0)</f>
        <v>0</v>
      </c>
      <c r="BB222" s="232"/>
      <c r="BC222"/>
      <c r="BD222"/>
    </row>
    <row r="223" spans="1:56" x14ac:dyDescent="0.25">
      <c r="A223">
        <v>319343</v>
      </c>
      <c r="B223" s="125" t="s">
        <v>199</v>
      </c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 t="s">
        <v>134</v>
      </c>
      <c r="AP223" t="s">
        <v>134</v>
      </c>
      <c r="AQ223"/>
      <c r="AR223"/>
      <c r="AS223"/>
      <c r="AT223"/>
      <c r="AU223" t="s">
        <v>134</v>
      </c>
      <c r="AV223" t="s">
        <v>134</v>
      </c>
      <c r="AW223"/>
      <c r="AX223"/>
      <c r="AY223" t="s">
        <v>134</v>
      </c>
      <c r="AZ223" t="s">
        <v>134</v>
      </c>
      <c r="BA223">
        <f>VLOOKUP(A223,[1]ورقة2!A$3:X$1501,22,0)</f>
        <v>0</v>
      </c>
      <c r="BB223" s="232"/>
      <c r="BC223"/>
      <c r="BD223"/>
    </row>
    <row r="224" spans="1:56" x14ac:dyDescent="0.25">
      <c r="A224" s="233">
        <v>319462</v>
      </c>
      <c r="B224" s="125" t="s">
        <v>199</v>
      </c>
      <c r="C224" s="233"/>
      <c r="D224" s="233"/>
      <c r="E224" s="233"/>
      <c r="F224" s="233"/>
      <c r="G224" s="233"/>
      <c r="H224" s="233"/>
      <c r="I224" s="233"/>
      <c r="J224" s="233"/>
      <c r="K224" s="233"/>
      <c r="L224" s="233"/>
      <c r="M224" s="233"/>
      <c r="N224" s="233"/>
      <c r="O224" s="233"/>
      <c r="P224" s="233"/>
      <c r="Q224" s="233"/>
      <c r="R224" s="233"/>
      <c r="S224" s="233"/>
      <c r="T224" s="233"/>
      <c r="U224" s="233"/>
      <c r="V224" s="233"/>
      <c r="W224" s="233"/>
      <c r="X224" s="233"/>
      <c r="Y224" s="233"/>
      <c r="Z224" s="233"/>
      <c r="AA224" s="233" t="s">
        <v>134</v>
      </c>
      <c r="AB224" s="233"/>
      <c r="AC224" s="233"/>
      <c r="AD224" s="233"/>
      <c r="AE224" s="233"/>
      <c r="AF224" s="233"/>
      <c r="AG224" s="233"/>
      <c r="AH224" s="233"/>
      <c r="AI224" s="233"/>
      <c r="AJ224" s="233"/>
      <c r="AK224" s="233"/>
      <c r="AL224" s="233"/>
      <c r="AM224" s="233"/>
      <c r="AN224" s="233"/>
      <c r="AO224" s="233"/>
      <c r="AP224" s="233"/>
      <c r="AQ224" s="233" t="s">
        <v>133</v>
      </c>
      <c r="AR224" s="233"/>
      <c r="AS224" s="233"/>
      <c r="AT224" s="233"/>
      <c r="AU224" s="233"/>
      <c r="AV224" s="233" t="s">
        <v>133</v>
      </c>
      <c r="AW224" s="233"/>
      <c r="AX224" s="233" t="s">
        <v>133</v>
      </c>
      <c r="AY224" s="233" t="s">
        <v>133</v>
      </c>
      <c r="AZ224" s="233"/>
      <c r="BA224">
        <f>VLOOKUP(A224,[1]ورقة2!A$3:X$1501,22,0)</f>
        <v>0</v>
      </c>
      <c r="BB224" s="232"/>
      <c r="BC224"/>
      <c r="BD224"/>
    </row>
    <row r="225" spans="1:56" x14ac:dyDescent="0.25">
      <c r="A225" s="233">
        <v>319534</v>
      </c>
      <c r="B225" s="125" t="s">
        <v>199</v>
      </c>
      <c r="C225" s="233"/>
      <c r="D225" s="233"/>
      <c r="E225" s="233"/>
      <c r="F225" s="233"/>
      <c r="G225" s="233" t="s">
        <v>200</v>
      </c>
      <c r="H225" s="233"/>
      <c r="I225" s="233"/>
      <c r="J225" s="233"/>
      <c r="K225" s="233"/>
      <c r="L225" s="233"/>
      <c r="M225" s="233"/>
      <c r="N225" s="233"/>
      <c r="O225" s="233"/>
      <c r="P225" s="233"/>
      <c r="Q225" s="233"/>
      <c r="R225" s="233"/>
      <c r="S225" s="233"/>
      <c r="T225" s="233"/>
      <c r="U225" s="233"/>
      <c r="V225" s="233"/>
      <c r="W225" s="233"/>
      <c r="X225" s="233"/>
      <c r="Y225" s="233"/>
      <c r="Z225" s="233"/>
      <c r="AA225" s="233"/>
      <c r="AB225" s="233"/>
      <c r="AC225" s="233"/>
      <c r="AD225" s="233"/>
      <c r="AE225" s="233"/>
      <c r="AF225" s="233"/>
      <c r="AG225" s="233"/>
      <c r="AH225" s="233"/>
      <c r="AI225" s="233"/>
      <c r="AJ225" s="233"/>
      <c r="AK225" s="233"/>
      <c r="AL225" s="233"/>
      <c r="AM225" s="233"/>
      <c r="AN225" s="233"/>
      <c r="AO225" s="233"/>
      <c r="AP225" s="233"/>
      <c r="AQ225" s="233" t="s">
        <v>200</v>
      </c>
      <c r="AR225" s="233"/>
      <c r="AS225" s="233"/>
      <c r="AT225" s="233"/>
      <c r="AU225" s="233"/>
      <c r="AV225" s="233"/>
      <c r="AW225" s="233" t="s">
        <v>200</v>
      </c>
      <c r="AX225" s="233"/>
      <c r="AY225" s="233"/>
      <c r="AZ225" s="233"/>
      <c r="BA225">
        <f>VLOOKUP(A225,[1]ورقة2!A$3:X$1501,22,0)</f>
        <v>0</v>
      </c>
      <c r="BB225" s="232"/>
      <c r="BC225"/>
      <c r="BD225"/>
    </row>
    <row r="226" spans="1:56" x14ac:dyDescent="0.25">
      <c r="A226" s="233">
        <v>319541</v>
      </c>
      <c r="B226" s="125" t="s">
        <v>199</v>
      </c>
      <c r="C226" s="233"/>
      <c r="D226" s="233"/>
      <c r="E226" s="233"/>
      <c r="F226" s="233"/>
      <c r="G226" s="233"/>
      <c r="H226" s="233"/>
      <c r="I226" s="233"/>
      <c r="J226" s="233"/>
      <c r="K226" s="233"/>
      <c r="L226" s="233"/>
      <c r="M226" s="233"/>
      <c r="N226" s="233"/>
      <c r="O226" s="233"/>
      <c r="P226" s="233"/>
      <c r="Q226" s="233"/>
      <c r="R226" s="233"/>
      <c r="S226" s="233"/>
      <c r="T226" s="233"/>
      <c r="U226" s="233"/>
      <c r="V226" s="233"/>
      <c r="W226" s="233"/>
      <c r="X226" s="233"/>
      <c r="Y226" s="233"/>
      <c r="Z226" s="233"/>
      <c r="AA226" s="233"/>
      <c r="AB226" s="233"/>
      <c r="AC226" s="233"/>
      <c r="AD226" s="233"/>
      <c r="AE226" s="233"/>
      <c r="AF226" s="233"/>
      <c r="AG226" s="233" t="s">
        <v>200</v>
      </c>
      <c r="AH226" s="233"/>
      <c r="AI226" s="233"/>
      <c r="AJ226" s="233"/>
      <c r="AK226" s="233"/>
      <c r="AL226" s="233"/>
      <c r="AM226" s="233"/>
      <c r="AN226" s="233"/>
      <c r="AO226" s="233"/>
      <c r="AP226" s="233" t="s">
        <v>200</v>
      </c>
      <c r="AQ226" s="233" t="s">
        <v>200</v>
      </c>
      <c r="AR226" s="233" t="s">
        <v>200</v>
      </c>
      <c r="AS226" s="233"/>
      <c r="AT226" s="233"/>
      <c r="AU226" s="233"/>
      <c r="AV226" s="233" t="s">
        <v>200</v>
      </c>
      <c r="AW226" s="233" t="s">
        <v>200</v>
      </c>
      <c r="AX226" s="233"/>
      <c r="AY226" s="233"/>
      <c r="AZ226" s="233" t="s">
        <v>200</v>
      </c>
      <c r="BA226" t="str">
        <f>VLOOKUP(A226,[1]ورقة2!A$3:X$1501,22,0)</f>
        <v>مستنفذ بنتيجة الفصل الثاني للعام 2021-2022</v>
      </c>
      <c r="BB226" s="232"/>
      <c r="BC226"/>
      <c r="BD226"/>
    </row>
    <row r="227" spans="1:56" x14ac:dyDescent="0.25">
      <c r="A227">
        <v>319579</v>
      </c>
      <c r="B227" s="125" t="s">
        <v>199</v>
      </c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 t="s">
        <v>133</v>
      </c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 t="s">
        <v>134</v>
      </c>
      <c r="AR227"/>
      <c r="AS227"/>
      <c r="AT227"/>
      <c r="AU227" t="s">
        <v>134</v>
      </c>
      <c r="AV227" t="s">
        <v>134</v>
      </c>
      <c r="AW227"/>
      <c r="AX227"/>
      <c r="AY227" t="s">
        <v>134</v>
      </c>
      <c r="AZ227"/>
      <c r="BA227" t="str">
        <f>VLOOKUP(A227,[1]ورقة2!A$3:X$1501,22,0)</f>
        <v>إعادة تسجيل</v>
      </c>
      <c r="BB227" s="232"/>
      <c r="BC227"/>
      <c r="BD227"/>
    </row>
    <row r="228" spans="1:56" x14ac:dyDescent="0.25">
      <c r="A228">
        <v>319595</v>
      </c>
      <c r="B228" s="125" t="s">
        <v>199</v>
      </c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 t="s">
        <v>133</v>
      </c>
      <c r="AI228"/>
      <c r="AJ228"/>
      <c r="AK228"/>
      <c r="AL228"/>
      <c r="AM228"/>
      <c r="AN228"/>
      <c r="AO228"/>
      <c r="AP228" t="s">
        <v>133</v>
      </c>
      <c r="AQ228"/>
      <c r="AR228"/>
      <c r="AS228"/>
      <c r="AT228" t="s">
        <v>133</v>
      </c>
      <c r="AU228"/>
      <c r="AV228"/>
      <c r="AW228"/>
      <c r="AX228"/>
      <c r="AY228"/>
      <c r="AZ228"/>
      <c r="BA228" t="str">
        <f>VLOOKUP(A228,[1]ورقة2!A$3:X$1501,22,0)</f>
        <v>مستنفذ بنتيجة الفصل الثاني للعام 2021-2022</v>
      </c>
      <c r="BB228" s="232"/>
      <c r="BC228"/>
      <c r="BD228"/>
    </row>
    <row r="229" spans="1:56" x14ac:dyDescent="0.25">
      <c r="A229" s="262">
        <v>319643</v>
      </c>
      <c r="B229" s="125" t="s">
        <v>199</v>
      </c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 t="s">
        <v>133</v>
      </c>
      <c r="AH229"/>
      <c r="AI229"/>
      <c r="AJ229" t="s">
        <v>133</v>
      </c>
      <c r="AK229"/>
      <c r="AL229"/>
      <c r="AM229"/>
      <c r="AN229"/>
      <c r="AO229"/>
      <c r="AP229" t="s">
        <v>133</v>
      </c>
      <c r="AQ229" t="s">
        <v>133</v>
      </c>
      <c r="AR229"/>
      <c r="AS229"/>
      <c r="AT229"/>
      <c r="AU229"/>
      <c r="AV229"/>
      <c r="AW229"/>
      <c r="AX229" t="s">
        <v>133</v>
      </c>
      <c r="AY229" t="s">
        <v>133</v>
      </c>
      <c r="AZ229"/>
      <c r="BA229">
        <f>VLOOKUP(A229,[1]ورقة2!A$3:X$1501,22,0)</f>
        <v>0</v>
      </c>
      <c r="BB229" s="232"/>
      <c r="BC229"/>
      <c r="BD229"/>
    </row>
    <row r="230" spans="1:56" x14ac:dyDescent="0.25">
      <c r="A230">
        <v>319645</v>
      </c>
      <c r="B230" s="125" t="s">
        <v>199</v>
      </c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 t="s">
        <v>133</v>
      </c>
      <c r="AB230"/>
      <c r="AC230"/>
      <c r="AD230"/>
      <c r="AE230"/>
      <c r="AF230"/>
      <c r="AG230"/>
      <c r="AH230"/>
      <c r="AI230"/>
      <c r="AJ230"/>
      <c r="AK230"/>
      <c r="AL230"/>
      <c r="AM230" t="s">
        <v>133</v>
      </c>
      <c r="AN230"/>
      <c r="AO230"/>
      <c r="AP230"/>
      <c r="AQ230"/>
      <c r="AR230"/>
      <c r="AS230"/>
      <c r="AT230"/>
      <c r="AU230" t="s">
        <v>131</v>
      </c>
      <c r="AV230" t="s">
        <v>131</v>
      </c>
      <c r="AW230" t="s">
        <v>131</v>
      </c>
      <c r="AX230" t="s">
        <v>131</v>
      </c>
      <c r="AY230" t="s">
        <v>131</v>
      </c>
      <c r="AZ230" t="s">
        <v>131</v>
      </c>
      <c r="BA230">
        <f>VLOOKUP(A230,[1]ورقة2!A$3:X$1501,22,0)</f>
        <v>0</v>
      </c>
      <c r="BB230" s="232"/>
      <c r="BC230"/>
      <c r="BD230"/>
    </row>
    <row r="231" spans="1:56" x14ac:dyDescent="0.25">
      <c r="A231">
        <v>319653</v>
      </c>
      <c r="B231" s="125" t="s">
        <v>199</v>
      </c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 t="s">
        <v>200</v>
      </c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 t="s">
        <v>200</v>
      </c>
      <c r="AO231"/>
      <c r="AP231"/>
      <c r="AQ231"/>
      <c r="AR231"/>
      <c r="AS231"/>
      <c r="AT231"/>
      <c r="AU231"/>
      <c r="AV231"/>
      <c r="AW231"/>
      <c r="AX231"/>
      <c r="AY231"/>
      <c r="AZ231"/>
      <c r="BA231" t="str">
        <f>VLOOKUP(A231,[1]ورقة2!A$3:X$1501,22,0)</f>
        <v>مستنفذ بنتيجة الفصل الثاني للعام 2021-2022</v>
      </c>
      <c r="BB231" s="232"/>
      <c r="BC231"/>
      <c r="BD231"/>
    </row>
    <row r="232" spans="1:56" x14ac:dyDescent="0.25">
      <c r="A232">
        <v>319680</v>
      </c>
      <c r="B232" s="125" t="s">
        <v>199</v>
      </c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 t="s">
        <v>200</v>
      </c>
      <c r="AR232"/>
      <c r="AS232"/>
      <c r="AT232"/>
      <c r="AU232"/>
      <c r="AV232"/>
      <c r="AW232"/>
      <c r="AX232"/>
      <c r="AY232" t="s">
        <v>200</v>
      </c>
      <c r="AZ232"/>
      <c r="BA232" t="str">
        <f>VLOOKUP(A232,[1]ورقة2!A$3:X$1501,22,0)</f>
        <v>مستنفذ بنتيجة الفصل الثاني للعام 2020-2021</v>
      </c>
      <c r="BB232" s="232"/>
      <c r="BC232"/>
      <c r="BD232"/>
    </row>
    <row r="233" spans="1:56" x14ac:dyDescent="0.25">
      <c r="A233">
        <v>319748</v>
      </c>
      <c r="B233" s="125" t="s">
        <v>199</v>
      </c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 t="s">
        <v>200</v>
      </c>
      <c r="AY233"/>
      <c r="AZ233"/>
      <c r="BA233">
        <f>VLOOKUP(A233,[1]ورقة2!A$3:X$1501,22,0)</f>
        <v>0</v>
      </c>
      <c r="BB233" s="232"/>
      <c r="BC233"/>
      <c r="BD233"/>
    </row>
    <row r="234" spans="1:56" x14ac:dyDescent="0.25">
      <c r="A234">
        <v>319779</v>
      </c>
      <c r="B234" s="125" t="s">
        <v>199</v>
      </c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 t="s">
        <v>200</v>
      </c>
      <c r="AQ234"/>
      <c r="AR234"/>
      <c r="AS234"/>
      <c r="AT234" t="s">
        <v>200</v>
      </c>
      <c r="AU234"/>
      <c r="AV234" t="s">
        <v>200</v>
      </c>
      <c r="AW234" t="s">
        <v>200</v>
      </c>
      <c r="AX234" t="s">
        <v>200</v>
      </c>
      <c r="AY234" t="s">
        <v>200</v>
      </c>
      <c r="AZ234" t="s">
        <v>200</v>
      </c>
      <c r="BA234" t="str">
        <f>VLOOKUP(A234,[1]ورقة2!A$3:X$1501,22,0)</f>
        <v>مستنفذ بنتيجة الفصل الثاني للعام 2020-2021</v>
      </c>
      <c r="BB234" s="232"/>
      <c r="BC234"/>
      <c r="BD234"/>
    </row>
    <row r="235" spans="1:56" x14ac:dyDescent="0.25">
      <c r="A235">
        <v>319835</v>
      </c>
      <c r="B235" s="125" t="s">
        <v>199</v>
      </c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 t="s">
        <v>134</v>
      </c>
      <c r="AH235"/>
      <c r="AI235" t="s">
        <v>134</v>
      </c>
      <c r="AJ235"/>
      <c r="AK235"/>
      <c r="AL235"/>
      <c r="AM235"/>
      <c r="AN235"/>
      <c r="AO235"/>
      <c r="AP235"/>
      <c r="AQ235" t="s">
        <v>134</v>
      </c>
      <c r="AR235"/>
      <c r="AS235"/>
      <c r="AT235"/>
      <c r="AU235"/>
      <c r="AV235"/>
      <c r="AW235"/>
      <c r="AX235"/>
      <c r="AY235"/>
      <c r="AZ235"/>
      <c r="BA235">
        <f>VLOOKUP(A235,[1]ورقة2!A$3:X$1501,22,0)</f>
        <v>0</v>
      </c>
      <c r="BB235" s="232"/>
      <c r="BC235"/>
      <c r="BD235"/>
    </row>
    <row r="236" spans="1:56" x14ac:dyDescent="0.25">
      <c r="A236" s="262">
        <v>319873</v>
      </c>
      <c r="B236" s="125" t="s">
        <v>199</v>
      </c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 t="s">
        <v>133</v>
      </c>
      <c r="AE236"/>
      <c r="AF236"/>
      <c r="AG236" t="s">
        <v>133</v>
      </c>
      <c r="AH236" t="s">
        <v>133</v>
      </c>
      <c r="AI236"/>
      <c r="AJ236"/>
      <c r="AK236"/>
      <c r="AL236"/>
      <c r="AM236"/>
      <c r="AN236"/>
      <c r="AO236"/>
      <c r="AP236" t="s">
        <v>133</v>
      </c>
      <c r="AQ236" t="s">
        <v>133</v>
      </c>
      <c r="AR236"/>
      <c r="AS236"/>
      <c r="AT236"/>
      <c r="AU236"/>
      <c r="AV236"/>
      <c r="AW236" t="s">
        <v>133</v>
      </c>
      <c r="AX236" t="s">
        <v>133</v>
      </c>
      <c r="AY236"/>
      <c r="AZ236"/>
      <c r="BA236">
        <f>VLOOKUP(A236,[1]ورقة2!A$3:X$1501,22,0)</f>
        <v>0</v>
      </c>
      <c r="BB236" s="232"/>
      <c r="BC236"/>
      <c r="BD236"/>
    </row>
    <row r="237" spans="1:56" x14ac:dyDescent="0.25">
      <c r="A237">
        <v>320013</v>
      </c>
      <c r="B237" s="125" t="s">
        <v>199</v>
      </c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 t="s">
        <v>200</v>
      </c>
      <c r="W237"/>
      <c r="X237"/>
      <c r="Y237"/>
      <c r="Z237"/>
      <c r="AA237"/>
      <c r="AB237"/>
      <c r="AC237"/>
      <c r="AD237"/>
      <c r="AE237"/>
      <c r="AF237"/>
      <c r="AG237"/>
      <c r="AH237"/>
      <c r="AI237" t="s">
        <v>200</v>
      </c>
      <c r="AJ237"/>
      <c r="AK237"/>
      <c r="AL237"/>
      <c r="AM237"/>
      <c r="AN237"/>
      <c r="AO237"/>
      <c r="AP237"/>
      <c r="AQ237"/>
      <c r="AR237"/>
      <c r="AS237"/>
      <c r="AT237" t="s">
        <v>200</v>
      </c>
      <c r="AU237"/>
      <c r="AV237"/>
      <c r="AW237"/>
      <c r="AX237"/>
      <c r="AY237"/>
      <c r="AZ237"/>
      <c r="BA237" t="str">
        <f>VLOOKUP(A237,[1]ورقة2!A$3:X$1501,22,0)</f>
        <v>مستنفذ بنتيجة الفصل الأول للعام 2021-2022</v>
      </c>
      <c r="BB237" s="232"/>
      <c r="BC237"/>
      <c r="BD237"/>
    </row>
    <row r="238" spans="1:56" x14ac:dyDescent="0.25">
      <c r="A238" s="262">
        <v>320017</v>
      </c>
      <c r="B238" s="125" t="s">
        <v>199</v>
      </c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 t="s">
        <v>200</v>
      </c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 t="s">
        <v>200</v>
      </c>
      <c r="AQ238" t="s">
        <v>200</v>
      </c>
      <c r="AR238"/>
      <c r="AS238"/>
      <c r="AT238"/>
      <c r="AU238"/>
      <c r="AV238"/>
      <c r="AW238" t="s">
        <v>200</v>
      </c>
      <c r="AX238"/>
      <c r="AY238"/>
      <c r="AZ238"/>
      <c r="BA238" t="str">
        <f>VLOOKUP(A238,[1]ورقة2!A$3:X$1501,22,0)</f>
        <v>مستنفذ بنتيجة الفصل الأول للعام 2022-2023</v>
      </c>
      <c r="BB238" s="232"/>
      <c r="BC238"/>
      <c r="BD238"/>
    </row>
    <row r="239" spans="1:56" x14ac:dyDescent="0.25">
      <c r="A239">
        <v>320153</v>
      </c>
      <c r="B239" s="125" t="s">
        <v>199</v>
      </c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 t="s">
        <v>134</v>
      </c>
      <c r="AP239"/>
      <c r="AQ239"/>
      <c r="AR239"/>
      <c r="AS239"/>
      <c r="AT239"/>
      <c r="AU239"/>
      <c r="AV239"/>
      <c r="AW239" t="s">
        <v>134</v>
      </c>
      <c r="AX239"/>
      <c r="AY239" t="s">
        <v>134</v>
      </c>
      <c r="AZ239"/>
      <c r="BA239">
        <f>VLOOKUP(A239,[1]ورقة2!A$3:X$1501,22,0)</f>
        <v>0</v>
      </c>
      <c r="BB239" s="232"/>
      <c r="BC239"/>
      <c r="BD239"/>
    </row>
    <row r="240" spans="1:56" x14ac:dyDescent="0.25">
      <c r="A240">
        <v>320327</v>
      </c>
      <c r="B240" s="125" t="s">
        <v>199</v>
      </c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 t="s">
        <v>200</v>
      </c>
      <c r="AU240" t="s">
        <v>200</v>
      </c>
      <c r="AV240"/>
      <c r="AW240"/>
      <c r="AX240"/>
      <c r="AY240" t="s">
        <v>200</v>
      </c>
      <c r="AZ240"/>
      <c r="BA240" t="str">
        <f>VLOOKUP(A240,[1]ورقة2!A$3:X$1501,22,0)</f>
        <v>مستنفذ بنتيجة الفصل الثاني للعام 2020-2021</v>
      </c>
      <c r="BB240" s="232"/>
      <c r="BC240"/>
      <c r="BD240"/>
    </row>
    <row r="241" spans="1:56" x14ac:dyDescent="0.25">
      <c r="A241" s="233">
        <v>320336</v>
      </c>
      <c r="B241" s="125" t="s">
        <v>199</v>
      </c>
      <c r="C241" s="233"/>
      <c r="D241" s="233"/>
      <c r="E241" s="233"/>
      <c r="F241" s="233"/>
      <c r="G241" s="233"/>
      <c r="H241" s="233"/>
      <c r="I241" s="233"/>
      <c r="J241" s="233"/>
      <c r="K241" s="233"/>
      <c r="L241" s="233"/>
      <c r="M241" s="233"/>
      <c r="N241" s="233"/>
      <c r="O241" s="233"/>
      <c r="P241" s="233"/>
      <c r="Q241" s="233"/>
      <c r="R241" s="233"/>
      <c r="S241" s="233"/>
      <c r="T241" s="233"/>
      <c r="U241" s="233"/>
      <c r="V241" s="233"/>
      <c r="W241" s="233"/>
      <c r="X241" s="233"/>
      <c r="Y241" s="233"/>
      <c r="Z241" s="233"/>
      <c r="AA241" s="233"/>
      <c r="AB241" s="233"/>
      <c r="AC241" s="233" t="s">
        <v>200</v>
      </c>
      <c r="AD241" s="233"/>
      <c r="AE241" s="233"/>
      <c r="AF241" s="233"/>
      <c r="AG241" s="233"/>
      <c r="AH241" s="233"/>
      <c r="AI241" s="233"/>
      <c r="AJ241" s="233"/>
      <c r="AK241" s="233"/>
      <c r="AL241" s="233"/>
      <c r="AM241" s="233"/>
      <c r="AN241" s="233"/>
      <c r="AO241" s="233"/>
      <c r="AP241" s="233" t="s">
        <v>200</v>
      </c>
      <c r="AQ241" s="233"/>
      <c r="AR241" s="233"/>
      <c r="AS241" s="233"/>
      <c r="AT241" s="233"/>
      <c r="AU241" s="233"/>
      <c r="AV241" s="233"/>
      <c r="AW241" s="233" t="s">
        <v>200</v>
      </c>
      <c r="AX241" s="233"/>
      <c r="AY241" s="233"/>
      <c r="AZ241" s="233"/>
      <c r="BA241">
        <f>VLOOKUP(A241,[1]ورقة2!A$3:X$1501,22,0)</f>
        <v>0</v>
      </c>
      <c r="BB241" s="232"/>
      <c r="BC241"/>
      <c r="BD241"/>
    </row>
    <row r="242" spans="1:56" x14ac:dyDescent="0.25">
      <c r="A242">
        <v>320394</v>
      </c>
      <c r="B242" s="125" t="s">
        <v>199</v>
      </c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 t="s">
        <v>200</v>
      </c>
      <c r="AH242"/>
      <c r="AI242"/>
      <c r="AJ242"/>
      <c r="AK242"/>
      <c r="AL242"/>
      <c r="AM242"/>
      <c r="AN242"/>
      <c r="AO242"/>
      <c r="AP242"/>
      <c r="AQ242" t="s">
        <v>200</v>
      </c>
      <c r="AR242"/>
      <c r="AS242"/>
      <c r="AT242"/>
      <c r="AU242"/>
      <c r="AV242" t="s">
        <v>200</v>
      </c>
      <c r="AW242" t="s">
        <v>200</v>
      </c>
      <c r="AX242" t="s">
        <v>200</v>
      </c>
      <c r="AY242" t="s">
        <v>200</v>
      </c>
      <c r="AZ242"/>
      <c r="BA242" t="str">
        <f>VLOOKUP(A242,[1]ورقة2!A$3:X$1501,22,0)</f>
        <v>مستنفذ بنتيجة الفصل الثاني للعام 2021-2022</v>
      </c>
      <c r="BB242" s="232"/>
      <c r="BC242"/>
      <c r="BD242"/>
    </row>
    <row r="243" spans="1:56" x14ac:dyDescent="0.25">
      <c r="A243" s="262">
        <v>320423</v>
      </c>
      <c r="B243" s="125" t="s">
        <v>199</v>
      </c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 t="s">
        <v>200</v>
      </c>
      <c r="AJ243"/>
      <c r="AK243"/>
      <c r="AL243"/>
      <c r="AM243"/>
      <c r="AN243"/>
      <c r="AO243"/>
      <c r="AP243"/>
      <c r="AQ243" t="s">
        <v>200</v>
      </c>
      <c r="AR243"/>
      <c r="AS243"/>
      <c r="AT243"/>
      <c r="AU243"/>
      <c r="AV243" t="s">
        <v>200</v>
      </c>
      <c r="AW243" t="s">
        <v>200</v>
      </c>
      <c r="AX243" t="s">
        <v>200</v>
      </c>
      <c r="AY243" t="s">
        <v>200</v>
      </c>
      <c r="AZ243" t="s">
        <v>200</v>
      </c>
      <c r="BA243" t="str">
        <f>VLOOKUP(A243,[1]ورقة2!A$3:X$1501,22,0)</f>
        <v>مستنفذ بنتيجة الفصل الاول للعام 2021-2022</v>
      </c>
      <c r="BB243" s="232"/>
      <c r="BC243"/>
      <c r="BD243"/>
    </row>
    <row r="244" spans="1:56" x14ac:dyDescent="0.25">
      <c r="A244">
        <v>320455</v>
      </c>
      <c r="B244" s="125" t="s">
        <v>199</v>
      </c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 t="s">
        <v>133</v>
      </c>
      <c r="AQ244"/>
      <c r="AR244"/>
      <c r="AS244" t="s">
        <v>134</v>
      </c>
      <c r="AT244"/>
      <c r="AU244"/>
      <c r="AV244"/>
      <c r="AW244"/>
      <c r="AX244"/>
      <c r="AY244" t="s">
        <v>133</v>
      </c>
      <c r="AZ244"/>
      <c r="BA244">
        <f>VLOOKUP(A244,[1]ورقة2!A$3:X$1501,22,0)</f>
        <v>0</v>
      </c>
      <c r="BB244" s="232"/>
      <c r="BC244"/>
      <c r="BD244"/>
    </row>
    <row r="245" spans="1:56" x14ac:dyDescent="0.25">
      <c r="A245" s="232">
        <v>320483</v>
      </c>
      <c r="B245" s="125" t="s">
        <v>199</v>
      </c>
      <c r="C245" s="232"/>
      <c r="D245" s="232"/>
      <c r="E245" s="232"/>
      <c r="F245" s="232"/>
      <c r="G245" s="232"/>
      <c r="H245" s="232"/>
      <c r="I245" s="232"/>
      <c r="J245" s="232"/>
      <c r="K245" s="232"/>
      <c r="L245" s="232"/>
      <c r="M245" s="232"/>
      <c r="N245" s="232"/>
      <c r="O245" s="232"/>
      <c r="P245" s="232"/>
      <c r="Q245" s="232"/>
      <c r="R245" s="232"/>
      <c r="S245" s="232"/>
      <c r="T245" s="232"/>
      <c r="U245" s="232"/>
      <c r="V245" s="232"/>
      <c r="W245" s="232"/>
      <c r="X245" s="232"/>
      <c r="Y245" s="232"/>
      <c r="Z245" s="232"/>
      <c r="AA245" s="232" t="s">
        <v>131</v>
      </c>
      <c r="AB245" s="232"/>
      <c r="AC245" s="232"/>
      <c r="AD245" s="232"/>
      <c r="AE245" s="232"/>
      <c r="AF245" s="232"/>
      <c r="AG245" s="232" t="s">
        <v>131</v>
      </c>
      <c r="AH245" s="232"/>
      <c r="AI245" s="232"/>
      <c r="AJ245" s="232"/>
      <c r="AK245" s="232" t="s">
        <v>131</v>
      </c>
      <c r="AL245" s="232"/>
      <c r="AM245" s="232" t="s">
        <v>131</v>
      </c>
      <c r="AN245" s="232"/>
      <c r="AO245" s="232"/>
      <c r="AP245" s="232" t="s">
        <v>131</v>
      </c>
      <c r="AQ245" s="232" t="s">
        <v>131</v>
      </c>
      <c r="AR245" s="232"/>
      <c r="AS245" s="232"/>
      <c r="AT245" s="232"/>
      <c r="AU245" s="232" t="s">
        <v>131</v>
      </c>
      <c r="AV245" s="232" t="s">
        <v>131</v>
      </c>
      <c r="AW245" s="232"/>
      <c r="AX245" s="232"/>
      <c r="AY245" s="232"/>
      <c r="AZ245" s="232"/>
      <c r="BA245">
        <f>VLOOKUP(A245,[1]ورقة2!A$3:X$1501,22,0)</f>
        <v>0</v>
      </c>
      <c r="BB245" s="232"/>
      <c r="BC245"/>
      <c r="BD245"/>
    </row>
    <row r="246" spans="1:56" x14ac:dyDescent="0.25">
      <c r="A246">
        <v>320521</v>
      </c>
      <c r="B246" s="125" t="s">
        <v>199</v>
      </c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 t="s">
        <v>200</v>
      </c>
      <c r="AB246" t="s">
        <v>200</v>
      </c>
      <c r="AC246"/>
      <c r="AD246"/>
      <c r="AE246"/>
      <c r="AF246"/>
      <c r="AG246"/>
      <c r="AH246"/>
      <c r="AI246"/>
      <c r="AJ246"/>
      <c r="AK246"/>
      <c r="AL246"/>
      <c r="AM246" t="s">
        <v>200</v>
      </c>
      <c r="AN246" t="s">
        <v>200</v>
      </c>
      <c r="AO246"/>
      <c r="AP246"/>
      <c r="AQ246"/>
      <c r="AR246"/>
      <c r="AS246"/>
      <c r="AT246"/>
      <c r="AU246"/>
      <c r="AV246"/>
      <c r="AW246" t="s">
        <v>200</v>
      </c>
      <c r="AX246"/>
      <c r="AY246" t="s">
        <v>200</v>
      </c>
      <c r="AZ246" t="s">
        <v>200</v>
      </c>
      <c r="BA246" t="str">
        <f>VLOOKUP(A246,[1]ورقة2!A$3:X$1501,22,0)</f>
        <v>مستنفذ بنتيجة الفصل الثاني للعام 2020-2021</v>
      </c>
      <c r="BB246" s="232"/>
      <c r="BC246"/>
      <c r="BD246"/>
    </row>
    <row r="247" spans="1:56" x14ac:dyDescent="0.25">
      <c r="A247">
        <v>320563</v>
      </c>
      <c r="B247" s="125" t="s">
        <v>199</v>
      </c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 t="s">
        <v>133</v>
      </c>
      <c r="AR247"/>
      <c r="AS247" t="s">
        <v>133</v>
      </c>
      <c r="AT247"/>
      <c r="AU247"/>
      <c r="AV247"/>
      <c r="AW247"/>
      <c r="AX247"/>
      <c r="AY247"/>
      <c r="AZ247"/>
      <c r="BA247">
        <f>VLOOKUP(A247,[1]ورقة2!A$3:X$1501,22,0)</f>
        <v>0</v>
      </c>
      <c r="BB247" s="232"/>
      <c r="BC247"/>
      <c r="BD247"/>
    </row>
    <row r="248" spans="1:56" x14ac:dyDescent="0.25">
      <c r="A248">
        <v>320641</v>
      </c>
      <c r="B248" s="125" t="s">
        <v>199</v>
      </c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 t="s">
        <v>200</v>
      </c>
      <c r="AN248"/>
      <c r="AO248"/>
      <c r="AP248"/>
      <c r="AQ248"/>
      <c r="AR248"/>
      <c r="AS248"/>
      <c r="AT248"/>
      <c r="AU248" t="s">
        <v>200</v>
      </c>
      <c r="AV248"/>
      <c r="AW248"/>
      <c r="AX248"/>
      <c r="AY248" t="s">
        <v>200</v>
      </c>
      <c r="AZ248"/>
      <c r="BA248" t="str">
        <f>VLOOKUP(A248,[1]ورقة2!A$3:X$1501,22,0)</f>
        <v>مستنفذ بنتيجة الفصل الثاني للعام 2020-2021</v>
      </c>
      <c r="BB248" s="232"/>
      <c r="BC248"/>
      <c r="BD248"/>
    </row>
    <row r="249" spans="1:56" x14ac:dyDescent="0.25">
      <c r="A249" s="233">
        <v>320711</v>
      </c>
      <c r="B249" s="125" t="s">
        <v>199</v>
      </c>
      <c r="C249" s="233"/>
      <c r="D249" s="233"/>
      <c r="E249" s="233"/>
      <c r="F249" s="233"/>
      <c r="G249" s="233"/>
      <c r="H249" s="233"/>
      <c r="I249" s="233"/>
      <c r="J249" s="233"/>
      <c r="K249" s="233"/>
      <c r="L249" s="233"/>
      <c r="M249" s="233"/>
      <c r="N249" s="233"/>
      <c r="O249" s="233"/>
      <c r="P249" s="233"/>
      <c r="Q249" s="233"/>
      <c r="R249" s="233"/>
      <c r="S249" s="233"/>
      <c r="T249" s="233"/>
      <c r="U249" s="233"/>
      <c r="V249" s="233"/>
      <c r="W249" s="233"/>
      <c r="X249" s="233"/>
      <c r="Y249" s="233"/>
      <c r="Z249" s="233"/>
      <c r="AA249" s="233"/>
      <c r="AB249" s="233"/>
      <c r="AC249" s="233"/>
      <c r="AD249" s="233"/>
      <c r="AE249" s="233"/>
      <c r="AF249" s="233"/>
      <c r="AG249" s="233"/>
      <c r="AH249" s="233"/>
      <c r="AI249" s="233"/>
      <c r="AJ249" s="233"/>
      <c r="AK249" s="233"/>
      <c r="AL249" s="233"/>
      <c r="AM249" s="233"/>
      <c r="AN249" s="233"/>
      <c r="AO249" s="233"/>
      <c r="AP249" s="233"/>
      <c r="AQ249" s="233"/>
      <c r="AR249" s="233"/>
      <c r="AS249" s="233"/>
      <c r="AT249" s="233"/>
      <c r="AU249" s="233"/>
      <c r="AV249" s="233"/>
      <c r="AW249" s="233"/>
      <c r="AX249" s="233"/>
      <c r="AY249" s="233" t="s">
        <v>134</v>
      </c>
      <c r="AZ249" s="233"/>
      <c r="BA249">
        <f>VLOOKUP(A249,[1]ورقة2!A$3:X$1501,22,0)</f>
        <v>0</v>
      </c>
      <c r="BB249" s="232"/>
      <c r="BC249"/>
      <c r="BD249"/>
    </row>
    <row r="250" spans="1:56" x14ac:dyDescent="0.25">
      <c r="A250">
        <v>320850</v>
      </c>
      <c r="B250" s="125" t="s">
        <v>199</v>
      </c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 t="s">
        <v>133</v>
      </c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 t="s">
        <v>133</v>
      </c>
      <c r="AZ250"/>
      <c r="BA250" t="str">
        <f>VLOOKUP(A250,[1]ورقة2!A$3:X$1501,22,0)</f>
        <v>اعادة ارتباط من ف1 2022-2023</v>
      </c>
      <c r="BB250" s="232"/>
      <c r="BC250"/>
      <c r="BD250"/>
    </row>
    <row r="251" spans="1:56" x14ac:dyDescent="0.25">
      <c r="A251">
        <v>320872</v>
      </c>
      <c r="B251" s="125" t="s">
        <v>199</v>
      </c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 t="s">
        <v>134</v>
      </c>
      <c r="W251"/>
      <c r="X251"/>
      <c r="Y251"/>
      <c r="Z251"/>
      <c r="AA251"/>
      <c r="AB251"/>
      <c r="AC251" t="s">
        <v>134</v>
      </c>
      <c r="AD251"/>
      <c r="AE251"/>
      <c r="AF251"/>
      <c r="AG251"/>
      <c r="AH251"/>
      <c r="AI251" t="s">
        <v>134</v>
      </c>
      <c r="AJ251"/>
      <c r="AK251" t="s">
        <v>133</v>
      </c>
      <c r="AL251"/>
      <c r="AM251"/>
      <c r="AN251"/>
      <c r="AO251"/>
      <c r="AP251"/>
      <c r="AQ251"/>
      <c r="AR251"/>
      <c r="AS251"/>
      <c r="AT251" t="s">
        <v>134</v>
      </c>
      <c r="AU251"/>
      <c r="AV251" t="s">
        <v>131</v>
      </c>
      <c r="AW251"/>
      <c r="AX251" t="s">
        <v>133</v>
      </c>
      <c r="AY251" t="s">
        <v>131</v>
      </c>
      <c r="AZ251"/>
      <c r="BA251">
        <f>VLOOKUP(A251,[1]ورقة2!A$3:X$1501,22,0)</f>
        <v>0</v>
      </c>
      <c r="BB251" s="232"/>
      <c r="BC251"/>
      <c r="BD251"/>
    </row>
    <row r="252" spans="1:56" x14ac:dyDescent="0.25">
      <c r="A252">
        <v>320982</v>
      </c>
      <c r="B252" s="125" t="s">
        <v>199</v>
      </c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 t="s">
        <v>134</v>
      </c>
      <c r="AQ252"/>
      <c r="AR252"/>
      <c r="AS252"/>
      <c r="AT252"/>
      <c r="AU252"/>
      <c r="AV252"/>
      <c r="AW252"/>
      <c r="AX252"/>
      <c r="AY252"/>
      <c r="AZ252"/>
      <c r="BA252">
        <f>VLOOKUP(A252,[1]ورقة2!A$3:X$1501,22,0)</f>
        <v>0</v>
      </c>
      <c r="BB252" s="232"/>
      <c r="BC252"/>
      <c r="BD252"/>
    </row>
    <row r="253" spans="1:56" x14ac:dyDescent="0.25">
      <c r="A253">
        <v>320995</v>
      </c>
      <c r="B253" s="125" t="s">
        <v>199</v>
      </c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 t="s">
        <v>133</v>
      </c>
      <c r="AE253"/>
      <c r="AF253"/>
      <c r="AG253"/>
      <c r="AH253"/>
      <c r="AI253"/>
      <c r="AJ253"/>
      <c r="AK253"/>
      <c r="AL253"/>
      <c r="AM253"/>
      <c r="AN253"/>
      <c r="AO253" t="s">
        <v>133</v>
      </c>
      <c r="AP253"/>
      <c r="AQ253"/>
      <c r="AR253"/>
      <c r="AS253" t="s">
        <v>133</v>
      </c>
      <c r="AT253"/>
      <c r="AU253" t="s">
        <v>133</v>
      </c>
      <c r="AV253"/>
      <c r="AW253"/>
      <c r="AX253" t="s">
        <v>133</v>
      </c>
      <c r="AY253"/>
      <c r="AZ253"/>
      <c r="BA253">
        <f>VLOOKUP(A253,[1]ورقة2!A$3:X$1501,22,0)</f>
        <v>0</v>
      </c>
      <c r="BB253" s="232"/>
      <c r="BC253"/>
      <c r="BD253"/>
    </row>
    <row r="254" spans="1:56" x14ac:dyDescent="0.25">
      <c r="A254" s="262">
        <v>321069</v>
      </c>
      <c r="B254" s="125" t="s">
        <v>199</v>
      </c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 t="s">
        <v>133</v>
      </c>
      <c r="AS254"/>
      <c r="AT254"/>
      <c r="AU254"/>
      <c r="AV254" t="s">
        <v>133</v>
      </c>
      <c r="AW254" t="s">
        <v>133</v>
      </c>
      <c r="AX254"/>
      <c r="AY254"/>
      <c r="AZ254" t="s">
        <v>133</v>
      </c>
      <c r="BA254">
        <f>VLOOKUP(A254,[1]ورقة2!A$3:X$1501,22,0)</f>
        <v>0</v>
      </c>
      <c r="BB254" s="232"/>
      <c r="BC254"/>
      <c r="BD254"/>
    </row>
    <row r="255" spans="1:56" x14ac:dyDescent="0.25">
      <c r="A255">
        <v>321266</v>
      </c>
      <c r="B255" s="125" t="s">
        <v>199</v>
      </c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 t="s">
        <v>131</v>
      </c>
      <c r="AO255"/>
      <c r="AP255"/>
      <c r="AQ255" t="s">
        <v>131</v>
      </c>
      <c r="AR255"/>
      <c r="AS255"/>
      <c r="AT255"/>
      <c r="AU255"/>
      <c r="AV255"/>
      <c r="AW255" t="s">
        <v>134</v>
      </c>
      <c r="AX255" t="s">
        <v>133</v>
      </c>
      <c r="AY255"/>
      <c r="AZ255" t="s">
        <v>131</v>
      </c>
      <c r="BA255">
        <f>VLOOKUP(A255,[1]ورقة2!A$3:X$1501,22,0)</f>
        <v>0</v>
      </c>
      <c r="BB255" s="232"/>
      <c r="BC255"/>
      <c r="BD255"/>
    </row>
    <row r="256" spans="1:56" x14ac:dyDescent="0.25">
      <c r="A256">
        <v>321275</v>
      </c>
      <c r="B256" s="125" t="s">
        <v>199</v>
      </c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 t="s">
        <v>200</v>
      </c>
      <c r="AQ256" t="s">
        <v>200</v>
      </c>
      <c r="AR256"/>
      <c r="AS256"/>
      <c r="AT256"/>
      <c r="AU256"/>
      <c r="AV256"/>
      <c r="AW256"/>
      <c r="AX256" t="s">
        <v>200</v>
      </c>
      <c r="AY256" t="s">
        <v>200</v>
      </c>
      <c r="AZ256"/>
      <c r="BA256" t="str">
        <f>VLOOKUP(A256,[1]ورقة2!A$3:X$1501,22,0)</f>
        <v>مستنفذ بنتيجة الفصل الأول للعام 2021-2022</v>
      </c>
      <c r="BB256" s="232"/>
      <c r="BC256"/>
      <c r="BD256"/>
    </row>
    <row r="257" spans="1:59" x14ac:dyDescent="0.25">
      <c r="A257" s="233">
        <v>321303</v>
      </c>
      <c r="B257" s="125" t="s">
        <v>199</v>
      </c>
      <c r="C257" s="233"/>
      <c r="D257" s="233"/>
      <c r="E257" s="233"/>
      <c r="F257" s="233"/>
      <c r="G257" s="233"/>
      <c r="H257" s="233"/>
      <c r="I257" s="233"/>
      <c r="J257" s="233"/>
      <c r="K257" s="233"/>
      <c r="L257" s="233"/>
      <c r="M257" s="233"/>
      <c r="N257" s="233"/>
      <c r="O257" s="233"/>
      <c r="P257" s="233"/>
      <c r="Q257" s="233"/>
      <c r="R257" s="233"/>
      <c r="S257" s="233"/>
      <c r="T257" s="233"/>
      <c r="U257" s="233"/>
      <c r="V257" s="233"/>
      <c r="W257" s="233"/>
      <c r="X257" s="233"/>
      <c r="Y257" s="233"/>
      <c r="Z257" s="233"/>
      <c r="AA257" s="233"/>
      <c r="AB257" s="233"/>
      <c r="AC257" s="233"/>
      <c r="AD257" s="233"/>
      <c r="AE257" s="233"/>
      <c r="AF257" s="233"/>
      <c r="AG257" s="233"/>
      <c r="AH257" s="233"/>
      <c r="AI257" s="233"/>
      <c r="AJ257" s="233"/>
      <c r="AK257" s="233"/>
      <c r="AL257" s="233"/>
      <c r="AM257" s="233"/>
      <c r="AN257" s="233"/>
      <c r="AO257" s="233" t="s">
        <v>200</v>
      </c>
      <c r="AP257" s="233"/>
      <c r="AQ257" s="233"/>
      <c r="AR257" s="233"/>
      <c r="AS257" s="233"/>
      <c r="AT257" s="233"/>
      <c r="AU257" s="233"/>
      <c r="AV257" s="233"/>
      <c r="AW257" s="233"/>
      <c r="AX257" s="233"/>
      <c r="AY257" s="233"/>
      <c r="AZ257" s="233"/>
      <c r="BA257">
        <f>VLOOKUP(A257,[1]ورقة2!A$3:X$1501,22,0)</f>
        <v>0</v>
      </c>
      <c r="BB257" s="232"/>
      <c r="BC257"/>
      <c r="BD257"/>
    </row>
    <row r="258" spans="1:59" x14ac:dyDescent="0.25">
      <c r="A258">
        <v>321310</v>
      </c>
      <c r="B258" s="125" t="s">
        <v>199</v>
      </c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 t="s">
        <v>200</v>
      </c>
      <c r="AN258"/>
      <c r="AO258"/>
      <c r="AP258"/>
      <c r="AQ258" t="s">
        <v>200</v>
      </c>
      <c r="AR258"/>
      <c r="AS258"/>
      <c r="AT258"/>
      <c r="AU258"/>
      <c r="AV258"/>
      <c r="AW258"/>
      <c r="AX258"/>
      <c r="AY258" t="s">
        <v>200</v>
      </c>
      <c r="AZ258"/>
      <c r="BA258" t="str">
        <f>VLOOKUP(A258,[1]ورقة2!A$3:X$1501,22,0)</f>
        <v>مستنفذ بنتيجة الفصل الأول للعام 2021-2022</v>
      </c>
      <c r="BB258" s="232"/>
      <c r="BC258"/>
      <c r="BD258"/>
    </row>
    <row r="259" spans="1:59" x14ac:dyDescent="0.25">
      <c r="A259" s="262">
        <v>321393</v>
      </c>
      <c r="B259" s="125" t="s">
        <v>199</v>
      </c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 t="s">
        <v>133</v>
      </c>
      <c r="AB259"/>
      <c r="AC259"/>
      <c r="AD259"/>
      <c r="AE259"/>
      <c r="AF259"/>
      <c r="AG259" t="s">
        <v>133</v>
      </c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>
        <f>VLOOKUP(A259,[1]ورقة2!A$3:X$1501,22,0)</f>
        <v>0</v>
      </c>
      <c r="BB259" s="240"/>
      <c r="BC259" s="240"/>
      <c r="BD259" s="240"/>
      <c r="BE259" s="240"/>
      <c r="BF259" s="240"/>
      <c r="BG259" s="240"/>
    </row>
    <row r="260" spans="1:59" x14ac:dyDescent="0.25">
      <c r="A260">
        <v>321596</v>
      </c>
      <c r="B260" s="125" t="s">
        <v>199</v>
      </c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 t="s">
        <v>134</v>
      </c>
      <c r="AH260"/>
      <c r="AI260"/>
      <c r="AJ260"/>
      <c r="AK260"/>
      <c r="AL260"/>
      <c r="AM260" t="s">
        <v>134</v>
      </c>
      <c r="AN260"/>
      <c r="AO260"/>
      <c r="AP260"/>
      <c r="AQ260"/>
      <c r="AR260"/>
      <c r="AS260"/>
      <c r="AT260"/>
      <c r="AU260"/>
      <c r="AV260"/>
      <c r="AW260"/>
      <c r="AX260"/>
      <c r="AY260" t="s">
        <v>134</v>
      </c>
      <c r="AZ260"/>
      <c r="BA260">
        <f>VLOOKUP(A260,[1]ورقة2!A$3:X$1501,22,0)</f>
        <v>0</v>
      </c>
      <c r="BB260" s="232"/>
      <c r="BC260"/>
      <c r="BD260"/>
    </row>
    <row r="261" spans="1:59" x14ac:dyDescent="0.25">
      <c r="A261">
        <v>321607</v>
      </c>
      <c r="B261" s="125" t="s">
        <v>199</v>
      </c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 t="s">
        <v>133</v>
      </c>
      <c r="AF261"/>
      <c r="AG261"/>
      <c r="AH261"/>
      <c r="AI261"/>
      <c r="AJ261"/>
      <c r="AK261"/>
      <c r="AL261"/>
      <c r="AM261"/>
      <c r="AN261"/>
      <c r="AO261" t="s">
        <v>133</v>
      </c>
      <c r="AP261"/>
      <c r="AQ261"/>
      <c r="AR261"/>
      <c r="AS261"/>
      <c r="AT261"/>
      <c r="AU261" t="s">
        <v>133</v>
      </c>
      <c r="AV261" t="s">
        <v>134</v>
      </c>
      <c r="AW261" t="s">
        <v>134</v>
      </c>
      <c r="AX261" t="s">
        <v>134</v>
      </c>
      <c r="AY261"/>
      <c r="AZ261" t="s">
        <v>134</v>
      </c>
      <c r="BA261">
        <f>VLOOKUP(A261,[1]ورقة2!A$3:X$1501,22,0)</f>
        <v>0</v>
      </c>
      <c r="BB261" s="232"/>
      <c r="BC261"/>
      <c r="BD261"/>
    </row>
    <row r="262" spans="1:59" x14ac:dyDescent="0.25">
      <c r="A262">
        <v>321688</v>
      </c>
      <c r="B262" s="125" t="s">
        <v>199</v>
      </c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 t="s">
        <v>133</v>
      </c>
      <c r="AQ262" t="s">
        <v>133</v>
      </c>
      <c r="AR262"/>
      <c r="AS262"/>
      <c r="AT262"/>
      <c r="AU262" t="s">
        <v>133</v>
      </c>
      <c r="AV262"/>
      <c r="AW262"/>
      <c r="AX262"/>
      <c r="AY262"/>
      <c r="AZ262"/>
      <c r="BA262">
        <f>VLOOKUP(A262,[1]ورقة2!A$3:X$1501,22,0)</f>
        <v>0</v>
      </c>
      <c r="BB262" s="232"/>
      <c r="BC262"/>
      <c r="BD262"/>
    </row>
    <row r="263" spans="1:59" x14ac:dyDescent="0.25">
      <c r="A263">
        <v>321700</v>
      </c>
      <c r="B263" s="125" t="s">
        <v>199</v>
      </c>
      <c r="C263"/>
      <c r="D263"/>
      <c r="E263"/>
      <c r="F263"/>
      <c r="G263"/>
      <c r="H263"/>
      <c r="I263"/>
      <c r="J263"/>
      <c r="K263"/>
      <c r="L263"/>
      <c r="M263"/>
      <c r="N263"/>
      <c r="O263"/>
      <c r="P263" t="s">
        <v>200</v>
      </c>
      <c r="Q263"/>
      <c r="R263"/>
      <c r="S263"/>
      <c r="T263"/>
      <c r="U263"/>
      <c r="V263"/>
      <c r="W263" t="s">
        <v>200</v>
      </c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 t="s">
        <v>200</v>
      </c>
      <c r="AL263"/>
      <c r="AM263"/>
      <c r="AN263"/>
      <c r="AO263"/>
      <c r="AP263" t="s">
        <v>200</v>
      </c>
      <c r="AQ263"/>
      <c r="AR263"/>
      <c r="AS263" t="s">
        <v>200</v>
      </c>
      <c r="AT263" t="s">
        <v>200</v>
      </c>
      <c r="AU263"/>
      <c r="AV263"/>
      <c r="AW263"/>
      <c r="AX263" t="s">
        <v>200</v>
      </c>
      <c r="AY263" t="s">
        <v>200</v>
      </c>
      <c r="AZ263"/>
      <c r="BA263" t="str">
        <f>VLOOKUP(A263,[1]ورقة2!A$3:X$1501,22,0)</f>
        <v>مستنفذ بنتيجة الفصل الأول للعام 2021-2022</v>
      </c>
      <c r="BB263" s="232"/>
      <c r="BC263"/>
      <c r="BD263"/>
    </row>
    <row r="264" spans="1:59" x14ac:dyDescent="0.25">
      <c r="A264">
        <v>321711</v>
      </c>
      <c r="B264" s="125" t="s">
        <v>199</v>
      </c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 t="s">
        <v>134</v>
      </c>
      <c r="AH264"/>
      <c r="AI264"/>
      <c r="AJ264"/>
      <c r="AK264"/>
      <c r="AL264"/>
      <c r="AM264"/>
      <c r="AN264"/>
      <c r="AO264"/>
      <c r="AP264"/>
      <c r="AQ264" t="s">
        <v>134</v>
      </c>
      <c r="AR264"/>
      <c r="AS264"/>
      <c r="AT264"/>
      <c r="AU264"/>
      <c r="AV264"/>
      <c r="AW264"/>
      <c r="AX264"/>
      <c r="AY264"/>
      <c r="AZ264"/>
      <c r="BA264">
        <f>VLOOKUP(A264,[1]ورقة2!A$3:X$1501,22,0)</f>
        <v>0</v>
      </c>
      <c r="BB264" s="232"/>
      <c r="BC264"/>
      <c r="BD264"/>
    </row>
    <row r="265" spans="1:59" x14ac:dyDescent="0.25">
      <c r="A265" s="262">
        <v>321718</v>
      </c>
      <c r="B265" s="125" t="s">
        <v>199</v>
      </c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 t="s">
        <v>133</v>
      </c>
      <c r="AQ265" t="s">
        <v>133</v>
      </c>
      <c r="AR265"/>
      <c r="AS265"/>
      <c r="AT265"/>
      <c r="AU265"/>
      <c r="AV265"/>
      <c r="AW265"/>
      <c r="AX265"/>
      <c r="AY265"/>
      <c r="AZ265"/>
      <c r="BA265">
        <f>VLOOKUP(A265,[1]ورقة2!A$3:X$1501,22,0)</f>
        <v>0</v>
      </c>
      <c r="BB265" s="232"/>
      <c r="BC265"/>
      <c r="BD265"/>
    </row>
    <row r="266" spans="1:59" x14ac:dyDescent="0.25">
      <c r="A266">
        <v>321747</v>
      </c>
      <c r="B266" s="125" t="s">
        <v>199</v>
      </c>
      <c r="C266"/>
      <c r="D266"/>
      <c r="E266"/>
      <c r="F266"/>
      <c r="G266"/>
      <c r="H266"/>
      <c r="I266"/>
      <c r="J266"/>
      <c r="K266"/>
      <c r="L266"/>
      <c r="M266"/>
      <c r="N266" t="s">
        <v>134</v>
      </c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 t="s">
        <v>134</v>
      </c>
      <c r="AN266"/>
      <c r="AO266"/>
      <c r="AP266"/>
      <c r="AQ266"/>
      <c r="AR266"/>
      <c r="AS266"/>
      <c r="AT266"/>
      <c r="AU266"/>
      <c r="AV266"/>
      <c r="AW266"/>
      <c r="AX266"/>
      <c r="AY266" t="s">
        <v>134</v>
      </c>
      <c r="AZ266"/>
      <c r="BA266">
        <f>VLOOKUP(A266,[1]ورقة2!A$3:X$1501,22,0)</f>
        <v>0</v>
      </c>
      <c r="BB266" s="232"/>
      <c r="BC266"/>
      <c r="BD266"/>
    </row>
    <row r="267" spans="1:59" x14ac:dyDescent="0.25">
      <c r="A267" s="262">
        <v>321839</v>
      </c>
      <c r="B267" s="125" t="s">
        <v>199</v>
      </c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 t="s">
        <v>133</v>
      </c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>
        <f>VLOOKUP(A267,[1]ورقة2!A$3:X$1501,22,0)</f>
        <v>0</v>
      </c>
      <c r="BB267" s="232"/>
      <c r="BC267"/>
      <c r="BD267"/>
    </row>
    <row r="268" spans="1:59" x14ac:dyDescent="0.25">
      <c r="A268">
        <v>321866</v>
      </c>
      <c r="B268" s="125" t="s">
        <v>199</v>
      </c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 t="s">
        <v>134</v>
      </c>
      <c r="AQ268"/>
      <c r="AR268"/>
      <c r="AS268"/>
      <c r="AT268"/>
      <c r="AU268"/>
      <c r="AV268"/>
      <c r="AW268"/>
      <c r="AX268"/>
      <c r="AY268"/>
      <c r="AZ268" t="s">
        <v>134</v>
      </c>
      <c r="BA268">
        <f>VLOOKUP(A268,[1]ورقة2!A$3:X$1501,22,0)</f>
        <v>0</v>
      </c>
      <c r="BB268" s="232"/>
      <c r="BC268"/>
      <c r="BD268"/>
    </row>
    <row r="269" spans="1:59" x14ac:dyDescent="0.25">
      <c r="A269" s="262">
        <v>321867</v>
      </c>
      <c r="B269" s="125" t="s">
        <v>199</v>
      </c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 t="s">
        <v>133</v>
      </c>
      <c r="AA269"/>
      <c r="AB269"/>
      <c r="AC269"/>
      <c r="AD269"/>
      <c r="AE269"/>
      <c r="AF269"/>
      <c r="AG269"/>
      <c r="AH269"/>
      <c r="AI269"/>
      <c r="AJ269"/>
      <c r="AK269" t="s">
        <v>133</v>
      </c>
      <c r="AL269"/>
      <c r="AM269"/>
      <c r="AN269"/>
      <c r="AO269" t="s">
        <v>133</v>
      </c>
      <c r="AP269" t="s">
        <v>133</v>
      </c>
      <c r="AQ269" t="s">
        <v>133</v>
      </c>
      <c r="AR269"/>
      <c r="AS269"/>
      <c r="AT269"/>
      <c r="AU269"/>
      <c r="AV269"/>
      <c r="AW269"/>
      <c r="AX269" t="s">
        <v>133</v>
      </c>
      <c r="AY269" t="s">
        <v>133</v>
      </c>
      <c r="AZ269"/>
      <c r="BA269">
        <f>VLOOKUP(A269,[1]ورقة2!A$3:X$1501,22,0)</f>
        <v>0</v>
      </c>
      <c r="BB269" s="232"/>
      <c r="BC269"/>
      <c r="BD269"/>
    </row>
    <row r="270" spans="1:59" x14ac:dyDescent="0.25">
      <c r="A270">
        <v>321935</v>
      </c>
      <c r="B270" s="125" t="s">
        <v>199</v>
      </c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 t="s">
        <v>134</v>
      </c>
      <c r="AB270"/>
      <c r="AC270"/>
      <c r="AD270"/>
      <c r="AE270"/>
      <c r="AF270"/>
      <c r="AG270"/>
      <c r="AH270"/>
      <c r="AI270"/>
      <c r="AJ270"/>
      <c r="AK270"/>
      <c r="AL270"/>
      <c r="AM270" t="s">
        <v>134</v>
      </c>
      <c r="AN270"/>
      <c r="AO270"/>
      <c r="AP270"/>
      <c r="AQ270" t="s">
        <v>134</v>
      </c>
      <c r="AR270"/>
      <c r="AS270"/>
      <c r="AT270"/>
      <c r="AU270"/>
      <c r="AV270"/>
      <c r="AW270"/>
      <c r="AX270"/>
      <c r="AY270" t="s">
        <v>133</v>
      </c>
      <c r="AZ270" t="s">
        <v>131</v>
      </c>
      <c r="BA270">
        <f>VLOOKUP(A270,[1]ورقة2!A$3:X$1501,22,0)</f>
        <v>0</v>
      </c>
      <c r="BB270" s="232"/>
      <c r="BC270"/>
      <c r="BD270"/>
    </row>
    <row r="271" spans="1:59" x14ac:dyDescent="0.25">
      <c r="A271">
        <v>321979</v>
      </c>
      <c r="B271" s="125" t="s">
        <v>199</v>
      </c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 t="s">
        <v>200</v>
      </c>
      <c r="AI271"/>
      <c r="AJ271" t="s">
        <v>200</v>
      </c>
      <c r="AK271"/>
      <c r="AL271"/>
      <c r="AM271"/>
      <c r="AN271"/>
      <c r="AO271"/>
      <c r="AP271" t="s">
        <v>200</v>
      </c>
      <c r="AQ271"/>
      <c r="AR271"/>
      <c r="AS271"/>
      <c r="AT271" t="s">
        <v>200</v>
      </c>
      <c r="AU271" t="s">
        <v>200</v>
      </c>
      <c r="AV271"/>
      <c r="AW271"/>
      <c r="AX271" t="s">
        <v>200</v>
      </c>
      <c r="AY271"/>
      <c r="AZ271"/>
      <c r="BA271" t="str">
        <f>VLOOKUP(A271,[1]ورقة2!A$3:X$1501,22,0)</f>
        <v>مستنفذ بنتيجة الفصل الثاني للعام 2020-2021</v>
      </c>
      <c r="BB271" s="232"/>
      <c r="BC271"/>
      <c r="BD271"/>
    </row>
    <row r="272" spans="1:59" x14ac:dyDescent="0.25">
      <c r="A272">
        <v>322059</v>
      </c>
      <c r="B272" s="125" t="s">
        <v>199</v>
      </c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 t="s">
        <v>200</v>
      </c>
      <c r="AW272"/>
      <c r="AX272"/>
      <c r="AY272"/>
      <c r="AZ272"/>
      <c r="BA272" t="str">
        <f>VLOOKUP(A272,[1]ورقة2!A$3:X$1501,22,0)</f>
        <v>مستنفذ بنتيجة الفصل الثاني للعام 2020-2021</v>
      </c>
      <c r="BB272" s="232"/>
      <c r="BC272"/>
      <c r="BD272"/>
    </row>
    <row r="273" spans="1:59" x14ac:dyDescent="0.25">
      <c r="A273" s="262">
        <v>322099</v>
      </c>
      <c r="B273" s="125" t="s">
        <v>199</v>
      </c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 t="s">
        <v>133</v>
      </c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 t="s">
        <v>133</v>
      </c>
      <c r="AQ273" t="s">
        <v>133</v>
      </c>
      <c r="AR273"/>
      <c r="AS273"/>
      <c r="AT273"/>
      <c r="AU273"/>
      <c r="AV273"/>
      <c r="AW273"/>
      <c r="AX273"/>
      <c r="AY273"/>
      <c r="AZ273"/>
      <c r="BA273">
        <f>VLOOKUP(A273,[1]ورقة2!A$3:X$1501,22,0)</f>
        <v>0</v>
      </c>
      <c r="BB273" s="232"/>
      <c r="BC273"/>
      <c r="BD273"/>
    </row>
    <row r="274" spans="1:59" x14ac:dyDescent="0.25">
      <c r="A274">
        <v>322146</v>
      </c>
      <c r="B274" s="125" t="s">
        <v>199</v>
      </c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 t="s">
        <v>200</v>
      </c>
      <c r="AN274" t="s">
        <v>200</v>
      </c>
      <c r="AO274"/>
      <c r="AP274"/>
      <c r="AQ274"/>
      <c r="AR274"/>
      <c r="AS274" t="s">
        <v>200</v>
      </c>
      <c r="AT274" t="s">
        <v>200</v>
      </c>
      <c r="AU274"/>
      <c r="AV274"/>
      <c r="AW274"/>
      <c r="AX274"/>
      <c r="AY274" t="s">
        <v>200</v>
      </c>
      <c r="AZ274" t="s">
        <v>200</v>
      </c>
      <c r="BA274" t="str">
        <f>VLOOKUP(A274,[1]ورقة2!A$3:X$1501,22,0)</f>
        <v>مستنفذ بنتيجة امتحانات الفصل الأول 2023-2024</v>
      </c>
      <c r="BB274" s="232"/>
      <c r="BC274"/>
      <c r="BD274"/>
    </row>
    <row r="275" spans="1:59" x14ac:dyDescent="0.25">
      <c r="A275">
        <v>322228</v>
      </c>
      <c r="B275" s="125" t="s">
        <v>199</v>
      </c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 t="s">
        <v>134</v>
      </c>
      <c r="AH275"/>
      <c r="AI275"/>
      <c r="AJ275"/>
      <c r="AK275"/>
      <c r="AL275"/>
      <c r="AM275"/>
      <c r="AN275"/>
      <c r="AO275"/>
      <c r="AP275" t="s">
        <v>131</v>
      </c>
      <c r="AQ275" t="s">
        <v>131</v>
      </c>
      <c r="AR275"/>
      <c r="AS275"/>
      <c r="AT275" t="s">
        <v>131</v>
      </c>
      <c r="AU275"/>
      <c r="AV275" t="s">
        <v>131</v>
      </c>
      <c r="AW275"/>
      <c r="AX275"/>
      <c r="AY275"/>
      <c r="AZ275" t="s">
        <v>134</v>
      </c>
      <c r="BA275">
        <f>VLOOKUP(A275,[1]ورقة2!A$3:X$1501,22,0)</f>
        <v>0</v>
      </c>
      <c r="BB275" s="232"/>
      <c r="BC275"/>
      <c r="BD275"/>
    </row>
    <row r="276" spans="1:59" x14ac:dyDescent="0.25">
      <c r="A276" s="233">
        <v>322244</v>
      </c>
      <c r="B276" s="125" t="s">
        <v>199</v>
      </c>
      <c r="C276" s="233"/>
      <c r="D276" s="233"/>
      <c r="E276" s="233"/>
      <c r="F276" s="233"/>
      <c r="G276" s="233"/>
      <c r="H276" s="233"/>
      <c r="I276" s="233"/>
      <c r="J276" s="233"/>
      <c r="K276" s="233"/>
      <c r="L276" s="233"/>
      <c r="M276" s="233"/>
      <c r="N276" s="233"/>
      <c r="O276" s="233"/>
      <c r="P276" s="233"/>
      <c r="Q276" s="233"/>
      <c r="R276" s="233"/>
      <c r="S276" s="233"/>
      <c r="T276" s="233"/>
      <c r="U276" s="233"/>
      <c r="V276" s="233"/>
      <c r="W276" s="233"/>
      <c r="X276" s="233"/>
      <c r="Y276" s="233"/>
      <c r="Z276" s="233"/>
      <c r="AA276" s="233"/>
      <c r="AB276" s="233"/>
      <c r="AC276" s="233" t="s">
        <v>134</v>
      </c>
      <c r="AD276" s="233"/>
      <c r="AE276" s="233"/>
      <c r="AF276" s="233"/>
      <c r="AG276" s="233"/>
      <c r="AH276" s="233" t="s">
        <v>134</v>
      </c>
      <c r="AI276" s="233"/>
      <c r="AJ276" s="233"/>
      <c r="AK276" s="233"/>
      <c r="AL276" s="233"/>
      <c r="AM276" s="233"/>
      <c r="AN276" s="233"/>
      <c r="AO276" s="233"/>
      <c r="AP276" s="233" t="s">
        <v>134</v>
      </c>
      <c r="AQ276" s="233"/>
      <c r="AR276" s="233"/>
      <c r="AS276" s="233"/>
      <c r="AT276" s="233"/>
      <c r="AU276" s="233"/>
      <c r="AV276" s="233" t="s">
        <v>134</v>
      </c>
      <c r="AW276" s="233" t="s">
        <v>133</v>
      </c>
      <c r="AX276" s="233"/>
      <c r="AY276" s="233" t="s">
        <v>134</v>
      </c>
      <c r="AZ276" s="233"/>
      <c r="BA276">
        <f>VLOOKUP(A276,[1]ورقة2!A$3:X$1501,22,0)</f>
        <v>0</v>
      </c>
      <c r="BB276" s="232"/>
      <c r="BC276"/>
      <c r="BD276"/>
    </row>
    <row r="277" spans="1:59" x14ac:dyDescent="0.25">
      <c r="A277">
        <v>322304</v>
      </c>
      <c r="B277" s="125" t="s">
        <v>199</v>
      </c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 t="s">
        <v>134</v>
      </c>
      <c r="AW277"/>
      <c r="AX277"/>
      <c r="AY277"/>
      <c r="AZ277"/>
      <c r="BA277" t="str">
        <f>VLOOKUP(A277,[1]ورقة2!A$3:X$1501,22,0)</f>
        <v>إعادة ارتباط فصل أول 2023-2024</v>
      </c>
      <c r="BB277" s="232"/>
      <c r="BC277"/>
      <c r="BD277"/>
    </row>
    <row r="278" spans="1:59" x14ac:dyDescent="0.25">
      <c r="A278">
        <v>322312</v>
      </c>
      <c r="B278" s="125" t="s">
        <v>199</v>
      </c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 t="s">
        <v>200</v>
      </c>
      <c r="AD278" t="s">
        <v>200</v>
      </c>
      <c r="AE278"/>
      <c r="AF278"/>
      <c r="AG278"/>
      <c r="AH278"/>
      <c r="AI278"/>
      <c r="AJ278"/>
      <c r="AK278" t="s">
        <v>200</v>
      </c>
      <c r="AL278" t="s">
        <v>200</v>
      </c>
      <c r="AM278"/>
      <c r="AN278" t="s">
        <v>200</v>
      </c>
      <c r="AO278"/>
      <c r="AP278" t="s">
        <v>200</v>
      </c>
      <c r="AQ278"/>
      <c r="AR278"/>
      <c r="AS278"/>
      <c r="AT278"/>
      <c r="AU278"/>
      <c r="AV278"/>
      <c r="AW278"/>
      <c r="AX278"/>
      <c r="AY278"/>
      <c r="AZ278"/>
      <c r="BA278">
        <f>VLOOKUP(A278,[1]ورقة2!A$3:X$1501,22,0)</f>
        <v>0</v>
      </c>
      <c r="BB278" s="232"/>
      <c r="BC278"/>
      <c r="BD278"/>
    </row>
    <row r="279" spans="1:59" x14ac:dyDescent="0.25">
      <c r="A279">
        <v>322420</v>
      </c>
      <c r="B279" s="125" t="s">
        <v>199</v>
      </c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 t="s">
        <v>134</v>
      </c>
      <c r="AI279"/>
      <c r="AJ279"/>
      <c r="AK279"/>
      <c r="AL279"/>
      <c r="AM279"/>
      <c r="AN279"/>
      <c r="AO279"/>
      <c r="AP279" t="s">
        <v>134</v>
      </c>
      <c r="AQ279"/>
      <c r="AR279"/>
      <c r="AS279"/>
      <c r="AT279"/>
      <c r="AU279"/>
      <c r="AV279"/>
      <c r="AW279"/>
      <c r="AX279"/>
      <c r="AY279"/>
      <c r="AZ279"/>
      <c r="BA279">
        <f>VLOOKUP(A279,[1]ورقة2!A$3:X$1501,22,0)</f>
        <v>0</v>
      </c>
      <c r="BB279" s="232"/>
      <c r="BC279"/>
      <c r="BD279"/>
    </row>
    <row r="280" spans="1:59" x14ac:dyDescent="0.25">
      <c r="A280" s="233">
        <v>322436</v>
      </c>
      <c r="B280" s="125" t="s">
        <v>199</v>
      </c>
      <c r="C280" s="233"/>
      <c r="D280" s="233"/>
      <c r="E280" s="233"/>
      <c r="F280" s="233"/>
      <c r="G280" s="233"/>
      <c r="H280" s="233"/>
      <c r="I280" s="233"/>
      <c r="J280" s="233"/>
      <c r="K280" s="233"/>
      <c r="L280" s="233"/>
      <c r="M280" s="233"/>
      <c r="N280" s="233"/>
      <c r="O280" s="233"/>
      <c r="P280" s="233"/>
      <c r="Q280" s="233"/>
      <c r="R280" s="233"/>
      <c r="S280" s="233"/>
      <c r="T280" s="233"/>
      <c r="U280" s="233"/>
      <c r="V280" s="233"/>
      <c r="W280" s="233"/>
      <c r="X280" s="233"/>
      <c r="Y280" s="233"/>
      <c r="Z280" s="233"/>
      <c r="AA280" s="233"/>
      <c r="AB280" s="233"/>
      <c r="AC280" s="233"/>
      <c r="AD280" s="233"/>
      <c r="AE280" s="233"/>
      <c r="AF280" s="233"/>
      <c r="AG280" s="233" t="s">
        <v>200</v>
      </c>
      <c r="AH280" s="233"/>
      <c r="AI280" s="233"/>
      <c r="AJ280" s="233"/>
      <c r="AK280" s="233" t="s">
        <v>200</v>
      </c>
      <c r="AL280" s="233"/>
      <c r="AM280" s="233"/>
      <c r="AN280" s="233"/>
      <c r="AO280" s="233"/>
      <c r="AP280" s="233" t="s">
        <v>200</v>
      </c>
      <c r="AQ280" s="233"/>
      <c r="AR280" s="233"/>
      <c r="AS280" s="233"/>
      <c r="AT280" s="233"/>
      <c r="AU280" s="233"/>
      <c r="AV280" s="233"/>
      <c r="AW280" s="233"/>
      <c r="AX280" s="233"/>
      <c r="AY280" s="233"/>
      <c r="AZ280" s="233"/>
      <c r="BA280">
        <f>VLOOKUP(A280,[1]ورقة2!A$3:X$1501,22,0)</f>
        <v>0</v>
      </c>
      <c r="BB280" s="232"/>
      <c r="BC280"/>
      <c r="BD280"/>
    </row>
    <row r="281" spans="1:59" x14ac:dyDescent="0.25">
      <c r="A281">
        <v>322537</v>
      </c>
      <c r="B281" s="125" t="s">
        <v>199</v>
      </c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 t="s">
        <v>133</v>
      </c>
      <c r="AL281" t="s">
        <v>133</v>
      </c>
      <c r="AM281"/>
      <c r="AN281"/>
      <c r="AO281"/>
      <c r="AP281" t="s">
        <v>133</v>
      </c>
      <c r="AQ281" t="s">
        <v>131</v>
      </c>
      <c r="AR281"/>
      <c r="AS281"/>
      <c r="AT281"/>
      <c r="AU281" t="s">
        <v>133</v>
      </c>
      <c r="AV281"/>
      <c r="AW281"/>
      <c r="AX281" t="s">
        <v>133</v>
      </c>
      <c r="AY281"/>
      <c r="AZ281"/>
      <c r="BA281">
        <f>VLOOKUP(A281,[1]ورقة2!A$3:X$1501,22,0)</f>
        <v>0</v>
      </c>
      <c r="BB281" s="232"/>
      <c r="BC281"/>
      <c r="BD281"/>
    </row>
    <row r="282" spans="1:59" x14ac:dyDescent="0.25">
      <c r="A282">
        <v>322540</v>
      </c>
      <c r="B282" s="125" t="s">
        <v>199</v>
      </c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 t="s">
        <v>200</v>
      </c>
      <c r="X282"/>
      <c r="Y282"/>
      <c r="Z282"/>
      <c r="AA282"/>
      <c r="AB282"/>
      <c r="AC282" t="s">
        <v>200</v>
      </c>
      <c r="AD282"/>
      <c r="AE282"/>
      <c r="AF282"/>
      <c r="AG282"/>
      <c r="AH282"/>
      <c r="AI282"/>
      <c r="AJ282"/>
      <c r="AK282" t="s">
        <v>200</v>
      </c>
      <c r="AL282"/>
      <c r="AM282"/>
      <c r="AN282"/>
      <c r="AO282"/>
      <c r="AP282"/>
      <c r="AQ282"/>
      <c r="AR282"/>
      <c r="AS282"/>
      <c r="AT282"/>
      <c r="AU282"/>
      <c r="AV282" t="s">
        <v>200</v>
      </c>
      <c r="AW282"/>
      <c r="AX282"/>
      <c r="AY282"/>
      <c r="AZ282"/>
      <c r="BA282" t="str">
        <f>VLOOKUP(A282,[1]ورقة2!A$3:X$1501,22,0)</f>
        <v>مستنفذ بنتيجة الفصل الأول للعام 2021-2022</v>
      </c>
      <c r="BB282" s="232"/>
      <c r="BC282"/>
      <c r="BD282"/>
    </row>
    <row r="283" spans="1:59" x14ac:dyDescent="0.25">
      <c r="A283">
        <v>322542</v>
      </c>
      <c r="B283" s="125" t="s">
        <v>199</v>
      </c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 t="s">
        <v>200</v>
      </c>
      <c r="AB283"/>
      <c r="AC283"/>
      <c r="AD283"/>
      <c r="AE283"/>
      <c r="AF283"/>
      <c r="AG283"/>
      <c r="AH283"/>
      <c r="AI283"/>
      <c r="AJ283"/>
      <c r="AK283"/>
      <c r="AL283"/>
      <c r="AM283"/>
      <c r="AN283" t="s">
        <v>200</v>
      </c>
      <c r="AO283"/>
      <c r="AP283" t="s">
        <v>200</v>
      </c>
      <c r="AQ283"/>
      <c r="AR283"/>
      <c r="AS283"/>
      <c r="AT283"/>
      <c r="AU283"/>
      <c r="AV283"/>
      <c r="AW283"/>
      <c r="AX283"/>
      <c r="AY283" t="s">
        <v>200</v>
      </c>
      <c r="AZ283"/>
      <c r="BA283" t="str">
        <f>VLOOKUP(A283,[1]ورقة2!A$3:X$1501,22,0)</f>
        <v>مستنفذ بنتيجة الفصل الأول للعام 2022-2023</v>
      </c>
      <c r="BB283" s="232"/>
      <c r="BC283"/>
      <c r="BD283"/>
    </row>
    <row r="284" spans="1:59" x14ac:dyDescent="0.25">
      <c r="A284">
        <v>322546</v>
      </c>
      <c r="B284" s="125" t="s">
        <v>199</v>
      </c>
      <c r="C284"/>
      <c r="D284"/>
      <c r="E284"/>
      <c r="F284"/>
      <c r="G284"/>
      <c r="H284"/>
      <c r="I284"/>
      <c r="J284"/>
      <c r="K284"/>
      <c r="L284"/>
      <c r="M284"/>
      <c r="N284"/>
      <c r="O284"/>
      <c r="P284" t="s">
        <v>133</v>
      </c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 t="s">
        <v>133</v>
      </c>
      <c r="AL284" t="s">
        <v>133</v>
      </c>
      <c r="AM284"/>
      <c r="AN284"/>
      <c r="AO284" t="s">
        <v>133</v>
      </c>
      <c r="AP284"/>
      <c r="AQ284" t="s">
        <v>133</v>
      </c>
      <c r="AR284"/>
      <c r="AS284"/>
      <c r="AT284"/>
      <c r="AU284"/>
      <c r="AV284" t="s">
        <v>134</v>
      </c>
      <c r="AW284"/>
      <c r="AX284" t="s">
        <v>134</v>
      </c>
      <c r="AY284"/>
      <c r="AZ284"/>
      <c r="BA284">
        <f>VLOOKUP(A284,[1]ورقة2!A$3:X$1501,22,0)</f>
        <v>0</v>
      </c>
      <c r="BB284" s="240"/>
      <c r="BC284" s="240"/>
      <c r="BD284" s="240"/>
      <c r="BE284" s="240"/>
      <c r="BF284" s="240"/>
      <c r="BG284" s="240"/>
    </row>
    <row r="285" spans="1:59" x14ac:dyDescent="0.25">
      <c r="A285">
        <v>322558</v>
      </c>
      <c r="B285" s="125" t="s">
        <v>199</v>
      </c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 t="s">
        <v>133</v>
      </c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 t="s">
        <v>134</v>
      </c>
      <c r="AY285"/>
      <c r="AZ285"/>
      <c r="BA285">
        <f>VLOOKUP(A285,[1]ورقة2!A$3:X$1501,22,0)</f>
        <v>0</v>
      </c>
      <c r="BB285" s="232"/>
      <c r="BC285"/>
      <c r="BD285"/>
    </row>
    <row r="286" spans="1:59" x14ac:dyDescent="0.25">
      <c r="A286" s="262">
        <v>322628</v>
      </c>
      <c r="B286" s="125" t="s">
        <v>199</v>
      </c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 t="s">
        <v>133</v>
      </c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>
        <f>VLOOKUP(A286,[1]ورقة2!A$3:X$1501,22,0)</f>
        <v>0</v>
      </c>
      <c r="BB286" s="232"/>
      <c r="BC286"/>
      <c r="BD286"/>
    </row>
    <row r="287" spans="1:59" x14ac:dyDescent="0.25">
      <c r="A287" s="262">
        <v>322674</v>
      </c>
      <c r="B287" s="125" t="s">
        <v>199</v>
      </c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 t="s">
        <v>200</v>
      </c>
      <c r="AF287"/>
      <c r="AG287" t="s">
        <v>200</v>
      </c>
      <c r="AH287"/>
      <c r="AI287" t="s">
        <v>200</v>
      </c>
      <c r="AJ287"/>
      <c r="AK287"/>
      <c r="AL287"/>
      <c r="AM287"/>
      <c r="AN287"/>
      <c r="AO287" t="s">
        <v>200</v>
      </c>
      <c r="AP287" t="s">
        <v>200</v>
      </c>
      <c r="AQ287" t="s">
        <v>200</v>
      </c>
      <c r="AR287"/>
      <c r="AS287"/>
      <c r="AT287" t="s">
        <v>200</v>
      </c>
      <c r="AU287"/>
      <c r="AV287"/>
      <c r="AW287"/>
      <c r="AX287"/>
      <c r="AY287"/>
      <c r="AZ287"/>
      <c r="BA287" t="str">
        <f>VLOOKUP(A287,[1]ورقة2!A$3:X$1501,22,0)</f>
        <v>مستنفذ بنتيجة امتحانات الفصل الثاني للعام 2022-2023</v>
      </c>
      <c r="BB287" s="232"/>
      <c r="BC287"/>
      <c r="BD287"/>
    </row>
    <row r="288" spans="1:59" x14ac:dyDescent="0.25">
      <c r="A288">
        <v>322697</v>
      </c>
      <c r="B288" s="125" t="s">
        <v>199</v>
      </c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 t="s">
        <v>134</v>
      </c>
      <c r="AQ288"/>
      <c r="AR288"/>
      <c r="AS288"/>
      <c r="AT288"/>
      <c r="AU288"/>
      <c r="AV288"/>
      <c r="AW288"/>
      <c r="AX288"/>
      <c r="AY288"/>
      <c r="AZ288"/>
      <c r="BA288">
        <f>VLOOKUP(A288,[1]ورقة2!A$3:X$1501,22,0)</f>
        <v>0</v>
      </c>
      <c r="BB288" s="232"/>
      <c r="BC288"/>
      <c r="BD288"/>
    </row>
    <row r="289" spans="1:59" x14ac:dyDescent="0.25">
      <c r="A289">
        <v>322790</v>
      </c>
      <c r="B289" s="125" t="s">
        <v>199</v>
      </c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 t="s">
        <v>134</v>
      </c>
      <c r="AB289"/>
      <c r="AC289"/>
      <c r="AD289"/>
      <c r="AE289"/>
      <c r="AF289"/>
      <c r="AG289"/>
      <c r="AH289"/>
      <c r="AI289"/>
      <c r="AJ289"/>
      <c r="AK289"/>
      <c r="AL289"/>
      <c r="AM289" t="s">
        <v>134</v>
      </c>
      <c r="AN289"/>
      <c r="AO289"/>
      <c r="AP289" t="s">
        <v>134</v>
      </c>
      <c r="AQ289"/>
      <c r="AR289"/>
      <c r="AS289"/>
      <c r="AT289"/>
      <c r="AU289"/>
      <c r="AV289"/>
      <c r="AW289"/>
      <c r="AX289"/>
      <c r="AY289" t="s">
        <v>134</v>
      </c>
      <c r="AZ289"/>
      <c r="BA289">
        <f>VLOOKUP(A289,[1]ورقة2!A$3:X$1501,22,0)</f>
        <v>0</v>
      </c>
      <c r="BB289" s="240"/>
      <c r="BC289" s="240"/>
      <c r="BD289" s="240"/>
      <c r="BE289" s="240"/>
      <c r="BF289" s="240"/>
      <c r="BG289" s="240"/>
    </row>
    <row r="290" spans="1:59" x14ac:dyDescent="0.25">
      <c r="A290" s="262">
        <v>322791</v>
      </c>
      <c r="B290" s="125" t="s">
        <v>199</v>
      </c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 t="s">
        <v>133</v>
      </c>
      <c r="AH290"/>
      <c r="AI290"/>
      <c r="AJ290"/>
      <c r="AK290" t="s">
        <v>133</v>
      </c>
      <c r="AL290"/>
      <c r="AM290"/>
      <c r="AN290"/>
      <c r="AO290"/>
      <c r="AP290" t="s">
        <v>133</v>
      </c>
      <c r="AQ290" t="s">
        <v>133</v>
      </c>
      <c r="AR290"/>
      <c r="AS290"/>
      <c r="AT290"/>
      <c r="AU290"/>
      <c r="AV290"/>
      <c r="AW290"/>
      <c r="AX290"/>
      <c r="AY290"/>
      <c r="AZ290"/>
      <c r="BA290">
        <f>VLOOKUP(A290,[1]ورقة2!A$3:X$1501,22,0)</f>
        <v>0</v>
      </c>
      <c r="BB290" s="232"/>
      <c r="BC290"/>
      <c r="BD290"/>
    </row>
    <row r="291" spans="1:59" x14ac:dyDescent="0.25">
      <c r="A291" s="262">
        <v>322805</v>
      </c>
      <c r="B291" s="125" t="s">
        <v>199</v>
      </c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 t="s">
        <v>200</v>
      </c>
      <c r="AQ291" t="s">
        <v>200</v>
      </c>
      <c r="AR291"/>
      <c r="AS291"/>
      <c r="AT291"/>
      <c r="AU291" t="s">
        <v>200</v>
      </c>
      <c r="AV291" t="s">
        <v>200</v>
      </c>
      <c r="AW291" t="s">
        <v>200</v>
      </c>
      <c r="AX291"/>
      <c r="AY291"/>
      <c r="AZ291"/>
      <c r="BA291" t="str">
        <f>VLOOKUP(A291,[1]ورقة2!A$3:X$1501,22,0)</f>
        <v>مستنفذ بنتيجة امتحانات الفصل الثاني للعام 2022-2023</v>
      </c>
      <c r="BB291" s="232"/>
      <c r="BC291"/>
      <c r="BD291"/>
    </row>
    <row r="292" spans="1:59" x14ac:dyDescent="0.25">
      <c r="A292" s="262">
        <v>322811</v>
      </c>
      <c r="B292" s="125" t="s">
        <v>199</v>
      </c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 t="s">
        <v>200</v>
      </c>
      <c r="AA292"/>
      <c r="AB292"/>
      <c r="AC292"/>
      <c r="AD292"/>
      <c r="AE292"/>
      <c r="AF292"/>
      <c r="AG292" t="s">
        <v>200</v>
      </c>
      <c r="AH292"/>
      <c r="AI292"/>
      <c r="AJ292"/>
      <c r="AK292"/>
      <c r="AL292"/>
      <c r="AM292"/>
      <c r="AN292"/>
      <c r="AO292"/>
      <c r="AP292" t="s">
        <v>200</v>
      </c>
      <c r="AQ292"/>
      <c r="AR292"/>
      <c r="AS292"/>
      <c r="AT292"/>
      <c r="AU292"/>
      <c r="AV292"/>
      <c r="AW292" t="s">
        <v>200</v>
      </c>
      <c r="AX292" t="s">
        <v>200</v>
      </c>
      <c r="AY292"/>
      <c r="AZ292" t="s">
        <v>200</v>
      </c>
      <c r="BA292" t="str">
        <f>VLOOKUP(A292,[1]ورقة2!A$3:X$1501,22,0)</f>
        <v>مستنفذ بنتيجة امتحانات الفصل الثاني للعام 2022-2023</v>
      </c>
      <c r="BB292" s="232"/>
      <c r="BC292"/>
      <c r="BD292"/>
    </row>
    <row r="293" spans="1:59" x14ac:dyDescent="0.25">
      <c r="A293" s="262">
        <v>322875</v>
      </c>
      <c r="B293" s="125" t="s">
        <v>199</v>
      </c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 t="s">
        <v>200</v>
      </c>
      <c r="AI293"/>
      <c r="AJ293"/>
      <c r="AK293"/>
      <c r="AL293"/>
      <c r="AM293"/>
      <c r="AN293"/>
      <c r="AO293"/>
      <c r="AP293" t="s">
        <v>200</v>
      </c>
      <c r="AQ293"/>
      <c r="AR293"/>
      <c r="AS293"/>
      <c r="AT293"/>
      <c r="AU293"/>
      <c r="AV293" t="s">
        <v>200</v>
      </c>
      <c r="AW293"/>
      <c r="AX293" t="s">
        <v>200</v>
      </c>
      <c r="AY293"/>
      <c r="AZ293"/>
      <c r="BA293" t="str">
        <f>VLOOKUP(A293,[1]ورقة2!A$3:X$1501,22,0)</f>
        <v>مستنفذ بنتيجة الفصل الثاني للعام 2021-2022</v>
      </c>
      <c r="BB293" s="232"/>
      <c r="BC293"/>
      <c r="BD293"/>
    </row>
    <row r="294" spans="1:59" x14ac:dyDescent="0.25">
      <c r="A294" s="262">
        <v>322902</v>
      </c>
      <c r="B294" s="125" t="s">
        <v>199</v>
      </c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 t="s">
        <v>200</v>
      </c>
      <c r="AQ294"/>
      <c r="AR294"/>
      <c r="AS294"/>
      <c r="AT294"/>
      <c r="AU294"/>
      <c r="AV294"/>
      <c r="AW294"/>
      <c r="AX294"/>
      <c r="AY294"/>
      <c r="AZ294"/>
      <c r="BA294" t="str">
        <f>VLOOKUP(A294,[1]ورقة2!A$3:X$1501,22,0)</f>
        <v>مستنفذ بنتيجة امتحانات الفصل الثاني للعام 2022-2023</v>
      </c>
      <c r="BB294" s="240"/>
      <c r="BC294" s="240"/>
      <c r="BD294" s="240"/>
      <c r="BE294" s="240"/>
      <c r="BF294" s="240"/>
      <c r="BG294" s="240"/>
    </row>
    <row r="295" spans="1:59" x14ac:dyDescent="0.25">
      <c r="A295">
        <v>322987</v>
      </c>
      <c r="B295" s="125" t="s">
        <v>199</v>
      </c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 t="s">
        <v>133</v>
      </c>
      <c r="AQ295"/>
      <c r="AR295"/>
      <c r="AS295"/>
      <c r="AT295"/>
      <c r="AU295"/>
      <c r="AV295"/>
      <c r="AW295"/>
      <c r="AX295"/>
      <c r="AY295"/>
      <c r="AZ295" t="s">
        <v>133</v>
      </c>
      <c r="BA295">
        <f>VLOOKUP(A295,[1]ورقة2!A$3:X$1501,22,0)</f>
        <v>0</v>
      </c>
      <c r="BB295" s="232"/>
      <c r="BC295"/>
      <c r="BD295"/>
    </row>
    <row r="296" spans="1:59" x14ac:dyDescent="0.25">
      <c r="A296">
        <v>323002</v>
      </c>
      <c r="B296" s="125" t="s">
        <v>199</v>
      </c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 t="s">
        <v>131</v>
      </c>
      <c r="AB296"/>
      <c r="AC296"/>
      <c r="AD296"/>
      <c r="AE296"/>
      <c r="AF296"/>
      <c r="AG296" t="s">
        <v>134</v>
      </c>
      <c r="AH296"/>
      <c r="AI296"/>
      <c r="AJ296"/>
      <c r="AK296"/>
      <c r="AL296"/>
      <c r="AM296" t="s">
        <v>131</v>
      </c>
      <c r="AN296"/>
      <c r="AO296"/>
      <c r="AP296"/>
      <c r="AQ296" t="s">
        <v>134</v>
      </c>
      <c r="AR296"/>
      <c r="AS296"/>
      <c r="AT296" t="s">
        <v>134</v>
      </c>
      <c r="AU296"/>
      <c r="AV296" t="s">
        <v>133</v>
      </c>
      <c r="AW296"/>
      <c r="AX296"/>
      <c r="AY296" t="s">
        <v>131</v>
      </c>
      <c r="AZ296" t="s">
        <v>133</v>
      </c>
      <c r="BA296">
        <f>VLOOKUP(A296,[1]ورقة2!A$3:X$1501,22,0)</f>
        <v>0</v>
      </c>
      <c r="BB296" s="232"/>
      <c r="BC296"/>
      <c r="BD296"/>
    </row>
    <row r="297" spans="1:59" x14ac:dyDescent="0.25">
      <c r="A297">
        <v>323013</v>
      </c>
      <c r="B297" s="125" t="s">
        <v>199</v>
      </c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 t="s">
        <v>200</v>
      </c>
      <c r="AQ297"/>
      <c r="AR297"/>
      <c r="AS297"/>
      <c r="AT297"/>
      <c r="AU297"/>
      <c r="AV297"/>
      <c r="AW297"/>
      <c r="AX297"/>
      <c r="AY297"/>
      <c r="AZ297"/>
      <c r="BA297" t="str">
        <f>VLOOKUP(A297,[1]ورقة2!A$3:X$1501,22,0)</f>
        <v>مستنفذ بنتيجة الفصل الأول للعام 2021-2022</v>
      </c>
      <c r="BB297" s="232"/>
      <c r="BC297"/>
      <c r="BD297"/>
    </row>
    <row r="298" spans="1:59" x14ac:dyDescent="0.25">
      <c r="A298">
        <v>323077</v>
      </c>
      <c r="B298" s="125" t="s">
        <v>199</v>
      </c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 t="s">
        <v>200</v>
      </c>
      <c r="AN298"/>
      <c r="AO298" t="s">
        <v>200</v>
      </c>
      <c r="AP298"/>
      <c r="AQ298"/>
      <c r="AR298"/>
      <c r="AS298"/>
      <c r="AT298"/>
      <c r="AU298" t="s">
        <v>200</v>
      </c>
      <c r="AV298"/>
      <c r="AW298"/>
      <c r="AX298"/>
      <c r="AY298" t="s">
        <v>200</v>
      </c>
      <c r="AZ298" t="s">
        <v>200</v>
      </c>
      <c r="BA298" t="str">
        <f>VLOOKUP(A298,[1]ورقة2!A$3:X$1501,22,0)</f>
        <v>إعادة ارتباط فصل أول 2023-2024</v>
      </c>
      <c r="BB298" s="232"/>
      <c r="BC298"/>
      <c r="BD298"/>
    </row>
    <row r="299" spans="1:59" x14ac:dyDescent="0.25">
      <c r="A299">
        <v>323140</v>
      </c>
      <c r="B299" s="125" t="s">
        <v>199</v>
      </c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 t="s">
        <v>200</v>
      </c>
      <c r="AI299"/>
      <c r="AJ299"/>
      <c r="AK299"/>
      <c r="AL299"/>
      <c r="AM299"/>
      <c r="AN299"/>
      <c r="AO299" t="s">
        <v>200</v>
      </c>
      <c r="AP299" t="s">
        <v>200</v>
      </c>
      <c r="AQ299"/>
      <c r="AR299"/>
      <c r="AS299"/>
      <c r="AT299"/>
      <c r="AU299" t="s">
        <v>200</v>
      </c>
      <c r="AV299"/>
      <c r="AW299" t="s">
        <v>200</v>
      </c>
      <c r="AX299"/>
      <c r="AY299"/>
      <c r="AZ299" t="s">
        <v>200</v>
      </c>
      <c r="BA299" t="str">
        <f>VLOOKUP(A299,[1]ورقة2!A$3:X$1501,22,0)</f>
        <v>مستنفذ بنتيجة امتحانات الفصل الثاني للعام 2022-2023</v>
      </c>
      <c r="BB299" s="232"/>
      <c r="BC299"/>
      <c r="BD299"/>
    </row>
    <row r="300" spans="1:59" x14ac:dyDescent="0.25">
      <c r="A300">
        <v>323178</v>
      </c>
      <c r="B300" s="125" t="s">
        <v>199</v>
      </c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 t="s">
        <v>200</v>
      </c>
      <c r="AQ300" t="s">
        <v>200</v>
      </c>
      <c r="AR300"/>
      <c r="AS300" t="s">
        <v>200</v>
      </c>
      <c r="AT300"/>
      <c r="AU300"/>
      <c r="AV300"/>
      <c r="AW300"/>
      <c r="AX300"/>
      <c r="AY300" t="s">
        <v>200</v>
      </c>
      <c r="AZ300" t="s">
        <v>200</v>
      </c>
      <c r="BA300" t="str">
        <f>VLOOKUP(A300,[1]ورقة2!A$3:X$1501,22,0)</f>
        <v>مستنفذ بنتيجة الفصل الأول للعام 2022-2023</v>
      </c>
      <c r="BB300" s="232"/>
      <c r="BC300"/>
      <c r="BD300"/>
    </row>
    <row r="301" spans="1:59" x14ac:dyDescent="0.25">
      <c r="A301">
        <v>323224</v>
      </c>
      <c r="B301" s="125" t="s">
        <v>199</v>
      </c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 t="s">
        <v>200</v>
      </c>
      <c r="AP301" t="s">
        <v>200</v>
      </c>
      <c r="AQ301"/>
      <c r="AR301"/>
      <c r="AS301"/>
      <c r="AT301"/>
      <c r="AU301"/>
      <c r="AV301"/>
      <c r="AW301"/>
      <c r="AX301" t="s">
        <v>200</v>
      </c>
      <c r="AY301" t="s">
        <v>200</v>
      </c>
      <c r="AZ301"/>
      <c r="BA301" t="str">
        <f>VLOOKUP(A301,[1]ورقة2!A$3:X$1501,22,0)</f>
        <v>مستنفذ بنتيجة الفصل الأول للعام 2021-2022</v>
      </c>
      <c r="BB301" s="232"/>
      <c r="BC301"/>
      <c r="BD301"/>
    </row>
    <row r="302" spans="1:59" x14ac:dyDescent="0.25">
      <c r="A302" s="233">
        <v>323235</v>
      </c>
      <c r="B302" s="125" t="s">
        <v>199</v>
      </c>
      <c r="C302" s="233"/>
      <c r="D302" s="233"/>
      <c r="E302" s="233"/>
      <c r="F302" s="233"/>
      <c r="G302" s="233"/>
      <c r="H302" s="233"/>
      <c r="I302" s="233"/>
      <c r="J302" s="233"/>
      <c r="K302" s="233"/>
      <c r="L302" s="233"/>
      <c r="M302" s="233"/>
      <c r="N302" s="233"/>
      <c r="O302" s="233"/>
      <c r="P302" s="233"/>
      <c r="Q302" s="233"/>
      <c r="R302" s="233"/>
      <c r="S302" s="233"/>
      <c r="T302" s="233"/>
      <c r="U302" s="233"/>
      <c r="V302" s="233"/>
      <c r="W302" s="233"/>
      <c r="X302" s="233"/>
      <c r="Y302" s="233"/>
      <c r="Z302" s="233"/>
      <c r="AA302" s="233"/>
      <c r="AB302" s="233"/>
      <c r="AC302" s="233"/>
      <c r="AD302" s="233"/>
      <c r="AE302" s="233"/>
      <c r="AF302" s="233"/>
      <c r="AG302" s="233"/>
      <c r="AH302" s="233"/>
      <c r="AI302" s="233"/>
      <c r="AJ302" s="233"/>
      <c r="AK302" s="233"/>
      <c r="AL302" s="233"/>
      <c r="AM302" s="233"/>
      <c r="AN302" s="233"/>
      <c r="AO302" s="233" t="s">
        <v>200</v>
      </c>
      <c r="AP302" s="233" t="s">
        <v>200</v>
      </c>
      <c r="AQ302" s="233" t="s">
        <v>200</v>
      </c>
      <c r="AR302" s="233" t="s">
        <v>200</v>
      </c>
      <c r="AS302" s="233"/>
      <c r="AT302" s="233"/>
      <c r="AU302" s="233"/>
      <c r="AV302" s="233"/>
      <c r="AW302" s="233"/>
      <c r="AX302" s="233" t="s">
        <v>200</v>
      </c>
      <c r="AY302" s="233"/>
      <c r="AZ302" s="233"/>
      <c r="BA302">
        <f>VLOOKUP(A302,[1]ورقة2!A$3:X$1501,22,0)</f>
        <v>0</v>
      </c>
      <c r="BB302" s="232"/>
      <c r="BC302"/>
      <c r="BD302"/>
    </row>
    <row r="303" spans="1:59" x14ac:dyDescent="0.25">
      <c r="A303" s="262">
        <v>323236</v>
      </c>
      <c r="B303" s="125" t="s">
        <v>199</v>
      </c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 t="s">
        <v>200</v>
      </c>
      <c r="AR303"/>
      <c r="AS303"/>
      <c r="AT303"/>
      <c r="AU303"/>
      <c r="AV303"/>
      <c r="AW303"/>
      <c r="AX303"/>
      <c r="AY303"/>
      <c r="AZ303"/>
      <c r="BA303" t="str">
        <f>VLOOKUP(A303,[1]ورقة2!A$3:X$1501,22,0)</f>
        <v>مستنفذ بنتيجة الفصل الثاني للعام 2020-2021</v>
      </c>
      <c r="BB303" s="232"/>
      <c r="BC303"/>
      <c r="BD303"/>
    </row>
    <row r="304" spans="1:59" x14ac:dyDescent="0.25">
      <c r="A304" s="262">
        <v>323302</v>
      </c>
      <c r="B304" s="125" t="s">
        <v>199</v>
      </c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 t="s">
        <v>200</v>
      </c>
      <c r="AQ304"/>
      <c r="AR304"/>
      <c r="AS304"/>
      <c r="AT304"/>
      <c r="AU304"/>
      <c r="AV304" t="s">
        <v>200</v>
      </c>
      <c r="AW304"/>
      <c r="AX304"/>
      <c r="AY304"/>
      <c r="AZ304"/>
      <c r="BA304" t="str">
        <f>VLOOKUP(A304,[1]ورقة2!A$3:X$1501,22,0)</f>
        <v>مستنفذ بنتيجة الفصل الأول للعام 2022-2023</v>
      </c>
      <c r="BB304" s="232"/>
      <c r="BC304"/>
      <c r="BD304"/>
    </row>
    <row r="305" spans="1:59" x14ac:dyDescent="0.25">
      <c r="A305">
        <v>323325</v>
      </c>
      <c r="B305" s="125" t="s">
        <v>199</v>
      </c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 t="s">
        <v>200</v>
      </c>
      <c r="AH305" t="s">
        <v>200</v>
      </c>
      <c r="AI305" t="s">
        <v>200</v>
      </c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 t="str">
        <f>VLOOKUP(A305,[1]ورقة2!A$3:X$1501,22,0)</f>
        <v>مستنفذ بنتيجة الفصل الأول للعام 2021-2022</v>
      </c>
      <c r="BB305" s="232"/>
      <c r="BC305"/>
      <c r="BD305"/>
    </row>
    <row r="306" spans="1:59" x14ac:dyDescent="0.25">
      <c r="A306" s="262">
        <v>323347</v>
      </c>
      <c r="B306" s="125" t="s">
        <v>199</v>
      </c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 t="s">
        <v>133</v>
      </c>
      <c r="W306"/>
      <c r="X306"/>
      <c r="Y306"/>
      <c r="Z306"/>
      <c r="AA306"/>
      <c r="AB306"/>
      <c r="AC306"/>
      <c r="AD306"/>
      <c r="AE306"/>
      <c r="AF306"/>
      <c r="AG306" t="s">
        <v>133</v>
      </c>
      <c r="AH306"/>
      <c r="AI306"/>
      <c r="AJ306"/>
      <c r="AK306"/>
      <c r="AL306"/>
      <c r="AM306" t="s">
        <v>133</v>
      </c>
      <c r="AN306"/>
      <c r="AO306" t="s">
        <v>133</v>
      </c>
      <c r="AP306" t="s">
        <v>133</v>
      </c>
      <c r="AQ306"/>
      <c r="AR306"/>
      <c r="AS306"/>
      <c r="AT306"/>
      <c r="AU306"/>
      <c r="AV306"/>
      <c r="AW306"/>
      <c r="AX306"/>
      <c r="AY306" t="s">
        <v>133</v>
      </c>
      <c r="AZ306"/>
      <c r="BA306">
        <f>VLOOKUP(A306,[1]ورقة2!A$3:X$1501,22,0)</f>
        <v>0</v>
      </c>
      <c r="BB306" s="232"/>
      <c r="BC306"/>
      <c r="BD306"/>
    </row>
    <row r="307" spans="1:59" x14ac:dyDescent="0.25">
      <c r="A307">
        <v>323363</v>
      </c>
      <c r="B307" s="125" t="s">
        <v>199</v>
      </c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 t="s">
        <v>131</v>
      </c>
      <c r="W307"/>
      <c r="X307"/>
      <c r="Y307"/>
      <c r="Z307"/>
      <c r="AA307"/>
      <c r="AB307" t="s">
        <v>133</v>
      </c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 t="s">
        <v>133</v>
      </c>
      <c r="AQ307" t="s">
        <v>134</v>
      </c>
      <c r="AR307"/>
      <c r="AS307"/>
      <c r="AT307"/>
      <c r="AU307" t="s">
        <v>134</v>
      </c>
      <c r="AV307"/>
      <c r="AW307"/>
      <c r="AX307"/>
      <c r="AY307"/>
      <c r="AZ307" t="s">
        <v>134</v>
      </c>
      <c r="BA307">
        <f>VLOOKUP(A307,[1]ورقة2!A$3:X$1501,22,0)</f>
        <v>0</v>
      </c>
      <c r="BB307" s="232"/>
      <c r="BC307"/>
      <c r="BD307"/>
    </row>
    <row r="308" spans="1:59" x14ac:dyDescent="0.25">
      <c r="A308">
        <v>323375</v>
      </c>
      <c r="B308" s="125" t="s">
        <v>199</v>
      </c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 t="s">
        <v>200</v>
      </c>
      <c r="AX308"/>
      <c r="AY308"/>
      <c r="AZ308"/>
      <c r="BA308">
        <f>VLOOKUP(A308,[1]ورقة2!A$3:X$1501,22,0)</f>
        <v>0</v>
      </c>
      <c r="BB308" s="232"/>
    </row>
    <row r="309" spans="1:59" x14ac:dyDescent="0.25">
      <c r="A309">
        <v>323402</v>
      </c>
      <c r="B309" s="125" t="s">
        <v>199</v>
      </c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 t="s">
        <v>200</v>
      </c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 t="s">
        <v>200</v>
      </c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>
        <f>VLOOKUP(A309,[1]ورقة2!A$3:X$1501,22,0)</f>
        <v>0</v>
      </c>
      <c r="BB309" s="240"/>
      <c r="BC309" s="240"/>
      <c r="BD309" s="240"/>
      <c r="BE309" s="240"/>
      <c r="BF309" s="240"/>
      <c r="BG309" s="240"/>
    </row>
    <row r="310" spans="1:59" x14ac:dyDescent="0.25">
      <c r="A310">
        <v>323452</v>
      </c>
      <c r="B310" s="125" t="s">
        <v>199</v>
      </c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 t="s">
        <v>134</v>
      </c>
      <c r="AB310"/>
      <c r="AC310"/>
      <c r="AD310"/>
      <c r="AE310"/>
      <c r="AF310"/>
      <c r="AG310"/>
      <c r="AH310"/>
      <c r="AI310"/>
      <c r="AJ310"/>
      <c r="AK310"/>
      <c r="AL310"/>
      <c r="AM310" t="s">
        <v>134</v>
      </c>
      <c r="AN310"/>
      <c r="AO310"/>
      <c r="AP310"/>
      <c r="AQ310"/>
      <c r="AR310"/>
      <c r="AS310"/>
      <c r="AT310"/>
      <c r="AU310"/>
      <c r="AV310"/>
      <c r="AW310"/>
      <c r="AX310"/>
      <c r="AY310" t="s">
        <v>134</v>
      </c>
      <c r="AZ310"/>
      <c r="BA310">
        <f>VLOOKUP(A310,[1]ورقة2!A$3:X$1501,22,0)</f>
        <v>0</v>
      </c>
      <c r="BB310" s="232"/>
      <c r="BC310"/>
      <c r="BD310"/>
    </row>
    <row r="311" spans="1:59" x14ac:dyDescent="0.25">
      <c r="A311">
        <v>323493</v>
      </c>
      <c r="B311" s="125" t="s">
        <v>199</v>
      </c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 t="s">
        <v>134</v>
      </c>
      <c r="AG311"/>
      <c r="AH311" t="s">
        <v>134</v>
      </c>
      <c r="AI311"/>
      <c r="AJ311"/>
      <c r="AK311"/>
      <c r="AL311"/>
      <c r="AM311"/>
      <c r="AN311"/>
      <c r="AO311"/>
      <c r="AP311" t="s">
        <v>134</v>
      </c>
      <c r="AQ311"/>
      <c r="AR311"/>
      <c r="AS311"/>
      <c r="AT311"/>
      <c r="AU311" t="s">
        <v>133</v>
      </c>
      <c r="AV311"/>
      <c r="AW311"/>
      <c r="AX311" t="s">
        <v>133</v>
      </c>
      <c r="AY311"/>
      <c r="AZ311"/>
      <c r="BA311">
        <f>VLOOKUP(A311,[1]ورقة2!A$3:X$1501,22,0)</f>
        <v>0</v>
      </c>
      <c r="BB311" s="232"/>
      <c r="BC311"/>
      <c r="BD311"/>
    </row>
    <row r="312" spans="1:59" x14ac:dyDescent="0.25">
      <c r="A312">
        <v>323561</v>
      </c>
      <c r="B312" s="125" t="s">
        <v>199</v>
      </c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 t="s">
        <v>133</v>
      </c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>
        <f>VLOOKUP(A312,[1]ورقة2!A$3:X$1501,22,0)</f>
        <v>0</v>
      </c>
      <c r="BB312" s="232"/>
      <c r="BC312"/>
      <c r="BD312"/>
    </row>
    <row r="313" spans="1:59" x14ac:dyDescent="0.25">
      <c r="A313" s="262">
        <v>323669</v>
      </c>
      <c r="B313" s="125" t="s">
        <v>199</v>
      </c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 t="s">
        <v>133</v>
      </c>
      <c r="AR313"/>
      <c r="AS313"/>
      <c r="AT313"/>
      <c r="AU313"/>
      <c r="AV313"/>
      <c r="AW313"/>
      <c r="AX313"/>
      <c r="AY313"/>
      <c r="AZ313"/>
      <c r="BA313">
        <f>VLOOKUP(A313,[1]ورقة2!A$3:X$1501,22,0)</f>
        <v>0</v>
      </c>
      <c r="BB313" s="232"/>
      <c r="BC313"/>
      <c r="BD313"/>
    </row>
    <row r="314" spans="1:59" x14ac:dyDescent="0.25">
      <c r="A314">
        <v>323710</v>
      </c>
      <c r="B314" s="125" t="s">
        <v>199</v>
      </c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 t="s">
        <v>200</v>
      </c>
      <c r="AH314"/>
      <c r="AI314" t="s">
        <v>200</v>
      </c>
      <c r="AJ314" t="s">
        <v>200</v>
      </c>
      <c r="AK314"/>
      <c r="AL314"/>
      <c r="AM314"/>
      <c r="AN314"/>
      <c r="AO314"/>
      <c r="AP314"/>
      <c r="AQ314" t="s">
        <v>200</v>
      </c>
      <c r="AR314"/>
      <c r="AS314"/>
      <c r="AT314" t="s">
        <v>200</v>
      </c>
      <c r="AU314"/>
      <c r="AV314" t="s">
        <v>200</v>
      </c>
      <c r="AW314" t="s">
        <v>200</v>
      </c>
      <c r="AX314"/>
      <c r="AY314"/>
      <c r="AZ314" t="s">
        <v>200</v>
      </c>
      <c r="BA314" t="str">
        <f>VLOOKUP(A314,[1]ورقة2!A$3:X$1501,22,0)</f>
        <v>مستنفذ بنتيجة الفصل الأول للعام 2022-2023</v>
      </c>
      <c r="BB314" s="232"/>
      <c r="BC314"/>
      <c r="BD314"/>
    </row>
    <row r="315" spans="1:59" x14ac:dyDescent="0.25">
      <c r="A315" s="262">
        <v>323715</v>
      </c>
      <c r="B315" s="125" t="s">
        <v>199</v>
      </c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 t="s">
        <v>133</v>
      </c>
      <c r="AR315"/>
      <c r="AS315"/>
      <c r="AT315"/>
      <c r="AU315"/>
      <c r="AV315"/>
      <c r="AW315"/>
      <c r="AX315"/>
      <c r="AY315"/>
      <c r="AZ315"/>
      <c r="BA315">
        <f>VLOOKUP(A315,[1]ورقة2!A$3:X$1501,22,0)</f>
        <v>0</v>
      </c>
      <c r="BB315" s="232"/>
      <c r="BC315"/>
      <c r="BD315"/>
    </row>
    <row r="316" spans="1:59" x14ac:dyDescent="0.25">
      <c r="A316">
        <v>323776</v>
      </c>
      <c r="B316" s="125" t="s">
        <v>199</v>
      </c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 t="s">
        <v>133</v>
      </c>
      <c r="AQ316"/>
      <c r="AR316"/>
      <c r="AS316"/>
      <c r="AT316"/>
      <c r="AU316"/>
      <c r="AV316"/>
      <c r="AW316"/>
      <c r="AX316"/>
      <c r="AY316"/>
      <c r="AZ316"/>
      <c r="BA316">
        <f>VLOOKUP(A316,[1]ورقة2!A$3:X$1501,22,0)</f>
        <v>0</v>
      </c>
      <c r="BB316" s="232"/>
      <c r="BC316"/>
      <c r="BD316"/>
    </row>
    <row r="317" spans="1:59" x14ac:dyDescent="0.25">
      <c r="A317">
        <v>323797</v>
      </c>
      <c r="B317" s="125" t="s">
        <v>199</v>
      </c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 t="s">
        <v>134</v>
      </c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 t="str">
        <f>VLOOKUP(A317,[1]ورقة2!A$3:X$1501,22,0)</f>
        <v>مستنفذ فصل أول 2022-2023</v>
      </c>
      <c r="BB317" s="232"/>
      <c r="BC317"/>
      <c r="BD317"/>
    </row>
    <row r="318" spans="1:59" x14ac:dyDescent="0.25">
      <c r="A318" s="233">
        <v>323848</v>
      </c>
      <c r="B318" s="125" t="s">
        <v>199</v>
      </c>
      <c r="C318" s="233"/>
      <c r="D318" s="233"/>
      <c r="E318" s="233"/>
      <c r="F318" s="233"/>
      <c r="G318" s="233"/>
      <c r="H318" s="233"/>
      <c r="I318" s="233"/>
      <c r="J318" s="233"/>
      <c r="K318" s="233"/>
      <c r="L318" s="233"/>
      <c r="M318" s="233"/>
      <c r="N318" s="233"/>
      <c r="O318" s="233"/>
      <c r="P318" s="233"/>
      <c r="Q318" s="233"/>
      <c r="R318" s="233"/>
      <c r="S318" s="233"/>
      <c r="T318" s="233"/>
      <c r="U318" s="233"/>
      <c r="V318" s="233"/>
      <c r="W318" s="233"/>
      <c r="X318" s="233"/>
      <c r="Y318" s="233"/>
      <c r="Z318" s="233"/>
      <c r="AA318" s="233"/>
      <c r="AB318" s="233"/>
      <c r="AC318" s="233"/>
      <c r="AD318" s="233" t="s">
        <v>200</v>
      </c>
      <c r="AE318" s="233"/>
      <c r="AF318" s="233"/>
      <c r="AG318" s="233" t="s">
        <v>200</v>
      </c>
      <c r="AH318" s="233"/>
      <c r="AI318" s="233"/>
      <c r="AJ318" s="233"/>
      <c r="AK318" s="233"/>
      <c r="AL318" s="233"/>
      <c r="AM318" s="233"/>
      <c r="AN318" s="233" t="s">
        <v>200</v>
      </c>
      <c r="AO318" s="233"/>
      <c r="AP318" s="233"/>
      <c r="AQ318" s="233" t="s">
        <v>200</v>
      </c>
      <c r="AR318" s="233"/>
      <c r="AS318" s="233"/>
      <c r="AT318" s="233"/>
      <c r="AU318" s="233"/>
      <c r="AV318" s="233" t="s">
        <v>200</v>
      </c>
      <c r="AW318" s="233"/>
      <c r="AX318" s="233"/>
      <c r="AY318" s="233" t="s">
        <v>200</v>
      </c>
      <c r="AZ318" s="233"/>
      <c r="BA318">
        <f>VLOOKUP(A318,[1]ورقة2!A$3:X$1501,22,0)</f>
        <v>0</v>
      </c>
      <c r="BB318" s="232"/>
      <c r="BC318"/>
      <c r="BD318"/>
    </row>
    <row r="319" spans="1:59" x14ac:dyDescent="0.25">
      <c r="A319">
        <v>323912</v>
      </c>
      <c r="B319" s="125" t="s">
        <v>199</v>
      </c>
      <c r="C319"/>
      <c r="D319"/>
      <c r="E319"/>
      <c r="F319"/>
      <c r="G319"/>
      <c r="H319"/>
      <c r="I319"/>
      <c r="J319"/>
      <c r="K319"/>
      <c r="L319"/>
      <c r="M319"/>
      <c r="N319"/>
      <c r="O319"/>
      <c r="P319" t="s">
        <v>131</v>
      </c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 t="s">
        <v>134</v>
      </c>
      <c r="AJ319"/>
      <c r="AK319"/>
      <c r="AL319" t="s">
        <v>134</v>
      </c>
      <c r="AM319"/>
      <c r="AN319"/>
      <c r="AO319" t="s">
        <v>133</v>
      </c>
      <c r="AP319"/>
      <c r="AQ319" t="s">
        <v>133</v>
      </c>
      <c r="AR319"/>
      <c r="AS319"/>
      <c r="AT319"/>
      <c r="AU319"/>
      <c r="AV319"/>
      <c r="AW319" t="s">
        <v>134</v>
      </c>
      <c r="AX319"/>
      <c r="AY319" t="s">
        <v>134</v>
      </c>
      <c r="AZ319"/>
      <c r="BA319">
        <f>VLOOKUP(A319,[1]ورقة2!A$3:X$1501,22,0)</f>
        <v>0</v>
      </c>
      <c r="BB319" s="232"/>
      <c r="BC319"/>
      <c r="BD319"/>
    </row>
    <row r="320" spans="1:59" x14ac:dyDescent="0.25">
      <c r="A320" s="262">
        <v>323917</v>
      </c>
      <c r="B320" s="125" t="s">
        <v>199</v>
      </c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 t="s">
        <v>133</v>
      </c>
      <c r="AJ320"/>
      <c r="AK320" t="s">
        <v>133</v>
      </c>
      <c r="AL320"/>
      <c r="AM320"/>
      <c r="AN320"/>
      <c r="AO320" t="s">
        <v>133</v>
      </c>
      <c r="AP320" t="s">
        <v>133</v>
      </c>
      <c r="AQ320"/>
      <c r="AR320"/>
      <c r="AS320"/>
      <c r="AT320"/>
      <c r="AU320" t="s">
        <v>133</v>
      </c>
      <c r="AV320"/>
      <c r="AW320"/>
      <c r="AX320"/>
      <c r="AY320"/>
      <c r="AZ320"/>
      <c r="BA320">
        <f>VLOOKUP(A320,[1]ورقة2!A$3:X$1501,22,0)</f>
        <v>0</v>
      </c>
      <c r="BB320" s="232"/>
      <c r="BC320"/>
      <c r="BD320"/>
    </row>
    <row r="321" spans="1:59" x14ac:dyDescent="0.25">
      <c r="A321">
        <v>323923</v>
      </c>
      <c r="B321" s="125" t="s">
        <v>199</v>
      </c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 t="s">
        <v>200</v>
      </c>
      <c r="AH321"/>
      <c r="AI321"/>
      <c r="AJ321"/>
      <c r="AK321"/>
      <c r="AL321"/>
      <c r="AM321"/>
      <c r="AN321"/>
      <c r="AO321"/>
      <c r="AP321" t="s">
        <v>200</v>
      </c>
      <c r="AQ321" t="s">
        <v>200</v>
      </c>
      <c r="AR321"/>
      <c r="AS321"/>
      <c r="AT321" t="s">
        <v>200</v>
      </c>
      <c r="AU321"/>
      <c r="AV321"/>
      <c r="AW321" t="s">
        <v>200</v>
      </c>
      <c r="AX321" t="s">
        <v>200</v>
      </c>
      <c r="AY321" t="s">
        <v>200</v>
      </c>
      <c r="AZ321" t="s">
        <v>200</v>
      </c>
      <c r="BA321" t="str">
        <f>VLOOKUP(A321,[1]ورقة2!A$3:X$1501,22,0)</f>
        <v>مستنفذ بنتيجة الفصل الثاني للعام 2021-2022</v>
      </c>
      <c r="BB321" s="232"/>
      <c r="BC321"/>
      <c r="BD321"/>
    </row>
    <row r="322" spans="1:59" x14ac:dyDescent="0.25">
      <c r="A322">
        <v>324051</v>
      </c>
      <c r="B322" s="125" t="s">
        <v>199</v>
      </c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 t="s">
        <v>200</v>
      </c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 t="s">
        <v>200</v>
      </c>
      <c r="AQ322"/>
      <c r="AR322"/>
      <c r="AS322"/>
      <c r="AT322"/>
      <c r="AU322" t="s">
        <v>200</v>
      </c>
      <c r="AV322" t="s">
        <v>200</v>
      </c>
      <c r="AW322" t="s">
        <v>200</v>
      </c>
      <c r="AX322" t="s">
        <v>200</v>
      </c>
      <c r="AY322" t="s">
        <v>200</v>
      </c>
      <c r="AZ322" t="s">
        <v>200</v>
      </c>
      <c r="BA322">
        <f>VLOOKUP(A322,[1]ورقة2!A$3:X$1501,22,0)</f>
        <v>0</v>
      </c>
      <c r="BB322" s="232"/>
      <c r="BC322"/>
      <c r="BD322"/>
    </row>
    <row r="323" spans="1:59" x14ac:dyDescent="0.25">
      <c r="A323" s="262">
        <v>324109</v>
      </c>
      <c r="B323" s="125" t="s">
        <v>199</v>
      </c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 t="s">
        <v>200</v>
      </c>
      <c r="AD323"/>
      <c r="AE323"/>
      <c r="AF323"/>
      <c r="AG323"/>
      <c r="AH323"/>
      <c r="AI323"/>
      <c r="AJ323"/>
      <c r="AK323"/>
      <c r="AL323"/>
      <c r="AM323"/>
      <c r="AN323"/>
      <c r="AO323"/>
      <c r="AP323" t="s">
        <v>200</v>
      </c>
      <c r="AQ323" t="s">
        <v>200</v>
      </c>
      <c r="AR323"/>
      <c r="AS323"/>
      <c r="AT323"/>
      <c r="AU323"/>
      <c r="AV323"/>
      <c r="AW323"/>
      <c r="AX323"/>
      <c r="AY323"/>
      <c r="AZ323"/>
      <c r="BA323" t="str">
        <f>VLOOKUP(A323,[1]ورقة2!A$3:X$1501,22,0)</f>
        <v>مستنفذ بنتيجة الفصل الأول للعام 2022-2023</v>
      </c>
      <c r="BB323" s="240"/>
      <c r="BC323" s="240"/>
      <c r="BD323" s="240"/>
      <c r="BE323" s="240"/>
      <c r="BF323" s="240"/>
      <c r="BG323" s="240"/>
    </row>
    <row r="324" spans="1:59" x14ac:dyDescent="0.25">
      <c r="A324" s="262">
        <v>324127</v>
      </c>
      <c r="B324" s="125" t="s">
        <v>199</v>
      </c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 t="s">
        <v>200</v>
      </c>
      <c r="AQ324"/>
      <c r="AR324"/>
      <c r="AS324"/>
      <c r="AT324"/>
      <c r="AU324"/>
      <c r="AV324"/>
      <c r="AW324"/>
      <c r="AX324"/>
      <c r="AY324"/>
      <c r="AZ324"/>
      <c r="BA324" t="str">
        <f>VLOOKUP(A324,[1]ورقة2!A$3:X$1501,22,0)</f>
        <v>مستنفذ بنتيجة الفصل الأول للعام 2021-2022</v>
      </c>
      <c r="BB324" s="232"/>
      <c r="BC324"/>
      <c r="BD324"/>
    </row>
    <row r="325" spans="1:59" x14ac:dyDescent="0.25">
      <c r="A325">
        <v>324159</v>
      </c>
      <c r="B325" s="125" t="s">
        <v>199</v>
      </c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 t="s">
        <v>200</v>
      </c>
      <c r="AQ325" t="s">
        <v>200</v>
      </c>
      <c r="AR325"/>
      <c r="AS325"/>
      <c r="AT325"/>
      <c r="AU325"/>
      <c r="AV325" t="s">
        <v>200</v>
      </c>
      <c r="AW325" t="s">
        <v>200</v>
      </c>
      <c r="AX325"/>
      <c r="AY325" t="s">
        <v>200</v>
      </c>
      <c r="AZ325" t="s">
        <v>200</v>
      </c>
      <c r="BA325" t="str">
        <f>VLOOKUP(A325,[1]ورقة2!A$3:X$1501,22,0)</f>
        <v>مستنفذ بنتيجة الفصل الأول للعام 2021-2022</v>
      </c>
      <c r="BB325" s="240"/>
      <c r="BC325" s="240"/>
      <c r="BD325" s="240"/>
      <c r="BE325" s="240"/>
      <c r="BF325" s="240"/>
      <c r="BG325" s="240"/>
    </row>
    <row r="326" spans="1:59" x14ac:dyDescent="0.25">
      <c r="A326">
        <v>324199</v>
      </c>
      <c r="B326" s="125" t="s">
        <v>199</v>
      </c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 t="s">
        <v>134</v>
      </c>
      <c r="AQ326"/>
      <c r="AR326"/>
      <c r="AS326"/>
      <c r="AT326"/>
      <c r="AU326"/>
      <c r="AV326"/>
      <c r="AW326"/>
      <c r="AX326"/>
      <c r="AY326" t="s">
        <v>134</v>
      </c>
      <c r="AZ326"/>
      <c r="BA326">
        <f>VLOOKUP(A326,[1]ورقة2!A$3:X$1501,22,0)</f>
        <v>0</v>
      </c>
      <c r="BB326" s="232"/>
      <c r="BC326"/>
      <c r="BD326"/>
    </row>
    <row r="327" spans="1:59" x14ac:dyDescent="0.25">
      <c r="A327">
        <v>324209</v>
      </c>
      <c r="B327" s="125" t="s">
        <v>199</v>
      </c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 t="s">
        <v>200</v>
      </c>
      <c r="AR327"/>
      <c r="AS327"/>
      <c r="AT327"/>
      <c r="AU327"/>
      <c r="AV327"/>
      <c r="AW327"/>
      <c r="AX327"/>
      <c r="AY327"/>
      <c r="AZ327"/>
      <c r="BA327">
        <f>VLOOKUP(A327,[1]ورقة2!A$3:X$1501,22,0)</f>
        <v>0</v>
      </c>
      <c r="BB327" s="232"/>
      <c r="BC327"/>
      <c r="BD327"/>
    </row>
    <row r="328" spans="1:59" x14ac:dyDescent="0.25">
      <c r="A328">
        <v>324219</v>
      </c>
      <c r="B328" s="125" t="s">
        <v>199</v>
      </c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 t="s">
        <v>133</v>
      </c>
      <c r="AQ328" t="s">
        <v>133</v>
      </c>
      <c r="AR328"/>
      <c r="AS328"/>
      <c r="AT328"/>
      <c r="AU328" t="s">
        <v>131</v>
      </c>
      <c r="AV328"/>
      <c r="AW328" t="s">
        <v>131</v>
      </c>
      <c r="AX328" t="s">
        <v>131</v>
      </c>
      <c r="AY328"/>
      <c r="AZ328" t="s">
        <v>131</v>
      </c>
      <c r="BA328">
        <f>VLOOKUP(A328,[1]ورقة2!A$3:X$1501,22,0)</f>
        <v>0</v>
      </c>
      <c r="BB328" s="232"/>
      <c r="BC328"/>
      <c r="BD328"/>
    </row>
    <row r="329" spans="1:59" x14ac:dyDescent="0.25">
      <c r="A329">
        <v>324255</v>
      </c>
      <c r="B329" s="125" t="s">
        <v>199</v>
      </c>
      <c r="C329"/>
      <c r="D329"/>
      <c r="E329"/>
      <c r="F329"/>
      <c r="G329" t="s">
        <v>131</v>
      </c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 t="s">
        <v>134</v>
      </c>
      <c r="AV329"/>
      <c r="AW329"/>
      <c r="AX329"/>
      <c r="AY329"/>
      <c r="AZ329"/>
      <c r="BA329">
        <f>VLOOKUP(A329,[1]ورقة2!A$3:X$1501,22,0)</f>
        <v>0</v>
      </c>
      <c r="BB329" s="232"/>
      <c r="BC329"/>
      <c r="BD329"/>
    </row>
    <row r="330" spans="1:59" x14ac:dyDescent="0.25">
      <c r="A330" s="262">
        <v>324410</v>
      </c>
      <c r="B330" s="125" t="s">
        <v>199</v>
      </c>
      <c r="C330"/>
      <c r="D330"/>
      <c r="E330"/>
      <c r="F330"/>
      <c r="G330"/>
      <c r="H330"/>
      <c r="I330" t="s">
        <v>133</v>
      </c>
      <c r="J330"/>
      <c r="K330"/>
      <c r="L330"/>
      <c r="M330"/>
      <c r="N330"/>
      <c r="O330"/>
      <c r="P330"/>
      <c r="Q330"/>
      <c r="R330"/>
      <c r="S330"/>
      <c r="T330"/>
      <c r="U330"/>
      <c r="V330" t="s">
        <v>133</v>
      </c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 t="s">
        <v>133</v>
      </c>
      <c r="AQ330"/>
      <c r="AR330"/>
      <c r="AS330"/>
      <c r="AT330"/>
      <c r="AU330"/>
      <c r="AV330"/>
      <c r="AW330"/>
      <c r="AX330"/>
      <c r="AY330"/>
      <c r="AZ330"/>
      <c r="BA330">
        <f>VLOOKUP(A330,[1]ورقة2!A$3:X$1501,22,0)</f>
        <v>0</v>
      </c>
      <c r="BB330" s="232"/>
      <c r="BC330"/>
      <c r="BD330"/>
    </row>
    <row r="331" spans="1:59" x14ac:dyDescent="0.25">
      <c r="A331" s="262">
        <v>324454</v>
      </c>
      <c r="B331" s="125" t="s">
        <v>199</v>
      </c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 t="s">
        <v>200</v>
      </c>
      <c r="AK331"/>
      <c r="AL331"/>
      <c r="AM331"/>
      <c r="AN331"/>
      <c r="AO331"/>
      <c r="AP331" t="s">
        <v>200</v>
      </c>
      <c r="AQ331"/>
      <c r="AR331"/>
      <c r="AS331"/>
      <c r="AT331"/>
      <c r="AU331"/>
      <c r="AV331"/>
      <c r="AW331"/>
      <c r="AX331"/>
      <c r="AY331"/>
      <c r="AZ331"/>
      <c r="BA331" t="str">
        <f>VLOOKUP(A331,[1]ورقة2!A$3:X$1501,22,0)</f>
        <v>مستنفذ بنتيجة امتحانات الفصل الثاني للعام 2022-2023</v>
      </c>
      <c r="BB331" s="232"/>
      <c r="BC331"/>
      <c r="BD331"/>
    </row>
    <row r="332" spans="1:59" x14ac:dyDescent="0.25">
      <c r="A332">
        <v>324540</v>
      </c>
      <c r="B332" s="125" t="s">
        <v>199</v>
      </c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 t="s">
        <v>134</v>
      </c>
      <c r="AR332"/>
      <c r="AS332"/>
      <c r="AT332"/>
      <c r="AU332"/>
      <c r="AV332"/>
      <c r="AW332"/>
      <c r="AX332"/>
      <c r="AY332"/>
      <c r="AZ332" t="s">
        <v>134</v>
      </c>
      <c r="BA332">
        <f>VLOOKUP(A332,[1]ورقة2!A$3:X$1501,22,0)</f>
        <v>0</v>
      </c>
      <c r="BB332" s="232"/>
      <c r="BC332"/>
      <c r="BD332"/>
    </row>
    <row r="333" spans="1:59" x14ac:dyDescent="0.25">
      <c r="A333">
        <v>324548</v>
      </c>
      <c r="B333" s="125" t="s">
        <v>199</v>
      </c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 t="s">
        <v>200</v>
      </c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 t="s">
        <v>200</v>
      </c>
      <c r="AQ333"/>
      <c r="AR333"/>
      <c r="AS333"/>
      <c r="AT333"/>
      <c r="AU333"/>
      <c r="AV333" t="s">
        <v>200</v>
      </c>
      <c r="AW333"/>
      <c r="AX333"/>
      <c r="AY333"/>
      <c r="AZ333"/>
      <c r="BA333" t="str">
        <f>VLOOKUP(A333,[1]ورقة2!A$3:X$1501,22,0)</f>
        <v>مستنفذ بنتيجة الفصل الثاني للعام 2021-2022</v>
      </c>
      <c r="BB333" s="232"/>
      <c r="BC333"/>
      <c r="BD333"/>
    </row>
    <row r="334" spans="1:59" x14ac:dyDescent="0.25">
      <c r="A334" s="262">
        <v>324562</v>
      </c>
      <c r="B334" s="125" t="s">
        <v>199</v>
      </c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 t="s">
        <v>133</v>
      </c>
      <c r="AL334"/>
      <c r="AM334"/>
      <c r="AN334"/>
      <c r="AO334"/>
      <c r="AP334" t="s">
        <v>133</v>
      </c>
      <c r="AQ334"/>
      <c r="AR334" t="s">
        <v>133</v>
      </c>
      <c r="AS334"/>
      <c r="AT334"/>
      <c r="AU334" t="s">
        <v>133</v>
      </c>
      <c r="AV334" t="s">
        <v>133</v>
      </c>
      <c r="AW334"/>
      <c r="AX334"/>
      <c r="AY334"/>
      <c r="AZ334" t="s">
        <v>133</v>
      </c>
      <c r="BA334">
        <f>VLOOKUP(A334,[1]ورقة2!A$3:X$1501,22,0)</f>
        <v>0</v>
      </c>
      <c r="BB334" s="240"/>
      <c r="BC334" s="240"/>
      <c r="BD334" s="240"/>
      <c r="BE334" s="240"/>
      <c r="BF334" s="240"/>
      <c r="BG334" s="240"/>
    </row>
    <row r="335" spans="1:59" x14ac:dyDescent="0.25">
      <c r="A335">
        <v>324587</v>
      </c>
      <c r="B335" s="125" t="s">
        <v>199</v>
      </c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 t="s">
        <v>200</v>
      </c>
      <c r="AO335"/>
      <c r="AP335"/>
      <c r="AQ335" t="s">
        <v>200</v>
      </c>
      <c r="AR335"/>
      <c r="AS335"/>
      <c r="AT335"/>
      <c r="AU335"/>
      <c r="AV335"/>
      <c r="AW335"/>
      <c r="AX335"/>
      <c r="AY335"/>
      <c r="AZ335"/>
      <c r="BA335" t="str">
        <f>VLOOKUP(A335,[1]ورقة2!A$3:X$1501,22,0)</f>
        <v>مستنفذ بنتيجة الفصل الأول للعام 2021-2022</v>
      </c>
      <c r="BB335" s="232"/>
      <c r="BC335"/>
      <c r="BD335"/>
    </row>
    <row r="336" spans="1:59" x14ac:dyDescent="0.25">
      <c r="A336">
        <v>324707</v>
      </c>
      <c r="B336" s="125" t="s">
        <v>199</v>
      </c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 t="s">
        <v>200</v>
      </c>
      <c r="AN336"/>
      <c r="AO336"/>
      <c r="AP336" t="s">
        <v>200</v>
      </c>
      <c r="AQ336"/>
      <c r="AR336"/>
      <c r="AS336"/>
      <c r="AT336"/>
      <c r="AU336"/>
      <c r="AV336"/>
      <c r="AW336"/>
      <c r="AX336"/>
      <c r="AY336" t="s">
        <v>200</v>
      </c>
      <c r="AZ336"/>
      <c r="BA336">
        <f>VLOOKUP(A336,[1]ورقة2!A$3:X$1501,22,0)</f>
        <v>0</v>
      </c>
      <c r="BB336" s="232"/>
      <c r="BC336"/>
      <c r="BD336"/>
    </row>
    <row r="337" spans="1:59" x14ac:dyDescent="0.25">
      <c r="A337">
        <v>324744</v>
      </c>
      <c r="B337" s="125" t="s">
        <v>199</v>
      </c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 t="s">
        <v>134</v>
      </c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 t="s">
        <v>134</v>
      </c>
      <c r="AQ337"/>
      <c r="AR337"/>
      <c r="AS337"/>
      <c r="AT337"/>
      <c r="AU337"/>
      <c r="AV337" t="s">
        <v>134</v>
      </c>
      <c r="AW337"/>
      <c r="AX337" t="s">
        <v>134</v>
      </c>
      <c r="AY337"/>
      <c r="AZ337" t="s">
        <v>134</v>
      </c>
      <c r="BA337">
        <f>VLOOKUP(A337,[1]ورقة2!A$3:X$1501,22,0)</f>
        <v>0</v>
      </c>
      <c r="BB337" s="232"/>
      <c r="BC337"/>
      <c r="BD337"/>
    </row>
    <row r="338" spans="1:59" x14ac:dyDescent="0.25">
      <c r="A338">
        <v>324756</v>
      </c>
      <c r="B338" s="125" t="s">
        <v>199</v>
      </c>
      <c r="C338"/>
      <c r="D338"/>
      <c r="E338"/>
      <c r="F338"/>
      <c r="G338"/>
      <c r="H338"/>
      <c r="I338"/>
      <c r="J338"/>
      <c r="K338"/>
      <c r="L338"/>
      <c r="M338"/>
      <c r="N338"/>
      <c r="O338"/>
      <c r="P338" t="s">
        <v>134</v>
      </c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 t="s">
        <v>134</v>
      </c>
      <c r="AI338"/>
      <c r="AJ338"/>
      <c r="AK338"/>
      <c r="AL338"/>
      <c r="AM338"/>
      <c r="AN338"/>
      <c r="AO338"/>
      <c r="AP338"/>
      <c r="AQ338" t="s">
        <v>134</v>
      </c>
      <c r="AR338"/>
      <c r="AS338"/>
      <c r="AT338"/>
      <c r="AU338" t="s">
        <v>134</v>
      </c>
      <c r="AV338"/>
      <c r="AW338"/>
      <c r="AX338" t="s">
        <v>134</v>
      </c>
      <c r="AY338" t="s">
        <v>134</v>
      </c>
      <c r="AZ338"/>
      <c r="BA338">
        <f>VLOOKUP(A338,[1]ورقة2!A$3:X$1501,22,0)</f>
        <v>0</v>
      </c>
      <c r="BB338" s="232"/>
      <c r="BC338"/>
      <c r="BD338"/>
    </row>
    <row r="339" spans="1:59" x14ac:dyDescent="0.25">
      <c r="A339">
        <v>324854</v>
      </c>
      <c r="B339" s="125" t="s">
        <v>199</v>
      </c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 t="s">
        <v>134</v>
      </c>
      <c r="AR339"/>
      <c r="AS339"/>
      <c r="AT339"/>
      <c r="AU339"/>
      <c r="AV339"/>
      <c r="AW339"/>
      <c r="AX339"/>
      <c r="AY339"/>
      <c r="AZ339"/>
      <c r="BA339">
        <f>VLOOKUP(A339,[1]ورقة2!A$3:X$1501,22,0)</f>
        <v>0</v>
      </c>
      <c r="BB339" s="232"/>
      <c r="BC339"/>
      <c r="BD339"/>
    </row>
    <row r="340" spans="1:59" x14ac:dyDescent="0.25">
      <c r="A340">
        <v>324927</v>
      </c>
      <c r="B340" s="125" t="s">
        <v>199</v>
      </c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 t="s">
        <v>200</v>
      </c>
      <c r="AH340"/>
      <c r="AI340"/>
      <c r="AJ340"/>
      <c r="AK340"/>
      <c r="AL340"/>
      <c r="AM340"/>
      <c r="AN340"/>
      <c r="AO340"/>
      <c r="AP340"/>
      <c r="AQ340" t="s">
        <v>200</v>
      </c>
      <c r="AR340"/>
      <c r="AS340"/>
      <c r="AT340"/>
      <c r="AU340"/>
      <c r="AV340"/>
      <c r="AW340"/>
      <c r="AX340"/>
      <c r="AY340"/>
      <c r="AZ340"/>
      <c r="BA340" t="str">
        <f>VLOOKUP(A340,[1]ورقة2!A$3:X$1501,22,0)</f>
        <v>مستنفذ بنتيجة الفصل الأول للعام 2022-2023</v>
      </c>
      <c r="BB340" s="232"/>
      <c r="BC340"/>
      <c r="BD340"/>
    </row>
    <row r="341" spans="1:59" x14ac:dyDescent="0.25">
      <c r="A341">
        <v>324954</v>
      </c>
      <c r="B341" s="125" t="s">
        <v>199</v>
      </c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 t="s">
        <v>200</v>
      </c>
      <c r="AH341"/>
      <c r="AI341"/>
      <c r="AJ341"/>
      <c r="AK341"/>
      <c r="AL341"/>
      <c r="AM341"/>
      <c r="AN341"/>
      <c r="AO341"/>
      <c r="AP341"/>
      <c r="AQ341" t="s">
        <v>200</v>
      </c>
      <c r="AR341"/>
      <c r="AS341"/>
      <c r="AT341"/>
      <c r="AU341"/>
      <c r="AV341"/>
      <c r="AW341"/>
      <c r="AX341"/>
      <c r="AY341"/>
      <c r="AZ341"/>
      <c r="BA341">
        <f>VLOOKUP(A341,[1]ورقة2!A$3:X$1501,22,0)</f>
        <v>0</v>
      </c>
      <c r="BB341" s="232"/>
      <c r="BC341"/>
      <c r="BD341"/>
    </row>
    <row r="342" spans="1:59" x14ac:dyDescent="0.25">
      <c r="A342" s="262">
        <v>324958</v>
      </c>
      <c r="B342" s="125" t="s">
        <v>199</v>
      </c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 t="s">
        <v>133</v>
      </c>
      <c r="AQ342"/>
      <c r="AR342"/>
      <c r="AS342"/>
      <c r="AT342"/>
      <c r="AU342"/>
      <c r="AV342"/>
      <c r="AW342"/>
      <c r="AX342"/>
      <c r="AY342"/>
      <c r="AZ342"/>
      <c r="BA342">
        <f>VLOOKUP(A342,[1]ورقة2!A$3:X$1501,22,0)</f>
        <v>0</v>
      </c>
      <c r="BB342" s="232"/>
      <c r="BC342"/>
      <c r="BD342"/>
    </row>
    <row r="343" spans="1:59" x14ac:dyDescent="0.25">
      <c r="A343">
        <v>325073</v>
      </c>
      <c r="B343" s="125" t="s">
        <v>199</v>
      </c>
      <c r="C343"/>
      <c r="D343"/>
      <c r="E343"/>
      <c r="F343"/>
      <c r="G343"/>
      <c r="H343"/>
      <c r="I343"/>
      <c r="J343"/>
      <c r="K343"/>
      <c r="L343"/>
      <c r="M343"/>
      <c r="N343"/>
      <c r="O343"/>
      <c r="P343" t="s">
        <v>200</v>
      </c>
      <c r="Q343"/>
      <c r="R343"/>
      <c r="S343"/>
      <c r="T343"/>
      <c r="U343"/>
      <c r="V343"/>
      <c r="W343"/>
      <c r="X343"/>
      <c r="Y343"/>
      <c r="Z343"/>
      <c r="AA343" t="s">
        <v>200</v>
      </c>
      <c r="AB343"/>
      <c r="AC343"/>
      <c r="AD343"/>
      <c r="AE343"/>
      <c r="AF343"/>
      <c r="AG343"/>
      <c r="AH343"/>
      <c r="AI343" t="s">
        <v>200</v>
      </c>
      <c r="AJ343"/>
      <c r="AK343"/>
      <c r="AL343"/>
      <c r="AM343"/>
      <c r="AN343"/>
      <c r="AO343"/>
      <c r="AP343"/>
      <c r="AQ343"/>
      <c r="AR343"/>
      <c r="AS343"/>
      <c r="AT343"/>
      <c r="AU343" t="s">
        <v>200</v>
      </c>
      <c r="AV343" t="s">
        <v>200</v>
      </c>
      <c r="AW343"/>
      <c r="AX343" t="s">
        <v>200</v>
      </c>
      <c r="AY343" t="s">
        <v>200</v>
      </c>
      <c r="AZ343"/>
      <c r="BA343" t="str">
        <f>VLOOKUP(A343,[1]ورقة2!A$3:X$1501,22,0)</f>
        <v>مستنفذ فصل أول 2022-2023</v>
      </c>
      <c r="BB343" s="232"/>
      <c r="BC343"/>
      <c r="BD343"/>
    </row>
    <row r="344" spans="1:59" x14ac:dyDescent="0.25">
      <c r="A344" s="262">
        <v>325311</v>
      </c>
      <c r="B344" s="125" t="s">
        <v>199</v>
      </c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 t="s">
        <v>200</v>
      </c>
      <c r="Y344"/>
      <c r="Z344"/>
      <c r="AA344"/>
      <c r="AB344"/>
      <c r="AC344"/>
      <c r="AD344"/>
      <c r="AE344" t="s">
        <v>200</v>
      </c>
      <c r="AF344"/>
      <c r="AG344"/>
      <c r="AH344" t="s">
        <v>200</v>
      </c>
      <c r="AI344"/>
      <c r="AJ344"/>
      <c r="AK344"/>
      <c r="AL344"/>
      <c r="AM344"/>
      <c r="AN344"/>
      <c r="AO344"/>
      <c r="AP344" t="s">
        <v>200</v>
      </c>
      <c r="AQ344"/>
      <c r="AR344"/>
      <c r="AS344"/>
      <c r="AT344"/>
      <c r="AU344"/>
      <c r="AV344"/>
      <c r="AW344" t="s">
        <v>200</v>
      </c>
      <c r="AX344"/>
      <c r="AY344"/>
      <c r="AZ344"/>
      <c r="BA344" t="str">
        <f>VLOOKUP(A344,[1]ورقة2!A$3:X$1501,22,0)</f>
        <v>مستنفذ بنتيجة امتحانات الفصل الثاني للعام 2022-2023</v>
      </c>
      <c r="BB344" s="232"/>
      <c r="BC344"/>
      <c r="BD344"/>
    </row>
    <row r="345" spans="1:59" x14ac:dyDescent="0.25">
      <c r="A345" s="233">
        <v>325312</v>
      </c>
      <c r="B345" s="125" t="s">
        <v>199</v>
      </c>
      <c r="C345" s="233"/>
      <c r="D345" s="233"/>
      <c r="E345" s="233"/>
      <c r="F345" s="233"/>
      <c r="G345" s="233"/>
      <c r="H345" s="233"/>
      <c r="I345" s="233"/>
      <c r="J345" s="233"/>
      <c r="K345" s="233"/>
      <c r="L345" s="233"/>
      <c r="M345" s="233"/>
      <c r="N345" s="233"/>
      <c r="O345" s="233"/>
      <c r="P345" s="233"/>
      <c r="Q345" s="233"/>
      <c r="R345" s="233"/>
      <c r="S345" s="233"/>
      <c r="T345" s="233"/>
      <c r="U345" s="233"/>
      <c r="V345" s="233"/>
      <c r="W345" s="233"/>
      <c r="X345" s="233"/>
      <c r="Y345" s="233"/>
      <c r="Z345" s="233"/>
      <c r="AA345" s="233"/>
      <c r="AB345" s="233"/>
      <c r="AC345" s="233"/>
      <c r="AD345" s="233"/>
      <c r="AE345" s="233"/>
      <c r="AF345" s="233" t="s">
        <v>200</v>
      </c>
      <c r="AG345" s="233"/>
      <c r="AH345" s="233"/>
      <c r="AI345" s="233" t="s">
        <v>200</v>
      </c>
      <c r="AJ345" s="233"/>
      <c r="AK345" s="233" t="s">
        <v>200</v>
      </c>
      <c r="AL345" s="233"/>
      <c r="AM345" s="233"/>
      <c r="AN345" s="233"/>
      <c r="AO345" s="233" t="s">
        <v>200</v>
      </c>
      <c r="AP345" s="233" t="s">
        <v>200</v>
      </c>
      <c r="AQ345" s="233" t="s">
        <v>200</v>
      </c>
      <c r="AR345" s="233"/>
      <c r="AS345" s="233"/>
      <c r="AT345" s="233" t="s">
        <v>200</v>
      </c>
      <c r="AU345" s="233"/>
      <c r="AV345" s="233"/>
      <c r="AW345" s="233"/>
      <c r="AX345" s="233"/>
      <c r="AY345" s="233" t="s">
        <v>200</v>
      </c>
      <c r="AZ345" s="233"/>
      <c r="BA345">
        <f>VLOOKUP(A345,[1]ورقة2!A$3:X$1501,22,0)</f>
        <v>0</v>
      </c>
      <c r="BB345" s="232"/>
      <c r="BC345"/>
      <c r="BD345"/>
    </row>
    <row r="346" spans="1:59" x14ac:dyDescent="0.25">
      <c r="A346">
        <v>325362</v>
      </c>
      <c r="B346" s="125" t="s">
        <v>199</v>
      </c>
      <c r="C346"/>
      <c r="D346"/>
      <c r="E346"/>
      <c r="F346"/>
      <c r="G346"/>
      <c r="H346"/>
      <c r="I346"/>
      <c r="J346"/>
      <c r="K346"/>
      <c r="L346"/>
      <c r="M346"/>
      <c r="N346" t="s">
        <v>200</v>
      </c>
      <c r="O346"/>
      <c r="P346" t="s">
        <v>200</v>
      </c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 t="s">
        <v>200</v>
      </c>
      <c r="AN346"/>
      <c r="AO346"/>
      <c r="AP346"/>
      <c r="AQ346" t="s">
        <v>200</v>
      </c>
      <c r="AR346"/>
      <c r="AS346"/>
      <c r="AT346" t="s">
        <v>200</v>
      </c>
      <c r="AU346"/>
      <c r="AV346" t="s">
        <v>200</v>
      </c>
      <c r="AW346" t="s">
        <v>200</v>
      </c>
      <c r="AX346"/>
      <c r="AY346" t="s">
        <v>200</v>
      </c>
      <c r="AZ346"/>
      <c r="BA346" t="str">
        <f>VLOOKUP(A346,[1]ورقة2!A$3:X$1501,22,0)</f>
        <v>مستنفذ بنتيجة الفصل الأول للعام 2021-2022</v>
      </c>
      <c r="BB346" s="232"/>
      <c r="BC346"/>
      <c r="BD346"/>
    </row>
    <row r="347" spans="1:59" x14ac:dyDescent="0.25">
      <c r="A347">
        <v>325370</v>
      </c>
      <c r="B347" s="125" t="s">
        <v>199</v>
      </c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 t="s">
        <v>200</v>
      </c>
      <c r="AD347"/>
      <c r="AE347"/>
      <c r="AF347"/>
      <c r="AG347"/>
      <c r="AH347"/>
      <c r="AI347"/>
      <c r="AJ347"/>
      <c r="AK347"/>
      <c r="AL347"/>
      <c r="AM347"/>
      <c r="AN347"/>
      <c r="AO347"/>
      <c r="AP347" t="s">
        <v>200</v>
      </c>
      <c r="AQ347"/>
      <c r="AR347"/>
      <c r="AS347"/>
      <c r="AT347"/>
      <c r="AU347" t="s">
        <v>200</v>
      </c>
      <c r="AV347" t="s">
        <v>200</v>
      </c>
      <c r="AW347" t="s">
        <v>200</v>
      </c>
      <c r="AX347" t="s">
        <v>200</v>
      </c>
      <c r="AY347" t="s">
        <v>200</v>
      </c>
      <c r="AZ347" t="s">
        <v>200</v>
      </c>
      <c r="BA347">
        <f>VLOOKUP(A347,[1]ورقة2!A$3:X$1501,22,0)</f>
        <v>0</v>
      </c>
      <c r="BB347" s="232"/>
      <c r="BC347"/>
      <c r="BD347"/>
    </row>
    <row r="348" spans="1:59" x14ac:dyDescent="0.25">
      <c r="A348" s="262">
        <v>325391</v>
      </c>
      <c r="B348" s="125" t="s">
        <v>199</v>
      </c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 t="s">
        <v>200</v>
      </c>
      <c r="AH348"/>
      <c r="AI348"/>
      <c r="AJ348"/>
      <c r="AK348"/>
      <c r="AL348"/>
      <c r="AM348"/>
      <c r="AN348"/>
      <c r="AO348"/>
      <c r="AP348" t="s">
        <v>200</v>
      </c>
      <c r="AQ348" t="s">
        <v>200</v>
      </c>
      <c r="AR348"/>
      <c r="AS348"/>
      <c r="AT348"/>
      <c r="AU348"/>
      <c r="AV348"/>
      <c r="AW348"/>
      <c r="AX348"/>
      <c r="AY348" t="s">
        <v>200</v>
      </c>
      <c r="AZ348"/>
      <c r="BA348" t="str">
        <f>VLOOKUP(A348,[1]ورقة2!A$3:X$1501,22,0)</f>
        <v>مستنفذ بنتيجة امتحانات الفصل الثاني للعام 2022-2023</v>
      </c>
      <c r="BB348" s="232"/>
      <c r="BC348"/>
      <c r="BD348"/>
    </row>
    <row r="349" spans="1:59" x14ac:dyDescent="0.25">
      <c r="A349" s="233">
        <v>325516</v>
      </c>
      <c r="B349" s="125" t="s">
        <v>199</v>
      </c>
      <c r="C349" s="233"/>
      <c r="D349" s="233"/>
      <c r="E349" s="233"/>
      <c r="F349" s="233"/>
      <c r="G349" s="233"/>
      <c r="H349" s="233"/>
      <c r="I349" s="233"/>
      <c r="J349" s="233"/>
      <c r="K349" s="233"/>
      <c r="L349" s="233"/>
      <c r="M349" s="233"/>
      <c r="N349" s="233"/>
      <c r="O349" s="233"/>
      <c r="P349" s="233"/>
      <c r="Q349" s="233"/>
      <c r="R349" s="233"/>
      <c r="S349" s="233"/>
      <c r="T349" s="233"/>
      <c r="U349" s="233"/>
      <c r="V349" s="233"/>
      <c r="W349" s="233"/>
      <c r="X349" s="233"/>
      <c r="Y349" s="233"/>
      <c r="Z349" s="233"/>
      <c r="AA349" s="233"/>
      <c r="AB349" s="233"/>
      <c r="AC349" s="233"/>
      <c r="AD349" s="233"/>
      <c r="AE349" s="233"/>
      <c r="AF349" s="233"/>
      <c r="AG349" s="233"/>
      <c r="AH349" s="233"/>
      <c r="AI349" s="233"/>
      <c r="AJ349" s="233"/>
      <c r="AK349" s="233"/>
      <c r="AL349" s="233"/>
      <c r="AM349" s="233"/>
      <c r="AN349" s="233"/>
      <c r="AO349" s="233"/>
      <c r="AP349" s="233" t="s">
        <v>134</v>
      </c>
      <c r="AQ349" s="233"/>
      <c r="AR349" s="233"/>
      <c r="AS349" s="233"/>
      <c r="AT349" s="233"/>
      <c r="AU349" s="233"/>
      <c r="AV349" s="233"/>
      <c r="AW349" s="233"/>
      <c r="AX349" s="233"/>
      <c r="AY349" s="233"/>
      <c r="AZ349" s="233"/>
      <c r="BA349">
        <f>VLOOKUP(A349,[1]ورقة2!A$3:X$1501,22,0)</f>
        <v>0</v>
      </c>
      <c r="BB349" s="240"/>
      <c r="BC349" s="240"/>
      <c r="BD349" s="240"/>
      <c r="BE349" s="240"/>
      <c r="BF349" s="240"/>
      <c r="BG349" s="240"/>
    </row>
    <row r="350" spans="1:59" x14ac:dyDescent="0.25">
      <c r="A350">
        <v>325525</v>
      </c>
      <c r="B350" s="125" t="s">
        <v>199</v>
      </c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 t="s">
        <v>134</v>
      </c>
      <c r="AN350"/>
      <c r="AO350"/>
      <c r="AP350"/>
      <c r="AQ350" t="s">
        <v>134</v>
      </c>
      <c r="AR350"/>
      <c r="AS350"/>
      <c r="AT350"/>
      <c r="AU350"/>
      <c r="AV350"/>
      <c r="AW350"/>
      <c r="AX350"/>
      <c r="AY350"/>
      <c r="AZ350"/>
      <c r="BA350">
        <f>VLOOKUP(A350,[1]ورقة2!A$3:X$1501,22,0)</f>
        <v>0</v>
      </c>
      <c r="BB350" s="240"/>
      <c r="BC350" s="240"/>
      <c r="BD350" s="240"/>
      <c r="BE350" s="240"/>
      <c r="BF350" s="240"/>
      <c r="BG350" s="240"/>
    </row>
    <row r="351" spans="1:59" x14ac:dyDescent="0.25">
      <c r="A351" s="262">
        <v>325561</v>
      </c>
      <c r="B351" s="125" t="s">
        <v>199</v>
      </c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 t="s">
        <v>133</v>
      </c>
      <c r="AH351"/>
      <c r="AI351"/>
      <c r="AJ351"/>
      <c r="AK351"/>
      <c r="AL351"/>
      <c r="AM351"/>
      <c r="AN351"/>
      <c r="AO351"/>
      <c r="AP351"/>
      <c r="AQ351" t="s">
        <v>133</v>
      </c>
      <c r="AR351"/>
      <c r="AS351"/>
      <c r="AT351"/>
      <c r="AU351"/>
      <c r="AV351" t="s">
        <v>133</v>
      </c>
      <c r="AW351"/>
      <c r="AX351"/>
      <c r="AY351" t="s">
        <v>133</v>
      </c>
      <c r="AZ351"/>
      <c r="BA351">
        <f>VLOOKUP(A351,[1]ورقة2!A$3:X$1501,22,0)</f>
        <v>0</v>
      </c>
      <c r="BB351" s="232"/>
      <c r="BC351"/>
      <c r="BD351"/>
    </row>
    <row r="352" spans="1:59" x14ac:dyDescent="0.25">
      <c r="A352" s="262">
        <v>325617</v>
      </c>
      <c r="B352" s="125" t="s">
        <v>199</v>
      </c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 t="s">
        <v>200</v>
      </c>
      <c r="AZ352"/>
      <c r="BA352" t="str">
        <f>VLOOKUP(A352,[1]ورقة2!A$3:X$1501,22,0)</f>
        <v>مستنفذ فصل أول 2022-2023</v>
      </c>
      <c r="BB352" s="232"/>
      <c r="BC352"/>
      <c r="BD352"/>
    </row>
    <row r="353" spans="1:59" x14ac:dyDescent="0.25">
      <c r="A353">
        <v>325628</v>
      </c>
      <c r="B353" s="125" t="s">
        <v>199</v>
      </c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 t="s">
        <v>134</v>
      </c>
      <c r="AR353"/>
      <c r="AS353"/>
      <c r="AT353"/>
      <c r="AU353"/>
      <c r="AV353"/>
      <c r="AW353"/>
      <c r="AX353"/>
      <c r="AY353"/>
      <c r="AZ353"/>
      <c r="BA353" t="str">
        <f>VLOOKUP(A353,[1]ورقة2!A$3:X$1501,22,0)</f>
        <v>مستنفذ فصل أول 2022-2023</v>
      </c>
      <c r="BB353" s="232"/>
      <c r="BC353"/>
      <c r="BD353"/>
    </row>
    <row r="354" spans="1:59" x14ac:dyDescent="0.25">
      <c r="A354" s="262">
        <v>325629</v>
      </c>
      <c r="B354" s="125" t="s">
        <v>199</v>
      </c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 t="s">
        <v>133</v>
      </c>
      <c r="AK354"/>
      <c r="AL354"/>
      <c r="AM354"/>
      <c r="AN354"/>
      <c r="AO354"/>
      <c r="AP354" t="s">
        <v>133</v>
      </c>
      <c r="AQ354" t="s">
        <v>133</v>
      </c>
      <c r="AR354" t="s">
        <v>133</v>
      </c>
      <c r="AS354"/>
      <c r="AT354"/>
      <c r="AU354"/>
      <c r="AV354" t="s">
        <v>133</v>
      </c>
      <c r="AW354"/>
      <c r="AX354"/>
      <c r="AY354"/>
      <c r="AZ354" t="s">
        <v>133</v>
      </c>
      <c r="BA354">
        <f>VLOOKUP(A354,[1]ورقة2!A$3:X$1501,22,0)</f>
        <v>0</v>
      </c>
      <c r="BB354" s="232"/>
      <c r="BC354"/>
      <c r="BD354"/>
    </row>
    <row r="355" spans="1:59" x14ac:dyDescent="0.25">
      <c r="A355">
        <v>325652</v>
      </c>
      <c r="B355" s="125" t="s">
        <v>199</v>
      </c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 t="s">
        <v>134</v>
      </c>
      <c r="AP355"/>
      <c r="AQ355"/>
      <c r="AR355" t="s">
        <v>134</v>
      </c>
      <c r="AS355" t="s">
        <v>134</v>
      </c>
      <c r="AT355"/>
      <c r="AU355" t="s">
        <v>133</v>
      </c>
      <c r="AV355" t="s">
        <v>133</v>
      </c>
      <c r="AW355"/>
      <c r="AX355" t="s">
        <v>133</v>
      </c>
      <c r="AY355"/>
      <c r="AZ355"/>
      <c r="BA355">
        <f>VLOOKUP(A355,[1]ورقة2!A$3:X$1501,22,0)</f>
        <v>0</v>
      </c>
      <c r="BB355" s="232"/>
      <c r="BC355"/>
      <c r="BD355"/>
    </row>
    <row r="356" spans="1:59" x14ac:dyDescent="0.25">
      <c r="A356">
        <v>325680</v>
      </c>
      <c r="B356" s="125" t="s">
        <v>199</v>
      </c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 t="s">
        <v>200</v>
      </c>
      <c r="AR356"/>
      <c r="AS356"/>
      <c r="AT356"/>
      <c r="AU356"/>
      <c r="AV356"/>
      <c r="AW356"/>
      <c r="AX356"/>
      <c r="AY356"/>
      <c r="AZ356"/>
      <c r="BA356">
        <f>VLOOKUP(A356,[1]ورقة2!A$3:X$1501,22,0)</f>
        <v>0</v>
      </c>
      <c r="BB356" s="232"/>
      <c r="BC356"/>
      <c r="BD356"/>
    </row>
    <row r="357" spans="1:59" x14ac:dyDescent="0.25">
      <c r="A357">
        <v>325722</v>
      </c>
      <c r="B357" s="125" t="s">
        <v>199</v>
      </c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 t="s">
        <v>134</v>
      </c>
      <c r="AH357"/>
      <c r="AI357"/>
      <c r="AJ357"/>
      <c r="AK357"/>
      <c r="AL357"/>
      <c r="AM357"/>
      <c r="AN357"/>
      <c r="AO357"/>
      <c r="AP357"/>
      <c r="AQ357" t="s">
        <v>134</v>
      </c>
      <c r="AR357"/>
      <c r="AS357"/>
      <c r="AT357" t="s">
        <v>134</v>
      </c>
      <c r="AU357"/>
      <c r="AV357"/>
      <c r="AW357"/>
      <c r="AX357"/>
      <c r="AY357"/>
      <c r="AZ357"/>
      <c r="BA357">
        <f>VLOOKUP(A357,[1]ورقة2!A$3:X$1501,22,0)</f>
        <v>0</v>
      </c>
      <c r="BB357" s="232"/>
      <c r="BC357"/>
      <c r="BD357"/>
    </row>
    <row r="358" spans="1:59" x14ac:dyDescent="0.25">
      <c r="A358">
        <v>325878</v>
      </c>
      <c r="B358" s="125" t="s">
        <v>199</v>
      </c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 t="s">
        <v>200</v>
      </c>
      <c r="AL358"/>
      <c r="AM358"/>
      <c r="AN358"/>
      <c r="AO358"/>
      <c r="AP358"/>
      <c r="AQ358" t="s">
        <v>200</v>
      </c>
      <c r="AR358"/>
      <c r="AS358"/>
      <c r="AT358"/>
      <c r="AU358"/>
      <c r="AV358"/>
      <c r="AW358"/>
      <c r="AX358"/>
      <c r="AY358"/>
      <c r="AZ358"/>
      <c r="BA358" t="str">
        <f>VLOOKUP(A358,[1]ورقة2!A$3:X$1501,22,0)</f>
        <v>مستنفذ بنتيجة الفصل الثاني للعام 2021-2022</v>
      </c>
      <c r="BB358" s="232"/>
      <c r="BC358"/>
      <c r="BD358"/>
    </row>
    <row r="359" spans="1:59" x14ac:dyDescent="0.25">
      <c r="A359">
        <v>325887</v>
      </c>
      <c r="B359" s="125" t="s">
        <v>199</v>
      </c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 t="s">
        <v>131</v>
      </c>
      <c r="AN359"/>
      <c r="AO359"/>
      <c r="AP359" t="s">
        <v>133</v>
      </c>
      <c r="AQ359" t="s">
        <v>133</v>
      </c>
      <c r="AR359"/>
      <c r="AS359"/>
      <c r="AT359"/>
      <c r="AU359" t="s">
        <v>133</v>
      </c>
      <c r="AV359"/>
      <c r="AW359"/>
      <c r="AX359"/>
      <c r="AY359" t="s">
        <v>131</v>
      </c>
      <c r="AZ359"/>
      <c r="BA359">
        <f>VLOOKUP(A359,[1]ورقة2!A$3:X$1501,22,0)</f>
        <v>0</v>
      </c>
      <c r="BB359" s="232"/>
      <c r="BC359"/>
      <c r="BD359"/>
    </row>
    <row r="360" spans="1:59" x14ac:dyDescent="0.25">
      <c r="A360">
        <v>325969</v>
      </c>
      <c r="B360" s="125" t="s">
        <v>199</v>
      </c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 t="s">
        <v>134</v>
      </c>
      <c r="AW360"/>
      <c r="AX360"/>
      <c r="AY360"/>
      <c r="AZ360"/>
      <c r="BA360">
        <f>VLOOKUP(A360,[1]ورقة2!A$3:X$1501,22,0)</f>
        <v>0</v>
      </c>
      <c r="BB360" s="232"/>
      <c r="BC360"/>
      <c r="BD360"/>
    </row>
    <row r="361" spans="1:59" x14ac:dyDescent="0.25">
      <c r="A361">
        <v>325989</v>
      </c>
      <c r="B361" s="125" t="s">
        <v>199</v>
      </c>
      <c r="C361"/>
      <c r="D361"/>
      <c r="E361"/>
      <c r="F361"/>
      <c r="G361"/>
      <c r="H361" t="s">
        <v>200</v>
      </c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 t="s">
        <v>200</v>
      </c>
      <c r="AH361"/>
      <c r="AI361"/>
      <c r="AJ361"/>
      <c r="AK361"/>
      <c r="AL361"/>
      <c r="AM361" t="s">
        <v>200</v>
      </c>
      <c r="AN361"/>
      <c r="AO361"/>
      <c r="AP361"/>
      <c r="AQ361" t="s">
        <v>200</v>
      </c>
      <c r="AR361"/>
      <c r="AS361" t="s">
        <v>200</v>
      </c>
      <c r="AT361" t="s">
        <v>200</v>
      </c>
      <c r="AU361"/>
      <c r="AV361"/>
      <c r="AW361"/>
      <c r="AX361"/>
      <c r="AY361" t="s">
        <v>200</v>
      </c>
      <c r="AZ361"/>
      <c r="BA361" t="str">
        <f>VLOOKUP(A361,[1]ورقة2!A$3:X$1501,22,0)</f>
        <v>مستنفذ بنتيجة الفصل الأول للعام 2021-2022</v>
      </c>
      <c r="BB361" s="232"/>
      <c r="BC361"/>
      <c r="BD361"/>
    </row>
    <row r="362" spans="1:59" x14ac:dyDescent="0.25">
      <c r="A362" s="262">
        <v>326001</v>
      </c>
      <c r="B362" s="125" t="s">
        <v>199</v>
      </c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 t="s">
        <v>133</v>
      </c>
      <c r="AQ362"/>
      <c r="AR362"/>
      <c r="AS362"/>
      <c r="AT362"/>
      <c r="AU362"/>
      <c r="AV362"/>
      <c r="AW362"/>
      <c r="AX362"/>
      <c r="AY362"/>
      <c r="AZ362"/>
      <c r="BA362">
        <f>VLOOKUP(A362,[1]ورقة2!A$3:X$1501,22,0)</f>
        <v>0</v>
      </c>
      <c r="BB362" s="240"/>
      <c r="BC362" s="240"/>
      <c r="BD362" s="240"/>
      <c r="BE362" s="240"/>
      <c r="BF362" s="240"/>
      <c r="BG362" s="240"/>
    </row>
    <row r="363" spans="1:59" x14ac:dyDescent="0.25">
      <c r="A363">
        <v>326037</v>
      </c>
      <c r="B363" s="125" t="s">
        <v>199</v>
      </c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 t="s">
        <v>133</v>
      </c>
      <c r="AR363"/>
      <c r="AS363"/>
      <c r="AT363"/>
      <c r="AU363"/>
      <c r="AV363"/>
      <c r="AW363"/>
      <c r="AX363"/>
      <c r="AY363"/>
      <c r="AZ363"/>
      <c r="BA363">
        <f>VLOOKUP(A363,[1]ورقة2!A$3:X$1501,22,0)</f>
        <v>0</v>
      </c>
      <c r="BB363" s="232"/>
      <c r="BC363"/>
      <c r="BD363"/>
    </row>
    <row r="364" spans="1:59" x14ac:dyDescent="0.25">
      <c r="A364">
        <v>326077</v>
      </c>
      <c r="B364" s="125" t="s">
        <v>199</v>
      </c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 t="s">
        <v>200</v>
      </c>
      <c r="AH364"/>
      <c r="AI364"/>
      <c r="AJ364"/>
      <c r="AK364" t="s">
        <v>200</v>
      </c>
      <c r="AL364"/>
      <c r="AM364"/>
      <c r="AN364"/>
      <c r="AO364"/>
      <c r="AP364" t="s">
        <v>200</v>
      </c>
      <c r="AQ364" t="s">
        <v>200</v>
      </c>
      <c r="AR364"/>
      <c r="AS364"/>
      <c r="AT364"/>
      <c r="AU364"/>
      <c r="AV364"/>
      <c r="AW364" t="s">
        <v>200</v>
      </c>
      <c r="AX364"/>
      <c r="AY364" t="s">
        <v>200</v>
      </c>
      <c r="AZ364"/>
      <c r="BA364">
        <f>VLOOKUP(A364,[1]ورقة2!A$3:X$1501,22,0)</f>
        <v>0</v>
      </c>
      <c r="BB364" s="232"/>
    </row>
    <row r="365" spans="1:59" x14ac:dyDescent="0.25">
      <c r="A365">
        <v>326115</v>
      </c>
      <c r="B365" s="125" t="s">
        <v>199</v>
      </c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 t="s">
        <v>200</v>
      </c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 t="s">
        <v>200</v>
      </c>
      <c r="AQ365" t="s">
        <v>200</v>
      </c>
      <c r="AR365"/>
      <c r="AS365"/>
      <c r="AT365"/>
      <c r="AU365"/>
      <c r="AV365"/>
      <c r="AW365"/>
      <c r="AX365" t="s">
        <v>200</v>
      </c>
      <c r="AY365" t="s">
        <v>200</v>
      </c>
      <c r="AZ365"/>
      <c r="BA365" t="str">
        <f>VLOOKUP(A365,[1]ورقة2!A$3:X$1501,22,0)</f>
        <v>مستنفذ بنتيجة الفصل الأول للعام 2022-2023</v>
      </c>
      <c r="BB365" s="240"/>
      <c r="BC365" s="240"/>
      <c r="BD365" s="240"/>
      <c r="BE365" s="240"/>
      <c r="BF365" s="240"/>
      <c r="BG365" s="240"/>
    </row>
    <row r="366" spans="1:59" x14ac:dyDescent="0.25">
      <c r="A366">
        <v>326138</v>
      </c>
      <c r="B366" s="125" t="s">
        <v>199</v>
      </c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 t="s">
        <v>133</v>
      </c>
      <c r="AJ366"/>
      <c r="AK366"/>
      <c r="AL366"/>
      <c r="AM366"/>
      <c r="AN366"/>
      <c r="AO366"/>
      <c r="AP366"/>
      <c r="AQ366"/>
      <c r="AR366"/>
      <c r="AS366"/>
      <c r="AT366" t="s">
        <v>134</v>
      </c>
      <c r="AU366"/>
      <c r="AV366"/>
      <c r="AW366" t="s">
        <v>134</v>
      </c>
      <c r="AX366"/>
      <c r="AY366" t="s">
        <v>133</v>
      </c>
      <c r="AZ366"/>
      <c r="BA366">
        <f>VLOOKUP(A366,[1]ورقة2!A$3:X$1501,22,0)</f>
        <v>0</v>
      </c>
      <c r="BB366" s="232"/>
      <c r="BC366"/>
      <c r="BD366"/>
    </row>
    <row r="367" spans="1:59" x14ac:dyDescent="0.25">
      <c r="A367" s="233">
        <v>326187</v>
      </c>
      <c r="B367" s="125" t="s">
        <v>199</v>
      </c>
      <c r="C367" s="233"/>
      <c r="D367" s="233"/>
      <c r="E367" s="233"/>
      <c r="F367" s="233"/>
      <c r="G367" s="233"/>
      <c r="H367" s="233"/>
      <c r="I367" s="233"/>
      <c r="J367" s="233"/>
      <c r="K367" s="233"/>
      <c r="L367" s="233"/>
      <c r="M367" s="233"/>
      <c r="N367" s="233"/>
      <c r="O367" s="233"/>
      <c r="P367" s="233"/>
      <c r="Q367" s="233"/>
      <c r="R367" s="233"/>
      <c r="S367" s="233"/>
      <c r="T367" s="233"/>
      <c r="U367" s="233"/>
      <c r="V367" s="233"/>
      <c r="W367" s="233"/>
      <c r="X367" s="233"/>
      <c r="Y367" s="233"/>
      <c r="Z367" s="233"/>
      <c r="AA367" s="233"/>
      <c r="AB367" s="233"/>
      <c r="AC367" s="233"/>
      <c r="AD367" s="233"/>
      <c r="AE367" s="233"/>
      <c r="AF367" s="233"/>
      <c r="AG367" s="233"/>
      <c r="AH367" s="233"/>
      <c r="AI367" s="233"/>
      <c r="AJ367" s="233"/>
      <c r="AK367" s="233"/>
      <c r="AL367" s="233"/>
      <c r="AM367" s="233"/>
      <c r="AN367" s="233"/>
      <c r="AO367" s="233"/>
      <c r="AP367" s="233"/>
      <c r="AQ367" s="233"/>
      <c r="AR367" s="233"/>
      <c r="AS367" s="233"/>
      <c r="AT367" s="233"/>
      <c r="AU367" s="233"/>
      <c r="AV367" s="233"/>
      <c r="AW367" s="233"/>
      <c r="AX367" s="233"/>
      <c r="AY367" s="233" t="s">
        <v>134</v>
      </c>
      <c r="AZ367" s="233"/>
      <c r="BA367">
        <f>VLOOKUP(A367,[1]ورقة2!A$3:X$1501,22,0)</f>
        <v>0</v>
      </c>
      <c r="BB367" s="232"/>
      <c r="BC367"/>
      <c r="BD367"/>
    </row>
    <row r="368" spans="1:59" x14ac:dyDescent="0.25">
      <c r="A368" s="233">
        <v>326197</v>
      </c>
      <c r="B368" s="125" t="s">
        <v>199</v>
      </c>
      <c r="C368" s="233"/>
      <c r="D368" s="233"/>
      <c r="E368" s="233"/>
      <c r="F368" s="233"/>
      <c r="G368" s="233"/>
      <c r="H368" s="233"/>
      <c r="I368" s="233"/>
      <c r="J368" s="233"/>
      <c r="K368" s="233"/>
      <c r="L368" s="233"/>
      <c r="M368" s="233"/>
      <c r="N368" s="233"/>
      <c r="O368" s="233"/>
      <c r="P368" s="233"/>
      <c r="Q368" s="233"/>
      <c r="R368" s="233"/>
      <c r="S368" s="233"/>
      <c r="T368" s="233"/>
      <c r="U368" s="233"/>
      <c r="V368" s="233"/>
      <c r="W368" s="233" t="s">
        <v>200</v>
      </c>
      <c r="X368" s="233"/>
      <c r="Y368" s="233"/>
      <c r="Z368" s="233"/>
      <c r="AA368" s="233"/>
      <c r="AB368" s="233"/>
      <c r="AC368" s="233"/>
      <c r="AD368" s="233"/>
      <c r="AE368" s="233"/>
      <c r="AF368" s="233"/>
      <c r="AG368" s="233" t="s">
        <v>200</v>
      </c>
      <c r="AH368" s="233"/>
      <c r="AI368" s="233" t="s">
        <v>200</v>
      </c>
      <c r="AJ368" s="233"/>
      <c r="AK368" s="233" t="s">
        <v>200</v>
      </c>
      <c r="AL368" s="233"/>
      <c r="AM368" s="233"/>
      <c r="AN368" s="233"/>
      <c r="AO368" s="233"/>
      <c r="AP368" s="233" t="s">
        <v>200</v>
      </c>
      <c r="AQ368" s="233" t="s">
        <v>200</v>
      </c>
      <c r="AR368" s="233"/>
      <c r="AS368" s="233"/>
      <c r="AT368" s="233"/>
      <c r="AU368" s="233"/>
      <c r="AV368" s="233"/>
      <c r="AW368" s="233"/>
      <c r="AX368" s="233"/>
      <c r="AY368" s="233" t="s">
        <v>200</v>
      </c>
      <c r="AZ368" s="233" t="s">
        <v>200</v>
      </c>
      <c r="BA368">
        <f>VLOOKUP(A368,[1]ورقة2!A$3:X$1501,22,0)</f>
        <v>0</v>
      </c>
      <c r="BB368" s="232"/>
      <c r="BC368"/>
      <c r="BD368"/>
    </row>
    <row r="369" spans="1:56" x14ac:dyDescent="0.25">
      <c r="A369">
        <v>326207</v>
      </c>
      <c r="B369" s="125" t="s">
        <v>199</v>
      </c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 t="s">
        <v>134</v>
      </c>
      <c r="AD369"/>
      <c r="AE369"/>
      <c r="AF369"/>
      <c r="AG369"/>
      <c r="AH369"/>
      <c r="AI369"/>
      <c r="AJ369"/>
      <c r="AK369"/>
      <c r="AL369"/>
      <c r="AM369"/>
      <c r="AN369"/>
      <c r="AO369"/>
      <c r="AP369" t="s">
        <v>131</v>
      </c>
      <c r="AQ369"/>
      <c r="AR369"/>
      <c r="AS369" t="s">
        <v>131</v>
      </c>
      <c r="AT369"/>
      <c r="AU369" t="s">
        <v>131</v>
      </c>
      <c r="AV369" t="s">
        <v>131</v>
      </c>
      <c r="AW369"/>
      <c r="AX369" t="s">
        <v>131</v>
      </c>
      <c r="AY369" t="s">
        <v>133</v>
      </c>
      <c r="AZ369" t="s">
        <v>131</v>
      </c>
      <c r="BA369">
        <f>VLOOKUP(A369,[1]ورقة2!A$3:X$1501,22,0)</f>
        <v>0</v>
      </c>
      <c r="BB369" s="232"/>
      <c r="BC369"/>
      <c r="BD369"/>
    </row>
    <row r="370" spans="1:56" x14ac:dyDescent="0.25">
      <c r="A370" s="262">
        <v>326228</v>
      </c>
      <c r="B370" s="125" t="s">
        <v>199</v>
      </c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 t="s">
        <v>133</v>
      </c>
      <c r="AJ370"/>
      <c r="AK370"/>
      <c r="AL370"/>
      <c r="AM370"/>
      <c r="AN370"/>
      <c r="AO370" t="s">
        <v>133</v>
      </c>
      <c r="AP370"/>
      <c r="AQ370" t="s">
        <v>133</v>
      </c>
      <c r="AR370"/>
      <c r="AS370"/>
      <c r="AT370"/>
      <c r="AU370" t="s">
        <v>133</v>
      </c>
      <c r="AV370"/>
      <c r="AW370"/>
      <c r="AX370" t="s">
        <v>133</v>
      </c>
      <c r="AY370" t="s">
        <v>133</v>
      </c>
      <c r="AZ370"/>
      <c r="BA370">
        <f>VLOOKUP(A370,[1]ورقة2!A$3:X$1501,22,0)</f>
        <v>0</v>
      </c>
      <c r="BB370" s="232"/>
      <c r="BC370"/>
      <c r="BD370"/>
    </row>
    <row r="371" spans="1:56" x14ac:dyDescent="0.25">
      <c r="A371">
        <v>326237</v>
      </c>
      <c r="B371" s="125" t="s">
        <v>199</v>
      </c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 t="s">
        <v>200</v>
      </c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 t="str">
        <f>VLOOKUP(A371,[1]ورقة2!A$3:X$1501,22,0)</f>
        <v>مستنفذ بنتيجة الفصل الثاني للعام 2021-2022</v>
      </c>
      <c r="BB371" s="232"/>
      <c r="BC371"/>
      <c r="BD371"/>
    </row>
    <row r="372" spans="1:56" x14ac:dyDescent="0.25">
      <c r="A372">
        <v>326247</v>
      </c>
      <c r="B372" s="125" t="s">
        <v>199</v>
      </c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 t="s">
        <v>200</v>
      </c>
      <c r="AM372"/>
      <c r="AN372"/>
      <c r="AO372" t="s">
        <v>200</v>
      </c>
      <c r="AP372" t="s">
        <v>200</v>
      </c>
      <c r="AQ372" t="s">
        <v>200</v>
      </c>
      <c r="AR372"/>
      <c r="AS372" t="s">
        <v>200</v>
      </c>
      <c r="AT372"/>
      <c r="AU372" t="s">
        <v>200</v>
      </c>
      <c r="AV372"/>
      <c r="AW372"/>
      <c r="AX372"/>
      <c r="AY372"/>
      <c r="AZ372" t="s">
        <v>200</v>
      </c>
      <c r="BA372">
        <f>VLOOKUP(A372,[1]ورقة2!A$3:X$1501,22,0)</f>
        <v>0</v>
      </c>
      <c r="BB372" s="232"/>
      <c r="BC372"/>
      <c r="BD372"/>
    </row>
    <row r="373" spans="1:56" x14ac:dyDescent="0.25">
      <c r="A373" s="233">
        <v>326306</v>
      </c>
      <c r="B373" s="125" t="s">
        <v>199</v>
      </c>
      <c r="C373" s="233"/>
      <c r="D373" s="233"/>
      <c r="E373" s="233"/>
      <c r="F373" s="233"/>
      <c r="G373" s="233"/>
      <c r="H373" s="233"/>
      <c r="I373" s="233"/>
      <c r="J373" s="233"/>
      <c r="K373" s="233"/>
      <c r="L373" s="233"/>
      <c r="M373" s="233"/>
      <c r="N373" s="233"/>
      <c r="O373" s="233"/>
      <c r="P373" s="233"/>
      <c r="Q373" s="233"/>
      <c r="R373" s="233"/>
      <c r="S373" s="233"/>
      <c r="T373" s="233"/>
      <c r="U373" s="233"/>
      <c r="V373" s="233"/>
      <c r="W373" s="233"/>
      <c r="X373" s="233"/>
      <c r="Y373" s="233"/>
      <c r="Z373" s="233"/>
      <c r="AA373" s="233"/>
      <c r="AB373" s="233"/>
      <c r="AC373" s="233"/>
      <c r="AD373" s="233"/>
      <c r="AE373" s="233" t="s">
        <v>134</v>
      </c>
      <c r="AF373" s="233"/>
      <c r="AG373" s="233"/>
      <c r="AH373" s="233"/>
      <c r="AI373" s="233"/>
      <c r="AJ373" s="233"/>
      <c r="AK373" s="233"/>
      <c r="AL373" s="233"/>
      <c r="AM373" s="233"/>
      <c r="AN373" s="233"/>
      <c r="AO373" s="233"/>
      <c r="AP373" s="233"/>
      <c r="AQ373" s="233"/>
      <c r="AR373" s="233"/>
      <c r="AS373" s="233"/>
      <c r="AT373" s="233"/>
      <c r="AU373" s="233"/>
      <c r="AV373" s="233"/>
      <c r="AW373" s="233"/>
      <c r="AX373" s="233"/>
      <c r="AY373" s="233"/>
      <c r="AZ373" s="233"/>
      <c r="BA373">
        <f>VLOOKUP(A373,[1]ورقة2!A$3:X$1501,22,0)</f>
        <v>0</v>
      </c>
      <c r="BB373" s="232"/>
      <c r="BC373"/>
      <c r="BD373"/>
    </row>
    <row r="374" spans="1:56" x14ac:dyDescent="0.25">
      <c r="A374">
        <v>326311</v>
      </c>
      <c r="B374" s="125" t="s">
        <v>199</v>
      </c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 t="s">
        <v>134</v>
      </c>
      <c r="AQ374"/>
      <c r="AR374"/>
      <c r="AS374"/>
      <c r="AT374"/>
      <c r="AU374"/>
      <c r="AV374"/>
      <c r="AW374"/>
      <c r="AX374"/>
      <c r="AY374"/>
      <c r="AZ374"/>
      <c r="BA374">
        <f>VLOOKUP(A374,[1]ورقة2!A$3:X$1501,22,0)</f>
        <v>0</v>
      </c>
      <c r="BB374" s="232"/>
      <c r="BC374"/>
      <c r="BD374"/>
    </row>
    <row r="375" spans="1:56" x14ac:dyDescent="0.25">
      <c r="A375">
        <v>326331</v>
      </c>
      <c r="B375" s="125" t="s">
        <v>199</v>
      </c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 t="s">
        <v>200</v>
      </c>
      <c r="AD375"/>
      <c r="AE375"/>
      <c r="AF375"/>
      <c r="AG375"/>
      <c r="AH375"/>
      <c r="AI375"/>
      <c r="AJ375"/>
      <c r="AK375"/>
      <c r="AL375"/>
      <c r="AM375"/>
      <c r="AN375"/>
      <c r="AO375"/>
      <c r="AP375" t="s">
        <v>200</v>
      </c>
      <c r="AQ375"/>
      <c r="AR375"/>
      <c r="AS375" t="s">
        <v>200</v>
      </c>
      <c r="AT375"/>
      <c r="AU375" t="s">
        <v>200</v>
      </c>
      <c r="AV375"/>
      <c r="AW375"/>
      <c r="AX375"/>
      <c r="AY375"/>
      <c r="AZ375" t="s">
        <v>200</v>
      </c>
      <c r="BA375" t="str">
        <f>VLOOKUP(A375,[1]ورقة2!A$3:X$1501,22,0)</f>
        <v>مستنفذ بنتيجة امتحانات الفصل الثاني للعام 2022-2023</v>
      </c>
      <c r="BB375" s="232"/>
      <c r="BC375"/>
      <c r="BD375"/>
    </row>
    <row r="376" spans="1:56" x14ac:dyDescent="0.25">
      <c r="A376">
        <v>326344</v>
      </c>
      <c r="B376" s="125" t="s">
        <v>199</v>
      </c>
      <c r="C376"/>
      <c r="D376"/>
      <c r="E376"/>
      <c r="F376"/>
      <c r="G376"/>
      <c r="H376"/>
      <c r="I376"/>
      <c r="J376"/>
      <c r="K376"/>
      <c r="L376"/>
      <c r="M376"/>
      <c r="N376"/>
      <c r="O376"/>
      <c r="P376" t="s">
        <v>134</v>
      </c>
      <c r="Q376"/>
      <c r="R376"/>
      <c r="S376"/>
      <c r="T376"/>
      <c r="U376"/>
      <c r="V376"/>
      <c r="W376" t="s">
        <v>131</v>
      </c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 t="s">
        <v>134</v>
      </c>
      <c r="AO376"/>
      <c r="AP376" t="s">
        <v>134</v>
      </c>
      <c r="AQ376" t="s">
        <v>134</v>
      </c>
      <c r="AR376"/>
      <c r="AS376"/>
      <c r="AT376"/>
      <c r="AU376"/>
      <c r="AV376"/>
      <c r="AW376"/>
      <c r="AX376" t="s">
        <v>134</v>
      </c>
      <c r="AY376"/>
      <c r="AZ376"/>
      <c r="BA376">
        <f>VLOOKUP(A376,[1]ورقة2!A$3:X$1501,22,0)</f>
        <v>0</v>
      </c>
      <c r="BB376" s="232"/>
      <c r="BC376"/>
      <c r="BD376"/>
    </row>
    <row r="377" spans="1:56" x14ac:dyDescent="0.25">
      <c r="A377">
        <v>326360</v>
      </c>
      <c r="B377" s="125" t="s">
        <v>199</v>
      </c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 t="s">
        <v>200</v>
      </c>
      <c r="AN377"/>
      <c r="AO377"/>
      <c r="AP377"/>
      <c r="AQ377"/>
      <c r="AR377"/>
      <c r="AS377"/>
      <c r="AT377" t="s">
        <v>200</v>
      </c>
      <c r="AU377"/>
      <c r="AV377"/>
      <c r="AW377"/>
      <c r="AX377"/>
      <c r="AY377"/>
      <c r="AZ377" t="s">
        <v>200</v>
      </c>
      <c r="BA377" t="str">
        <f>VLOOKUP(A377,[1]ورقة2!A$3:X$1501,22,0)</f>
        <v>مستنفذ بنتيجة الفصل الثاني للعام 2020-2021</v>
      </c>
      <c r="BB377" s="232"/>
      <c r="BC377"/>
      <c r="BD377"/>
    </row>
    <row r="378" spans="1:56" x14ac:dyDescent="0.25">
      <c r="A378">
        <v>326361</v>
      </c>
      <c r="B378" s="125" t="s">
        <v>199</v>
      </c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 t="s">
        <v>200</v>
      </c>
      <c r="AJ378"/>
      <c r="AK378"/>
      <c r="AL378"/>
      <c r="AM378"/>
      <c r="AN378"/>
      <c r="AO378"/>
      <c r="AP378"/>
      <c r="AQ378" t="s">
        <v>200</v>
      </c>
      <c r="AR378"/>
      <c r="AS378"/>
      <c r="AT378" t="s">
        <v>200</v>
      </c>
      <c r="AU378"/>
      <c r="AV378"/>
      <c r="AW378"/>
      <c r="AX378" t="s">
        <v>200</v>
      </c>
      <c r="AY378" t="s">
        <v>200</v>
      </c>
      <c r="AZ378"/>
      <c r="BA378" t="str">
        <f>VLOOKUP(A378,[1]ورقة2!A$3:X$1501,22,0)</f>
        <v>مستنفذ بنتيجة الفصل الثاني للعام 2021-2022</v>
      </c>
      <c r="BB378" s="232"/>
      <c r="BC378"/>
      <c r="BD378"/>
    </row>
    <row r="379" spans="1:56" x14ac:dyDescent="0.25">
      <c r="A379">
        <v>326380</v>
      </c>
      <c r="B379" s="125" t="s">
        <v>199</v>
      </c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 t="s">
        <v>134</v>
      </c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 t="s">
        <v>134</v>
      </c>
      <c r="AZ379"/>
      <c r="BA379">
        <f>VLOOKUP(A379,[1]ورقة2!A$3:X$1501,22,0)</f>
        <v>0</v>
      </c>
      <c r="BB379" s="232"/>
      <c r="BC379"/>
      <c r="BD379"/>
    </row>
    <row r="380" spans="1:56" x14ac:dyDescent="0.25">
      <c r="A380">
        <v>326388</v>
      </c>
      <c r="B380" s="125" t="s">
        <v>199</v>
      </c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 t="s">
        <v>200</v>
      </c>
      <c r="AA380"/>
      <c r="AB380"/>
      <c r="AC380"/>
      <c r="AD380"/>
      <c r="AE380"/>
      <c r="AF380"/>
      <c r="AG380" t="s">
        <v>200</v>
      </c>
      <c r="AH380"/>
      <c r="AI380" t="s">
        <v>200</v>
      </c>
      <c r="AJ380"/>
      <c r="AK380" t="s">
        <v>200</v>
      </c>
      <c r="AL380"/>
      <c r="AM380"/>
      <c r="AN380"/>
      <c r="AO380"/>
      <c r="AP380" t="s">
        <v>200</v>
      </c>
      <c r="AQ380" t="s">
        <v>200</v>
      </c>
      <c r="AR380"/>
      <c r="AS380"/>
      <c r="AT380" t="s">
        <v>200</v>
      </c>
      <c r="AU380"/>
      <c r="AV380"/>
      <c r="AW380"/>
      <c r="AX380" t="s">
        <v>200</v>
      </c>
      <c r="AY380"/>
      <c r="AZ380"/>
      <c r="BA380">
        <f>VLOOKUP(A380,[1]ورقة2!A$3:X$1501,22,0)</f>
        <v>0</v>
      </c>
      <c r="BB380" s="232"/>
      <c r="BC380"/>
      <c r="BD380"/>
    </row>
    <row r="381" spans="1:56" x14ac:dyDescent="0.25">
      <c r="A381">
        <v>326434</v>
      </c>
      <c r="B381" s="125" t="s">
        <v>199</v>
      </c>
      <c r="C381"/>
      <c r="D381"/>
      <c r="E381"/>
      <c r="F381"/>
      <c r="G381"/>
      <c r="H381"/>
      <c r="I381"/>
      <c r="J381"/>
      <c r="K381"/>
      <c r="L381"/>
      <c r="M381"/>
      <c r="N381"/>
      <c r="O381"/>
      <c r="P381" t="s">
        <v>134</v>
      </c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 t="s">
        <v>134</v>
      </c>
      <c r="AM381"/>
      <c r="AN381"/>
      <c r="AO381"/>
      <c r="AP381"/>
      <c r="AQ381" t="s">
        <v>134</v>
      </c>
      <c r="AR381"/>
      <c r="AS381"/>
      <c r="AT381" t="s">
        <v>134</v>
      </c>
      <c r="AU381"/>
      <c r="AV381" t="s">
        <v>134</v>
      </c>
      <c r="AW381"/>
      <c r="AX381"/>
      <c r="AY381" t="s">
        <v>134</v>
      </c>
      <c r="AZ381"/>
      <c r="BA381">
        <f>VLOOKUP(A381,[1]ورقة2!A$3:X$1501,22,0)</f>
        <v>0</v>
      </c>
      <c r="BB381" s="232"/>
      <c r="BC381"/>
      <c r="BD381"/>
    </row>
    <row r="382" spans="1:56" x14ac:dyDescent="0.25">
      <c r="A382">
        <v>326437</v>
      </c>
      <c r="B382" s="125" t="s">
        <v>199</v>
      </c>
      <c r="C382"/>
      <c r="D382"/>
      <c r="E382"/>
      <c r="F382"/>
      <c r="G382" t="s">
        <v>134</v>
      </c>
      <c r="H382"/>
      <c r="I382"/>
      <c r="J382"/>
      <c r="K382"/>
      <c r="L382"/>
      <c r="M382" t="s">
        <v>134</v>
      </c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 t="s">
        <v>134</v>
      </c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 t="s">
        <v>134</v>
      </c>
      <c r="AW382"/>
      <c r="AX382"/>
      <c r="AY382"/>
      <c r="AZ382" t="s">
        <v>134</v>
      </c>
      <c r="BA382">
        <f>VLOOKUP(A382,[1]ورقة2!A$3:X$1501,22,0)</f>
        <v>0</v>
      </c>
      <c r="BB382" s="232"/>
      <c r="BC382"/>
      <c r="BD382"/>
    </row>
    <row r="383" spans="1:56" x14ac:dyDescent="0.25">
      <c r="A383">
        <v>326449</v>
      </c>
      <c r="B383" s="125" t="s">
        <v>199</v>
      </c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 t="s">
        <v>133</v>
      </c>
      <c r="AP383" t="s">
        <v>133</v>
      </c>
      <c r="AQ383"/>
      <c r="AR383"/>
      <c r="AS383"/>
      <c r="AT383"/>
      <c r="AU383"/>
      <c r="AV383"/>
      <c r="AW383"/>
      <c r="AX383"/>
      <c r="AY383"/>
      <c r="AZ383"/>
      <c r="BA383">
        <f>VLOOKUP(A383,[1]ورقة2!A$3:X$1501,22,0)</f>
        <v>0</v>
      </c>
      <c r="BB383" s="232"/>
      <c r="BC383"/>
      <c r="BD383"/>
    </row>
    <row r="384" spans="1:56" x14ac:dyDescent="0.25">
      <c r="A384" s="262">
        <v>326538</v>
      </c>
      <c r="B384" s="125" t="s">
        <v>199</v>
      </c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 t="s">
        <v>133</v>
      </c>
      <c r="AZ384"/>
      <c r="BA384">
        <f>VLOOKUP(A384,[1]ورقة2!A$3:X$1501,22,0)</f>
        <v>0</v>
      </c>
      <c r="BB384" s="232"/>
      <c r="BC384"/>
      <c r="BD384"/>
    </row>
    <row r="385" spans="1:59" x14ac:dyDescent="0.25">
      <c r="A385">
        <v>326545</v>
      </c>
      <c r="B385" s="125" t="s">
        <v>199</v>
      </c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 t="s">
        <v>134</v>
      </c>
      <c r="AR385"/>
      <c r="AS385"/>
      <c r="AT385"/>
      <c r="AU385"/>
      <c r="AV385" t="s">
        <v>134</v>
      </c>
      <c r="AW385"/>
      <c r="AX385"/>
      <c r="AY385" t="s">
        <v>134</v>
      </c>
      <c r="AZ385"/>
      <c r="BA385">
        <f>VLOOKUP(A385,[1]ورقة2!A$3:X$1501,22,0)</f>
        <v>0</v>
      </c>
      <c r="BB385" s="232"/>
      <c r="BC385"/>
      <c r="BD385"/>
    </row>
    <row r="386" spans="1:59" x14ac:dyDescent="0.25">
      <c r="A386">
        <v>326546</v>
      </c>
      <c r="B386" s="125" t="s">
        <v>199</v>
      </c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 t="s">
        <v>134</v>
      </c>
      <c r="AH386"/>
      <c r="AI386"/>
      <c r="AJ386"/>
      <c r="AK386"/>
      <c r="AL386"/>
      <c r="AM386" t="s">
        <v>134</v>
      </c>
      <c r="AN386"/>
      <c r="AO386"/>
      <c r="AP386"/>
      <c r="AQ386" t="s">
        <v>134</v>
      </c>
      <c r="AR386"/>
      <c r="AS386"/>
      <c r="AT386" t="s">
        <v>134</v>
      </c>
      <c r="AU386"/>
      <c r="AV386"/>
      <c r="AW386"/>
      <c r="AX386"/>
      <c r="AY386"/>
      <c r="AZ386"/>
      <c r="BA386">
        <f>VLOOKUP(A386,[1]ورقة2!A$3:X$1501,22,0)</f>
        <v>0</v>
      </c>
      <c r="BB386" s="232"/>
      <c r="BC386"/>
      <c r="BD386"/>
    </row>
    <row r="387" spans="1:59" x14ac:dyDescent="0.25">
      <c r="A387">
        <v>326556</v>
      </c>
      <c r="B387" s="125" t="s">
        <v>199</v>
      </c>
      <c r="C387"/>
      <c r="D387"/>
      <c r="E387"/>
      <c r="F387"/>
      <c r="G387"/>
      <c r="H387"/>
      <c r="I387"/>
      <c r="J387"/>
      <c r="K387"/>
      <c r="L387"/>
      <c r="M387"/>
      <c r="N387"/>
      <c r="O387"/>
      <c r="P387" t="s">
        <v>134</v>
      </c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 t="s">
        <v>134</v>
      </c>
      <c r="AJ387"/>
      <c r="AK387"/>
      <c r="AL387"/>
      <c r="AM387"/>
      <c r="AN387"/>
      <c r="AO387"/>
      <c r="AP387"/>
      <c r="AQ387" t="s">
        <v>134</v>
      </c>
      <c r="AR387"/>
      <c r="AS387"/>
      <c r="AT387" t="s">
        <v>134</v>
      </c>
      <c r="AU387"/>
      <c r="AV387"/>
      <c r="AW387"/>
      <c r="AX387"/>
      <c r="AY387" t="s">
        <v>134</v>
      </c>
      <c r="AZ387"/>
      <c r="BA387">
        <f>VLOOKUP(A387,[1]ورقة2!A$3:X$1501,22,0)</f>
        <v>0</v>
      </c>
      <c r="BB387" s="232"/>
      <c r="BC387"/>
      <c r="BD387"/>
    </row>
    <row r="388" spans="1:59" x14ac:dyDescent="0.25">
      <c r="A388">
        <v>326569</v>
      </c>
      <c r="B388" s="125" t="s">
        <v>199</v>
      </c>
      <c r="C388"/>
      <c r="D388"/>
      <c r="E388"/>
      <c r="F388"/>
      <c r="G388"/>
      <c r="H388"/>
      <c r="I388"/>
      <c r="J388"/>
      <c r="K388"/>
      <c r="L388"/>
      <c r="M388"/>
      <c r="N388" t="s">
        <v>131</v>
      </c>
      <c r="O388" t="s">
        <v>134</v>
      </c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 t="s">
        <v>134</v>
      </c>
      <c r="AH388"/>
      <c r="AI388"/>
      <c r="AJ388"/>
      <c r="AK388"/>
      <c r="AL388"/>
      <c r="AM388"/>
      <c r="AN388"/>
      <c r="AO388"/>
      <c r="AP388"/>
      <c r="AQ388" t="s">
        <v>134</v>
      </c>
      <c r="AR388"/>
      <c r="AS388"/>
      <c r="AT388"/>
      <c r="AU388"/>
      <c r="AV388"/>
      <c r="AW388"/>
      <c r="AX388"/>
      <c r="AY388" t="s">
        <v>134</v>
      </c>
      <c r="AZ388"/>
      <c r="BA388">
        <f>VLOOKUP(A388,[1]ورقة2!A$3:X$1501,22,0)</f>
        <v>0</v>
      </c>
      <c r="BB388" s="232"/>
      <c r="BC388"/>
      <c r="BD388"/>
    </row>
    <row r="389" spans="1:59" x14ac:dyDescent="0.25">
      <c r="A389">
        <v>326601</v>
      </c>
      <c r="B389" s="125" t="s">
        <v>199</v>
      </c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 t="s">
        <v>134</v>
      </c>
      <c r="AT389"/>
      <c r="AU389"/>
      <c r="AV389"/>
      <c r="AW389"/>
      <c r="AX389"/>
      <c r="AY389" t="s">
        <v>133</v>
      </c>
      <c r="AZ389"/>
      <c r="BA389" t="str">
        <f>VLOOKUP(A389,[1]ورقة2!A$3:X$1501,22,0)</f>
        <v>حرمان دورتين امتحانيتين - ف1 -22-23</v>
      </c>
      <c r="BB389" s="232"/>
      <c r="BC389"/>
      <c r="BD389"/>
    </row>
    <row r="390" spans="1:59" x14ac:dyDescent="0.25">
      <c r="A390">
        <v>326638</v>
      </c>
      <c r="B390" s="125" t="s">
        <v>199</v>
      </c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 t="s">
        <v>131</v>
      </c>
      <c r="AQ390" t="s">
        <v>133</v>
      </c>
      <c r="AR390"/>
      <c r="AS390"/>
      <c r="AT390" t="s">
        <v>134</v>
      </c>
      <c r="AU390" t="s">
        <v>133</v>
      </c>
      <c r="AV390"/>
      <c r="AW390" t="s">
        <v>131</v>
      </c>
      <c r="AX390" t="s">
        <v>133</v>
      </c>
      <c r="AY390" t="s">
        <v>134</v>
      </c>
      <c r="AZ390"/>
      <c r="BA390">
        <f>VLOOKUP(A390,[1]ورقة2!A$3:X$1501,22,0)</f>
        <v>0</v>
      </c>
      <c r="BB390" s="232"/>
      <c r="BC390"/>
      <c r="BD390"/>
    </row>
    <row r="391" spans="1:59" x14ac:dyDescent="0.25">
      <c r="A391">
        <v>326654</v>
      </c>
      <c r="B391" s="125" t="s">
        <v>199</v>
      </c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 t="s">
        <v>134</v>
      </c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>
        <f>VLOOKUP(A391,[1]ورقة2!A$3:X$1501,22,0)</f>
        <v>0</v>
      </c>
      <c r="BB391" s="232"/>
      <c r="BC391"/>
      <c r="BD391"/>
    </row>
    <row r="392" spans="1:59" x14ac:dyDescent="0.25">
      <c r="A392" s="262">
        <v>326655</v>
      </c>
      <c r="B392" s="125" t="s">
        <v>199</v>
      </c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 t="s">
        <v>133</v>
      </c>
      <c r="AI392"/>
      <c r="AJ392"/>
      <c r="AK392" t="s">
        <v>133</v>
      </c>
      <c r="AL392"/>
      <c r="AM392" t="s">
        <v>133</v>
      </c>
      <c r="AN392"/>
      <c r="AO392"/>
      <c r="AP392" t="s">
        <v>133</v>
      </c>
      <c r="AQ392"/>
      <c r="AR392"/>
      <c r="AS392"/>
      <c r="AT392"/>
      <c r="AU392" t="s">
        <v>133</v>
      </c>
      <c r="AV392"/>
      <c r="AW392" t="s">
        <v>133</v>
      </c>
      <c r="AX392"/>
      <c r="AY392" t="s">
        <v>133</v>
      </c>
      <c r="AZ392"/>
      <c r="BA392">
        <f>VLOOKUP(A392,[1]ورقة2!A$3:X$1501,22,0)</f>
        <v>0</v>
      </c>
      <c r="BB392" s="232"/>
      <c r="BC392"/>
      <c r="BD392"/>
    </row>
    <row r="393" spans="1:59" x14ac:dyDescent="0.25">
      <c r="A393">
        <v>326662</v>
      </c>
      <c r="B393" s="125" t="s">
        <v>199</v>
      </c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 t="s">
        <v>134</v>
      </c>
      <c r="AB393"/>
      <c r="AC393"/>
      <c r="AD393"/>
      <c r="AE393"/>
      <c r="AF393"/>
      <c r="AG393"/>
      <c r="AH393"/>
      <c r="AI393"/>
      <c r="AJ393"/>
      <c r="AK393" t="s">
        <v>134</v>
      </c>
      <c r="AL393"/>
      <c r="AM393"/>
      <c r="AN393"/>
      <c r="AO393"/>
      <c r="AP393"/>
      <c r="AQ393" t="s">
        <v>134</v>
      </c>
      <c r="AR393"/>
      <c r="AS393"/>
      <c r="AT393"/>
      <c r="AU393"/>
      <c r="AV393" t="s">
        <v>134</v>
      </c>
      <c r="AW393"/>
      <c r="AX393"/>
      <c r="AY393" t="s">
        <v>134</v>
      </c>
      <c r="AZ393"/>
      <c r="BA393">
        <f>VLOOKUP(A393,[1]ورقة2!A$3:X$1501,22,0)</f>
        <v>0</v>
      </c>
      <c r="BB393" s="240"/>
      <c r="BC393" s="240"/>
      <c r="BD393" s="240"/>
      <c r="BE393" s="240"/>
      <c r="BF393" s="240"/>
      <c r="BG393" s="240"/>
    </row>
    <row r="394" spans="1:59" x14ac:dyDescent="0.25">
      <c r="A394" s="233">
        <v>326670</v>
      </c>
      <c r="B394" s="125" t="s">
        <v>199</v>
      </c>
      <c r="C394" s="233"/>
      <c r="D394" s="233"/>
      <c r="E394" s="233"/>
      <c r="F394" s="233"/>
      <c r="G394" s="233"/>
      <c r="H394" s="233"/>
      <c r="I394" s="233"/>
      <c r="J394" s="233"/>
      <c r="K394" s="233"/>
      <c r="L394" s="233"/>
      <c r="M394" s="233"/>
      <c r="N394" s="233"/>
      <c r="O394" s="233"/>
      <c r="P394" s="233"/>
      <c r="Q394" s="233"/>
      <c r="R394" s="233"/>
      <c r="S394" s="233"/>
      <c r="T394" s="233"/>
      <c r="U394" s="233"/>
      <c r="V394" s="233"/>
      <c r="W394" s="233"/>
      <c r="X394" s="233"/>
      <c r="Y394" s="233"/>
      <c r="Z394" s="233"/>
      <c r="AA394" s="233"/>
      <c r="AB394" s="233"/>
      <c r="AC394" s="233"/>
      <c r="AD394" s="233"/>
      <c r="AE394" s="233"/>
      <c r="AF394" s="233"/>
      <c r="AG394" s="233" t="s">
        <v>200</v>
      </c>
      <c r="AH394" s="233"/>
      <c r="AI394" s="233"/>
      <c r="AJ394" s="233"/>
      <c r="AK394" s="233"/>
      <c r="AL394" s="233"/>
      <c r="AM394" s="233"/>
      <c r="AN394" s="233"/>
      <c r="AO394" s="233"/>
      <c r="AP394" s="233"/>
      <c r="AQ394" s="233" t="s">
        <v>200</v>
      </c>
      <c r="AR394" s="233" t="s">
        <v>200</v>
      </c>
      <c r="AS394" s="233"/>
      <c r="AT394" s="233" t="s">
        <v>200</v>
      </c>
      <c r="AU394" s="233" t="s">
        <v>200</v>
      </c>
      <c r="AV394" s="233"/>
      <c r="AW394" s="233" t="s">
        <v>200</v>
      </c>
      <c r="AX394" s="233" t="s">
        <v>200</v>
      </c>
      <c r="AY394" s="233" t="s">
        <v>200</v>
      </c>
      <c r="AZ394" s="233"/>
      <c r="BA394">
        <f>VLOOKUP(A394,[1]ورقة2!A$3:X$1501,22,0)</f>
        <v>0</v>
      </c>
      <c r="BB394" s="232"/>
      <c r="BC394"/>
      <c r="BD394"/>
    </row>
    <row r="395" spans="1:59" x14ac:dyDescent="0.25">
      <c r="A395">
        <v>326674</v>
      </c>
      <c r="B395" s="125" t="s">
        <v>199</v>
      </c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 t="s">
        <v>134</v>
      </c>
      <c r="AP395" t="s">
        <v>133</v>
      </c>
      <c r="AQ395" t="s">
        <v>133</v>
      </c>
      <c r="AR395"/>
      <c r="AS395"/>
      <c r="AT395"/>
      <c r="AU395"/>
      <c r="AV395"/>
      <c r="AW395"/>
      <c r="AX395" t="s">
        <v>133</v>
      </c>
      <c r="AY395"/>
      <c r="AZ395"/>
      <c r="BA395">
        <f>VLOOKUP(A395,[1]ورقة2!A$3:X$1501,22,0)</f>
        <v>0</v>
      </c>
      <c r="BB395" s="232"/>
      <c r="BC395"/>
      <c r="BD395"/>
    </row>
    <row r="396" spans="1:59" x14ac:dyDescent="0.25">
      <c r="A396">
        <v>326690</v>
      </c>
      <c r="B396" s="125" t="s">
        <v>199</v>
      </c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 t="s">
        <v>134</v>
      </c>
      <c r="AY396"/>
      <c r="AZ396"/>
      <c r="BA396">
        <f>VLOOKUP(A396,[1]ورقة2!A$3:X$1501,22,0)</f>
        <v>0</v>
      </c>
      <c r="BB396" s="232"/>
      <c r="BC396"/>
      <c r="BD396"/>
    </row>
    <row r="397" spans="1:59" x14ac:dyDescent="0.25">
      <c r="A397">
        <v>326756</v>
      </c>
      <c r="B397" s="125" t="s">
        <v>199</v>
      </c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 t="s">
        <v>200</v>
      </c>
      <c r="AR397"/>
      <c r="AS397"/>
      <c r="AT397"/>
      <c r="AU397"/>
      <c r="AV397"/>
      <c r="AW397"/>
      <c r="AX397"/>
      <c r="AY397"/>
      <c r="AZ397"/>
      <c r="BA397">
        <f>VLOOKUP(A397,[1]ورقة2!A$3:X$1501,22,0)</f>
        <v>0</v>
      </c>
      <c r="BB397" s="232"/>
      <c r="BC397"/>
      <c r="BD397"/>
    </row>
    <row r="398" spans="1:59" x14ac:dyDescent="0.25">
      <c r="A398" s="262">
        <v>326761</v>
      </c>
      <c r="B398" s="125" t="s">
        <v>199</v>
      </c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 t="s">
        <v>133</v>
      </c>
      <c r="AZ398"/>
      <c r="BA398">
        <f>VLOOKUP(A398,[1]ورقة2!A$3:X$1501,22,0)</f>
        <v>0</v>
      </c>
      <c r="BB398" s="232"/>
      <c r="BC398"/>
      <c r="BD398"/>
    </row>
    <row r="399" spans="1:59" x14ac:dyDescent="0.25">
      <c r="A399" s="233">
        <v>326769</v>
      </c>
      <c r="B399" s="125" t="s">
        <v>199</v>
      </c>
      <c r="C399" s="233"/>
      <c r="D399" s="233"/>
      <c r="E399" s="233"/>
      <c r="F399" s="233"/>
      <c r="G399" s="233"/>
      <c r="H399" s="233"/>
      <c r="I399" s="233"/>
      <c r="J399" s="233"/>
      <c r="K399" s="233"/>
      <c r="L399" s="233"/>
      <c r="M399" s="233"/>
      <c r="N399" s="233"/>
      <c r="O399" s="233"/>
      <c r="P399" s="233"/>
      <c r="Q399" s="233"/>
      <c r="R399" s="233"/>
      <c r="S399" s="233"/>
      <c r="T399" s="233"/>
      <c r="U399" s="233"/>
      <c r="V399" s="233"/>
      <c r="W399" s="233"/>
      <c r="X399" s="233"/>
      <c r="Y399" s="233"/>
      <c r="Z399" s="233"/>
      <c r="AA399" s="233"/>
      <c r="AB399" s="233"/>
      <c r="AC399" s="233"/>
      <c r="AD399" s="233"/>
      <c r="AE399" s="233"/>
      <c r="AF399" s="233"/>
      <c r="AG399" s="233"/>
      <c r="AH399" s="233"/>
      <c r="AI399" s="233"/>
      <c r="AJ399" s="233"/>
      <c r="AK399" s="233" t="s">
        <v>200</v>
      </c>
      <c r="AL399" s="233"/>
      <c r="AM399" s="233"/>
      <c r="AN399" s="233"/>
      <c r="AO399" s="233"/>
      <c r="AP399" s="233"/>
      <c r="AQ399" s="233"/>
      <c r="AR399" s="233"/>
      <c r="AS399" s="233"/>
      <c r="AT399" s="233"/>
      <c r="AU399" s="233"/>
      <c r="AV399" s="233"/>
      <c r="AW399" s="233"/>
      <c r="AX399" s="233"/>
      <c r="AY399" s="233" t="s">
        <v>200</v>
      </c>
      <c r="AZ399" s="233"/>
      <c r="BA399">
        <f>VLOOKUP(A399,[1]ورقة2!A$3:X$1501,22,0)</f>
        <v>0</v>
      </c>
      <c r="BB399" s="232"/>
      <c r="BC399"/>
      <c r="BD399"/>
    </row>
    <row r="400" spans="1:59" x14ac:dyDescent="0.25">
      <c r="A400">
        <v>326802</v>
      </c>
      <c r="B400" s="125" t="s">
        <v>199</v>
      </c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 t="s">
        <v>200</v>
      </c>
      <c r="AR400"/>
      <c r="AS400"/>
      <c r="AT400"/>
      <c r="AU400" t="s">
        <v>200</v>
      </c>
      <c r="AV400" t="s">
        <v>200</v>
      </c>
      <c r="AW400" t="s">
        <v>200</v>
      </c>
      <c r="AX400" t="s">
        <v>200</v>
      </c>
      <c r="AY400" t="s">
        <v>200</v>
      </c>
      <c r="AZ400" t="s">
        <v>200</v>
      </c>
      <c r="BA400" t="str">
        <f>VLOOKUP(A400,[1]ورقة2!A$3:X$1501,22,0)</f>
        <v>مستنفذ بنتيجة الفصل الأول للعام 2021-2022</v>
      </c>
      <c r="BB400" s="232"/>
      <c r="BC400"/>
      <c r="BD400"/>
    </row>
    <row r="401" spans="1:59" x14ac:dyDescent="0.25">
      <c r="A401">
        <v>326812</v>
      </c>
      <c r="B401" s="125" t="s">
        <v>199</v>
      </c>
      <c r="C401"/>
      <c r="D401"/>
      <c r="E401"/>
      <c r="F401"/>
      <c r="G401"/>
      <c r="H401" t="s">
        <v>134</v>
      </c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>
        <f>VLOOKUP(A401,[1]ورقة2!A$3:X$1501,22,0)</f>
        <v>0</v>
      </c>
      <c r="BB401" s="232"/>
      <c r="BC401"/>
      <c r="BD401"/>
    </row>
    <row r="402" spans="1:59" x14ac:dyDescent="0.25">
      <c r="A402">
        <v>326831</v>
      </c>
      <c r="B402" s="125" t="s">
        <v>199</v>
      </c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 t="s">
        <v>200</v>
      </c>
      <c r="AV402"/>
      <c r="AW402"/>
      <c r="AX402"/>
      <c r="AY402"/>
      <c r="AZ402"/>
      <c r="BA402">
        <f>VLOOKUP(A402,[1]ورقة2!A$3:X$1501,22,0)</f>
        <v>0</v>
      </c>
      <c r="BB402" s="232"/>
      <c r="BC402"/>
      <c r="BD402"/>
    </row>
    <row r="403" spans="1:59" x14ac:dyDescent="0.25">
      <c r="A403">
        <v>326857</v>
      </c>
      <c r="B403" s="125" t="s">
        <v>199</v>
      </c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 t="s">
        <v>134</v>
      </c>
      <c r="AR403"/>
      <c r="AS403"/>
      <c r="AT403"/>
      <c r="AU403"/>
      <c r="AV403"/>
      <c r="AW403"/>
      <c r="AX403"/>
      <c r="AY403"/>
      <c r="AZ403"/>
      <c r="BA403" t="str">
        <f>VLOOKUP(A403,[1]ورقة2!A$3:X$1501,22,0)</f>
        <v>حرمان دورتين امتحانيتين - ف1 -22-23</v>
      </c>
      <c r="BB403" s="232"/>
      <c r="BC403"/>
      <c r="BD403"/>
    </row>
    <row r="404" spans="1:59" x14ac:dyDescent="0.25">
      <c r="A404">
        <v>326872</v>
      </c>
      <c r="B404" s="125" t="s">
        <v>199</v>
      </c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 t="s">
        <v>131</v>
      </c>
      <c r="AQ404"/>
      <c r="AR404"/>
      <c r="AS404" t="s">
        <v>131</v>
      </c>
      <c r="AT404"/>
      <c r="AU404"/>
      <c r="AV404"/>
      <c r="AW404"/>
      <c r="AX404"/>
      <c r="AY404" t="s">
        <v>133</v>
      </c>
      <c r="AZ404" t="s">
        <v>131</v>
      </c>
      <c r="BA404">
        <f>VLOOKUP(A404,[1]ورقة2!A$3:X$1501,22,0)</f>
        <v>0</v>
      </c>
      <c r="BB404" s="232"/>
      <c r="BC404"/>
      <c r="BD404"/>
    </row>
    <row r="405" spans="1:59" x14ac:dyDescent="0.25">
      <c r="A405" s="233">
        <v>326875</v>
      </c>
      <c r="B405" s="125" t="s">
        <v>199</v>
      </c>
      <c r="C405" s="233"/>
      <c r="D405" s="233"/>
      <c r="E405" s="233"/>
      <c r="F405" s="233"/>
      <c r="G405" s="233" t="s">
        <v>133</v>
      </c>
      <c r="H405" s="233"/>
      <c r="I405" s="233"/>
      <c r="J405" s="233"/>
      <c r="K405" s="233"/>
      <c r="L405" s="233"/>
      <c r="M405" s="233"/>
      <c r="N405" s="233"/>
      <c r="O405" s="233"/>
      <c r="P405" s="233"/>
      <c r="Q405" s="233"/>
      <c r="R405" s="233"/>
      <c r="S405" s="233"/>
      <c r="T405" s="233"/>
      <c r="U405" s="233"/>
      <c r="V405" s="233"/>
      <c r="W405" s="233"/>
      <c r="X405" s="233"/>
      <c r="Y405" s="233"/>
      <c r="Z405" s="233"/>
      <c r="AA405" s="233"/>
      <c r="AB405" s="233"/>
      <c r="AC405" s="233"/>
      <c r="AD405" s="233"/>
      <c r="AE405" s="233"/>
      <c r="AF405" s="233"/>
      <c r="AG405" s="233"/>
      <c r="AH405" s="233"/>
      <c r="AI405" s="233"/>
      <c r="AJ405" s="233" t="s">
        <v>134</v>
      </c>
      <c r="AK405" s="233"/>
      <c r="AL405" s="233"/>
      <c r="AM405" s="233" t="s">
        <v>134</v>
      </c>
      <c r="AN405" s="233"/>
      <c r="AO405" s="233" t="s">
        <v>133</v>
      </c>
      <c r="AP405" s="233"/>
      <c r="AQ405" s="233" t="s">
        <v>133</v>
      </c>
      <c r="AR405" s="233"/>
      <c r="AS405" s="233"/>
      <c r="AT405" s="233"/>
      <c r="AU405" s="233"/>
      <c r="AV405" s="233" t="s">
        <v>133</v>
      </c>
      <c r="AW405" s="233" t="s">
        <v>133</v>
      </c>
      <c r="AX405" s="233"/>
      <c r="AY405" s="233"/>
      <c r="AZ405" s="233"/>
      <c r="BA405">
        <f>VLOOKUP(A405,[1]ورقة2!A$3:X$1501,22,0)</f>
        <v>0</v>
      </c>
      <c r="BB405" s="232"/>
      <c r="BC405"/>
      <c r="BD405"/>
    </row>
    <row r="406" spans="1:59" x14ac:dyDescent="0.25">
      <c r="A406" s="262">
        <v>326895</v>
      </c>
      <c r="B406" s="125" t="s">
        <v>199</v>
      </c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 t="s">
        <v>200</v>
      </c>
      <c r="AH406"/>
      <c r="AI406"/>
      <c r="AJ406"/>
      <c r="AK406"/>
      <c r="AL406"/>
      <c r="AM406"/>
      <c r="AN406"/>
      <c r="AO406"/>
      <c r="AP406"/>
      <c r="AQ406" t="s">
        <v>200</v>
      </c>
      <c r="AR406"/>
      <c r="AS406"/>
      <c r="AT406"/>
      <c r="AU406"/>
      <c r="AV406"/>
      <c r="AW406"/>
      <c r="AX406"/>
      <c r="AY406"/>
      <c r="AZ406"/>
      <c r="BA406" t="str">
        <f>VLOOKUP(A406,[1]ورقة2!A$3:X$1501,22,0)</f>
        <v>مستنفذ بنتيجة الفصل الثاني للعام 2021-2022</v>
      </c>
      <c r="BB406" s="232"/>
      <c r="BC406"/>
      <c r="BD406"/>
    </row>
    <row r="407" spans="1:59" x14ac:dyDescent="0.25">
      <c r="A407">
        <v>326901</v>
      </c>
      <c r="B407" s="125" t="s">
        <v>199</v>
      </c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 t="s">
        <v>134</v>
      </c>
      <c r="AQ407"/>
      <c r="AR407"/>
      <c r="AS407"/>
      <c r="AT407"/>
      <c r="AU407"/>
      <c r="AV407"/>
      <c r="AW407"/>
      <c r="AX407"/>
      <c r="AY407"/>
      <c r="AZ407"/>
      <c r="BA407">
        <f>VLOOKUP(A407,[1]ورقة2!A$3:X$1501,22,0)</f>
        <v>0</v>
      </c>
      <c r="BB407" s="232"/>
      <c r="BC407"/>
      <c r="BD407"/>
    </row>
    <row r="408" spans="1:59" x14ac:dyDescent="0.25">
      <c r="A408">
        <v>326916</v>
      </c>
      <c r="B408" s="125" t="s">
        <v>199</v>
      </c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 t="s">
        <v>200</v>
      </c>
      <c r="AP408" t="s">
        <v>200</v>
      </c>
      <c r="AQ408" t="s">
        <v>200</v>
      </c>
      <c r="AR408"/>
      <c r="AS408"/>
      <c r="AT408"/>
      <c r="AU408" t="s">
        <v>200</v>
      </c>
      <c r="AV408" t="s">
        <v>200</v>
      </c>
      <c r="AW408"/>
      <c r="AX408" t="s">
        <v>200</v>
      </c>
      <c r="AY408" t="s">
        <v>200</v>
      </c>
      <c r="AZ408"/>
      <c r="BA408" t="str">
        <f>VLOOKUP(A408,[1]ورقة2!A$3:X$1501,22,0)</f>
        <v>مستنفذ بنتيجة امتحانات الفصل الثاني للعام 2022-2023</v>
      </c>
      <c r="BB408" s="232"/>
      <c r="BC408"/>
      <c r="BD408"/>
    </row>
    <row r="409" spans="1:59" x14ac:dyDescent="0.25">
      <c r="A409">
        <v>326921</v>
      </c>
      <c r="B409" s="125" t="s">
        <v>199</v>
      </c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 t="s">
        <v>200</v>
      </c>
      <c r="AD409"/>
      <c r="AE409"/>
      <c r="AF409"/>
      <c r="AG409" t="s">
        <v>200</v>
      </c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>
        <f>VLOOKUP(A409,[1]ورقة2!A$3:X$1501,22,0)</f>
        <v>0</v>
      </c>
      <c r="BB409" s="232"/>
      <c r="BC409"/>
      <c r="BD409"/>
    </row>
    <row r="410" spans="1:59" x14ac:dyDescent="0.25">
      <c r="A410">
        <v>326929</v>
      </c>
      <c r="B410" s="125" t="s">
        <v>199</v>
      </c>
      <c r="C410"/>
      <c r="D410"/>
      <c r="E410"/>
      <c r="F410"/>
      <c r="G410"/>
      <c r="H410"/>
      <c r="I410"/>
      <c r="J410"/>
      <c r="K410"/>
      <c r="L410"/>
      <c r="M410"/>
      <c r="N410"/>
      <c r="O410"/>
      <c r="P410" t="s">
        <v>134</v>
      </c>
      <c r="Q410"/>
      <c r="R410"/>
      <c r="S410"/>
      <c r="T410"/>
      <c r="U410"/>
      <c r="V410"/>
      <c r="W410"/>
      <c r="X410"/>
      <c r="Y410"/>
      <c r="Z410" t="s">
        <v>134</v>
      </c>
      <c r="AA410"/>
      <c r="AB410"/>
      <c r="AC410"/>
      <c r="AD410"/>
      <c r="AE410"/>
      <c r="AF410"/>
      <c r="AG410" t="s">
        <v>134</v>
      </c>
      <c r="AH410"/>
      <c r="AI410"/>
      <c r="AJ410"/>
      <c r="AK410" t="s">
        <v>134</v>
      </c>
      <c r="AL410" t="s">
        <v>134</v>
      </c>
      <c r="AM410"/>
      <c r="AN410"/>
      <c r="AO410"/>
      <c r="AP410"/>
      <c r="AQ410" t="s">
        <v>134</v>
      </c>
      <c r="AR410"/>
      <c r="AS410"/>
      <c r="AT410"/>
      <c r="AU410"/>
      <c r="AV410"/>
      <c r="AW410" t="s">
        <v>134</v>
      </c>
      <c r="AX410"/>
      <c r="AY410" t="s">
        <v>134</v>
      </c>
      <c r="AZ410"/>
      <c r="BA410">
        <f>VLOOKUP(A410,[1]ورقة2!A$3:X$1501,22,0)</f>
        <v>0</v>
      </c>
      <c r="BB410" s="232"/>
      <c r="BC410"/>
      <c r="BD410"/>
    </row>
    <row r="411" spans="1:59" x14ac:dyDescent="0.25">
      <c r="A411">
        <v>326938</v>
      </c>
      <c r="B411" s="125" t="s">
        <v>199</v>
      </c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 t="s">
        <v>134</v>
      </c>
      <c r="AR411"/>
      <c r="AS411"/>
      <c r="AT411" t="s">
        <v>134</v>
      </c>
      <c r="AU411"/>
      <c r="AV411"/>
      <c r="AW411"/>
      <c r="AX411" t="s">
        <v>134</v>
      </c>
      <c r="AY411"/>
      <c r="AZ411"/>
      <c r="BA411">
        <f>VLOOKUP(A411,[1]ورقة2!A$3:X$1501,22,0)</f>
        <v>0</v>
      </c>
      <c r="BB411" s="232"/>
      <c r="BC411"/>
      <c r="BD411"/>
    </row>
    <row r="412" spans="1:59" x14ac:dyDescent="0.25">
      <c r="A412">
        <v>326952</v>
      </c>
      <c r="B412" s="125" t="s">
        <v>199</v>
      </c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 t="s">
        <v>200</v>
      </c>
      <c r="AQ412"/>
      <c r="AR412"/>
      <c r="AS412"/>
      <c r="AT412"/>
      <c r="AU412" t="s">
        <v>200</v>
      </c>
      <c r="AV412"/>
      <c r="AW412"/>
      <c r="AX412"/>
      <c r="AY412" t="s">
        <v>200</v>
      </c>
      <c r="AZ412" t="s">
        <v>200</v>
      </c>
      <c r="BA412" t="str">
        <f>VLOOKUP(A412,[1]ورقة2!A$3:X$1501,22,0)</f>
        <v>مستنفذ فصل أول 2022-2023</v>
      </c>
      <c r="BB412" s="240"/>
      <c r="BC412" s="240"/>
      <c r="BD412" s="240"/>
      <c r="BE412" s="240"/>
      <c r="BF412" s="240"/>
      <c r="BG412" s="240"/>
    </row>
    <row r="413" spans="1:59" x14ac:dyDescent="0.25">
      <c r="A413">
        <v>326991</v>
      </c>
      <c r="B413" s="125" t="s">
        <v>199</v>
      </c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 t="s">
        <v>200</v>
      </c>
      <c r="AD413"/>
      <c r="AE413"/>
      <c r="AF413"/>
      <c r="AG413" t="s">
        <v>200</v>
      </c>
      <c r="AH413"/>
      <c r="AI413"/>
      <c r="AJ413"/>
      <c r="AK413"/>
      <c r="AL413"/>
      <c r="AM413"/>
      <c r="AN413"/>
      <c r="AO413"/>
      <c r="AP413"/>
      <c r="AQ413" t="s">
        <v>200</v>
      </c>
      <c r="AR413"/>
      <c r="AS413"/>
      <c r="AT413" t="s">
        <v>200</v>
      </c>
      <c r="AU413"/>
      <c r="AV413" t="s">
        <v>200</v>
      </c>
      <c r="AW413"/>
      <c r="AX413"/>
      <c r="AY413"/>
      <c r="AZ413"/>
      <c r="BA413" t="str">
        <f>VLOOKUP(A413,[1]ورقة2!A$3:X$1501,22,0)</f>
        <v>مستنفذ بنتيجة الفصل الأول للعام 2022-2023</v>
      </c>
      <c r="BB413" s="232"/>
      <c r="BC413"/>
      <c r="BD413"/>
    </row>
    <row r="414" spans="1:59" x14ac:dyDescent="0.25">
      <c r="A414">
        <v>326997</v>
      </c>
      <c r="B414" s="125" t="s">
        <v>199</v>
      </c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 t="s">
        <v>134</v>
      </c>
      <c r="AI414"/>
      <c r="AJ414"/>
      <c r="AK414"/>
      <c r="AL414"/>
      <c r="AM414"/>
      <c r="AN414"/>
      <c r="AO414"/>
      <c r="AP414"/>
      <c r="AQ414"/>
      <c r="AR414"/>
      <c r="AS414"/>
      <c r="AT414" t="s">
        <v>134</v>
      </c>
      <c r="AU414"/>
      <c r="AV414" t="s">
        <v>133</v>
      </c>
      <c r="AW414" t="s">
        <v>133</v>
      </c>
      <c r="AX414"/>
      <c r="AY414"/>
      <c r="AZ414"/>
      <c r="BA414">
        <f>VLOOKUP(A414,[1]ورقة2!A$3:X$1501,22,0)</f>
        <v>0</v>
      </c>
      <c r="BB414" s="232"/>
      <c r="BC414"/>
      <c r="BD414"/>
    </row>
    <row r="415" spans="1:59" x14ac:dyDescent="0.25">
      <c r="A415" s="262">
        <v>327002</v>
      </c>
      <c r="B415" s="125" t="s">
        <v>199</v>
      </c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 t="s">
        <v>200</v>
      </c>
      <c r="AR415"/>
      <c r="AS415"/>
      <c r="AT415"/>
      <c r="AU415"/>
      <c r="AV415"/>
      <c r="AW415"/>
      <c r="AX415"/>
      <c r="AY415"/>
      <c r="AZ415"/>
      <c r="BA415" t="str">
        <f>VLOOKUP(A415,[1]ورقة2!A$3:X$1501,22,0)</f>
        <v>مستنفذ فصل أول 2022-2023</v>
      </c>
      <c r="BB415" s="232"/>
      <c r="BC415"/>
      <c r="BD415"/>
    </row>
    <row r="416" spans="1:59" x14ac:dyDescent="0.25">
      <c r="A416">
        <v>327034</v>
      </c>
      <c r="B416" s="125" t="s">
        <v>199</v>
      </c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 t="s">
        <v>134</v>
      </c>
      <c r="AN416"/>
      <c r="AO416"/>
      <c r="AP416"/>
      <c r="AQ416"/>
      <c r="AR416"/>
      <c r="AS416"/>
      <c r="AT416"/>
      <c r="AU416"/>
      <c r="AV416"/>
      <c r="AW416"/>
      <c r="AX416"/>
      <c r="AY416" t="s">
        <v>134</v>
      </c>
      <c r="AZ416"/>
      <c r="BA416">
        <f>VLOOKUP(A416,[1]ورقة2!A$3:X$1501,22,0)</f>
        <v>0</v>
      </c>
      <c r="BB416" s="232"/>
      <c r="BC416"/>
      <c r="BD416"/>
    </row>
    <row r="417" spans="1:56" x14ac:dyDescent="0.25">
      <c r="A417">
        <v>327042</v>
      </c>
      <c r="B417" s="125" t="s">
        <v>199</v>
      </c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 t="s">
        <v>134</v>
      </c>
      <c r="AH417"/>
      <c r="AI417"/>
      <c r="AJ417"/>
      <c r="AK417"/>
      <c r="AL417" t="s">
        <v>134</v>
      </c>
      <c r="AM417"/>
      <c r="AN417"/>
      <c r="AO417"/>
      <c r="AP417"/>
      <c r="AQ417"/>
      <c r="AR417"/>
      <c r="AS417"/>
      <c r="AT417"/>
      <c r="AU417"/>
      <c r="AV417"/>
      <c r="AW417"/>
      <c r="AX417"/>
      <c r="AY417" t="s">
        <v>134</v>
      </c>
      <c r="AZ417"/>
      <c r="BA417">
        <f>VLOOKUP(A417,[1]ورقة2!A$3:X$1501,22,0)</f>
        <v>0</v>
      </c>
      <c r="BB417" s="232"/>
      <c r="BC417"/>
      <c r="BD417"/>
    </row>
    <row r="418" spans="1:56" x14ac:dyDescent="0.25">
      <c r="A418">
        <v>327045</v>
      </c>
      <c r="B418" s="125" t="s">
        <v>199</v>
      </c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 t="s">
        <v>134</v>
      </c>
      <c r="AQ418"/>
      <c r="AR418"/>
      <c r="AS418"/>
      <c r="AT418"/>
      <c r="AU418"/>
      <c r="AV418"/>
      <c r="AW418"/>
      <c r="AX418"/>
      <c r="AY418"/>
      <c r="AZ418"/>
      <c r="BA418">
        <f>VLOOKUP(A418,[1]ورقة2!A$3:X$1501,22,0)</f>
        <v>0</v>
      </c>
      <c r="BB418" s="232"/>
      <c r="BC418"/>
      <c r="BD418"/>
    </row>
    <row r="419" spans="1:56" x14ac:dyDescent="0.25">
      <c r="A419">
        <v>327057</v>
      </c>
      <c r="B419" s="125" t="s">
        <v>199</v>
      </c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 t="s">
        <v>131</v>
      </c>
      <c r="AI419"/>
      <c r="AJ419"/>
      <c r="AK419"/>
      <c r="AL419" t="s">
        <v>131</v>
      </c>
      <c r="AM419"/>
      <c r="AN419" t="s">
        <v>131</v>
      </c>
      <c r="AO419"/>
      <c r="AP419"/>
      <c r="AQ419" t="s">
        <v>133</v>
      </c>
      <c r="AR419"/>
      <c r="AS419"/>
      <c r="AT419"/>
      <c r="AU419" t="s">
        <v>133</v>
      </c>
      <c r="AV419"/>
      <c r="AW419" t="s">
        <v>134</v>
      </c>
      <c r="AX419" t="s">
        <v>131</v>
      </c>
      <c r="AY419"/>
      <c r="AZ419"/>
      <c r="BA419">
        <f>VLOOKUP(A419,[1]ورقة2!A$3:X$1501,22,0)</f>
        <v>0</v>
      </c>
      <c r="BB419" s="232"/>
      <c r="BC419"/>
      <c r="BD419"/>
    </row>
    <row r="420" spans="1:56" x14ac:dyDescent="0.25">
      <c r="A420">
        <v>327082</v>
      </c>
      <c r="B420" s="125" t="s">
        <v>199</v>
      </c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 t="s">
        <v>200</v>
      </c>
      <c r="AH420"/>
      <c r="AI420"/>
      <c r="AJ420"/>
      <c r="AK420"/>
      <c r="AL420"/>
      <c r="AM420"/>
      <c r="AN420"/>
      <c r="AO420"/>
      <c r="AP420" t="s">
        <v>200</v>
      </c>
      <c r="AQ420"/>
      <c r="AR420"/>
      <c r="AS420"/>
      <c r="AT420"/>
      <c r="AU420"/>
      <c r="AV420"/>
      <c r="AW420"/>
      <c r="AX420"/>
      <c r="AY420"/>
      <c r="AZ420"/>
      <c r="BA420">
        <f>VLOOKUP(A420,[1]ورقة2!A$3:X$1501,22,0)</f>
        <v>0</v>
      </c>
      <c r="BB420" s="232"/>
      <c r="BC420"/>
      <c r="BD420"/>
    </row>
    <row r="421" spans="1:56" x14ac:dyDescent="0.25">
      <c r="A421">
        <v>327093</v>
      </c>
      <c r="B421" s="125" t="s">
        <v>199</v>
      </c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 t="s">
        <v>134</v>
      </c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 t="s">
        <v>134</v>
      </c>
      <c r="AQ421" t="s">
        <v>134</v>
      </c>
      <c r="AR421"/>
      <c r="AS421"/>
      <c r="AT421"/>
      <c r="AU421"/>
      <c r="AV421"/>
      <c r="AW421"/>
      <c r="AX421" t="s">
        <v>134</v>
      </c>
      <c r="AY421" t="s">
        <v>134</v>
      </c>
      <c r="AZ421" t="s">
        <v>134</v>
      </c>
      <c r="BA421">
        <f>VLOOKUP(A421,[1]ورقة2!A$3:X$1501,22,0)</f>
        <v>0</v>
      </c>
      <c r="BB421" s="232"/>
      <c r="BC421"/>
      <c r="BD421"/>
    </row>
    <row r="422" spans="1:56" x14ac:dyDescent="0.25">
      <c r="A422">
        <v>327098</v>
      </c>
      <c r="B422" s="125" t="s">
        <v>199</v>
      </c>
      <c r="C422"/>
      <c r="D422"/>
      <c r="E422"/>
      <c r="F422"/>
      <c r="G422"/>
      <c r="H422"/>
      <c r="I422"/>
      <c r="J422"/>
      <c r="K422" t="s">
        <v>200</v>
      </c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 t="s">
        <v>200</v>
      </c>
      <c r="AV422" t="s">
        <v>200</v>
      </c>
      <c r="AW422" t="s">
        <v>200</v>
      </c>
      <c r="AX422" t="s">
        <v>200</v>
      </c>
      <c r="AY422"/>
      <c r="AZ422"/>
      <c r="BA422">
        <f>VLOOKUP(A422,[1]ورقة2!A$3:X$1501,22,0)</f>
        <v>0</v>
      </c>
      <c r="BB422" s="232"/>
      <c r="BC422"/>
      <c r="BD422"/>
    </row>
    <row r="423" spans="1:56" x14ac:dyDescent="0.25">
      <c r="A423" s="233">
        <v>327116</v>
      </c>
      <c r="B423" s="125" t="s">
        <v>199</v>
      </c>
      <c r="C423" s="233"/>
      <c r="D423" s="233"/>
      <c r="E423" s="233"/>
      <c r="F423" s="233"/>
      <c r="G423" s="233"/>
      <c r="H423" s="233"/>
      <c r="I423" s="233"/>
      <c r="J423" s="233"/>
      <c r="K423" s="233"/>
      <c r="L423" s="233"/>
      <c r="M423" s="233"/>
      <c r="N423" s="233"/>
      <c r="O423" s="233"/>
      <c r="P423" s="233"/>
      <c r="Q423" s="233"/>
      <c r="R423" s="233"/>
      <c r="S423" s="233"/>
      <c r="T423" s="233"/>
      <c r="U423" s="233"/>
      <c r="V423" s="233"/>
      <c r="W423" s="233"/>
      <c r="X423" s="233"/>
      <c r="Y423" s="233"/>
      <c r="Z423" s="233"/>
      <c r="AA423" s="233"/>
      <c r="AB423" s="233"/>
      <c r="AC423" s="233" t="s">
        <v>134</v>
      </c>
      <c r="AD423" s="233"/>
      <c r="AE423" s="233"/>
      <c r="AF423" s="233"/>
      <c r="AG423" s="233"/>
      <c r="AH423" s="233"/>
      <c r="AI423" s="233"/>
      <c r="AJ423" s="233"/>
      <c r="AK423" s="233"/>
      <c r="AL423" s="233"/>
      <c r="AM423" s="233"/>
      <c r="AN423" s="233"/>
      <c r="AO423" s="233"/>
      <c r="AP423" s="233"/>
      <c r="AQ423" s="233" t="s">
        <v>134</v>
      </c>
      <c r="AR423" s="233"/>
      <c r="AS423" s="233"/>
      <c r="AT423" s="233"/>
      <c r="AU423" s="233"/>
      <c r="AV423" s="233"/>
      <c r="AW423" s="233" t="s">
        <v>134</v>
      </c>
      <c r="AX423" s="233"/>
      <c r="AY423" s="233"/>
      <c r="AZ423" s="233"/>
      <c r="BA423">
        <f>VLOOKUP(A423,[1]ورقة2!A$3:X$1501,22,0)</f>
        <v>0</v>
      </c>
      <c r="BB423" s="232"/>
      <c r="BC423"/>
      <c r="BD423"/>
    </row>
    <row r="424" spans="1:56" x14ac:dyDescent="0.25">
      <c r="A424">
        <v>327124</v>
      </c>
      <c r="B424" s="125" t="s">
        <v>199</v>
      </c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 t="s">
        <v>200</v>
      </c>
      <c r="BA424" t="str">
        <f>VLOOKUP(A424,[1]ورقة2!A$3:X$1501,22,0)</f>
        <v>مستنفذ بنتيجة الفصل الأول للعام 2022-2023</v>
      </c>
      <c r="BB424" s="232"/>
      <c r="BC424"/>
      <c r="BD424"/>
    </row>
    <row r="425" spans="1:56" x14ac:dyDescent="0.25">
      <c r="A425" s="262">
        <v>327160</v>
      </c>
      <c r="B425" s="125" t="s">
        <v>199</v>
      </c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 t="s">
        <v>133</v>
      </c>
      <c r="AH425"/>
      <c r="AI425" t="s">
        <v>133</v>
      </c>
      <c r="AJ425"/>
      <c r="AK425"/>
      <c r="AL425"/>
      <c r="AM425"/>
      <c r="AN425"/>
      <c r="AO425"/>
      <c r="AP425"/>
      <c r="AQ425" t="s">
        <v>133</v>
      </c>
      <c r="AR425"/>
      <c r="AS425"/>
      <c r="AT425"/>
      <c r="AU425"/>
      <c r="AV425"/>
      <c r="AW425" t="s">
        <v>133</v>
      </c>
      <c r="AX425"/>
      <c r="AY425" t="s">
        <v>133</v>
      </c>
      <c r="AZ425"/>
      <c r="BA425">
        <f>VLOOKUP(A425,[1]ورقة2!A$3:X$1501,22,0)</f>
        <v>0</v>
      </c>
      <c r="BB425" s="232"/>
      <c r="BC425"/>
      <c r="BD425"/>
    </row>
    <row r="426" spans="1:56" x14ac:dyDescent="0.25">
      <c r="A426">
        <v>327178</v>
      </c>
      <c r="B426" s="125" t="s">
        <v>199</v>
      </c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 t="s">
        <v>134</v>
      </c>
      <c r="AQ426"/>
      <c r="AR426"/>
      <c r="AS426"/>
      <c r="AT426"/>
      <c r="AU426"/>
      <c r="AV426"/>
      <c r="AW426"/>
      <c r="AX426"/>
      <c r="AY426" t="s">
        <v>134</v>
      </c>
      <c r="AZ426"/>
      <c r="BA426">
        <f>VLOOKUP(A426,[1]ورقة2!A$3:X$1501,22,0)</f>
        <v>0</v>
      </c>
      <c r="BB426" s="232"/>
      <c r="BC426"/>
      <c r="BD426"/>
    </row>
    <row r="427" spans="1:56" x14ac:dyDescent="0.25">
      <c r="A427" s="262">
        <v>327195</v>
      </c>
      <c r="B427" s="125" t="s">
        <v>199</v>
      </c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 t="s">
        <v>133</v>
      </c>
      <c r="AZ427"/>
      <c r="BA427">
        <f>VLOOKUP(A427,[1]ورقة2!A$3:X$1501,22,0)</f>
        <v>0</v>
      </c>
      <c r="BB427" s="232"/>
      <c r="BC427"/>
      <c r="BD427"/>
    </row>
    <row r="428" spans="1:56" x14ac:dyDescent="0.25">
      <c r="A428">
        <v>327198</v>
      </c>
      <c r="B428" s="125" t="s">
        <v>199</v>
      </c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 t="s">
        <v>134</v>
      </c>
      <c r="AQ428"/>
      <c r="AR428"/>
      <c r="AS428"/>
      <c r="AT428"/>
      <c r="AU428"/>
      <c r="AV428"/>
      <c r="AW428"/>
      <c r="AX428"/>
      <c r="AY428"/>
      <c r="AZ428"/>
      <c r="BA428">
        <f>VLOOKUP(A428,[1]ورقة2!A$3:X$1501,22,0)</f>
        <v>0</v>
      </c>
      <c r="BB428" s="232"/>
      <c r="BC428"/>
      <c r="BD428"/>
    </row>
    <row r="429" spans="1:56" x14ac:dyDescent="0.25">
      <c r="A429">
        <v>327221</v>
      </c>
      <c r="B429" s="125" t="s">
        <v>199</v>
      </c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 t="s">
        <v>131</v>
      </c>
      <c r="AL429"/>
      <c r="AM429"/>
      <c r="AN429"/>
      <c r="AO429"/>
      <c r="AP429" t="s">
        <v>133</v>
      </c>
      <c r="AQ429" t="s">
        <v>133</v>
      </c>
      <c r="AR429"/>
      <c r="AS429" t="s">
        <v>131</v>
      </c>
      <c r="AT429"/>
      <c r="AU429" t="s">
        <v>133</v>
      </c>
      <c r="AV429"/>
      <c r="AW429"/>
      <c r="AX429"/>
      <c r="AY429"/>
      <c r="AZ429"/>
      <c r="BA429">
        <f>VLOOKUP(A429,[1]ورقة2!A$3:X$1501,22,0)</f>
        <v>0</v>
      </c>
      <c r="BB429" s="232"/>
      <c r="BC429"/>
      <c r="BD429"/>
    </row>
    <row r="430" spans="1:56" x14ac:dyDescent="0.25">
      <c r="A430">
        <v>327246</v>
      </c>
      <c r="B430" s="125" t="s">
        <v>199</v>
      </c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 t="s">
        <v>134</v>
      </c>
      <c r="AA430"/>
      <c r="AB430"/>
      <c r="AC430" t="s">
        <v>134</v>
      </c>
      <c r="AD430"/>
      <c r="AE430"/>
      <c r="AF430"/>
      <c r="AG430" t="s">
        <v>134</v>
      </c>
      <c r="AH430"/>
      <c r="AI430"/>
      <c r="AJ430"/>
      <c r="AK430"/>
      <c r="AL430"/>
      <c r="AM430"/>
      <c r="AN430"/>
      <c r="AO430"/>
      <c r="AP430" t="s">
        <v>134</v>
      </c>
      <c r="AQ430" t="s">
        <v>134</v>
      </c>
      <c r="AR430"/>
      <c r="AS430"/>
      <c r="AT430"/>
      <c r="AU430"/>
      <c r="AV430"/>
      <c r="AW430"/>
      <c r="AX430"/>
      <c r="AY430" t="s">
        <v>134</v>
      </c>
      <c r="AZ430"/>
      <c r="BA430">
        <f>VLOOKUP(A430,[1]ورقة2!A$3:X$1501,22,0)</f>
        <v>0</v>
      </c>
      <c r="BB430" s="232"/>
      <c r="BC430"/>
      <c r="BD430"/>
    </row>
    <row r="431" spans="1:56" x14ac:dyDescent="0.25">
      <c r="A431">
        <v>327269</v>
      </c>
      <c r="B431" s="125" t="s">
        <v>199</v>
      </c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 t="s">
        <v>200</v>
      </c>
      <c r="Y431"/>
      <c r="Z431"/>
      <c r="AA431"/>
      <c r="AB431"/>
      <c r="AC431"/>
      <c r="AD431" t="s">
        <v>200</v>
      </c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 t="s">
        <v>200</v>
      </c>
      <c r="AS431"/>
      <c r="AT431" t="s">
        <v>200</v>
      </c>
      <c r="AU431"/>
      <c r="AV431" t="s">
        <v>200</v>
      </c>
      <c r="AW431"/>
      <c r="AX431"/>
      <c r="AY431"/>
      <c r="AZ431"/>
      <c r="BA431">
        <f>VLOOKUP(A431,[1]ورقة2!A$3:X$1501,22,0)</f>
        <v>0</v>
      </c>
      <c r="BB431" s="232"/>
      <c r="BC431"/>
      <c r="BD431"/>
    </row>
    <row r="432" spans="1:56" x14ac:dyDescent="0.25">
      <c r="A432">
        <v>327274</v>
      </c>
      <c r="B432" s="125" t="s">
        <v>199</v>
      </c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 t="s">
        <v>134</v>
      </c>
      <c r="AW432"/>
      <c r="AX432" t="s">
        <v>134</v>
      </c>
      <c r="AY432"/>
      <c r="AZ432"/>
      <c r="BA432">
        <f>VLOOKUP(A432,[1]ورقة2!A$3:X$1501,22,0)</f>
        <v>0</v>
      </c>
      <c r="BB432" s="232"/>
      <c r="BC432"/>
      <c r="BD432"/>
    </row>
    <row r="433" spans="1:56" x14ac:dyDescent="0.25">
      <c r="A433">
        <v>327302</v>
      </c>
      <c r="B433" s="125" t="s">
        <v>199</v>
      </c>
      <c r="C433"/>
      <c r="D433"/>
      <c r="E433"/>
      <c r="F433"/>
      <c r="G433"/>
      <c r="H433"/>
      <c r="I433"/>
      <c r="J433"/>
      <c r="K433"/>
      <c r="L433"/>
      <c r="M433"/>
      <c r="N433" t="s">
        <v>134</v>
      </c>
      <c r="O433"/>
      <c r="P433"/>
      <c r="Q433"/>
      <c r="R433"/>
      <c r="S433"/>
      <c r="T433"/>
      <c r="U433"/>
      <c r="V433"/>
      <c r="W433"/>
      <c r="X433"/>
      <c r="Y433"/>
      <c r="Z433"/>
      <c r="AA433" t="s">
        <v>134</v>
      </c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>
        <f>VLOOKUP(A433,[1]ورقة2!A$3:X$1501,22,0)</f>
        <v>0</v>
      </c>
      <c r="BB433" s="232"/>
      <c r="BC433"/>
      <c r="BD433"/>
    </row>
    <row r="434" spans="1:56" x14ac:dyDescent="0.25">
      <c r="A434">
        <v>327321</v>
      </c>
      <c r="B434" s="125" t="s">
        <v>199</v>
      </c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 t="s">
        <v>133</v>
      </c>
      <c r="AH434"/>
      <c r="AI434"/>
      <c r="AJ434"/>
      <c r="AK434"/>
      <c r="AL434"/>
      <c r="AM434"/>
      <c r="AN434"/>
      <c r="AO434"/>
      <c r="AP434" t="s">
        <v>133</v>
      </c>
      <c r="AQ434"/>
      <c r="AR434"/>
      <c r="AS434"/>
      <c r="AT434"/>
      <c r="AU434"/>
      <c r="AV434"/>
      <c r="AW434"/>
      <c r="AX434" t="s">
        <v>134</v>
      </c>
      <c r="AY434"/>
      <c r="AZ434"/>
      <c r="BA434">
        <f>VLOOKUP(A434,[1]ورقة2!A$3:X$1501,22,0)</f>
        <v>0</v>
      </c>
      <c r="BB434" s="232"/>
      <c r="BC434"/>
      <c r="BD434"/>
    </row>
    <row r="435" spans="1:56" x14ac:dyDescent="0.25">
      <c r="A435" s="262">
        <v>327331</v>
      </c>
      <c r="B435" s="125" t="s">
        <v>199</v>
      </c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 t="s">
        <v>133</v>
      </c>
      <c r="AD435"/>
      <c r="AE435"/>
      <c r="AF435"/>
      <c r="AG435"/>
      <c r="AH435"/>
      <c r="AI435"/>
      <c r="AJ435"/>
      <c r="AK435" t="s">
        <v>133</v>
      </c>
      <c r="AL435"/>
      <c r="AM435"/>
      <c r="AN435"/>
      <c r="AO435"/>
      <c r="AP435"/>
      <c r="AQ435"/>
      <c r="AR435"/>
      <c r="AS435"/>
      <c r="AT435"/>
      <c r="AU435"/>
      <c r="AV435"/>
      <c r="AW435"/>
      <c r="AX435" t="s">
        <v>133</v>
      </c>
      <c r="AY435"/>
      <c r="AZ435"/>
      <c r="BA435">
        <f>VLOOKUP(A435,[1]ورقة2!A$3:X$1501,22,0)</f>
        <v>0</v>
      </c>
      <c r="BB435" s="232"/>
      <c r="BC435"/>
      <c r="BD435"/>
    </row>
    <row r="436" spans="1:56" x14ac:dyDescent="0.25">
      <c r="A436">
        <v>327388</v>
      </c>
      <c r="B436" s="125" t="s">
        <v>199</v>
      </c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 t="s">
        <v>200</v>
      </c>
      <c r="AH436"/>
      <c r="AI436"/>
      <c r="AJ436"/>
      <c r="AK436"/>
      <c r="AL436"/>
      <c r="AM436"/>
      <c r="AN436"/>
      <c r="AO436" t="s">
        <v>200</v>
      </c>
      <c r="AP436"/>
      <c r="AQ436" t="s">
        <v>200</v>
      </c>
      <c r="AR436"/>
      <c r="AS436"/>
      <c r="AT436"/>
      <c r="AU436" t="s">
        <v>200</v>
      </c>
      <c r="AV436" t="s">
        <v>200</v>
      </c>
      <c r="AW436" t="s">
        <v>200</v>
      </c>
      <c r="AX436"/>
      <c r="AY436" t="s">
        <v>200</v>
      </c>
      <c r="AZ436"/>
      <c r="BA436" t="str">
        <f>VLOOKUP(A436,[1]ورقة2!A$3:X$1501,22,0)</f>
        <v>مستنفذ بنتيجة الفصل الثاني للعام 2021-2022</v>
      </c>
      <c r="BB436" s="232"/>
      <c r="BC436"/>
      <c r="BD436"/>
    </row>
    <row r="437" spans="1:56" x14ac:dyDescent="0.25">
      <c r="A437">
        <v>327394</v>
      </c>
      <c r="B437" s="125" t="s">
        <v>199</v>
      </c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 t="s">
        <v>131</v>
      </c>
      <c r="AP437" t="s">
        <v>131</v>
      </c>
      <c r="AQ437"/>
      <c r="AR437"/>
      <c r="AS437" t="s">
        <v>133</v>
      </c>
      <c r="AT437"/>
      <c r="AU437" t="s">
        <v>133</v>
      </c>
      <c r="AV437" t="s">
        <v>134</v>
      </c>
      <c r="AW437"/>
      <c r="AX437" t="s">
        <v>134</v>
      </c>
      <c r="AY437"/>
      <c r="AZ437" t="s">
        <v>134</v>
      </c>
      <c r="BA437">
        <f>VLOOKUP(A437,[1]ورقة2!A$3:X$1501,22,0)</f>
        <v>0</v>
      </c>
      <c r="BB437" s="232"/>
      <c r="BC437"/>
      <c r="BD437"/>
    </row>
    <row r="438" spans="1:56" x14ac:dyDescent="0.25">
      <c r="A438">
        <v>327407</v>
      </c>
      <c r="B438" s="125" t="s">
        <v>199</v>
      </c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 t="s">
        <v>134</v>
      </c>
      <c r="AH438"/>
      <c r="AI438"/>
      <c r="AJ438"/>
      <c r="AK438"/>
      <c r="AL438"/>
      <c r="AM438"/>
      <c r="AN438"/>
      <c r="AO438"/>
      <c r="AP438" t="s">
        <v>134</v>
      </c>
      <c r="AQ438" t="s">
        <v>134</v>
      </c>
      <c r="AR438"/>
      <c r="AS438"/>
      <c r="AT438"/>
      <c r="AU438"/>
      <c r="AV438"/>
      <c r="AW438"/>
      <c r="AX438"/>
      <c r="AY438" t="s">
        <v>134</v>
      </c>
      <c r="AZ438"/>
      <c r="BA438">
        <f>VLOOKUP(A438,[1]ورقة2!A$3:X$1501,22,0)</f>
        <v>0</v>
      </c>
      <c r="BB438" s="232"/>
      <c r="BC438"/>
      <c r="BD438"/>
    </row>
    <row r="439" spans="1:56" x14ac:dyDescent="0.25">
      <c r="A439">
        <v>327408</v>
      </c>
      <c r="B439" s="125" t="s">
        <v>199</v>
      </c>
      <c r="C439"/>
      <c r="D439"/>
      <c r="E439"/>
      <c r="F439"/>
      <c r="G439"/>
      <c r="H439"/>
      <c r="I439"/>
      <c r="J439"/>
      <c r="K439"/>
      <c r="L439"/>
      <c r="M439"/>
      <c r="N439" t="s">
        <v>134</v>
      </c>
      <c r="O439"/>
      <c r="P439"/>
      <c r="Q439"/>
      <c r="R439"/>
      <c r="S439"/>
      <c r="T439"/>
      <c r="U439"/>
      <c r="V439" t="s">
        <v>134</v>
      </c>
      <c r="W439"/>
      <c r="X439"/>
      <c r="Y439"/>
      <c r="Z439"/>
      <c r="AA439" t="s">
        <v>134</v>
      </c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 t="s">
        <v>134</v>
      </c>
      <c r="AR439"/>
      <c r="AS439"/>
      <c r="AT439"/>
      <c r="AU439"/>
      <c r="AV439"/>
      <c r="AW439"/>
      <c r="AX439"/>
      <c r="AY439" t="s">
        <v>134</v>
      </c>
      <c r="AZ439"/>
      <c r="BA439">
        <f>VLOOKUP(A439,[1]ورقة2!A$3:X$1501,22,0)</f>
        <v>0</v>
      </c>
      <c r="BB439" s="232"/>
      <c r="BC439"/>
      <c r="BD439"/>
    </row>
    <row r="440" spans="1:56" x14ac:dyDescent="0.25">
      <c r="A440" s="233">
        <v>327455</v>
      </c>
      <c r="B440" s="125" t="s">
        <v>199</v>
      </c>
      <c r="C440" s="233"/>
      <c r="D440" s="233"/>
      <c r="E440" s="233"/>
      <c r="F440" s="233"/>
      <c r="G440" s="233"/>
      <c r="H440" s="233"/>
      <c r="I440" s="233"/>
      <c r="J440" s="233"/>
      <c r="K440" s="233"/>
      <c r="L440" s="233"/>
      <c r="M440" s="233"/>
      <c r="N440" s="233"/>
      <c r="O440" s="233"/>
      <c r="P440" s="233"/>
      <c r="Q440" s="233"/>
      <c r="R440" s="233"/>
      <c r="S440" s="233"/>
      <c r="T440" s="233"/>
      <c r="U440" s="233"/>
      <c r="V440" s="233"/>
      <c r="W440" s="233"/>
      <c r="X440" s="233"/>
      <c r="Y440" s="233"/>
      <c r="Z440" s="233"/>
      <c r="AA440" s="233"/>
      <c r="AB440" s="233"/>
      <c r="AC440" s="233"/>
      <c r="AD440" s="233"/>
      <c r="AE440" s="233"/>
      <c r="AF440" s="233"/>
      <c r="AG440" s="233"/>
      <c r="AH440" s="233"/>
      <c r="AI440" s="233"/>
      <c r="AJ440" s="233"/>
      <c r="AK440" s="233"/>
      <c r="AL440" s="233"/>
      <c r="AM440" s="233"/>
      <c r="AN440" s="233"/>
      <c r="AO440" s="233"/>
      <c r="AP440" s="233" t="s">
        <v>200</v>
      </c>
      <c r="AQ440" s="233"/>
      <c r="AR440" s="233"/>
      <c r="AS440" s="233"/>
      <c r="AT440" s="233" t="s">
        <v>200</v>
      </c>
      <c r="AU440" s="233"/>
      <c r="AV440" s="233"/>
      <c r="AW440" s="233"/>
      <c r="AX440" s="233"/>
      <c r="AY440" s="233" t="s">
        <v>200</v>
      </c>
      <c r="AZ440" s="233"/>
      <c r="BA440">
        <f>VLOOKUP(A440,[1]ورقة2!A$3:X$1501,22,0)</f>
        <v>0</v>
      </c>
      <c r="BB440" s="232"/>
      <c r="BC440"/>
      <c r="BD440"/>
    </row>
    <row r="441" spans="1:56" x14ac:dyDescent="0.25">
      <c r="A441" s="262">
        <v>327467</v>
      </c>
      <c r="B441" s="125" t="s">
        <v>199</v>
      </c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 t="s">
        <v>200</v>
      </c>
      <c r="AH441"/>
      <c r="AI441"/>
      <c r="AJ441"/>
      <c r="AK441"/>
      <c r="AL441"/>
      <c r="AM441"/>
      <c r="AN441"/>
      <c r="AO441"/>
      <c r="AP441" t="s">
        <v>200</v>
      </c>
      <c r="AQ441" t="s">
        <v>200</v>
      </c>
      <c r="AR441"/>
      <c r="AS441"/>
      <c r="AT441"/>
      <c r="AU441"/>
      <c r="AV441"/>
      <c r="AW441" t="s">
        <v>200</v>
      </c>
      <c r="AX441"/>
      <c r="AY441"/>
      <c r="AZ441"/>
      <c r="BA441" t="str">
        <f>VLOOKUP(A441,[1]ورقة2!A$3:X$1501,22,0)</f>
        <v>مستنفذ بنتيجة امتحانات الفصل الثاني للعام 2022-2023</v>
      </c>
      <c r="BB441" s="232"/>
      <c r="BC441"/>
      <c r="BD441"/>
    </row>
    <row r="442" spans="1:56" x14ac:dyDescent="0.25">
      <c r="A442">
        <v>327509</v>
      </c>
      <c r="B442" s="125" t="s">
        <v>199</v>
      </c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 t="s">
        <v>200</v>
      </c>
      <c r="AR442"/>
      <c r="AS442"/>
      <c r="AT442"/>
      <c r="AU442"/>
      <c r="AV442"/>
      <c r="AW442"/>
      <c r="AX442"/>
      <c r="AY442"/>
      <c r="AZ442"/>
      <c r="BA442" t="str">
        <f>VLOOKUP(A442,[1]ورقة2!A$3:X$1501,22,0)</f>
        <v>مستنفذ بنتيجة الفصل الأول للعام 2022-2023</v>
      </c>
      <c r="BB442" s="232"/>
      <c r="BC442"/>
      <c r="BD442"/>
    </row>
    <row r="443" spans="1:56" x14ac:dyDescent="0.25">
      <c r="A443">
        <v>327535</v>
      </c>
      <c r="B443" s="125" t="s">
        <v>199</v>
      </c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 t="s">
        <v>200</v>
      </c>
      <c r="AI443"/>
      <c r="AJ443" t="s">
        <v>200</v>
      </c>
      <c r="AK443"/>
      <c r="AL443"/>
      <c r="AM443"/>
      <c r="AN443"/>
      <c r="AO443"/>
      <c r="AP443" t="s">
        <v>200</v>
      </c>
      <c r="AQ443"/>
      <c r="AR443"/>
      <c r="AS443"/>
      <c r="AT443"/>
      <c r="AU443" t="s">
        <v>200</v>
      </c>
      <c r="AV443"/>
      <c r="AW443"/>
      <c r="AX443"/>
      <c r="AY443" t="s">
        <v>200</v>
      </c>
      <c r="AZ443"/>
      <c r="BA443">
        <f>VLOOKUP(A443,[1]ورقة2!A$3:X$1501,22,0)</f>
        <v>0</v>
      </c>
      <c r="BB443" s="232"/>
      <c r="BC443"/>
      <c r="BD443"/>
    </row>
    <row r="444" spans="1:56" x14ac:dyDescent="0.25">
      <c r="A444">
        <v>327571</v>
      </c>
      <c r="B444" s="125" t="s">
        <v>199</v>
      </c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 t="s">
        <v>200</v>
      </c>
      <c r="AM444"/>
      <c r="AN444"/>
      <c r="AO444"/>
      <c r="AP444" t="s">
        <v>200</v>
      </c>
      <c r="AQ444"/>
      <c r="AR444"/>
      <c r="AS444"/>
      <c r="AT444"/>
      <c r="AU444"/>
      <c r="AV444"/>
      <c r="AW444"/>
      <c r="AX444"/>
      <c r="AY444" t="s">
        <v>200</v>
      </c>
      <c r="AZ444" t="s">
        <v>200</v>
      </c>
      <c r="BA444" t="str">
        <f>VLOOKUP(A444,[1]ورقة2!A$3:X$1501,22,0)</f>
        <v>مستنفذ بنتيجة الفصل الأول للعام 2021-2022</v>
      </c>
      <c r="BB444" s="232"/>
      <c r="BC444"/>
      <c r="BD444"/>
    </row>
    <row r="445" spans="1:56" x14ac:dyDescent="0.25">
      <c r="A445">
        <v>327589</v>
      </c>
      <c r="B445" s="125" t="s">
        <v>199</v>
      </c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 t="s">
        <v>134</v>
      </c>
      <c r="AQ445"/>
      <c r="AR445"/>
      <c r="AS445"/>
      <c r="AT445"/>
      <c r="AU445"/>
      <c r="AV445"/>
      <c r="AW445"/>
      <c r="AX445"/>
      <c r="AY445"/>
      <c r="AZ445"/>
      <c r="BA445">
        <f>VLOOKUP(A445,[1]ورقة2!A$3:X$1501,22,0)</f>
        <v>0</v>
      </c>
      <c r="BB445" s="232"/>
      <c r="BC445"/>
      <c r="BD445"/>
    </row>
    <row r="446" spans="1:56" x14ac:dyDescent="0.25">
      <c r="A446">
        <v>327594</v>
      </c>
      <c r="B446" s="125" t="s">
        <v>199</v>
      </c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 t="s">
        <v>200</v>
      </c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>
        <f>VLOOKUP(A446,[1]ورقة2!A$3:X$1501,22,0)</f>
        <v>0</v>
      </c>
      <c r="BB446" s="232"/>
      <c r="BC446"/>
      <c r="BD446"/>
    </row>
    <row r="447" spans="1:56" x14ac:dyDescent="0.25">
      <c r="A447" s="262">
        <v>327677</v>
      </c>
      <c r="B447" s="125" t="s">
        <v>199</v>
      </c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 t="s">
        <v>200</v>
      </c>
      <c r="AL447"/>
      <c r="AM447"/>
      <c r="AN447"/>
      <c r="AO447"/>
      <c r="AP447"/>
      <c r="AQ447" t="s">
        <v>200</v>
      </c>
      <c r="AR447"/>
      <c r="AS447"/>
      <c r="AT447"/>
      <c r="AU447" t="s">
        <v>200</v>
      </c>
      <c r="AV447" t="s">
        <v>200</v>
      </c>
      <c r="AW447" t="s">
        <v>200</v>
      </c>
      <c r="AX447" t="s">
        <v>200</v>
      </c>
      <c r="AY447" t="s">
        <v>200</v>
      </c>
      <c r="AZ447" t="s">
        <v>200</v>
      </c>
      <c r="BA447" t="str">
        <f>VLOOKUP(A447,[1]ورقة2!A$3:X$1501,22,0)</f>
        <v>مستنفذ فصل أول 2022-2023</v>
      </c>
      <c r="BB447" s="232"/>
      <c r="BC447"/>
      <c r="BD447"/>
    </row>
    <row r="448" spans="1:56" x14ac:dyDescent="0.25">
      <c r="A448">
        <v>327736</v>
      </c>
      <c r="B448" s="125" t="s">
        <v>199</v>
      </c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 t="s">
        <v>134</v>
      </c>
      <c r="AZ448"/>
      <c r="BA448">
        <f>VLOOKUP(A448,[1]ورقة2!A$3:X$1501,22,0)</f>
        <v>0</v>
      </c>
      <c r="BB448" s="232"/>
      <c r="BC448"/>
      <c r="BD448"/>
    </row>
    <row r="449" spans="1:56" x14ac:dyDescent="0.25">
      <c r="A449" s="262">
        <v>327748</v>
      </c>
      <c r="B449" s="125" t="s">
        <v>199</v>
      </c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 t="s">
        <v>133</v>
      </c>
      <c r="AZ449"/>
      <c r="BA449">
        <f>VLOOKUP(A449,[1]ورقة2!A$3:X$1501,22,0)</f>
        <v>0</v>
      </c>
      <c r="BB449" s="232"/>
      <c r="BC449"/>
      <c r="BD449"/>
    </row>
    <row r="450" spans="1:56" x14ac:dyDescent="0.25">
      <c r="A450">
        <v>327810</v>
      </c>
      <c r="B450" s="125" t="s">
        <v>199</v>
      </c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 t="s">
        <v>133</v>
      </c>
      <c r="AZ450" t="s">
        <v>133</v>
      </c>
      <c r="BA450">
        <f>VLOOKUP(A450,[1]ورقة2!A$3:X$1501,22,0)</f>
        <v>0</v>
      </c>
      <c r="BB450" s="232"/>
      <c r="BC450"/>
      <c r="BD450"/>
    </row>
    <row r="451" spans="1:56" x14ac:dyDescent="0.25">
      <c r="A451">
        <v>327850</v>
      </c>
      <c r="B451" s="125" t="s">
        <v>199</v>
      </c>
      <c r="C451"/>
      <c r="D451"/>
      <c r="E451"/>
      <c r="F451"/>
      <c r="G451"/>
      <c r="H451"/>
      <c r="I451"/>
      <c r="J451"/>
      <c r="K451"/>
      <c r="L451"/>
      <c r="M451"/>
      <c r="N451"/>
      <c r="O451"/>
      <c r="P451" t="s">
        <v>134</v>
      </c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 t="s">
        <v>134</v>
      </c>
      <c r="AQ451" t="s">
        <v>134</v>
      </c>
      <c r="AR451"/>
      <c r="AS451"/>
      <c r="AT451"/>
      <c r="AU451"/>
      <c r="AV451"/>
      <c r="AW451" t="s">
        <v>134</v>
      </c>
      <c r="AX451"/>
      <c r="AY451" t="s">
        <v>134</v>
      </c>
      <c r="AZ451"/>
      <c r="BA451">
        <f>VLOOKUP(A451,[1]ورقة2!A$3:X$1501,22,0)</f>
        <v>0</v>
      </c>
      <c r="BB451" s="232"/>
      <c r="BC451"/>
      <c r="BD451"/>
    </row>
    <row r="452" spans="1:56" x14ac:dyDescent="0.25">
      <c r="A452">
        <v>327876</v>
      </c>
      <c r="B452" s="125" t="s">
        <v>199</v>
      </c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 t="s">
        <v>134</v>
      </c>
      <c r="AN452"/>
      <c r="AO452"/>
      <c r="AP452"/>
      <c r="AQ452" t="s">
        <v>134</v>
      </c>
      <c r="AR452"/>
      <c r="AS452"/>
      <c r="AT452"/>
      <c r="AU452" t="s">
        <v>133</v>
      </c>
      <c r="AV452"/>
      <c r="AW452"/>
      <c r="AX452"/>
      <c r="AY452" t="s">
        <v>134</v>
      </c>
      <c r="AZ452"/>
      <c r="BA452">
        <f>VLOOKUP(A452,[1]ورقة2!A$3:X$1501,22,0)</f>
        <v>0</v>
      </c>
      <c r="BB452" s="232"/>
      <c r="BC452"/>
      <c r="BD452"/>
    </row>
    <row r="453" spans="1:56" x14ac:dyDescent="0.25">
      <c r="A453" s="262">
        <v>327890</v>
      </c>
      <c r="B453" s="125" t="s">
        <v>199</v>
      </c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 t="s">
        <v>133</v>
      </c>
      <c r="AI453"/>
      <c r="AJ453"/>
      <c r="AK453"/>
      <c r="AL453"/>
      <c r="AM453"/>
      <c r="AN453"/>
      <c r="AO453"/>
      <c r="AP453"/>
      <c r="AQ453" t="s">
        <v>133</v>
      </c>
      <c r="AR453"/>
      <c r="AS453"/>
      <c r="AT453"/>
      <c r="AU453"/>
      <c r="AV453"/>
      <c r="AW453"/>
      <c r="AX453" t="s">
        <v>133</v>
      </c>
      <c r="AY453"/>
      <c r="AZ453"/>
      <c r="BA453">
        <f>VLOOKUP(A453,[1]ورقة2!A$3:X$1501,22,0)</f>
        <v>0</v>
      </c>
      <c r="BB453" s="232"/>
      <c r="BC453"/>
      <c r="BD453"/>
    </row>
    <row r="454" spans="1:56" x14ac:dyDescent="0.25">
      <c r="A454">
        <v>327914</v>
      </c>
      <c r="B454" s="125" t="s">
        <v>199</v>
      </c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 t="s">
        <v>134</v>
      </c>
      <c r="AN454"/>
      <c r="AO454"/>
      <c r="AP454"/>
      <c r="AQ454"/>
      <c r="AR454"/>
      <c r="AS454"/>
      <c r="AT454"/>
      <c r="AU454"/>
      <c r="AV454"/>
      <c r="AW454"/>
      <c r="AX454"/>
      <c r="AY454" t="s">
        <v>133</v>
      </c>
      <c r="AZ454"/>
      <c r="BA454">
        <f>VLOOKUP(A454,[1]ورقة2!A$3:X$1501,22,0)</f>
        <v>0</v>
      </c>
      <c r="BB454" s="232"/>
      <c r="BC454"/>
      <c r="BD454"/>
    </row>
    <row r="455" spans="1:56" x14ac:dyDescent="0.25">
      <c r="A455">
        <v>327924</v>
      </c>
      <c r="B455" s="125" t="s">
        <v>199</v>
      </c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 t="s">
        <v>134</v>
      </c>
      <c r="AH455" t="s">
        <v>134</v>
      </c>
      <c r="AI455"/>
      <c r="AJ455"/>
      <c r="AK455"/>
      <c r="AL455"/>
      <c r="AM455"/>
      <c r="AN455"/>
      <c r="AO455"/>
      <c r="AP455" t="s">
        <v>134</v>
      </c>
      <c r="AQ455" t="s">
        <v>134</v>
      </c>
      <c r="AR455" t="s">
        <v>134</v>
      </c>
      <c r="AS455"/>
      <c r="AT455" t="s">
        <v>134</v>
      </c>
      <c r="AU455"/>
      <c r="AV455"/>
      <c r="AW455"/>
      <c r="AX455" t="s">
        <v>134</v>
      </c>
      <c r="AY455" t="s">
        <v>134</v>
      </c>
      <c r="AZ455"/>
      <c r="BA455">
        <f>VLOOKUP(A455,[1]ورقة2!A$3:X$1501,22,0)</f>
        <v>0</v>
      </c>
      <c r="BB455" s="232"/>
      <c r="BC455"/>
      <c r="BD455"/>
    </row>
    <row r="456" spans="1:56" x14ac:dyDescent="0.25">
      <c r="A456" s="233">
        <v>327956</v>
      </c>
      <c r="B456" s="125" t="s">
        <v>199</v>
      </c>
      <c r="C456" s="233"/>
      <c r="D456" s="233"/>
      <c r="E456" s="233"/>
      <c r="F456" s="233"/>
      <c r="G456" s="233"/>
      <c r="H456" s="233"/>
      <c r="I456" s="233"/>
      <c r="J456" s="233"/>
      <c r="K456" s="233"/>
      <c r="L456" s="233"/>
      <c r="M456" s="233"/>
      <c r="N456" s="233"/>
      <c r="O456" s="233"/>
      <c r="P456" s="233"/>
      <c r="Q456" s="233"/>
      <c r="R456" s="233"/>
      <c r="S456" s="233"/>
      <c r="T456" s="233"/>
      <c r="U456" s="233"/>
      <c r="V456" s="233"/>
      <c r="W456" s="233"/>
      <c r="X456" s="233"/>
      <c r="Y456" s="233"/>
      <c r="Z456" s="233"/>
      <c r="AA456" s="233" t="s">
        <v>200</v>
      </c>
      <c r="AB456" s="233"/>
      <c r="AC456" s="233"/>
      <c r="AD456" s="233"/>
      <c r="AE456" s="233"/>
      <c r="AF456" s="233"/>
      <c r="AG456" s="233" t="s">
        <v>200</v>
      </c>
      <c r="AH456" s="233"/>
      <c r="AI456" s="233"/>
      <c r="AJ456" s="233"/>
      <c r="AK456" s="233"/>
      <c r="AL456" s="233"/>
      <c r="AM456" s="233"/>
      <c r="AN456" s="233"/>
      <c r="AO456" s="233"/>
      <c r="AP456" s="233" t="s">
        <v>200</v>
      </c>
      <c r="AQ456" s="233" t="s">
        <v>200</v>
      </c>
      <c r="AR456" s="233" t="s">
        <v>200</v>
      </c>
      <c r="AS456" s="233"/>
      <c r="AT456" s="233"/>
      <c r="AU456" s="233"/>
      <c r="AV456" s="233" t="s">
        <v>200</v>
      </c>
      <c r="AW456" s="233" t="s">
        <v>200</v>
      </c>
      <c r="AX456" s="233"/>
      <c r="AY456" s="233" t="s">
        <v>200</v>
      </c>
      <c r="AZ456" s="233"/>
      <c r="BA456">
        <f>VLOOKUP(A456,[1]ورقة2!A$3:X$1501,22,0)</f>
        <v>0</v>
      </c>
      <c r="BB456" s="232"/>
      <c r="BC456"/>
      <c r="BD456"/>
    </row>
    <row r="457" spans="1:56" x14ac:dyDescent="0.25">
      <c r="A457" s="233">
        <v>327963</v>
      </c>
      <c r="B457" s="125" t="s">
        <v>199</v>
      </c>
      <c r="C457" s="233"/>
      <c r="D457" s="233"/>
      <c r="E457" s="233"/>
      <c r="F457" s="233"/>
      <c r="G457" s="233"/>
      <c r="H457" s="233" t="s">
        <v>200</v>
      </c>
      <c r="I457" s="233"/>
      <c r="J457" s="233"/>
      <c r="K457" s="233"/>
      <c r="L457" s="233"/>
      <c r="M457" s="233"/>
      <c r="N457" s="233"/>
      <c r="O457" s="233"/>
      <c r="P457" s="233"/>
      <c r="Q457" s="233"/>
      <c r="R457" s="233"/>
      <c r="S457" s="233"/>
      <c r="T457" s="233"/>
      <c r="U457" s="233"/>
      <c r="V457" s="233"/>
      <c r="W457" s="233"/>
      <c r="X457" s="233"/>
      <c r="Y457" s="233"/>
      <c r="Z457" s="233"/>
      <c r="AA457" s="233"/>
      <c r="AB457" s="233"/>
      <c r="AC457" s="233"/>
      <c r="AD457" s="233"/>
      <c r="AE457" s="233"/>
      <c r="AF457" s="233"/>
      <c r="AG457" s="233"/>
      <c r="AH457" s="233"/>
      <c r="AI457" s="233"/>
      <c r="AJ457" s="233"/>
      <c r="AK457" s="233"/>
      <c r="AL457" s="233"/>
      <c r="AM457" s="233"/>
      <c r="AN457" s="233"/>
      <c r="AO457" s="233"/>
      <c r="AP457" s="233"/>
      <c r="AQ457" s="233"/>
      <c r="AR457" s="233"/>
      <c r="AS457" s="233"/>
      <c r="AT457" s="233"/>
      <c r="AU457" s="233"/>
      <c r="AV457" s="233"/>
      <c r="AW457" s="233"/>
      <c r="AX457" s="233"/>
      <c r="AY457" s="233"/>
      <c r="AZ457" s="233"/>
      <c r="BA457">
        <f>VLOOKUP(A457,[1]ورقة2!A$3:X$1501,22,0)</f>
        <v>0</v>
      </c>
      <c r="BB457" s="232"/>
      <c r="BC457"/>
      <c r="BD457"/>
    </row>
    <row r="458" spans="1:56" x14ac:dyDescent="0.25">
      <c r="A458">
        <v>328012</v>
      </c>
      <c r="B458" s="125" t="s">
        <v>199</v>
      </c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 t="s">
        <v>134</v>
      </c>
      <c r="AH458"/>
      <c r="AI458"/>
      <c r="AJ458"/>
      <c r="AK458"/>
      <c r="AL458"/>
      <c r="AM458"/>
      <c r="AN458"/>
      <c r="AO458" t="s">
        <v>134</v>
      </c>
      <c r="AP458"/>
      <c r="AQ458" t="s">
        <v>134</v>
      </c>
      <c r="AR458"/>
      <c r="AS458"/>
      <c r="AT458"/>
      <c r="AU458"/>
      <c r="AV458"/>
      <c r="AW458"/>
      <c r="AX458" t="s">
        <v>134</v>
      </c>
      <c r="AY458"/>
      <c r="AZ458"/>
      <c r="BA458">
        <f>VLOOKUP(A458,[1]ورقة2!A$3:X$1501,22,0)</f>
        <v>0</v>
      </c>
      <c r="BB458" s="232"/>
      <c r="BC458"/>
      <c r="BD458"/>
    </row>
    <row r="459" spans="1:56" x14ac:dyDescent="0.25">
      <c r="A459" s="262">
        <v>328066</v>
      </c>
      <c r="B459" s="125" t="s">
        <v>199</v>
      </c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 t="s">
        <v>133</v>
      </c>
      <c r="AR459"/>
      <c r="AS459"/>
      <c r="AT459"/>
      <c r="AU459"/>
      <c r="AV459"/>
      <c r="AW459"/>
      <c r="AX459"/>
      <c r="AY459"/>
      <c r="AZ459"/>
      <c r="BA459">
        <f>VLOOKUP(A459,[1]ورقة2!A$3:X$1501,22,0)</f>
        <v>0</v>
      </c>
      <c r="BB459" s="232"/>
      <c r="BC459"/>
      <c r="BD459"/>
    </row>
    <row r="460" spans="1:56" x14ac:dyDescent="0.25">
      <c r="A460">
        <v>328090</v>
      </c>
      <c r="B460" s="125" t="s">
        <v>199</v>
      </c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 t="s">
        <v>134</v>
      </c>
      <c r="AJ460"/>
      <c r="AK460"/>
      <c r="AL460"/>
      <c r="AM460"/>
      <c r="AN460"/>
      <c r="AO460"/>
      <c r="AP460" t="s">
        <v>131</v>
      </c>
      <c r="AQ460" t="s">
        <v>131</v>
      </c>
      <c r="AR460" t="s">
        <v>133</v>
      </c>
      <c r="AS460"/>
      <c r="AT460"/>
      <c r="AU460" t="s">
        <v>134</v>
      </c>
      <c r="AV460" t="s">
        <v>131</v>
      </c>
      <c r="AW460"/>
      <c r="AX460" t="s">
        <v>133</v>
      </c>
      <c r="AY460" t="s">
        <v>134</v>
      </c>
      <c r="AZ460"/>
      <c r="BA460">
        <f>VLOOKUP(A460,[1]ورقة2!A$3:X$1501,22,0)</f>
        <v>0</v>
      </c>
      <c r="BB460" s="232"/>
      <c r="BC460"/>
      <c r="BD460"/>
    </row>
    <row r="461" spans="1:56" x14ac:dyDescent="0.25">
      <c r="A461">
        <v>328219</v>
      </c>
      <c r="B461" s="125" t="s">
        <v>199</v>
      </c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 t="s">
        <v>131</v>
      </c>
      <c r="AQ461"/>
      <c r="AR461" t="s">
        <v>134</v>
      </c>
      <c r="AS461"/>
      <c r="AT461" t="s">
        <v>134</v>
      </c>
      <c r="AU461"/>
      <c r="AV461" t="s">
        <v>131</v>
      </c>
      <c r="AW461"/>
      <c r="AX461"/>
      <c r="AY461" t="s">
        <v>131</v>
      </c>
      <c r="AZ461"/>
      <c r="BA461">
        <f>VLOOKUP(A461,[1]ورقة2!A$3:X$1501,22,0)</f>
        <v>0</v>
      </c>
      <c r="BB461" s="232"/>
      <c r="BC461"/>
      <c r="BD461"/>
    </row>
    <row r="462" spans="1:56" x14ac:dyDescent="0.25">
      <c r="A462">
        <v>328270</v>
      </c>
      <c r="B462" s="125" t="s">
        <v>199</v>
      </c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 t="s">
        <v>134</v>
      </c>
      <c r="AH462" t="s">
        <v>134</v>
      </c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 t="s">
        <v>134</v>
      </c>
      <c r="AY462"/>
      <c r="AZ462"/>
      <c r="BA462">
        <f>VLOOKUP(A462,[1]ورقة2!A$3:X$1501,22,0)</f>
        <v>0</v>
      </c>
      <c r="BB462" s="232"/>
      <c r="BC462"/>
      <c r="BD462"/>
    </row>
    <row r="463" spans="1:56" x14ac:dyDescent="0.25">
      <c r="A463">
        <v>328304</v>
      </c>
      <c r="B463" s="125" t="s">
        <v>199</v>
      </c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 t="s">
        <v>134</v>
      </c>
      <c r="AQ463" t="s">
        <v>134</v>
      </c>
      <c r="AR463"/>
      <c r="AS463"/>
      <c r="AT463"/>
      <c r="AU463"/>
      <c r="AV463"/>
      <c r="AW463"/>
      <c r="AX463"/>
      <c r="AY463" t="s">
        <v>134</v>
      </c>
      <c r="AZ463"/>
      <c r="BA463" t="str">
        <f>VLOOKUP(A463,[1]ورقة2!A$3:X$1501,22,0)</f>
        <v>مستنفذ فصل أول 2022-2023</v>
      </c>
      <c r="BB463" s="232"/>
      <c r="BC463"/>
      <c r="BD463"/>
    </row>
    <row r="464" spans="1:56" x14ac:dyDescent="0.25">
      <c r="A464" s="262">
        <v>328306</v>
      </c>
      <c r="B464" s="125" t="s">
        <v>199</v>
      </c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 t="s">
        <v>133</v>
      </c>
      <c r="AH464"/>
      <c r="AI464"/>
      <c r="AJ464"/>
      <c r="AK464"/>
      <c r="AL464"/>
      <c r="AM464"/>
      <c r="AN464"/>
      <c r="AO464"/>
      <c r="AP464" t="s">
        <v>133</v>
      </c>
      <c r="AQ464" t="s">
        <v>133</v>
      </c>
      <c r="AR464"/>
      <c r="AS464"/>
      <c r="AT464"/>
      <c r="AU464"/>
      <c r="AV464"/>
      <c r="AW464"/>
      <c r="AX464"/>
      <c r="AY464"/>
      <c r="AZ464"/>
      <c r="BA464">
        <f>VLOOKUP(A464,[1]ورقة2!A$3:X$1501,22,0)</f>
        <v>0</v>
      </c>
      <c r="BB464" s="232"/>
      <c r="BC464"/>
      <c r="BD464"/>
    </row>
    <row r="465" spans="1:56" x14ac:dyDescent="0.25">
      <c r="A465">
        <v>328312</v>
      </c>
      <c r="B465" s="125" t="s">
        <v>199</v>
      </c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 t="s">
        <v>134</v>
      </c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>
        <f>VLOOKUP(A465,[1]ورقة2!A$3:X$1501,22,0)</f>
        <v>0</v>
      </c>
      <c r="BB465" s="232"/>
      <c r="BC465"/>
      <c r="BD465"/>
    </row>
    <row r="466" spans="1:56" x14ac:dyDescent="0.25">
      <c r="A466">
        <v>328316</v>
      </c>
      <c r="B466" s="125" t="s">
        <v>199</v>
      </c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 t="s">
        <v>200</v>
      </c>
      <c r="AQ466"/>
      <c r="AR466"/>
      <c r="AS466"/>
      <c r="AT466"/>
      <c r="AU466"/>
      <c r="AV466"/>
      <c r="AW466"/>
      <c r="AX466"/>
      <c r="AY466"/>
      <c r="AZ466"/>
      <c r="BA466">
        <f>VLOOKUP(A466,[1]ورقة2!A$3:X$1501,22,0)</f>
        <v>0</v>
      </c>
      <c r="BB466" s="232"/>
      <c r="BC466"/>
      <c r="BD466"/>
    </row>
    <row r="467" spans="1:56" x14ac:dyDescent="0.25">
      <c r="A467">
        <v>328328</v>
      </c>
      <c r="B467" s="125" t="s">
        <v>199</v>
      </c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 t="s">
        <v>134</v>
      </c>
      <c r="AQ467"/>
      <c r="AR467"/>
      <c r="AS467"/>
      <c r="AT467"/>
      <c r="AU467"/>
      <c r="AV467"/>
      <c r="AW467"/>
      <c r="AX467"/>
      <c r="AY467"/>
      <c r="AZ467"/>
      <c r="BA467">
        <f>VLOOKUP(A467,[1]ورقة2!A$3:X$1501,22,0)</f>
        <v>0</v>
      </c>
      <c r="BB467" s="232"/>
      <c r="BC467"/>
      <c r="BD467"/>
    </row>
    <row r="468" spans="1:56" x14ac:dyDescent="0.25">
      <c r="A468">
        <v>328336</v>
      </c>
      <c r="B468" s="125" t="s">
        <v>199</v>
      </c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 t="s">
        <v>200</v>
      </c>
      <c r="AH468"/>
      <c r="AI468"/>
      <c r="AJ468"/>
      <c r="AK468"/>
      <c r="AL468"/>
      <c r="AM468"/>
      <c r="AN468"/>
      <c r="AO468"/>
      <c r="AP468" t="s">
        <v>200</v>
      </c>
      <c r="AQ468" t="s">
        <v>200</v>
      </c>
      <c r="AR468"/>
      <c r="AS468"/>
      <c r="AT468"/>
      <c r="AU468"/>
      <c r="AV468"/>
      <c r="AW468"/>
      <c r="AX468"/>
      <c r="AY468"/>
      <c r="AZ468"/>
      <c r="BA468" t="str">
        <f>VLOOKUP(A468,[1]ورقة2!A$3:X$1501,22,0)</f>
        <v>مستنفذ بنتيجة الفصل الأول للعام 2021-2022</v>
      </c>
      <c r="BB468" s="232"/>
      <c r="BC468"/>
      <c r="BD468"/>
    </row>
    <row r="469" spans="1:56" x14ac:dyDescent="0.25">
      <c r="A469" s="262">
        <v>328347</v>
      </c>
      <c r="B469" s="125" t="s">
        <v>199</v>
      </c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 t="s">
        <v>133</v>
      </c>
      <c r="AJ469"/>
      <c r="AK469"/>
      <c r="AL469"/>
      <c r="AM469"/>
      <c r="AN469"/>
      <c r="AO469"/>
      <c r="AP469"/>
      <c r="AQ469" t="s">
        <v>133</v>
      </c>
      <c r="AR469"/>
      <c r="AS469"/>
      <c r="AT469"/>
      <c r="AU469"/>
      <c r="AV469"/>
      <c r="AW469"/>
      <c r="AX469"/>
      <c r="AY469"/>
      <c r="AZ469"/>
      <c r="BA469">
        <f>VLOOKUP(A469,[1]ورقة2!A$3:X$1501,22,0)</f>
        <v>0</v>
      </c>
      <c r="BB469" s="232"/>
      <c r="BC469"/>
      <c r="BD469"/>
    </row>
    <row r="470" spans="1:56" x14ac:dyDescent="0.25">
      <c r="A470">
        <v>328353</v>
      </c>
      <c r="B470" s="125" t="s">
        <v>199</v>
      </c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 t="s">
        <v>134</v>
      </c>
      <c r="AQ470"/>
      <c r="AR470"/>
      <c r="AS470"/>
      <c r="AT470"/>
      <c r="AU470"/>
      <c r="AV470" t="s">
        <v>134</v>
      </c>
      <c r="AW470"/>
      <c r="AX470"/>
      <c r="AY470"/>
      <c r="AZ470"/>
      <c r="BA470">
        <f>VLOOKUP(A470,[1]ورقة2!A$3:X$1501,22,0)</f>
        <v>0</v>
      </c>
      <c r="BB470" s="232"/>
      <c r="BC470"/>
      <c r="BD470"/>
    </row>
    <row r="471" spans="1:56" x14ac:dyDescent="0.25">
      <c r="A471">
        <v>328371</v>
      </c>
      <c r="B471" s="125" t="s">
        <v>199</v>
      </c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 t="s">
        <v>200</v>
      </c>
      <c r="W471"/>
      <c r="X471"/>
      <c r="Y471"/>
      <c r="Z471"/>
      <c r="AA471" t="s">
        <v>200</v>
      </c>
      <c r="AB471"/>
      <c r="AC471"/>
      <c r="AD471"/>
      <c r="AE471"/>
      <c r="AF471"/>
      <c r="AG471"/>
      <c r="AH471"/>
      <c r="AI471"/>
      <c r="AJ471"/>
      <c r="AK471"/>
      <c r="AL471"/>
      <c r="AM471" t="s">
        <v>200</v>
      </c>
      <c r="AN471"/>
      <c r="AO471"/>
      <c r="AP471"/>
      <c r="AQ471"/>
      <c r="AR471"/>
      <c r="AS471"/>
      <c r="AT471"/>
      <c r="AU471"/>
      <c r="AV471"/>
      <c r="AW471"/>
      <c r="AX471"/>
      <c r="AY471" t="s">
        <v>200</v>
      </c>
      <c r="AZ471"/>
      <c r="BA471" t="str">
        <f>VLOOKUP(A471,[1]ورقة2!A$3:X$1501,22,0)</f>
        <v>مستنفذ بنتيجة الفصل الأول للعام 2022-2023</v>
      </c>
      <c r="BB471" s="232"/>
      <c r="BC471"/>
      <c r="BD471"/>
    </row>
    <row r="472" spans="1:56" x14ac:dyDescent="0.25">
      <c r="A472">
        <v>328381</v>
      </c>
      <c r="B472" s="125" t="s">
        <v>199</v>
      </c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 t="s">
        <v>134</v>
      </c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 t="s">
        <v>134</v>
      </c>
      <c r="AR472"/>
      <c r="AS472"/>
      <c r="AT472"/>
      <c r="AU472"/>
      <c r="AV472"/>
      <c r="AW472"/>
      <c r="AX472"/>
      <c r="AY472"/>
      <c r="AZ472"/>
      <c r="BA472">
        <f>VLOOKUP(A472,[1]ورقة2!A$3:X$1501,22,0)</f>
        <v>0</v>
      </c>
      <c r="BB472" s="232"/>
      <c r="BC472"/>
      <c r="BD472"/>
    </row>
    <row r="473" spans="1:56" x14ac:dyDescent="0.25">
      <c r="A473">
        <v>328385</v>
      </c>
      <c r="B473" s="125" t="s">
        <v>199</v>
      </c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 t="s">
        <v>134</v>
      </c>
      <c r="AH473" t="s">
        <v>134</v>
      </c>
      <c r="AI473"/>
      <c r="AJ473"/>
      <c r="AK473"/>
      <c r="AL473"/>
      <c r="AM473"/>
      <c r="AN473"/>
      <c r="AO473"/>
      <c r="AP473"/>
      <c r="AQ473" t="s">
        <v>134</v>
      </c>
      <c r="AR473"/>
      <c r="AS473"/>
      <c r="AT473"/>
      <c r="AU473"/>
      <c r="AV473" t="s">
        <v>134</v>
      </c>
      <c r="AW473"/>
      <c r="AX473"/>
      <c r="AY473"/>
      <c r="AZ473"/>
      <c r="BA473">
        <f>VLOOKUP(A473,[1]ورقة2!A$3:X$1501,22,0)</f>
        <v>0</v>
      </c>
      <c r="BB473" s="232"/>
      <c r="BC473"/>
      <c r="BD473"/>
    </row>
    <row r="474" spans="1:56" x14ac:dyDescent="0.25">
      <c r="A474" s="233">
        <v>328387</v>
      </c>
      <c r="B474" s="125" t="s">
        <v>199</v>
      </c>
      <c r="C474" s="233"/>
      <c r="D474" s="233"/>
      <c r="E474" s="233"/>
      <c r="F474" s="233"/>
      <c r="G474" s="233"/>
      <c r="H474" s="233"/>
      <c r="I474" s="233"/>
      <c r="J474" s="233"/>
      <c r="K474" s="233"/>
      <c r="L474" s="233"/>
      <c r="M474" s="233"/>
      <c r="N474" s="233"/>
      <c r="O474" s="233"/>
      <c r="P474" s="233"/>
      <c r="Q474" s="233"/>
      <c r="R474" s="233"/>
      <c r="S474" s="233"/>
      <c r="T474" s="233"/>
      <c r="U474" s="233"/>
      <c r="V474" s="233"/>
      <c r="W474" s="233"/>
      <c r="X474" s="233"/>
      <c r="Y474" s="233"/>
      <c r="Z474" s="233"/>
      <c r="AA474" s="233"/>
      <c r="AB474" s="233"/>
      <c r="AC474" s="233"/>
      <c r="AD474" s="233"/>
      <c r="AE474" s="233"/>
      <c r="AF474" s="233"/>
      <c r="AG474" s="233"/>
      <c r="AH474" s="233"/>
      <c r="AI474" s="233"/>
      <c r="AJ474" s="233" t="s">
        <v>200</v>
      </c>
      <c r="AK474" s="233"/>
      <c r="AL474" s="233"/>
      <c r="AM474" s="233"/>
      <c r="AN474" s="233"/>
      <c r="AO474" s="233"/>
      <c r="AP474" s="233"/>
      <c r="AQ474" s="233"/>
      <c r="AR474" s="233"/>
      <c r="AS474" s="233"/>
      <c r="AT474" s="233"/>
      <c r="AU474" s="233"/>
      <c r="AV474" s="233"/>
      <c r="AW474" s="233" t="s">
        <v>200</v>
      </c>
      <c r="AX474" s="233"/>
      <c r="AY474" s="233"/>
      <c r="AZ474" s="233"/>
      <c r="BA474">
        <f>VLOOKUP(A474,[1]ورقة2!A$3:X$1501,22,0)</f>
        <v>0</v>
      </c>
      <c r="BB474" s="232"/>
      <c r="BC474"/>
      <c r="BD474"/>
    </row>
    <row r="475" spans="1:56" x14ac:dyDescent="0.25">
      <c r="A475">
        <v>328446</v>
      </c>
      <c r="B475" s="125" t="s">
        <v>199</v>
      </c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 t="s">
        <v>133</v>
      </c>
      <c r="AN475"/>
      <c r="AO475"/>
      <c r="AP475" t="s">
        <v>133</v>
      </c>
      <c r="AQ475"/>
      <c r="AR475"/>
      <c r="AS475"/>
      <c r="AT475" t="s">
        <v>134</v>
      </c>
      <c r="AU475" t="s">
        <v>133</v>
      </c>
      <c r="AV475"/>
      <c r="AW475"/>
      <c r="AX475"/>
      <c r="AY475" t="s">
        <v>133</v>
      </c>
      <c r="AZ475"/>
      <c r="BA475">
        <f>VLOOKUP(A475,[1]ورقة2!A$3:X$1501,22,0)</f>
        <v>0</v>
      </c>
      <c r="BB475" s="232"/>
      <c r="BC475"/>
      <c r="BD475"/>
    </row>
    <row r="476" spans="1:56" x14ac:dyDescent="0.25">
      <c r="A476" s="262">
        <v>328456</v>
      </c>
      <c r="B476" s="125" t="s">
        <v>199</v>
      </c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 t="s">
        <v>133</v>
      </c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>
        <f>VLOOKUP(A476,[1]ورقة2!A$3:X$1501,22,0)</f>
        <v>0</v>
      </c>
      <c r="BB476" s="232"/>
      <c r="BC476"/>
      <c r="BD476"/>
    </row>
    <row r="477" spans="1:56" x14ac:dyDescent="0.25">
      <c r="A477">
        <v>328459</v>
      </c>
      <c r="B477" s="125" t="s">
        <v>199</v>
      </c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 t="s">
        <v>200</v>
      </c>
      <c r="AQ477"/>
      <c r="AR477"/>
      <c r="AS477"/>
      <c r="AT477"/>
      <c r="AU477"/>
      <c r="AV477"/>
      <c r="AW477"/>
      <c r="AX477"/>
      <c r="AY477"/>
      <c r="AZ477"/>
      <c r="BA477">
        <f>VLOOKUP(A477,[1]ورقة2!A$3:X$1501,22,0)</f>
        <v>0</v>
      </c>
      <c r="BB477" s="232"/>
      <c r="BC477"/>
      <c r="BD477"/>
    </row>
    <row r="478" spans="1:56" x14ac:dyDescent="0.25">
      <c r="A478">
        <v>328564</v>
      </c>
      <c r="B478" s="125" t="s">
        <v>199</v>
      </c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 t="s">
        <v>200</v>
      </c>
      <c r="AJ478"/>
      <c r="AK478"/>
      <c r="AL478"/>
      <c r="AM478"/>
      <c r="AN478"/>
      <c r="AO478"/>
      <c r="AP478" t="s">
        <v>200</v>
      </c>
      <c r="AQ478" t="s">
        <v>200</v>
      </c>
      <c r="AR478"/>
      <c r="AS478"/>
      <c r="AT478"/>
      <c r="AU478"/>
      <c r="AV478"/>
      <c r="AW478"/>
      <c r="AX478"/>
      <c r="AY478"/>
      <c r="AZ478"/>
      <c r="BA478">
        <f>VLOOKUP(A478,[1]ورقة2!A$3:X$1501,22,0)</f>
        <v>0</v>
      </c>
      <c r="BB478" s="232"/>
      <c r="BC478"/>
      <c r="BD478"/>
    </row>
    <row r="479" spans="1:56" x14ac:dyDescent="0.25">
      <c r="A479">
        <v>328574</v>
      </c>
      <c r="B479" s="125" t="s">
        <v>199</v>
      </c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 t="s">
        <v>133</v>
      </c>
      <c r="Z479"/>
      <c r="AA479"/>
      <c r="AB479"/>
      <c r="AC479"/>
      <c r="AD479"/>
      <c r="AE479"/>
      <c r="AF479"/>
      <c r="AG479"/>
      <c r="AH479"/>
      <c r="AI479"/>
      <c r="AJ479"/>
      <c r="AK479" t="s">
        <v>134</v>
      </c>
      <c r="AL479"/>
      <c r="AM479"/>
      <c r="AN479"/>
      <c r="AO479"/>
      <c r="AP479" t="s">
        <v>131</v>
      </c>
      <c r="AQ479" t="s">
        <v>131</v>
      </c>
      <c r="AR479"/>
      <c r="AS479"/>
      <c r="AT479"/>
      <c r="AU479"/>
      <c r="AV479"/>
      <c r="AW479"/>
      <c r="AX479"/>
      <c r="AY479" t="s">
        <v>133</v>
      </c>
      <c r="AZ479"/>
      <c r="BA479">
        <f>VLOOKUP(A479,[1]ورقة2!A$3:X$1501,22,0)</f>
        <v>0</v>
      </c>
      <c r="BB479" s="232"/>
      <c r="BC479"/>
      <c r="BD479"/>
    </row>
    <row r="480" spans="1:56" x14ac:dyDescent="0.25">
      <c r="A480">
        <v>328575</v>
      </c>
      <c r="B480" s="125" t="s">
        <v>199</v>
      </c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 t="s">
        <v>133</v>
      </c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 t="s">
        <v>134</v>
      </c>
      <c r="AM480"/>
      <c r="AN480"/>
      <c r="AO480"/>
      <c r="AP480"/>
      <c r="AQ480"/>
      <c r="AR480"/>
      <c r="AS480"/>
      <c r="AT480"/>
      <c r="AU480" t="s">
        <v>134</v>
      </c>
      <c r="AV480"/>
      <c r="AW480"/>
      <c r="AX480"/>
      <c r="AY480"/>
      <c r="AZ480"/>
      <c r="BA480">
        <f>VLOOKUP(A480,[1]ورقة2!A$3:X$1501,22,0)</f>
        <v>0</v>
      </c>
      <c r="BB480" s="232"/>
      <c r="BC480"/>
      <c r="BD480"/>
    </row>
    <row r="481" spans="1:59" x14ac:dyDescent="0.25">
      <c r="A481">
        <v>328594</v>
      </c>
      <c r="B481" s="125" t="s">
        <v>199</v>
      </c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 t="s">
        <v>134</v>
      </c>
      <c r="AQ481" t="s">
        <v>134</v>
      </c>
      <c r="AR481"/>
      <c r="AS481"/>
      <c r="AT481"/>
      <c r="AU481"/>
      <c r="AV481"/>
      <c r="AW481"/>
      <c r="AX481"/>
      <c r="AY481"/>
      <c r="AZ481"/>
      <c r="BA481">
        <f>VLOOKUP(A481,[1]ورقة2!A$3:X$1501,22,0)</f>
        <v>0</v>
      </c>
      <c r="BB481" s="232"/>
      <c r="BC481"/>
      <c r="BD481"/>
    </row>
    <row r="482" spans="1:59" x14ac:dyDescent="0.25">
      <c r="A482">
        <v>328600</v>
      </c>
      <c r="B482" s="125" t="s">
        <v>199</v>
      </c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 t="s">
        <v>134</v>
      </c>
      <c r="AQ482"/>
      <c r="AR482"/>
      <c r="AS482"/>
      <c r="AT482"/>
      <c r="AU482"/>
      <c r="AV482"/>
      <c r="AW482" t="s">
        <v>133</v>
      </c>
      <c r="AX482" t="s">
        <v>133</v>
      </c>
      <c r="AY482"/>
      <c r="AZ482" t="s">
        <v>133</v>
      </c>
      <c r="BA482">
        <f>VLOOKUP(A482,[1]ورقة2!A$3:X$1501,22,0)</f>
        <v>0</v>
      </c>
      <c r="BB482" s="240"/>
      <c r="BC482" s="240"/>
      <c r="BD482" s="240"/>
      <c r="BE482" s="240"/>
      <c r="BF482" s="240"/>
      <c r="BG482" s="240"/>
    </row>
    <row r="483" spans="1:59" x14ac:dyDescent="0.25">
      <c r="A483">
        <v>328603</v>
      </c>
      <c r="B483" s="125" t="s">
        <v>199</v>
      </c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 t="s">
        <v>134</v>
      </c>
      <c r="AV483" t="s">
        <v>134</v>
      </c>
      <c r="AW483"/>
      <c r="AX483"/>
      <c r="AY483"/>
      <c r="AZ483"/>
      <c r="BA483">
        <f>VLOOKUP(A483,[1]ورقة2!A$3:X$1501,22,0)</f>
        <v>0</v>
      </c>
      <c r="BB483" s="232"/>
      <c r="BC483"/>
      <c r="BD483"/>
    </row>
    <row r="484" spans="1:59" x14ac:dyDescent="0.25">
      <c r="A484" s="262">
        <v>328616</v>
      </c>
      <c r="B484" s="125" t="s">
        <v>199</v>
      </c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 t="s">
        <v>133</v>
      </c>
      <c r="AI484"/>
      <c r="AJ484"/>
      <c r="AK484"/>
      <c r="AL484"/>
      <c r="AM484"/>
      <c r="AN484"/>
      <c r="AO484"/>
      <c r="AP484" t="s">
        <v>133</v>
      </c>
      <c r="AQ484"/>
      <c r="AR484"/>
      <c r="AS484" t="s">
        <v>133</v>
      </c>
      <c r="AT484"/>
      <c r="AU484" t="s">
        <v>133</v>
      </c>
      <c r="AV484"/>
      <c r="AW484"/>
      <c r="AX484"/>
      <c r="AY484"/>
      <c r="AZ484"/>
      <c r="BA484">
        <f>VLOOKUP(A484,[1]ورقة2!A$3:X$1501,22,0)</f>
        <v>0</v>
      </c>
      <c r="BB484" s="232"/>
      <c r="BC484"/>
      <c r="BD484"/>
    </row>
    <row r="485" spans="1:59" x14ac:dyDescent="0.25">
      <c r="A485">
        <v>328622</v>
      </c>
      <c r="B485" s="125" t="s">
        <v>199</v>
      </c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 t="s">
        <v>134</v>
      </c>
      <c r="AL485"/>
      <c r="AM485"/>
      <c r="AN485"/>
      <c r="AO485"/>
      <c r="AP485" t="s">
        <v>133</v>
      </c>
      <c r="AQ485"/>
      <c r="AR485"/>
      <c r="AS485"/>
      <c r="AT485"/>
      <c r="AU485"/>
      <c r="AV485"/>
      <c r="AW485" t="s">
        <v>133</v>
      </c>
      <c r="AX485"/>
      <c r="AY485" t="s">
        <v>134</v>
      </c>
      <c r="AZ485"/>
      <c r="BA485">
        <f>VLOOKUP(A485,[1]ورقة2!A$3:X$1501,22,0)</f>
        <v>0</v>
      </c>
      <c r="BB485" s="232"/>
      <c r="BC485"/>
      <c r="BD485"/>
    </row>
    <row r="486" spans="1:59" x14ac:dyDescent="0.25">
      <c r="A486">
        <v>328635</v>
      </c>
      <c r="B486" s="125" t="s">
        <v>199</v>
      </c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 t="s">
        <v>131</v>
      </c>
      <c r="AH486"/>
      <c r="AI486"/>
      <c r="AJ486"/>
      <c r="AK486"/>
      <c r="AL486"/>
      <c r="AM486"/>
      <c r="AN486" t="s">
        <v>131</v>
      </c>
      <c r="AO486"/>
      <c r="AP486" t="s">
        <v>134</v>
      </c>
      <c r="AQ486" t="s">
        <v>133</v>
      </c>
      <c r="AR486"/>
      <c r="AS486"/>
      <c r="AT486"/>
      <c r="AU486" t="s">
        <v>134</v>
      </c>
      <c r="AV486"/>
      <c r="AW486"/>
      <c r="AX486"/>
      <c r="AY486" t="s">
        <v>133</v>
      </c>
      <c r="AZ486"/>
      <c r="BA486">
        <f>VLOOKUP(A486,[1]ورقة2!A$3:X$1501,22,0)</f>
        <v>0</v>
      </c>
      <c r="BB486" s="232"/>
      <c r="BC486"/>
      <c r="BD486"/>
    </row>
    <row r="487" spans="1:59" x14ac:dyDescent="0.25">
      <c r="A487">
        <v>328640</v>
      </c>
      <c r="B487" s="125" t="s">
        <v>199</v>
      </c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 t="s">
        <v>134</v>
      </c>
      <c r="AJ487"/>
      <c r="AK487"/>
      <c r="AL487"/>
      <c r="AM487"/>
      <c r="AN487"/>
      <c r="AO487"/>
      <c r="AP487" t="s">
        <v>134</v>
      </c>
      <c r="AQ487"/>
      <c r="AR487"/>
      <c r="AS487" t="s">
        <v>134</v>
      </c>
      <c r="AT487"/>
      <c r="AU487"/>
      <c r="AV487"/>
      <c r="AW487"/>
      <c r="AX487" t="s">
        <v>134</v>
      </c>
      <c r="AY487" t="s">
        <v>134</v>
      </c>
      <c r="AZ487"/>
      <c r="BA487">
        <f>VLOOKUP(A487,[1]ورقة2!A$3:X$1501,22,0)</f>
        <v>0</v>
      </c>
      <c r="BB487" s="232"/>
      <c r="BC487"/>
      <c r="BD487"/>
    </row>
    <row r="488" spans="1:59" x14ac:dyDescent="0.25">
      <c r="A488">
        <v>328648</v>
      </c>
      <c r="B488" s="125" t="s">
        <v>199</v>
      </c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 t="s">
        <v>134</v>
      </c>
      <c r="AH488"/>
      <c r="AI488"/>
      <c r="AJ488"/>
      <c r="AK488"/>
      <c r="AL488"/>
      <c r="AM488"/>
      <c r="AN488"/>
      <c r="AO488"/>
      <c r="AP488"/>
      <c r="AQ488" t="s">
        <v>134</v>
      </c>
      <c r="AR488"/>
      <c r="AS488"/>
      <c r="AT488" t="s">
        <v>134</v>
      </c>
      <c r="AU488"/>
      <c r="AV488"/>
      <c r="AW488" t="s">
        <v>134</v>
      </c>
      <c r="AX488"/>
      <c r="AY488" t="s">
        <v>134</v>
      </c>
      <c r="AZ488"/>
      <c r="BA488">
        <f>VLOOKUP(A488,[1]ورقة2!A$3:X$1501,22,0)</f>
        <v>0</v>
      </c>
      <c r="BB488" s="232"/>
      <c r="BC488"/>
      <c r="BD488"/>
    </row>
    <row r="489" spans="1:59" x14ac:dyDescent="0.25">
      <c r="A489" s="262">
        <v>328650</v>
      </c>
      <c r="B489" s="125" t="s">
        <v>199</v>
      </c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 t="s">
        <v>133</v>
      </c>
      <c r="AH489"/>
      <c r="AI489"/>
      <c r="AJ489"/>
      <c r="AK489" t="s">
        <v>133</v>
      </c>
      <c r="AL489"/>
      <c r="AM489"/>
      <c r="AN489"/>
      <c r="AO489"/>
      <c r="AP489" t="s">
        <v>133</v>
      </c>
      <c r="AQ489"/>
      <c r="AR489"/>
      <c r="AS489"/>
      <c r="AT489"/>
      <c r="AU489" t="s">
        <v>133</v>
      </c>
      <c r="AV489" t="s">
        <v>133</v>
      </c>
      <c r="AW489"/>
      <c r="AX489" t="s">
        <v>133</v>
      </c>
      <c r="AY489"/>
      <c r="AZ489" t="s">
        <v>133</v>
      </c>
      <c r="BA489">
        <f>VLOOKUP(A489,[1]ورقة2!A$3:X$1501,22,0)</f>
        <v>0</v>
      </c>
      <c r="BB489" s="232"/>
      <c r="BC489"/>
      <c r="BD489"/>
    </row>
    <row r="490" spans="1:59" x14ac:dyDescent="0.25">
      <c r="A490">
        <v>328672</v>
      </c>
      <c r="B490" s="125" t="s">
        <v>199</v>
      </c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 t="s">
        <v>200</v>
      </c>
      <c r="AH490"/>
      <c r="AI490"/>
      <c r="AJ490"/>
      <c r="AK490" t="s">
        <v>200</v>
      </c>
      <c r="AL490"/>
      <c r="AM490"/>
      <c r="AN490" t="s">
        <v>200</v>
      </c>
      <c r="AO490"/>
      <c r="AP490"/>
      <c r="AQ490" t="s">
        <v>200</v>
      </c>
      <c r="AR490"/>
      <c r="AS490"/>
      <c r="AT490"/>
      <c r="AU490"/>
      <c r="AV490"/>
      <c r="AW490"/>
      <c r="AX490" t="s">
        <v>200</v>
      </c>
      <c r="AY490" t="s">
        <v>200</v>
      </c>
      <c r="AZ490" t="s">
        <v>200</v>
      </c>
      <c r="BA490" t="str">
        <f>VLOOKUP(A490,[1]ورقة2!A$3:X$1501,22,0)</f>
        <v>مستنفذ بنتيجة الفصل الأول للعام 2022-2023</v>
      </c>
      <c r="BB490" s="232"/>
      <c r="BC490"/>
      <c r="BD490"/>
    </row>
    <row r="491" spans="1:59" x14ac:dyDescent="0.25">
      <c r="A491">
        <v>328681</v>
      </c>
      <c r="B491" s="125" t="s">
        <v>199</v>
      </c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 t="s">
        <v>134</v>
      </c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 t="s">
        <v>134</v>
      </c>
      <c r="AZ491"/>
      <c r="BA491">
        <f>VLOOKUP(A491,[1]ورقة2!A$3:X$1501,22,0)</f>
        <v>0</v>
      </c>
      <c r="BB491" s="232"/>
      <c r="BC491"/>
      <c r="BD491"/>
    </row>
    <row r="492" spans="1:59" x14ac:dyDescent="0.25">
      <c r="A492">
        <v>328689</v>
      </c>
      <c r="B492" s="125" t="s">
        <v>199</v>
      </c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 t="s">
        <v>133</v>
      </c>
      <c r="AP492"/>
      <c r="AQ492"/>
      <c r="AR492"/>
      <c r="AS492"/>
      <c r="AT492"/>
      <c r="AU492" t="s">
        <v>134</v>
      </c>
      <c r="AV492"/>
      <c r="AW492"/>
      <c r="AX492"/>
      <c r="AY492"/>
      <c r="AZ492"/>
      <c r="BA492">
        <f>VLOOKUP(A492,[1]ورقة2!A$3:X$1501,22,0)</f>
        <v>0</v>
      </c>
      <c r="BB492" s="240"/>
      <c r="BC492" s="240"/>
      <c r="BD492" s="240"/>
      <c r="BE492" s="240"/>
      <c r="BF492" s="240"/>
      <c r="BG492" s="240"/>
    </row>
    <row r="493" spans="1:59" x14ac:dyDescent="0.25">
      <c r="A493" s="262">
        <v>328713</v>
      </c>
      <c r="B493" s="125" t="s">
        <v>199</v>
      </c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 t="s">
        <v>133</v>
      </c>
      <c r="X493"/>
      <c r="Y493"/>
      <c r="Z493"/>
      <c r="AA493"/>
      <c r="AB493"/>
      <c r="AC493"/>
      <c r="AD493" t="s">
        <v>133</v>
      </c>
      <c r="AE493"/>
      <c r="AF493"/>
      <c r="AG493"/>
      <c r="AH493"/>
      <c r="AI493"/>
      <c r="AJ493"/>
      <c r="AK493"/>
      <c r="AL493"/>
      <c r="AM493"/>
      <c r="AN493"/>
      <c r="AO493"/>
      <c r="AP493" t="s">
        <v>133</v>
      </c>
      <c r="AQ493"/>
      <c r="AR493"/>
      <c r="AS493"/>
      <c r="AT493"/>
      <c r="AU493"/>
      <c r="AV493"/>
      <c r="AW493" t="s">
        <v>133</v>
      </c>
      <c r="AX493" t="s">
        <v>133</v>
      </c>
      <c r="AY493" t="s">
        <v>133</v>
      </c>
      <c r="AZ493"/>
      <c r="BA493">
        <f>VLOOKUP(A493,[1]ورقة2!A$3:X$1501,22,0)</f>
        <v>0</v>
      </c>
      <c r="BB493" s="232"/>
      <c r="BC493"/>
      <c r="BD493"/>
    </row>
    <row r="494" spans="1:59" x14ac:dyDescent="0.25">
      <c r="A494" s="262">
        <v>328734</v>
      </c>
      <c r="B494" s="125" t="s">
        <v>199</v>
      </c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 t="s">
        <v>200</v>
      </c>
      <c r="AY494"/>
      <c r="AZ494"/>
      <c r="BA494" t="str">
        <f>VLOOKUP(A494,[1]ورقة2!A$3:X$1501,22,0)</f>
        <v>مستنفذ فصل أول 2022-2023</v>
      </c>
      <c r="BB494" s="232"/>
      <c r="BC494"/>
      <c r="BD494"/>
    </row>
    <row r="495" spans="1:59" x14ac:dyDescent="0.25">
      <c r="A495" s="262">
        <v>328773</v>
      </c>
      <c r="B495" s="125" t="s">
        <v>199</v>
      </c>
      <c r="C495"/>
      <c r="D495"/>
      <c r="E495"/>
      <c r="F495"/>
      <c r="G495"/>
      <c r="H495"/>
      <c r="I495"/>
      <c r="J495"/>
      <c r="K495"/>
      <c r="L495"/>
      <c r="M495"/>
      <c r="N495"/>
      <c r="O495"/>
      <c r="P495" t="s">
        <v>200</v>
      </c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 t="s">
        <v>200</v>
      </c>
      <c r="AZ495"/>
      <c r="BA495" t="str">
        <f>VLOOKUP(A495,[1]ورقة2!A$3:X$1501,22,0)</f>
        <v>مستنفذ فصل أول 2022-2023</v>
      </c>
      <c r="BB495" s="232"/>
      <c r="BC495"/>
      <c r="BD495"/>
    </row>
    <row r="496" spans="1:59" x14ac:dyDescent="0.25">
      <c r="A496">
        <v>328815</v>
      </c>
      <c r="B496" s="125" t="s">
        <v>199</v>
      </c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 t="s">
        <v>200</v>
      </c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>
        <f>VLOOKUP(A496,[1]ورقة2!A$3:X$1501,22,0)</f>
        <v>0</v>
      </c>
      <c r="BB496" s="232"/>
      <c r="BC496"/>
      <c r="BD496"/>
    </row>
    <row r="497" spans="1:56" x14ac:dyDescent="0.25">
      <c r="A497">
        <v>328828</v>
      </c>
      <c r="B497" s="125" t="s">
        <v>199</v>
      </c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 t="s">
        <v>200</v>
      </c>
      <c r="AQ497"/>
      <c r="AR497"/>
      <c r="AS497"/>
      <c r="AT497"/>
      <c r="AU497"/>
      <c r="AV497"/>
      <c r="AW497"/>
      <c r="AX497"/>
      <c r="AY497"/>
      <c r="AZ497"/>
      <c r="BA497">
        <f>VLOOKUP(A497,[1]ورقة2!A$3:X$1501,22,0)</f>
        <v>0</v>
      </c>
      <c r="BB497" s="232"/>
      <c r="BC497"/>
      <c r="BD497"/>
    </row>
    <row r="498" spans="1:56" x14ac:dyDescent="0.25">
      <c r="A498" s="233">
        <v>328847</v>
      </c>
      <c r="B498" s="125" t="s">
        <v>199</v>
      </c>
      <c r="C498" s="233"/>
      <c r="D498" s="233"/>
      <c r="E498" s="233"/>
      <c r="F498" s="233"/>
      <c r="G498" s="233"/>
      <c r="H498" s="233" t="s">
        <v>200</v>
      </c>
      <c r="I498" s="233"/>
      <c r="J498" s="233"/>
      <c r="K498" s="233"/>
      <c r="L498" s="233"/>
      <c r="M498" s="233"/>
      <c r="N498" s="233"/>
      <c r="O498" s="233"/>
      <c r="P498" s="233"/>
      <c r="Q498" s="233"/>
      <c r="R498" s="233"/>
      <c r="S498" s="233"/>
      <c r="T498" s="233"/>
      <c r="U498" s="233"/>
      <c r="V498" s="233"/>
      <c r="W498" s="233"/>
      <c r="X498" s="233"/>
      <c r="Y498" s="233"/>
      <c r="Z498" s="233"/>
      <c r="AA498" s="233"/>
      <c r="AB498" s="233"/>
      <c r="AC498" s="233"/>
      <c r="AD498" s="233"/>
      <c r="AE498" s="233"/>
      <c r="AF498" s="233"/>
      <c r="AG498" s="233"/>
      <c r="AH498" s="233"/>
      <c r="AI498" s="233"/>
      <c r="AJ498" s="233"/>
      <c r="AK498" s="233"/>
      <c r="AL498" s="233"/>
      <c r="AM498" s="233"/>
      <c r="AN498" s="233"/>
      <c r="AO498" s="233" t="s">
        <v>200</v>
      </c>
      <c r="AP498" s="233"/>
      <c r="AQ498" s="233" t="s">
        <v>200</v>
      </c>
      <c r="AR498" s="233"/>
      <c r="AS498" s="233"/>
      <c r="AT498" s="233" t="s">
        <v>200</v>
      </c>
      <c r="AU498" s="233"/>
      <c r="AV498" s="233"/>
      <c r="AW498" s="233" t="s">
        <v>200</v>
      </c>
      <c r="AX498" s="233" t="s">
        <v>200</v>
      </c>
      <c r="AY498" s="233" t="s">
        <v>200</v>
      </c>
      <c r="AZ498" s="233"/>
      <c r="BA498">
        <f>VLOOKUP(A498,[1]ورقة2!A$3:X$1501,22,0)</f>
        <v>0</v>
      </c>
      <c r="BB498" s="232"/>
      <c r="BC498"/>
      <c r="BD498"/>
    </row>
    <row r="499" spans="1:56" x14ac:dyDescent="0.25">
      <c r="A499">
        <v>328870</v>
      </c>
      <c r="B499" s="125" t="s">
        <v>199</v>
      </c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 t="s">
        <v>200</v>
      </c>
      <c r="AQ499"/>
      <c r="AR499"/>
      <c r="AS499"/>
      <c r="AT499"/>
      <c r="AU499"/>
      <c r="AV499"/>
      <c r="AW499"/>
      <c r="AX499"/>
      <c r="AY499"/>
      <c r="AZ499"/>
      <c r="BA499" t="str">
        <f>VLOOKUP(A499,[1]ورقة2!A$3:X$1501,22,0)</f>
        <v>مستنفذ بنتيجة امتحانات الفصل الثاني للعام 2022-2023</v>
      </c>
      <c r="BB499" s="232"/>
      <c r="BC499"/>
      <c r="BD499"/>
    </row>
    <row r="500" spans="1:56" x14ac:dyDescent="0.25">
      <c r="A500">
        <v>328888</v>
      </c>
      <c r="B500" s="125" t="s">
        <v>199</v>
      </c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 t="s">
        <v>200</v>
      </c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>
        <f>VLOOKUP(A500,[1]ورقة2!A$3:X$1501,22,0)</f>
        <v>0</v>
      </c>
      <c r="BB500" s="232"/>
      <c r="BC500"/>
      <c r="BD500"/>
    </row>
    <row r="501" spans="1:56" x14ac:dyDescent="0.25">
      <c r="A501">
        <v>328909</v>
      </c>
      <c r="B501" s="125" t="s">
        <v>199</v>
      </c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 t="s">
        <v>200</v>
      </c>
      <c r="AX501" t="s">
        <v>200</v>
      </c>
      <c r="AY501"/>
      <c r="AZ501"/>
      <c r="BA501" t="str">
        <f>VLOOKUP(A501,[1]ورقة2!A$3:X$1501,22,0)</f>
        <v>مستنفذ فصل أول 2022-2023</v>
      </c>
      <c r="BB501" s="232"/>
      <c r="BC501"/>
      <c r="BD501"/>
    </row>
    <row r="502" spans="1:56" x14ac:dyDescent="0.25">
      <c r="A502">
        <v>328922</v>
      </c>
      <c r="B502" s="125" t="s">
        <v>199</v>
      </c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 t="s">
        <v>200</v>
      </c>
      <c r="AQ502"/>
      <c r="AR502"/>
      <c r="AS502"/>
      <c r="AT502"/>
      <c r="AU502"/>
      <c r="AV502"/>
      <c r="AW502"/>
      <c r="AX502"/>
      <c r="AY502"/>
      <c r="AZ502"/>
      <c r="BA502" t="str">
        <f>VLOOKUP(A502,[1]ورقة2!A$3:X$1501,22,0)</f>
        <v>مستنفذ بنتيجة الفصل الثاني للعام 2020-2021</v>
      </c>
      <c r="BB502" s="232"/>
      <c r="BC502"/>
      <c r="BD502"/>
    </row>
    <row r="503" spans="1:56" x14ac:dyDescent="0.25">
      <c r="A503">
        <v>328930</v>
      </c>
      <c r="B503" s="125" t="s">
        <v>199</v>
      </c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 t="s">
        <v>134</v>
      </c>
      <c r="AQ503"/>
      <c r="AR503"/>
      <c r="AS503"/>
      <c r="AT503"/>
      <c r="AU503"/>
      <c r="AV503"/>
      <c r="AW503"/>
      <c r="AX503"/>
      <c r="AY503"/>
      <c r="AZ503"/>
      <c r="BA503">
        <f>VLOOKUP(A503,[1]ورقة2!A$3:X$1501,22,0)</f>
        <v>0</v>
      </c>
      <c r="BB503" s="232"/>
      <c r="BC503"/>
      <c r="BD503"/>
    </row>
    <row r="504" spans="1:56" x14ac:dyDescent="0.25">
      <c r="A504">
        <v>328965</v>
      </c>
      <c r="B504" s="125" t="s">
        <v>199</v>
      </c>
      <c r="C504"/>
      <c r="D504"/>
      <c r="E504"/>
      <c r="F504"/>
      <c r="G504"/>
      <c r="H504"/>
      <c r="I504"/>
      <c r="J504"/>
      <c r="K504"/>
      <c r="L504"/>
      <c r="M504" t="s">
        <v>200</v>
      </c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 t="s">
        <v>200</v>
      </c>
      <c r="AE504"/>
      <c r="AF504"/>
      <c r="AG504" t="s">
        <v>200</v>
      </c>
      <c r="AH504"/>
      <c r="AI504"/>
      <c r="AJ504"/>
      <c r="AK504"/>
      <c r="AL504"/>
      <c r="AM504"/>
      <c r="AN504"/>
      <c r="AO504"/>
      <c r="AP504"/>
      <c r="AQ504" t="s">
        <v>200</v>
      </c>
      <c r="AR504"/>
      <c r="AS504"/>
      <c r="AT504"/>
      <c r="AU504"/>
      <c r="AV504"/>
      <c r="AW504"/>
      <c r="AX504" t="s">
        <v>200</v>
      </c>
      <c r="AY504" t="s">
        <v>200</v>
      </c>
      <c r="AZ504"/>
      <c r="BA504" t="str">
        <f>VLOOKUP(A504,[1]ورقة2!A$3:X$1501,22,0)</f>
        <v>مستنفذ بنتيجة الفصل الأول للعام 2022-2023</v>
      </c>
      <c r="BB504" s="232"/>
      <c r="BC504"/>
      <c r="BD504"/>
    </row>
    <row r="505" spans="1:56" x14ac:dyDescent="0.25">
      <c r="A505">
        <v>329034</v>
      </c>
      <c r="B505" s="125" t="s">
        <v>199</v>
      </c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 t="s">
        <v>134</v>
      </c>
      <c r="AQ505"/>
      <c r="AR505"/>
      <c r="AS505"/>
      <c r="AT505"/>
      <c r="AU505"/>
      <c r="AV505"/>
      <c r="AW505"/>
      <c r="AX505"/>
      <c r="AY505" t="s">
        <v>134</v>
      </c>
      <c r="AZ505"/>
      <c r="BA505">
        <f>VLOOKUP(A505,[1]ورقة2!A$3:X$1501,22,0)</f>
        <v>0</v>
      </c>
      <c r="BB505" s="232"/>
      <c r="BC505"/>
      <c r="BD505"/>
    </row>
    <row r="506" spans="1:56" x14ac:dyDescent="0.25">
      <c r="A506">
        <v>329059</v>
      </c>
      <c r="B506" s="125" t="s">
        <v>199</v>
      </c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 t="s">
        <v>200</v>
      </c>
      <c r="AC506"/>
      <c r="AD506"/>
      <c r="AE506"/>
      <c r="AF506"/>
      <c r="AG506"/>
      <c r="AH506"/>
      <c r="AI506"/>
      <c r="AJ506"/>
      <c r="AK506"/>
      <c r="AL506"/>
      <c r="AM506"/>
      <c r="AN506"/>
      <c r="AO506" t="s">
        <v>200</v>
      </c>
      <c r="AP506"/>
      <c r="AQ506"/>
      <c r="AR506"/>
      <c r="AS506"/>
      <c r="AT506"/>
      <c r="AU506"/>
      <c r="AV506"/>
      <c r="AW506"/>
      <c r="AX506"/>
      <c r="AY506" t="s">
        <v>200</v>
      </c>
      <c r="AZ506" t="s">
        <v>200</v>
      </c>
      <c r="BA506">
        <f>VLOOKUP(A506,[1]ورقة2!A$3:X$1501,22,0)</f>
        <v>0</v>
      </c>
      <c r="BB506" s="232"/>
      <c r="BC506"/>
      <c r="BD506"/>
    </row>
    <row r="507" spans="1:56" x14ac:dyDescent="0.25">
      <c r="A507">
        <v>329086</v>
      </c>
      <c r="B507" s="125" t="s">
        <v>199</v>
      </c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 t="s">
        <v>134</v>
      </c>
      <c r="AH507"/>
      <c r="AI507"/>
      <c r="AJ507" t="s">
        <v>134</v>
      </c>
      <c r="AK507"/>
      <c r="AL507"/>
      <c r="AM507"/>
      <c r="AN507"/>
      <c r="AO507"/>
      <c r="AP507" t="s">
        <v>134</v>
      </c>
      <c r="AQ507"/>
      <c r="AR507"/>
      <c r="AS507"/>
      <c r="AT507"/>
      <c r="AU507"/>
      <c r="AV507"/>
      <c r="AW507"/>
      <c r="AX507"/>
      <c r="AY507"/>
      <c r="AZ507"/>
      <c r="BA507">
        <f>VLOOKUP(A507,[1]ورقة2!A$3:X$1501,22,0)</f>
        <v>0</v>
      </c>
      <c r="BB507" s="232"/>
      <c r="BC507"/>
      <c r="BD507"/>
    </row>
    <row r="508" spans="1:56" x14ac:dyDescent="0.25">
      <c r="A508" s="233">
        <v>329088</v>
      </c>
      <c r="B508" s="125" t="s">
        <v>199</v>
      </c>
      <c r="C508" s="233"/>
      <c r="D508" s="233"/>
      <c r="E508" s="233"/>
      <c r="F508" s="233"/>
      <c r="G508" s="233"/>
      <c r="H508" s="233"/>
      <c r="I508" s="233"/>
      <c r="J508" s="233"/>
      <c r="K508" s="233"/>
      <c r="L508" s="233"/>
      <c r="M508" s="233"/>
      <c r="N508" s="233"/>
      <c r="O508" s="233"/>
      <c r="P508" s="233"/>
      <c r="Q508" s="233"/>
      <c r="R508" s="233"/>
      <c r="S508" s="233"/>
      <c r="T508" s="233"/>
      <c r="U508" s="233"/>
      <c r="V508" s="233"/>
      <c r="W508" s="233"/>
      <c r="X508" s="233"/>
      <c r="Y508" s="233"/>
      <c r="Z508" s="233"/>
      <c r="AA508" s="233"/>
      <c r="AB508" s="233"/>
      <c r="AC508" s="233"/>
      <c r="AD508" s="233"/>
      <c r="AE508" s="233"/>
      <c r="AF508" s="233"/>
      <c r="AG508" s="233"/>
      <c r="AH508" s="233"/>
      <c r="AI508" s="233"/>
      <c r="AJ508" s="233"/>
      <c r="AK508" s="233"/>
      <c r="AL508" s="233"/>
      <c r="AM508" s="233"/>
      <c r="AN508" s="233"/>
      <c r="AO508" s="233"/>
      <c r="AP508" s="233" t="s">
        <v>134</v>
      </c>
      <c r="AQ508" s="233" t="s">
        <v>134</v>
      </c>
      <c r="AR508" s="233" t="s">
        <v>134</v>
      </c>
      <c r="AS508" s="233"/>
      <c r="AT508" s="233"/>
      <c r="AU508" s="233" t="s">
        <v>133</v>
      </c>
      <c r="AV508" s="233" t="s">
        <v>133</v>
      </c>
      <c r="AW508" s="233" t="s">
        <v>133</v>
      </c>
      <c r="AX508" s="233"/>
      <c r="AY508" s="233"/>
      <c r="AZ508" s="233" t="s">
        <v>133</v>
      </c>
      <c r="BA508">
        <f>VLOOKUP(A508,[1]ورقة2!A$3:X$1501,22,0)</f>
        <v>0</v>
      </c>
      <c r="BB508" s="232"/>
      <c r="BC508"/>
      <c r="BD508"/>
    </row>
    <row r="509" spans="1:56" x14ac:dyDescent="0.25">
      <c r="A509">
        <v>329097</v>
      </c>
      <c r="B509" s="125" t="s">
        <v>199</v>
      </c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 t="s">
        <v>200</v>
      </c>
      <c r="AH509" t="s">
        <v>200</v>
      </c>
      <c r="AI509"/>
      <c r="AJ509" t="s">
        <v>200</v>
      </c>
      <c r="AK509"/>
      <c r="AL509"/>
      <c r="AM509"/>
      <c r="AN509"/>
      <c r="AO509"/>
      <c r="AP509" t="s">
        <v>200</v>
      </c>
      <c r="AQ509"/>
      <c r="AR509"/>
      <c r="AS509" t="s">
        <v>200</v>
      </c>
      <c r="AT509" t="s">
        <v>200</v>
      </c>
      <c r="AU509"/>
      <c r="AV509" t="s">
        <v>200</v>
      </c>
      <c r="AW509" t="s">
        <v>200</v>
      </c>
      <c r="AX509"/>
      <c r="AY509"/>
      <c r="AZ509"/>
      <c r="BA509" t="str">
        <f>VLOOKUP(A509,[1]ورقة2!A$3:X$1501,22,0)</f>
        <v>مستنفذ بنتيجة الفصل الأول للعام 2022-2023</v>
      </c>
      <c r="BB509" s="232"/>
      <c r="BC509"/>
      <c r="BD509"/>
    </row>
    <row r="510" spans="1:56" x14ac:dyDescent="0.25">
      <c r="A510">
        <v>329100</v>
      </c>
      <c r="B510" s="125" t="s">
        <v>199</v>
      </c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 t="s">
        <v>131</v>
      </c>
      <c r="X510"/>
      <c r="Y510"/>
      <c r="Z510"/>
      <c r="AA510"/>
      <c r="AB510"/>
      <c r="AC510"/>
      <c r="AD510"/>
      <c r="AE510"/>
      <c r="AF510"/>
      <c r="AG510" t="s">
        <v>134</v>
      </c>
      <c r="AH510"/>
      <c r="AI510"/>
      <c r="AJ510"/>
      <c r="AK510"/>
      <c r="AL510"/>
      <c r="AM510"/>
      <c r="AN510"/>
      <c r="AO510"/>
      <c r="AP510" t="s">
        <v>134</v>
      </c>
      <c r="AQ510"/>
      <c r="AR510"/>
      <c r="AS510"/>
      <c r="AT510"/>
      <c r="AU510"/>
      <c r="AV510"/>
      <c r="AW510" t="s">
        <v>131</v>
      </c>
      <c r="AX510"/>
      <c r="AY510"/>
      <c r="AZ510"/>
      <c r="BA510">
        <f>VLOOKUP(A510,[1]ورقة2!A$3:X$1501,22,0)</f>
        <v>0</v>
      </c>
      <c r="BB510" s="232"/>
      <c r="BC510"/>
      <c r="BD510"/>
    </row>
    <row r="511" spans="1:56" x14ac:dyDescent="0.25">
      <c r="A511">
        <v>329158</v>
      </c>
      <c r="B511" s="125" t="s">
        <v>199</v>
      </c>
      <c r="C511"/>
      <c r="D511"/>
      <c r="E511"/>
      <c r="F511"/>
      <c r="G511"/>
      <c r="H511"/>
      <c r="I511"/>
      <c r="J511"/>
      <c r="K511"/>
      <c r="L511"/>
      <c r="M511"/>
      <c r="N511"/>
      <c r="O511" t="s">
        <v>134</v>
      </c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 t="s">
        <v>133</v>
      </c>
      <c r="AM511"/>
      <c r="AN511"/>
      <c r="AO511" t="s">
        <v>133</v>
      </c>
      <c r="AP511"/>
      <c r="AQ511"/>
      <c r="AR511" t="s">
        <v>133</v>
      </c>
      <c r="AS511"/>
      <c r="AT511"/>
      <c r="AU511" t="s">
        <v>133</v>
      </c>
      <c r="AV511" t="s">
        <v>133</v>
      </c>
      <c r="AW511"/>
      <c r="AX511" t="s">
        <v>133</v>
      </c>
      <c r="AY511"/>
      <c r="AZ511"/>
      <c r="BA511">
        <f>VLOOKUP(A511,[1]ورقة2!A$3:X$1501,22,0)</f>
        <v>0</v>
      </c>
      <c r="BB511" s="232"/>
      <c r="BC511"/>
      <c r="BD511"/>
    </row>
    <row r="512" spans="1:56" x14ac:dyDescent="0.25">
      <c r="A512">
        <v>329182</v>
      </c>
      <c r="B512" s="125" t="s">
        <v>199</v>
      </c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 t="s">
        <v>134</v>
      </c>
      <c r="AV512"/>
      <c r="AW512"/>
      <c r="AX512"/>
      <c r="AY512" t="s">
        <v>134</v>
      </c>
      <c r="AZ512"/>
      <c r="BA512">
        <f>VLOOKUP(A512,[1]ورقة2!A$3:X$1501,22,0)</f>
        <v>0</v>
      </c>
      <c r="BB512" s="232"/>
      <c r="BC512"/>
      <c r="BD512"/>
    </row>
    <row r="513" spans="1:59" x14ac:dyDescent="0.25">
      <c r="A513">
        <v>329200</v>
      </c>
      <c r="B513" s="125" t="s">
        <v>199</v>
      </c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 t="s">
        <v>134</v>
      </c>
      <c r="AY513" t="s">
        <v>134</v>
      </c>
      <c r="AZ513"/>
      <c r="BA513">
        <f>VLOOKUP(A513,[1]ورقة2!A$3:X$1501,22,0)</f>
        <v>0</v>
      </c>
      <c r="BB513" s="232"/>
      <c r="BC513"/>
      <c r="BD513"/>
    </row>
    <row r="514" spans="1:59" x14ac:dyDescent="0.25">
      <c r="A514" s="233">
        <v>329201</v>
      </c>
      <c r="B514" s="125" t="s">
        <v>199</v>
      </c>
      <c r="C514" s="233"/>
      <c r="D514" s="233"/>
      <c r="E514" s="233"/>
      <c r="F514" s="233"/>
      <c r="G514" s="233"/>
      <c r="H514" s="233"/>
      <c r="I514" s="233"/>
      <c r="J514" s="233"/>
      <c r="K514" s="233"/>
      <c r="L514" s="233"/>
      <c r="M514" s="233"/>
      <c r="N514" s="233"/>
      <c r="O514" s="233"/>
      <c r="P514" s="233"/>
      <c r="Q514" s="233"/>
      <c r="R514" s="233"/>
      <c r="S514" s="233"/>
      <c r="T514" s="233"/>
      <c r="U514" s="233"/>
      <c r="V514" s="233"/>
      <c r="W514" s="233"/>
      <c r="X514" s="233"/>
      <c r="Y514" s="233"/>
      <c r="Z514" s="233"/>
      <c r="AA514" s="233"/>
      <c r="AB514" s="233"/>
      <c r="AC514" s="233"/>
      <c r="AD514" s="233"/>
      <c r="AE514" s="233"/>
      <c r="AF514" s="233"/>
      <c r="AG514" s="233" t="s">
        <v>200</v>
      </c>
      <c r="AH514" s="233"/>
      <c r="AI514" s="233"/>
      <c r="AJ514" s="233"/>
      <c r="AK514" s="233"/>
      <c r="AL514" s="233"/>
      <c r="AM514" s="233"/>
      <c r="AN514" s="233" t="s">
        <v>200</v>
      </c>
      <c r="AO514" s="233"/>
      <c r="AP514" s="233" t="s">
        <v>200</v>
      </c>
      <c r="AQ514" s="233" t="s">
        <v>200</v>
      </c>
      <c r="AR514" s="233"/>
      <c r="AS514" s="233"/>
      <c r="AT514" s="233"/>
      <c r="AU514" s="233" t="s">
        <v>200</v>
      </c>
      <c r="AV514" s="233" t="s">
        <v>200</v>
      </c>
      <c r="AW514" s="233"/>
      <c r="AX514" s="233" t="s">
        <v>200</v>
      </c>
      <c r="AY514" s="233" t="s">
        <v>200</v>
      </c>
      <c r="AZ514" s="233"/>
      <c r="BA514">
        <f>VLOOKUP(A514,[1]ورقة2!A$3:X$1501,22,0)</f>
        <v>0</v>
      </c>
      <c r="BB514" s="232"/>
      <c r="BC514"/>
      <c r="BD514"/>
    </row>
    <row r="515" spans="1:59" x14ac:dyDescent="0.25">
      <c r="A515">
        <v>329215</v>
      </c>
      <c r="B515" s="125" t="s">
        <v>199</v>
      </c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 t="s">
        <v>131</v>
      </c>
      <c r="AH515"/>
      <c r="AI515"/>
      <c r="AJ515"/>
      <c r="AK515" t="s">
        <v>131</v>
      </c>
      <c r="AL515"/>
      <c r="AM515"/>
      <c r="AN515"/>
      <c r="AO515"/>
      <c r="AP515" t="s">
        <v>134</v>
      </c>
      <c r="AQ515" t="s">
        <v>131</v>
      </c>
      <c r="AR515"/>
      <c r="AS515"/>
      <c r="AT515"/>
      <c r="AU515"/>
      <c r="AV515" t="s">
        <v>131</v>
      </c>
      <c r="AW515" t="s">
        <v>131</v>
      </c>
      <c r="AX515"/>
      <c r="AY515"/>
      <c r="AZ515"/>
      <c r="BA515">
        <f>VLOOKUP(A515,[1]ورقة2!A$3:X$1501,22,0)</f>
        <v>0</v>
      </c>
      <c r="BB515" s="240"/>
      <c r="BC515" s="240"/>
      <c r="BD515" s="240"/>
      <c r="BE515" s="240"/>
      <c r="BF515" s="240"/>
      <c r="BG515" s="240"/>
    </row>
    <row r="516" spans="1:59" x14ac:dyDescent="0.25">
      <c r="A516">
        <v>329222</v>
      </c>
      <c r="B516" s="125" t="s">
        <v>199</v>
      </c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 t="s">
        <v>133</v>
      </c>
      <c r="AH516"/>
      <c r="AI516"/>
      <c r="AJ516"/>
      <c r="AK516"/>
      <c r="AL516"/>
      <c r="AM516"/>
      <c r="AN516"/>
      <c r="AO516"/>
      <c r="AP516" t="s">
        <v>134</v>
      </c>
      <c r="AQ516" t="s">
        <v>134</v>
      </c>
      <c r="AR516"/>
      <c r="AS516" t="s">
        <v>134</v>
      </c>
      <c r="AT516" t="s">
        <v>134</v>
      </c>
      <c r="AU516"/>
      <c r="AV516" t="s">
        <v>131</v>
      </c>
      <c r="AW516"/>
      <c r="AX516" t="s">
        <v>131</v>
      </c>
      <c r="AY516"/>
      <c r="AZ516" t="s">
        <v>131</v>
      </c>
      <c r="BA516">
        <f>VLOOKUP(A516,[1]ورقة2!A$3:X$1501,22,0)</f>
        <v>0</v>
      </c>
      <c r="BB516" s="232"/>
      <c r="BC516"/>
      <c r="BD516"/>
    </row>
    <row r="517" spans="1:59" x14ac:dyDescent="0.25">
      <c r="A517">
        <v>329235</v>
      </c>
      <c r="B517" s="125" t="s">
        <v>199</v>
      </c>
      <c r="C517"/>
      <c r="D517"/>
      <c r="E517"/>
      <c r="F517"/>
      <c r="G517"/>
      <c r="H517"/>
      <c r="I517"/>
      <c r="J517"/>
      <c r="K517"/>
      <c r="L517"/>
      <c r="M517"/>
      <c r="N517" t="s">
        <v>133</v>
      </c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 t="s">
        <v>134</v>
      </c>
      <c r="AQ517" t="s">
        <v>134</v>
      </c>
      <c r="AR517"/>
      <c r="AS517"/>
      <c r="AT517"/>
      <c r="AU517"/>
      <c r="AV517"/>
      <c r="AW517" t="s">
        <v>133</v>
      </c>
      <c r="AX517"/>
      <c r="AY517"/>
      <c r="AZ517" t="s">
        <v>133</v>
      </c>
      <c r="BA517">
        <f>VLOOKUP(A517,[1]ورقة2!A$3:X$1501,22,0)</f>
        <v>0</v>
      </c>
      <c r="BB517" s="232"/>
      <c r="BC517"/>
      <c r="BD517"/>
    </row>
    <row r="518" spans="1:59" x14ac:dyDescent="0.25">
      <c r="A518" s="233">
        <v>329244</v>
      </c>
      <c r="B518" s="125" t="s">
        <v>199</v>
      </c>
      <c r="C518" s="233"/>
      <c r="D518" s="233"/>
      <c r="E518" s="233"/>
      <c r="F518" s="233"/>
      <c r="G518" s="233"/>
      <c r="H518" s="233"/>
      <c r="I518" s="233"/>
      <c r="J518" s="233"/>
      <c r="K518" s="233"/>
      <c r="L518" s="233"/>
      <c r="M518" s="233"/>
      <c r="N518" s="233"/>
      <c r="O518" s="233"/>
      <c r="P518" s="233"/>
      <c r="Q518" s="233"/>
      <c r="R518" s="233"/>
      <c r="S518" s="233"/>
      <c r="T518" s="233"/>
      <c r="U518" s="233"/>
      <c r="V518" s="233"/>
      <c r="W518" s="233"/>
      <c r="X518" s="233"/>
      <c r="Y518" s="233"/>
      <c r="Z518" s="233"/>
      <c r="AA518" s="233"/>
      <c r="AB518" s="233"/>
      <c r="AC518" s="233"/>
      <c r="AD518" s="233"/>
      <c r="AE518" s="233"/>
      <c r="AF518" s="233"/>
      <c r="AG518" s="233" t="s">
        <v>134</v>
      </c>
      <c r="AH518" s="233"/>
      <c r="AI518" s="233"/>
      <c r="AJ518" s="233"/>
      <c r="AK518" s="233"/>
      <c r="AL518" s="233"/>
      <c r="AM518" s="233"/>
      <c r="AN518" s="233"/>
      <c r="AO518" s="233"/>
      <c r="AP518" s="233" t="s">
        <v>134</v>
      </c>
      <c r="AQ518" s="233" t="s">
        <v>131</v>
      </c>
      <c r="AR518" s="233"/>
      <c r="AS518" s="233"/>
      <c r="AT518" s="233"/>
      <c r="AU518" s="233"/>
      <c r="AV518" s="233" t="s">
        <v>131</v>
      </c>
      <c r="AW518" s="233" t="s">
        <v>131</v>
      </c>
      <c r="AX518" s="233" t="s">
        <v>133</v>
      </c>
      <c r="AY518" s="233" t="s">
        <v>133</v>
      </c>
      <c r="AZ518" s="233"/>
      <c r="BA518">
        <f>VLOOKUP(A518,[1]ورقة2!A$3:X$1501,22,0)</f>
        <v>0</v>
      </c>
      <c r="BB518" s="232"/>
      <c r="BC518"/>
      <c r="BD518"/>
    </row>
    <row r="519" spans="1:59" x14ac:dyDescent="0.25">
      <c r="A519">
        <v>329308</v>
      </c>
      <c r="B519" s="125" t="s">
        <v>199</v>
      </c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 t="s">
        <v>200</v>
      </c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 t="s">
        <v>200</v>
      </c>
      <c r="AU519"/>
      <c r="AV519"/>
      <c r="AW519"/>
      <c r="AX519" t="s">
        <v>200</v>
      </c>
      <c r="AY519"/>
      <c r="AZ519"/>
      <c r="BA519">
        <f>VLOOKUP(A519,[1]ورقة2!A$3:X$1501,22,0)</f>
        <v>0</v>
      </c>
      <c r="BB519" s="232"/>
      <c r="BC519"/>
      <c r="BD519"/>
    </row>
    <row r="520" spans="1:59" x14ac:dyDescent="0.25">
      <c r="A520">
        <v>329334</v>
      </c>
      <c r="B520" s="125" t="s">
        <v>199</v>
      </c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 t="s">
        <v>134</v>
      </c>
      <c r="AJ520"/>
      <c r="AK520"/>
      <c r="AL520"/>
      <c r="AM520" t="s">
        <v>131</v>
      </c>
      <c r="AN520"/>
      <c r="AO520"/>
      <c r="AP520" t="s">
        <v>134</v>
      </c>
      <c r="AQ520"/>
      <c r="AR520"/>
      <c r="AS520"/>
      <c r="AT520" t="s">
        <v>134</v>
      </c>
      <c r="AU520"/>
      <c r="AV520" t="s">
        <v>133</v>
      </c>
      <c r="AW520"/>
      <c r="AX520"/>
      <c r="AY520" t="s">
        <v>131</v>
      </c>
      <c r="AZ520" t="s">
        <v>133</v>
      </c>
      <c r="BA520">
        <f>VLOOKUP(A520,[1]ورقة2!A$3:X$1501,22,0)</f>
        <v>0</v>
      </c>
      <c r="BB520" s="232"/>
      <c r="BC520"/>
      <c r="BD520"/>
    </row>
    <row r="521" spans="1:59" x14ac:dyDescent="0.25">
      <c r="A521">
        <v>329339</v>
      </c>
      <c r="B521" s="125" t="s">
        <v>199</v>
      </c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 t="s">
        <v>134</v>
      </c>
      <c r="AM521"/>
      <c r="AN521"/>
      <c r="AO521"/>
      <c r="AP521" t="s">
        <v>134</v>
      </c>
      <c r="AQ521"/>
      <c r="AR521"/>
      <c r="AS521" t="s">
        <v>134</v>
      </c>
      <c r="AT521"/>
      <c r="AU521"/>
      <c r="AV521"/>
      <c r="AW521"/>
      <c r="AX521"/>
      <c r="AY521"/>
      <c r="AZ521"/>
      <c r="BA521">
        <f>VLOOKUP(A521,[1]ورقة2!A$3:X$1501,22,0)</f>
        <v>0</v>
      </c>
      <c r="BB521" s="232"/>
      <c r="BC521"/>
      <c r="BD521"/>
    </row>
    <row r="522" spans="1:59" x14ac:dyDescent="0.25">
      <c r="A522">
        <v>329359</v>
      </c>
      <c r="B522" s="125" t="s">
        <v>199</v>
      </c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 t="s">
        <v>200</v>
      </c>
      <c r="AQ522"/>
      <c r="AR522"/>
      <c r="AS522"/>
      <c r="AT522"/>
      <c r="AU522"/>
      <c r="AV522"/>
      <c r="AW522"/>
      <c r="AX522"/>
      <c r="AY522"/>
      <c r="AZ522"/>
      <c r="BA522" t="str">
        <f>VLOOKUP(A522,[1]ورقة2!A$3:X$1501,22,0)</f>
        <v>مستنفذ بنتيجة الفصل الثاني للعام 2020-2021</v>
      </c>
      <c r="BB522" s="232"/>
      <c r="BC522"/>
      <c r="BD522"/>
    </row>
    <row r="523" spans="1:59" x14ac:dyDescent="0.25">
      <c r="A523">
        <v>329368</v>
      </c>
      <c r="B523" s="125" t="s">
        <v>199</v>
      </c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 t="s">
        <v>200</v>
      </c>
      <c r="AN523"/>
      <c r="AO523"/>
      <c r="AP523" t="s">
        <v>200</v>
      </c>
      <c r="AQ523" t="s">
        <v>200</v>
      </c>
      <c r="AR523"/>
      <c r="AS523"/>
      <c r="AT523" t="s">
        <v>200</v>
      </c>
      <c r="AU523" t="s">
        <v>200</v>
      </c>
      <c r="AV523" t="s">
        <v>200</v>
      </c>
      <c r="AW523" t="s">
        <v>200</v>
      </c>
      <c r="AX523"/>
      <c r="AY523" t="s">
        <v>200</v>
      </c>
      <c r="AZ523"/>
      <c r="BA523" t="str">
        <f>VLOOKUP(A523,[1]ورقة2!A$3:X$1501,22,0)</f>
        <v>مستنفذ بنتيجة امتحانات الفصل الثاني للعام 2022-2023</v>
      </c>
      <c r="BB523" s="232"/>
      <c r="BC523"/>
      <c r="BD523"/>
    </row>
    <row r="524" spans="1:59" x14ac:dyDescent="0.25">
      <c r="A524" s="233">
        <v>329369</v>
      </c>
      <c r="B524" s="125" t="s">
        <v>199</v>
      </c>
      <c r="C524" s="233"/>
      <c r="D524" s="233"/>
      <c r="E524" s="233"/>
      <c r="F524" s="233"/>
      <c r="G524" s="233"/>
      <c r="H524" s="233"/>
      <c r="I524" s="233"/>
      <c r="J524" s="233"/>
      <c r="K524" s="233"/>
      <c r="L524" s="233"/>
      <c r="M524" s="233"/>
      <c r="N524" s="233"/>
      <c r="O524" s="233"/>
      <c r="P524" s="233"/>
      <c r="Q524" s="233"/>
      <c r="R524" s="233"/>
      <c r="S524" s="233"/>
      <c r="T524" s="233"/>
      <c r="U524" s="233"/>
      <c r="V524" s="233"/>
      <c r="W524" s="233"/>
      <c r="X524" s="233"/>
      <c r="Y524" s="233"/>
      <c r="Z524" s="233"/>
      <c r="AA524" s="233"/>
      <c r="AB524" s="233"/>
      <c r="AC524" s="233"/>
      <c r="AD524" s="233"/>
      <c r="AE524" s="233"/>
      <c r="AF524" s="233"/>
      <c r="AG524" s="233" t="s">
        <v>134</v>
      </c>
      <c r="AH524" s="233"/>
      <c r="AI524" s="233"/>
      <c r="AJ524" s="233"/>
      <c r="AK524" s="233"/>
      <c r="AL524" s="233"/>
      <c r="AM524" s="233"/>
      <c r="AN524" s="233"/>
      <c r="AO524" s="233"/>
      <c r="AP524" s="233"/>
      <c r="AQ524" s="233" t="s">
        <v>134</v>
      </c>
      <c r="AR524" s="233" t="s">
        <v>134</v>
      </c>
      <c r="AS524" s="233"/>
      <c r="AT524" s="233"/>
      <c r="AU524" s="233"/>
      <c r="AV524" s="233" t="s">
        <v>133</v>
      </c>
      <c r="AW524" s="233" t="s">
        <v>133</v>
      </c>
      <c r="AX524" s="233"/>
      <c r="AY524" s="233"/>
      <c r="AZ524" s="233"/>
      <c r="BA524">
        <f>VLOOKUP(A524,[1]ورقة2!A$3:X$1501,22,0)</f>
        <v>0</v>
      </c>
      <c r="BB524" s="232"/>
      <c r="BC524"/>
      <c r="BD524"/>
    </row>
    <row r="525" spans="1:59" x14ac:dyDescent="0.25">
      <c r="A525">
        <v>329408</v>
      </c>
      <c r="B525" s="125" t="s">
        <v>199</v>
      </c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 t="s">
        <v>134</v>
      </c>
      <c r="AI525"/>
      <c r="AJ525"/>
      <c r="AK525"/>
      <c r="AL525"/>
      <c r="AM525"/>
      <c r="AN525"/>
      <c r="AO525"/>
      <c r="AP525" t="s">
        <v>134</v>
      </c>
      <c r="AQ525" t="s">
        <v>134</v>
      </c>
      <c r="AR525" t="s">
        <v>133</v>
      </c>
      <c r="AS525"/>
      <c r="AT525"/>
      <c r="AU525"/>
      <c r="AV525"/>
      <c r="AW525"/>
      <c r="AX525"/>
      <c r="AY525"/>
      <c r="AZ525"/>
      <c r="BA525">
        <f>VLOOKUP(A525,[1]ورقة2!A$3:X$1501,22,0)</f>
        <v>0</v>
      </c>
      <c r="BB525" s="232"/>
      <c r="BC525"/>
      <c r="BD525"/>
    </row>
    <row r="526" spans="1:59" x14ac:dyDescent="0.25">
      <c r="A526">
        <v>329427</v>
      </c>
      <c r="B526" s="125" t="s">
        <v>199</v>
      </c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 t="s">
        <v>134</v>
      </c>
      <c r="AQ526"/>
      <c r="AR526"/>
      <c r="AS526"/>
      <c r="AT526"/>
      <c r="AU526"/>
      <c r="AV526"/>
      <c r="AW526"/>
      <c r="AX526"/>
      <c r="AY526"/>
      <c r="AZ526"/>
      <c r="BA526">
        <f>VLOOKUP(A526,[1]ورقة2!A$3:X$1501,22,0)</f>
        <v>0</v>
      </c>
      <c r="BB526" s="232"/>
      <c r="BC526"/>
      <c r="BD526"/>
    </row>
    <row r="527" spans="1:59" x14ac:dyDescent="0.25">
      <c r="A527">
        <v>329432</v>
      </c>
      <c r="B527" s="125" t="s">
        <v>199</v>
      </c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 t="s">
        <v>134</v>
      </c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 t="s">
        <v>134</v>
      </c>
      <c r="AQ527"/>
      <c r="AR527"/>
      <c r="AS527"/>
      <c r="AT527"/>
      <c r="AU527"/>
      <c r="AV527" t="s">
        <v>133</v>
      </c>
      <c r="AW527"/>
      <c r="AX527"/>
      <c r="AY527" t="s">
        <v>133</v>
      </c>
      <c r="AZ527"/>
      <c r="BA527" t="str">
        <f>VLOOKUP(A527,[1]ورقة2!A$3:X$1501,22,0)</f>
        <v>حرمان ثلاث دورات امتحانية - ف1 -22-23</v>
      </c>
      <c r="BB527" s="240"/>
      <c r="BC527" s="240"/>
      <c r="BD527" s="240"/>
      <c r="BE527" s="240"/>
      <c r="BF527" s="240"/>
      <c r="BG527" s="240"/>
    </row>
    <row r="528" spans="1:59" x14ac:dyDescent="0.25">
      <c r="A528">
        <v>329503</v>
      </c>
      <c r="B528" s="125" t="s">
        <v>199</v>
      </c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 t="s">
        <v>200</v>
      </c>
      <c r="AH528"/>
      <c r="AI528"/>
      <c r="AJ528" t="s">
        <v>200</v>
      </c>
      <c r="AK528"/>
      <c r="AL528"/>
      <c r="AM528"/>
      <c r="AN528"/>
      <c r="AO528"/>
      <c r="AP528"/>
      <c r="AQ528" t="s">
        <v>200</v>
      </c>
      <c r="AR528"/>
      <c r="AS528"/>
      <c r="AT528"/>
      <c r="AU528"/>
      <c r="AV528"/>
      <c r="AW528"/>
      <c r="AX528"/>
      <c r="AY528"/>
      <c r="AZ528"/>
      <c r="BA528">
        <f>VLOOKUP(A528,[1]ورقة2!A$3:X$1501,22,0)</f>
        <v>0</v>
      </c>
      <c r="BB528" s="232"/>
      <c r="BC528"/>
      <c r="BD528"/>
    </row>
    <row r="529" spans="1:59" x14ac:dyDescent="0.25">
      <c r="A529">
        <v>329506</v>
      </c>
      <c r="B529" s="125" t="s">
        <v>199</v>
      </c>
      <c r="C529"/>
      <c r="D529"/>
      <c r="E529"/>
      <c r="F529"/>
      <c r="G529"/>
      <c r="H529"/>
      <c r="I529"/>
      <c r="J529"/>
      <c r="K529"/>
      <c r="L529"/>
      <c r="M529"/>
      <c r="N529"/>
      <c r="O529"/>
      <c r="P529" t="s">
        <v>134</v>
      </c>
      <c r="Q529"/>
      <c r="R529"/>
      <c r="S529"/>
      <c r="T529"/>
      <c r="U529"/>
      <c r="V529"/>
      <c r="W529"/>
      <c r="X529"/>
      <c r="Y529"/>
      <c r="Z529"/>
      <c r="AA529"/>
      <c r="AB529"/>
      <c r="AC529" t="s">
        <v>134</v>
      </c>
      <c r="AD529"/>
      <c r="AE529"/>
      <c r="AF529"/>
      <c r="AG529"/>
      <c r="AH529"/>
      <c r="AI529"/>
      <c r="AJ529"/>
      <c r="AK529"/>
      <c r="AL529"/>
      <c r="AM529"/>
      <c r="AN529"/>
      <c r="AO529"/>
      <c r="AP529" t="s">
        <v>134</v>
      </c>
      <c r="AQ529" t="s">
        <v>134</v>
      </c>
      <c r="AR529"/>
      <c r="AS529"/>
      <c r="AT529"/>
      <c r="AU529"/>
      <c r="AV529"/>
      <c r="AW529"/>
      <c r="AX529"/>
      <c r="AY529"/>
      <c r="AZ529"/>
      <c r="BA529">
        <f>VLOOKUP(A529,[1]ورقة2!A$3:X$1501,22,0)</f>
        <v>0</v>
      </c>
      <c r="BB529" s="232"/>
      <c r="BC529"/>
      <c r="BD529"/>
    </row>
    <row r="530" spans="1:59" x14ac:dyDescent="0.25">
      <c r="A530" s="262">
        <v>329535</v>
      </c>
      <c r="B530" s="125" t="s">
        <v>199</v>
      </c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 t="s">
        <v>133</v>
      </c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>
        <f>VLOOKUP(A530,[1]ورقة2!A$3:X$1501,22,0)</f>
        <v>0</v>
      </c>
      <c r="BB530" s="232"/>
      <c r="BC530"/>
      <c r="BD530"/>
    </row>
    <row r="531" spans="1:59" x14ac:dyDescent="0.25">
      <c r="A531">
        <v>329569</v>
      </c>
      <c r="B531" s="125" t="s">
        <v>199</v>
      </c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 t="s">
        <v>134</v>
      </c>
      <c r="AQ531" t="s">
        <v>133</v>
      </c>
      <c r="AR531"/>
      <c r="AS531"/>
      <c r="AT531"/>
      <c r="AU531"/>
      <c r="AV531"/>
      <c r="AW531"/>
      <c r="AX531"/>
      <c r="AY531"/>
      <c r="AZ531"/>
      <c r="BA531">
        <f>VLOOKUP(A531,[1]ورقة2!A$3:X$1501,22,0)</f>
        <v>0</v>
      </c>
      <c r="BB531" s="232"/>
      <c r="BC531"/>
      <c r="BD531"/>
    </row>
    <row r="532" spans="1:59" x14ac:dyDescent="0.25">
      <c r="A532">
        <v>329583</v>
      </c>
      <c r="B532" s="125" t="s">
        <v>199</v>
      </c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 t="s">
        <v>133</v>
      </c>
      <c r="AL532"/>
      <c r="AM532" t="s">
        <v>134</v>
      </c>
      <c r="AN532"/>
      <c r="AO532" t="s">
        <v>133</v>
      </c>
      <c r="AP532" t="s">
        <v>134</v>
      </c>
      <c r="AQ532" t="s">
        <v>134</v>
      </c>
      <c r="AR532"/>
      <c r="AS532"/>
      <c r="AT532"/>
      <c r="AU532"/>
      <c r="AV532"/>
      <c r="AW532"/>
      <c r="AX532"/>
      <c r="AY532" t="s">
        <v>134</v>
      </c>
      <c r="AZ532"/>
      <c r="BA532">
        <f>VLOOKUP(A532,[1]ورقة2!A$3:X$1501,22,0)</f>
        <v>0</v>
      </c>
      <c r="BB532" s="232"/>
      <c r="BC532"/>
      <c r="BD532"/>
    </row>
    <row r="533" spans="1:59" x14ac:dyDescent="0.25">
      <c r="A533">
        <v>329632</v>
      </c>
      <c r="B533" s="125" t="s">
        <v>199</v>
      </c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 t="s">
        <v>134</v>
      </c>
      <c r="AQ533"/>
      <c r="AR533"/>
      <c r="AS533"/>
      <c r="AT533"/>
      <c r="AU533"/>
      <c r="AV533"/>
      <c r="AW533"/>
      <c r="AX533"/>
      <c r="AY533"/>
      <c r="AZ533"/>
      <c r="BA533">
        <f>VLOOKUP(A533,[1]ورقة2!A$3:X$1501,22,0)</f>
        <v>0</v>
      </c>
      <c r="BB533" s="232"/>
      <c r="BC533"/>
      <c r="BD533"/>
    </row>
    <row r="534" spans="1:59" x14ac:dyDescent="0.25">
      <c r="A534">
        <v>329642</v>
      </c>
      <c r="B534" s="125" t="s">
        <v>199</v>
      </c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 t="s">
        <v>200</v>
      </c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 t="s">
        <v>200</v>
      </c>
      <c r="BA534">
        <f>VLOOKUP(A534,[1]ورقة2!A$3:X$1501,22,0)</f>
        <v>0</v>
      </c>
      <c r="BB534" s="232"/>
      <c r="BC534"/>
      <c r="BD534"/>
    </row>
    <row r="535" spans="1:59" x14ac:dyDescent="0.25">
      <c r="A535" s="233">
        <v>329661</v>
      </c>
      <c r="B535" s="125" t="s">
        <v>199</v>
      </c>
      <c r="C535" s="233"/>
      <c r="D535" s="233"/>
      <c r="E535" s="233"/>
      <c r="F535" s="233"/>
      <c r="G535" s="233"/>
      <c r="H535" s="233"/>
      <c r="I535" s="233"/>
      <c r="J535" s="233"/>
      <c r="K535" s="233"/>
      <c r="L535" s="233"/>
      <c r="M535" s="233"/>
      <c r="N535" s="233"/>
      <c r="O535" s="233"/>
      <c r="P535" s="233"/>
      <c r="Q535" s="233"/>
      <c r="R535" s="233"/>
      <c r="S535" s="233"/>
      <c r="T535" s="233"/>
      <c r="U535" s="233"/>
      <c r="V535" s="233"/>
      <c r="W535" s="233"/>
      <c r="X535" s="233"/>
      <c r="Y535" s="233"/>
      <c r="Z535" s="233"/>
      <c r="AA535" s="233"/>
      <c r="AB535" s="233"/>
      <c r="AC535" s="233" t="s">
        <v>134</v>
      </c>
      <c r="AD535" s="233"/>
      <c r="AE535" s="233"/>
      <c r="AF535" s="233"/>
      <c r="AG535" s="233"/>
      <c r="AH535" s="233"/>
      <c r="AI535" s="233"/>
      <c r="AJ535" s="233"/>
      <c r="AK535" s="233"/>
      <c r="AL535" s="233"/>
      <c r="AM535" s="233"/>
      <c r="AN535" s="233"/>
      <c r="AO535" s="233" t="s">
        <v>133</v>
      </c>
      <c r="AP535" s="233" t="s">
        <v>134</v>
      </c>
      <c r="AQ535" s="233"/>
      <c r="AR535" s="233" t="s">
        <v>131</v>
      </c>
      <c r="AS535" s="233"/>
      <c r="AT535" s="233" t="s">
        <v>133</v>
      </c>
      <c r="AU535" s="233" t="s">
        <v>131</v>
      </c>
      <c r="AV535" s="233" t="s">
        <v>131</v>
      </c>
      <c r="AW535" s="233" t="s">
        <v>133</v>
      </c>
      <c r="AX535" s="233"/>
      <c r="AY535" s="233"/>
      <c r="AZ535" s="233"/>
      <c r="BA535">
        <f>VLOOKUP(A535,[1]ورقة2!A$3:X$1501,22,0)</f>
        <v>0</v>
      </c>
      <c r="BB535" s="232"/>
      <c r="BC535"/>
      <c r="BD535"/>
    </row>
    <row r="536" spans="1:59" x14ac:dyDescent="0.25">
      <c r="A536">
        <v>329700</v>
      </c>
      <c r="B536" s="125" t="s">
        <v>199</v>
      </c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 t="s">
        <v>134</v>
      </c>
      <c r="AH536" t="s">
        <v>131</v>
      </c>
      <c r="AI536" t="s">
        <v>134</v>
      </c>
      <c r="AJ536"/>
      <c r="AK536"/>
      <c r="AL536"/>
      <c r="AM536"/>
      <c r="AN536"/>
      <c r="AO536"/>
      <c r="AP536" t="s">
        <v>134</v>
      </c>
      <c r="AQ536"/>
      <c r="AR536"/>
      <c r="AS536"/>
      <c r="AT536" t="s">
        <v>134</v>
      </c>
      <c r="AU536" t="s">
        <v>133</v>
      </c>
      <c r="AV536"/>
      <c r="AW536" t="s">
        <v>134</v>
      </c>
      <c r="AX536" t="s">
        <v>133</v>
      </c>
      <c r="AY536"/>
      <c r="AZ536"/>
      <c r="BA536">
        <f>VLOOKUP(A536,[1]ورقة2!A$3:X$1501,22,0)</f>
        <v>0</v>
      </c>
      <c r="BB536" s="232"/>
      <c r="BC536"/>
      <c r="BD536"/>
    </row>
    <row r="537" spans="1:59" x14ac:dyDescent="0.25">
      <c r="A537">
        <v>329714</v>
      </c>
      <c r="B537" s="125" t="s">
        <v>199</v>
      </c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 t="s">
        <v>134</v>
      </c>
      <c r="AH537" t="s">
        <v>133</v>
      </c>
      <c r="AI537"/>
      <c r="AJ537"/>
      <c r="AK537"/>
      <c r="AL537" t="s">
        <v>134</v>
      </c>
      <c r="AM537"/>
      <c r="AN537"/>
      <c r="AO537"/>
      <c r="AP537" t="s">
        <v>134</v>
      </c>
      <c r="AQ537"/>
      <c r="AR537"/>
      <c r="AS537"/>
      <c r="AT537" t="s">
        <v>134</v>
      </c>
      <c r="AU537"/>
      <c r="AV537"/>
      <c r="AW537"/>
      <c r="AX537" t="s">
        <v>133</v>
      </c>
      <c r="AY537" t="s">
        <v>134</v>
      </c>
      <c r="AZ537" t="s">
        <v>133</v>
      </c>
      <c r="BA537">
        <f>VLOOKUP(A537,[1]ورقة2!A$3:X$1501,22,0)</f>
        <v>0</v>
      </c>
      <c r="BB537" s="232"/>
      <c r="BC537"/>
      <c r="BD537"/>
    </row>
    <row r="538" spans="1:59" x14ac:dyDescent="0.25">
      <c r="A538">
        <v>329716</v>
      </c>
      <c r="B538" s="125" t="s">
        <v>199</v>
      </c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 t="s">
        <v>134</v>
      </c>
      <c r="AB538"/>
      <c r="AC538"/>
      <c r="AD538"/>
      <c r="AE538"/>
      <c r="AF538"/>
      <c r="AG538"/>
      <c r="AH538"/>
      <c r="AI538"/>
      <c r="AJ538"/>
      <c r="AK538"/>
      <c r="AL538"/>
      <c r="AM538" t="s">
        <v>134</v>
      </c>
      <c r="AN538"/>
      <c r="AO538" t="s">
        <v>134</v>
      </c>
      <c r="AP538" t="s">
        <v>134</v>
      </c>
      <c r="AQ538"/>
      <c r="AR538"/>
      <c r="AS538"/>
      <c r="AT538"/>
      <c r="AU538"/>
      <c r="AV538"/>
      <c r="AW538" t="s">
        <v>133</v>
      </c>
      <c r="AX538"/>
      <c r="AY538" t="s">
        <v>133</v>
      </c>
      <c r="AZ538"/>
      <c r="BA538">
        <f>VLOOKUP(A538,[1]ورقة2!A$3:X$1501,22,0)</f>
        <v>0</v>
      </c>
      <c r="BB538" s="232"/>
      <c r="BC538"/>
      <c r="BD538"/>
    </row>
    <row r="539" spans="1:59" x14ac:dyDescent="0.25">
      <c r="A539">
        <v>329732</v>
      </c>
      <c r="B539" s="125" t="s">
        <v>199</v>
      </c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 t="s">
        <v>134</v>
      </c>
      <c r="AD539"/>
      <c r="AE539"/>
      <c r="AF539"/>
      <c r="AG539"/>
      <c r="AH539"/>
      <c r="AI539"/>
      <c r="AJ539"/>
      <c r="AK539"/>
      <c r="AL539"/>
      <c r="AM539" t="s">
        <v>134</v>
      </c>
      <c r="AN539"/>
      <c r="AO539"/>
      <c r="AP539" t="s">
        <v>134</v>
      </c>
      <c r="AQ539" t="s">
        <v>134</v>
      </c>
      <c r="AR539"/>
      <c r="AS539"/>
      <c r="AT539" t="s">
        <v>134</v>
      </c>
      <c r="AU539"/>
      <c r="AV539"/>
      <c r="AW539"/>
      <c r="AX539" t="s">
        <v>134</v>
      </c>
      <c r="AY539"/>
      <c r="AZ539"/>
      <c r="BA539">
        <f>VLOOKUP(A539,[1]ورقة2!A$3:X$1501,22,0)</f>
        <v>0</v>
      </c>
      <c r="BB539" s="232"/>
      <c r="BC539"/>
      <c r="BD539"/>
    </row>
    <row r="540" spans="1:59" x14ac:dyDescent="0.25">
      <c r="A540">
        <v>329735</v>
      </c>
      <c r="B540" s="125" t="s">
        <v>199</v>
      </c>
      <c r="C540"/>
      <c r="D540"/>
      <c r="E540"/>
      <c r="F540"/>
      <c r="G540"/>
      <c r="H540"/>
      <c r="I540"/>
      <c r="J540"/>
      <c r="K540"/>
      <c r="L540"/>
      <c r="M540"/>
      <c r="N540"/>
      <c r="O540"/>
      <c r="P540" t="s">
        <v>200</v>
      </c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>
        <f>VLOOKUP(A540,[1]ورقة2!A$3:X$1501,22,0)</f>
        <v>0</v>
      </c>
      <c r="BB540" s="240"/>
      <c r="BC540" s="240"/>
      <c r="BD540" s="240"/>
      <c r="BE540" s="240"/>
      <c r="BF540" s="240"/>
      <c r="BG540" s="240"/>
    </row>
    <row r="541" spans="1:59" x14ac:dyDescent="0.25">
      <c r="A541">
        <v>329736</v>
      </c>
      <c r="B541" s="125" t="s">
        <v>199</v>
      </c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 t="s">
        <v>134</v>
      </c>
      <c r="AQ541"/>
      <c r="AR541"/>
      <c r="AS541"/>
      <c r="AT541"/>
      <c r="AU541" t="s">
        <v>134</v>
      </c>
      <c r="AV541"/>
      <c r="AW541" t="s">
        <v>134</v>
      </c>
      <c r="AX541"/>
      <c r="AY541" t="s">
        <v>134</v>
      </c>
      <c r="AZ541" t="s">
        <v>134</v>
      </c>
      <c r="BA541">
        <f>VLOOKUP(A541,[1]ورقة2!A$3:X$1501,22,0)</f>
        <v>0</v>
      </c>
      <c r="BB541" s="232"/>
      <c r="BC541"/>
      <c r="BD541"/>
    </row>
    <row r="542" spans="1:59" x14ac:dyDescent="0.25">
      <c r="A542">
        <v>329777</v>
      </c>
      <c r="B542" s="125" t="s">
        <v>199</v>
      </c>
      <c r="C542"/>
      <c r="D542"/>
      <c r="E542"/>
      <c r="F542"/>
      <c r="G542"/>
      <c r="H542"/>
      <c r="I542"/>
      <c r="J542"/>
      <c r="K542"/>
      <c r="L542"/>
      <c r="M542"/>
      <c r="N542" t="s">
        <v>134</v>
      </c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 t="s">
        <v>134</v>
      </c>
      <c r="AN542"/>
      <c r="AO542"/>
      <c r="AP542"/>
      <c r="AQ542"/>
      <c r="AR542"/>
      <c r="AS542"/>
      <c r="AT542"/>
      <c r="AU542"/>
      <c r="AV542"/>
      <c r="AW542"/>
      <c r="AX542"/>
      <c r="AY542" t="s">
        <v>133</v>
      </c>
      <c r="AZ542"/>
      <c r="BA542">
        <f>VLOOKUP(A542,[1]ورقة2!A$3:X$1501,22,0)</f>
        <v>0</v>
      </c>
      <c r="BB542" s="232"/>
      <c r="BC542"/>
      <c r="BD542"/>
    </row>
    <row r="543" spans="1:59" x14ac:dyDescent="0.25">
      <c r="A543">
        <v>329781</v>
      </c>
      <c r="B543" s="125" t="s">
        <v>199</v>
      </c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 t="s">
        <v>200</v>
      </c>
      <c r="AQ543"/>
      <c r="AR543"/>
      <c r="AS543"/>
      <c r="AT543"/>
      <c r="AU543"/>
      <c r="AV543"/>
      <c r="AW543"/>
      <c r="AX543"/>
      <c r="AY543"/>
      <c r="AZ543"/>
      <c r="BA543" t="str">
        <f>VLOOKUP(A543,[1]ورقة2!A$3:X$1501,22,0)</f>
        <v>مستنفذ بنتيجة الفصل الأول للعام 2021-2022</v>
      </c>
      <c r="BB543" s="232"/>
      <c r="BC543"/>
      <c r="BD543"/>
    </row>
    <row r="544" spans="1:59" x14ac:dyDescent="0.25">
      <c r="A544" s="262">
        <v>329789</v>
      </c>
      <c r="B544" s="125" t="s">
        <v>199</v>
      </c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 t="s">
        <v>133</v>
      </c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>
        <f>VLOOKUP(A544,[1]ورقة2!A$3:X$1501,22,0)</f>
        <v>0</v>
      </c>
      <c r="BB544" s="232"/>
      <c r="BC544"/>
      <c r="BD544"/>
    </row>
    <row r="545" spans="1:59" x14ac:dyDescent="0.25">
      <c r="A545">
        <v>329802</v>
      </c>
      <c r="B545" s="125" t="s">
        <v>199</v>
      </c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 t="s">
        <v>134</v>
      </c>
      <c r="AM545"/>
      <c r="AN545"/>
      <c r="AO545"/>
      <c r="AP545" t="s">
        <v>134</v>
      </c>
      <c r="AQ545"/>
      <c r="AR545"/>
      <c r="AS545"/>
      <c r="AT545"/>
      <c r="AU545"/>
      <c r="AV545"/>
      <c r="AW545"/>
      <c r="AX545"/>
      <c r="AY545"/>
      <c r="AZ545"/>
      <c r="BA545">
        <f>VLOOKUP(A545,[1]ورقة2!A$3:X$1501,22,0)</f>
        <v>0</v>
      </c>
      <c r="BB545" s="232"/>
      <c r="BC545"/>
      <c r="BD545"/>
    </row>
    <row r="546" spans="1:59" x14ac:dyDescent="0.25">
      <c r="A546">
        <v>329805</v>
      </c>
      <c r="B546" s="125" t="s">
        <v>199</v>
      </c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 t="s">
        <v>134</v>
      </c>
      <c r="AR546"/>
      <c r="AS546"/>
      <c r="AT546"/>
      <c r="AU546"/>
      <c r="AV546"/>
      <c r="AW546"/>
      <c r="AX546"/>
      <c r="AY546"/>
      <c r="AZ546"/>
      <c r="BA546">
        <f>VLOOKUP(A546,[1]ورقة2!A$3:X$1501,22,0)</f>
        <v>0</v>
      </c>
      <c r="BB546" s="232"/>
      <c r="BC546"/>
      <c r="BD546"/>
    </row>
    <row r="547" spans="1:59" x14ac:dyDescent="0.25">
      <c r="A547">
        <v>329819</v>
      </c>
      <c r="B547" s="125" t="s">
        <v>199</v>
      </c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 t="s">
        <v>200</v>
      </c>
      <c r="AV547"/>
      <c r="AW547"/>
      <c r="AX547" t="s">
        <v>200</v>
      </c>
      <c r="AY547" t="s">
        <v>200</v>
      </c>
      <c r="AZ547"/>
      <c r="BA547" t="str">
        <f>VLOOKUP(A547,[1]ورقة2!A$3:X$1501,22,0)</f>
        <v>مستنفذ بنتيجة الفصل الثاني للعام 2020-2021</v>
      </c>
      <c r="BB547" s="232"/>
      <c r="BC547"/>
      <c r="BD547"/>
    </row>
    <row r="548" spans="1:59" x14ac:dyDescent="0.25">
      <c r="A548" s="262">
        <v>329829</v>
      </c>
      <c r="B548" s="125" t="s">
        <v>199</v>
      </c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 t="s">
        <v>133</v>
      </c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 t="s">
        <v>133</v>
      </c>
      <c r="AU548"/>
      <c r="AV548"/>
      <c r="AW548"/>
      <c r="AX548"/>
      <c r="AY548"/>
      <c r="AZ548"/>
      <c r="BA548">
        <f>VLOOKUP(A548,[1]ورقة2!A$3:X$1501,22,0)</f>
        <v>0</v>
      </c>
      <c r="BB548" s="232"/>
      <c r="BC548"/>
      <c r="BD548"/>
    </row>
    <row r="549" spans="1:59" x14ac:dyDescent="0.25">
      <c r="A549" s="233">
        <v>329893</v>
      </c>
      <c r="B549" s="125" t="s">
        <v>199</v>
      </c>
      <c r="C549" s="233"/>
      <c r="D549" s="233"/>
      <c r="E549" s="233"/>
      <c r="F549" s="233"/>
      <c r="G549" s="233"/>
      <c r="H549" s="233"/>
      <c r="I549" s="233"/>
      <c r="J549" s="233"/>
      <c r="K549" s="233"/>
      <c r="L549" s="233"/>
      <c r="M549" s="233"/>
      <c r="N549" s="233"/>
      <c r="O549" s="233"/>
      <c r="P549" s="233"/>
      <c r="Q549" s="233"/>
      <c r="R549" s="233"/>
      <c r="S549" s="233"/>
      <c r="T549" s="233"/>
      <c r="U549" s="233"/>
      <c r="V549" s="233"/>
      <c r="W549" s="233"/>
      <c r="X549" s="233"/>
      <c r="Y549" s="233"/>
      <c r="Z549" s="233"/>
      <c r="AA549" s="233"/>
      <c r="AB549" s="233"/>
      <c r="AC549" s="233"/>
      <c r="AD549" s="233"/>
      <c r="AE549" s="233"/>
      <c r="AF549" s="233"/>
      <c r="AG549" s="233" t="s">
        <v>134</v>
      </c>
      <c r="AH549" s="233"/>
      <c r="AI549" s="233"/>
      <c r="AJ549" s="233"/>
      <c r="AK549" s="233"/>
      <c r="AL549" s="233"/>
      <c r="AM549" s="233" t="s">
        <v>134</v>
      </c>
      <c r="AN549" s="233"/>
      <c r="AO549" s="233"/>
      <c r="AP549" s="233"/>
      <c r="AQ549" s="233"/>
      <c r="AR549" s="233"/>
      <c r="AS549" s="233"/>
      <c r="AT549" s="233"/>
      <c r="AU549" s="233" t="s">
        <v>133</v>
      </c>
      <c r="AV549" s="233"/>
      <c r="AW549" s="233" t="s">
        <v>133</v>
      </c>
      <c r="AX549" s="233" t="s">
        <v>133</v>
      </c>
      <c r="AY549" s="233" t="s">
        <v>133</v>
      </c>
      <c r="AZ549" s="233"/>
      <c r="BA549">
        <f>VLOOKUP(A549,[1]ورقة2!A$3:X$1501,22,0)</f>
        <v>0</v>
      </c>
      <c r="BB549" s="232"/>
      <c r="BC549"/>
      <c r="BD549"/>
    </row>
    <row r="550" spans="1:59" x14ac:dyDescent="0.25">
      <c r="A550">
        <v>329900</v>
      </c>
      <c r="B550" s="125" t="s">
        <v>199</v>
      </c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 t="s">
        <v>134</v>
      </c>
      <c r="AD550"/>
      <c r="AE550"/>
      <c r="AF550"/>
      <c r="AG550"/>
      <c r="AH550"/>
      <c r="AI550"/>
      <c r="AJ550"/>
      <c r="AK550"/>
      <c r="AL550"/>
      <c r="AM550"/>
      <c r="AN550"/>
      <c r="AO550"/>
      <c r="AP550" t="s">
        <v>133</v>
      </c>
      <c r="AQ550"/>
      <c r="AR550"/>
      <c r="AS550"/>
      <c r="AT550"/>
      <c r="AU550" t="s">
        <v>131</v>
      </c>
      <c r="AV550" t="s">
        <v>131</v>
      </c>
      <c r="AW550" t="s">
        <v>131</v>
      </c>
      <c r="AX550" t="s">
        <v>131</v>
      </c>
      <c r="AY550" t="s">
        <v>131</v>
      </c>
      <c r="AZ550" t="s">
        <v>131</v>
      </c>
      <c r="BA550">
        <f>VLOOKUP(A550,[1]ورقة2!A$3:X$1501,22,0)</f>
        <v>0</v>
      </c>
      <c r="BB550" s="232"/>
      <c r="BC550"/>
      <c r="BD550"/>
    </row>
    <row r="551" spans="1:59" x14ac:dyDescent="0.25">
      <c r="A551" s="233">
        <v>329916</v>
      </c>
      <c r="B551" s="125" t="s">
        <v>199</v>
      </c>
      <c r="C551" s="233"/>
      <c r="D551" s="233"/>
      <c r="E551" s="233"/>
      <c r="F551" s="233"/>
      <c r="G551" s="233"/>
      <c r="H551" s="233"/>
      <c r="I551" s="233"/>
      <c r="J551" s="233"/>
      <c r="K551" s="233"/>
      <c r="L551" s="233"/>
      <c r="M551" s="233"/>
      <c r="N551" s="233"/>
      <c r="O551" s="233"/>
      <c r="P551" s="233"/>
      <c r="Q551" s="233"/>
      <c r="R551" s="233"/>
      <c r="S551" s="233"/>
      <c r="T551" s="233"/>
      <c r="U551" s="233"/>
      <c r="V551" s="233"/>
      <c r="W551" s="233"/>
      <c r="X551" s="233"/>
      <c r="Y551" s="233"/>
      <c r="Z551" s="233"/>
      <c r="AA551" s="233"/>
      <c r="AB551" s="233"/>
      <c r="AC551" s="233"/>
      <c r="AD551" s="233"/>
      <c r="AE551" s="233"/>
      <c r="AF551" s="233"/>
      <c r="AG551" s="233" t="s">
        <v>134</v>
      </c>
      <c r="AH551" s="233"/>
      <c r="AI551" s="233"/>
      <c r="AJ551" s="233"/>
      <c r="AK551" s="233"/>
      <c r="AL551" s="233"/>
      <c r="AM551" s="233"/>
      <c r="AN551" s="233"/>
      <c r="AO551" s="233"/>
      <c r="AP551" s="233"/>
      <c r="AQ551" s="233" t="s">
        <v>134</v>
      </c>
      <c r="AR551" s="233"/>
      <c r="AS551" s="233"/>
      <c r="AT551" s="233"/>
      <c r="AU551" s="233"/>
      <c r="AV551" s="233" t="s">
        <v>134</v>
      </c>
      <c r="AW551" s="233"/>
      <c r="AX551" s="233"/>
      <c r="AY551" s="233"/>
      <c r="AZ551" s="233"/>
      <c r="BA551">
        <f>VLOOKUP(A551,[1]ورقة2!A$3:X$1501,22,0)</f>
        <v>0</v>
      </c>
      <c r="BB551" s="232"/>
      <c r="BC551"/>
      <c r="BD551"/>
    </row>
    <row r="552" spans="1:59" x14ac:dyDescent="0.25">
      <c r="A552" s="262">
        <v>329947</v>
      </c>
      <c r="B552" s="125" t="s">
        <v>199</v>
      </c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 t="s">
        <v>200</v>
      </c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 t="str">
        <f>VLOOKUP(A552,[1]ورقة2!A$3:X$1501,22,0)</f>
        <v>مستنفذ بنتيجة امتحانات الفصل الثاني للعام 2022-2023</v>
      </c>
      <c r="BB552" s="240"/>
      <c r="BC552" s="240"/>
      <c r="BD552" s="240"/>
      <c r="BE552" s="240"/>
      <c r="BF552" s="240"/>
      <c r="BG552" s="240"/>
    </row>
    <row r="553" spans="1:59" x14ac:dyDescent="0.25">
      <c r="A553" s="262">
        <v>329948</v>
      </c>
      <c r="B553" s="125" t="s">
        <v>199</v>
      </c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 t="s">
        <v>200</v>
      </c>
      <c r="AL553"/>
      <c r="AM553"/>
      <c r="AN553"/>
      <c r="AO553"/>
      <c r="AP553" t="s">
        <v>200</v>
      </c>
      <c r="AQ553" t="s">
        <v>200</v>
      </c>
      <c r="AR553"/>
      <c r="AS553"/>
      <c r="AT553"/>
      <c r="AU553"/>
      <c r="AV553"/>
      <c r="AW553" t="s">
        <v>200</v>
      </c>
      <c r="AX553" t="s">
        <v>200</v>
      </c>
      <c r="AY553" t="s">
        <v>200</v>
      </c>
      <c r="AZ553" t="s">
        <v>200</v>
      </c>
      <c r="BA553" t="str">
        <f>VLOOKUP(A553,[1]ورقة2!A$3:X$1501,22,0)</f>
        <v>مستنفذ فصل أول 2022-2023</v>
      </c>
      <c r="BB553" s="232"/>
      <c r="BC553"/>
      <c r="BD553"/>
    </row>
    <row r="554" spans="1:59" x14ac:dyDescent="0.25">
      <c r="A554">
        <v>329970</v>
      </c>
      <c r="B554" s="125" t="s">
        <v>199</v>
      </c>
      <c r="C554"/>
      <c r="D554"/>
      <c r="E554"/>
      <c r="F554"/>
      <c r="G554"/>
      <c r="H554"/>
      <c r="I554"/>
      <c r="J554"/>
      <c r="K554"/>
      <c r="L554"/>
      <c r="M554"/>
      <c r="N554"/>
      <c r="O554" t="s">
        <v>134</v>
      </c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 t="s">
        <v>134</v>
      </c>
      <c r="AK554"/>
      <c r="AL554"/>
      <c r="AM554"/>
      <c r="AN554"/>
      <c r="AO554"/>
      <c r="AP554"/>
      <c r="AQ554"/>
      <c r="AR554"/>
      <c r="AS554"/>
      <c r="AT554"/>
      <c r="AU554"/>
      <c r="AV554" t="s">
        <v>134</v>
      </c>
      <c r="AW554" t="s">
        <v>134</v>
      </c>
      <c r="AX554"/>
      <c r="AY554"/>
      <c r="AZ554"/>
      <c r="BA554">
        <f>VLOOKUP(A554,[1]ورقة2!A$3:X$1501,22,0)</f>
        <v>0</v>
      </c>
      <c r="BB554" s="232"/>
      <c r="BC554"/>
      <c r="BD554"/>
    </row>
    <row r="555" spans="1:59" x14ac:dyDescent="0.25">
      <c r="A555">
        <v>329976</v>
      </c>
      <c r="B555" s="125" t="s">
        <v>199</v>
      </c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 t="s">
        <v>131</v>
      </c>
      <c r="AH555"/>
      <c r="AI555"/>
      <c r="AJ555"/>
      <c r="AK555"/>
      <c r="AL555"/>
      <c r="AM555"/>
      <c r="AN555" t="s">
        <v>131</v>
      </c>
      <c r="AO555"/>
      <c r="AP555" t="s">
        <v>133</v>
      </c>
      <c r="AQ555" t="s">
        <v>133</v>
      </c>
      <c r="AR555"/>
      <c r="AS555" t="s">
        <v>133</v>
      </c>
      <c r="AT555" t="s">
        <v>133</v>
      </c>
      <c r="AU555"/>
      <c r="AV555"/>
      <c r="AW555"/>
      <c r="AX555" t="s">
        <v>133</v>
      </c>
      <c r="AY555"/>
      <c r="AZ555"/>
      <c r="BA555">
        <f>VLOOKUP(A555,[1]ورقة2!A$3:X$1501,22,0)</f>
        <v>0</v>
      </c>
      <c r="BB555" s="232"/>
      <c r="BC555"/>
      <c r="BD555"/>
    </row>
    <row r="556" spans="1:59" x14ac:dyDescent="0.25">
      <c r="A556">
        <v>329988</v>
      </c>
      <c r="B556" s="125" t="s">
        <v>199</v>
      </c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 t="s">
        <v>134</v>
      </c>
      <c r="AD556"/>
      <c r="AE556"/>
      <c r="AF556"/>
      <c r="AG556"/>
      <c r="AH556"/>
      <c r="AI556"/>
      <c r="AJ556"/>
      <c r="AK556"/>
      <c r="AL556"/>
      <c r="AM556" t="s">
        <v>133</v>
      </c>
      <c r="AN556"/>
      <c r="AO556"/>
      <c r="AP556" t="s">
        <v>134</v>
      </c>
      <c r="AQ556" t="s">
        <v>134</v>
      </c>
      <c r="AR556"/>
      <c r="AS556"/>
      <c r="AT556" t="s">
        <v>134</v>
      </c>
      <c r="AU556" t="s">
        <v>133</v>
      </c>
      <c r="AV556"/>
      <c r="AW556"/>
      <c r="AX556" t="s">
        <v>133</v>
      </c>
      <c r="AY556" t="s">
        <v>133</v>
      </c>
      <c r="AZ556"/>
      <c r="BA556">
        <f>VLOOKUP(A556,[1]ورقة2!A$3:X$1501,22,0)</f>
        <v>0</v>
      </c>
      <c r="BB556" s="232"/>
      <c r="BC556"/>
      <c r="BD556"/>
    </row>
    <row r="557" spans="1:59" x14ac:dyDescent="0.25">
      <c r="A557">
        <v>330018</v>
      </c>
      <c r="B557" s="125" t="s">
        <v>199</v>
      </c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 t="s">
        <v>134</v>
      </c>
      <c r="AJ557"/>
      <c r="AK557"/>
      <c r="AL557"/>
      <c r="AM557"/>
      <c r="AN557"/>
      <c r="AO557"/>
      <c r="AP557" t="s">
        <v>134</v>
      </c>
      <c r="AQ557"/>
      <c r="AR557"/>
      <c r="AS557"/>
      <c r="AT557" t="s">
        <v>134</v>
      </c>
      <c r="AU557" t="s">
        <v>134</v>
      </c>
      <c r="AV557"/>
      <c r="AW557"/>
      <c r="AX557" t="s">
        <v>134</v>
      </c>
      <c r="AY557" t="s">
        <v>134</v>
      </c>
      <c r="AZ557"/>
      <c r="BA557">
        <f>VLOOKUP(A557,[1]ورقة2!A$3:X$1501,22,0)</f>
        <v>0</v>
      </c>
      <c r="BB557" s="232"/>
      <c r="BC557"/>
      <c r="BD557"/>
    </row>
    <row r="558" spans="1:59" x14ac:dyDescent="0.25">
      <c r="A558">
        <v>330060</v>
      </c>
      <c r="B558" s="125" t="s">
        <v>199</v>
      </c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 t="s">
        <v>131</v>
      </c>
      <c r="AN558" t="s">
        <v>133</v>
      </c>
      <c r="AO558"/>
      <c r="AP558"/>
      <c r="AQ558"/>
      <c r="AR558"/>
      <c r="AS558"/>
      <c r="AT558" t="s">
        <v>134</v>
      </c>
      <c r="AU558"/>
      <c r="AV558" t="s">
        <v>133</v>
      </c>
      <c r="AW558"/>
      <c r="AX558"/>
      <c r="AY558" t="s">
        <v>131</v>
      </c>
      <c r="AZ558" t="s">
        <v>131</v>
      </c>
      <c r="BA558">
        <f>VLOOKUP(A558,[1]ورقة2!A$3:X$1501,22,0)</f>
        <v>0</v>
      </c>
      <c r="BB558" s="232"/>
      <c r="BC558"/>
      <c r="BD558"/>
    </row>
    <row r="559" spans="1:59" x14ac:dyDescent="0.25">
      <c r="A559">
        <v>330077</v>
      </c>
      <c r="B559" s="125" t="s">
        <v>199</v>
      </c>
      <c r="C559"/>
      <c r="D559"/>
      <c r="E559"/>
      <c r="F559"/>
      <c r="G559"/>
      <c r="H559"/>
      <c r="I559"/>
      <c r="J559"/>
      <c r="K559"/>
      <c r="L559"/>
      <c r="M559"/>
      <c r="N559"/>
      <c r="O559"/>
      <c r="P559" t="s">
        <v>134</v>
      </c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 t="s">
        <v>134</v>
      </c>
      <c r="AH559"/>
      <c r="AI559"/>
      <c r="AJ559"/>
      <c r="AK559"/>
      <c r="AL559"/>
      <c r="AM559"/>
      <c r="AN559"/>
      <c r="AO559"/>
      <c r="AP559"/>
      <c r="AQ559" t="s">
        <v>134</v>
      </c>
      <c r="AR559"/>
      <c r="AS559"/>
      <c r="AT559"/>
      <c r="AU559"/>
      <c r="AV559"/>
      <c r="AW559"/>
      <c r="AX559"/>
      <c r="AY559"/>
      <c r="AZ559"/>
      <c r="BA559">
        <f>VLOOKUP(A559,[1]ورقة2!A$3:X$1501,22,0)</f>
        <v>0</v>
      </c>
      <c r="BB559" s="232"/>
      <c r="BC559"/>
      <c r="BD559"/>
    </row>
    <row r="560" spans="1:59" x14ac:dyDescent="0.25">
      <c r="A560">
        <v>330120</v>
      </c>
      <c r="B560" s="125" t="s">
        <v>199</v>
      </c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 t="s">
        <v>133</v>
      </c>
      <c r="AY560" t="s">
        <v>133</v>
      </c>
      <c r="AZ560"/>
      <c r="BA560">
        <f>VLOOKUP(A560,[1]ورقة2!A$3:X$1501,22,0)</f>
        <v>0</v>
      </c>
      <c r="BB560" s="232"/>
      <c r="BC560"/>
      <c r="BD560"/>
    </row>
    <row r="561" spans="1:59" x14ac:dyDescent="0.25">
      <c r="A561">
        <v>330127</v>
      </c>
      <c r="B561" s="125" t="s">
        <v>199</v>
      </c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 t="s">
        <v>134</v>
      </c>
      <c r="AR561"/>
      <c r="AS561"/>
      <c r="AT561"/>
      <c r="AU561"/>
      <c r="AV561"/>
      <c r="AW561"/>
      <c r="AX561"/>
      <c r="AY561"/>
      <c r="AZ561"/>
      <c r="BA561">
        <f>VLOOKUP(A561,[1]ورقة2!A$3:X$1501,22,0)</f>
        <v>0</v>
      </c>
      <c r="BB561" s="232"/>
      <c r="BC561"/>
      <c r="BD561"/>
    </row>
    <row r="562" spans="1:59" x14ac:dyDescent="0.25">
      <c r="A562">
        <v>330135</v>
      </c>
      <c r="B562" s="125" t="s">
        <v>199</v>
      </c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 t="s">
        <v>131</v>
      </c>
      <c r="AP562" t="s">
        <v>133</v>
      </c>
      <c r="AQ562"/>
      <c r="AR562"/>
      <c r="AS562" t="s">
        <v>133</v>
      </c>
      <c r="AT562"/>
      <c r="AU562" t="s">
        <v>131</v>
      </c>
      <c r="AV562" t="s">
        <v>131</v>
      </c>
      <c r="AW562" t="s">
        <v>131</v>
      </c>
      <c r="AX562" t="s">
        <v>131</v>
      </c>
      <c r="AY562" t="s">
        <v>133</v>
      </c>
      <c r="AZ562"/>
      <c r="BA562">
        <f>VLOOKUP(A562,[1]ورقة2!A$3:X$1501,22,0)</f>
        <v>0</v>
      </c>
      <c r="BB562" s="232"/>
      <c r="BC562"/>
      <c r="BD562"/>
    </row>
    <row r="563" spans="1:59" x14ac:dyDescent="0.25">
      <c r="A563">
        <v>330157</v>
      </c>
      <c r="B563" s="125" t="s">
        <v>199</v>
      </c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 t="s">
        <v>131</v>
      </c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 t="s">
        <v>133</v>
      </c>
      <c r="AQ563" t="s">
        <v>133</v>
      </c>
      <c r="AR563"/>
      <c r="AS563"/>
      <c r="AT563"/>
      <c r="AU563"/>
      <c r="AV563" t="s">
        <v>131</v>
      </c>
      <c r="AW563"/>
      <c r="AX563" t="s">
        <v>131</v>
      </c>
      <c r="AY563"/>
      <c r="AZ563"/>
      <c r="BA563">
        <f>VLOOKUP(A563,[1]ورقة2!A$3:X$1501,22,0)</f>
        <v>0</v>
      </c>
      <c r="BB563" s="240"/>
      <c r="BC563" s="240"/>
      <c r="BD563" s="240"/>
      <c r="BE563" s="240"/>
      <c r="BF563" s="240"/>
      <c r="BG563" s="240"/>
    </row>
    <row r="564" spans="1:59" x14ac:dyDescent="0.25">
      <c r="A564">
        <v>330168</v>
      </c>
      <c r="B564" s="125" t="s">
        <v>199</v>
      </c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 t="s">
        <v>134</v>
      </c>
      <c r="AQ564"/>
      <c r="AR564"/>
      <c r="AS564"/>
      <c r="AT564"/>
      <c r="AU564"/>
      <c r="AV564"/>
      <c r="AW564"/>
      <c r="AX564"/>
      <c r="AY564"/>
      <c r="AZ564"/>
      <c r="BA564">
        <f>VLOOKUP(A564,[1]ورقة2!A$3:X$1501,22,0)</f>
        <v>0</v>
      </c>
      <c r="BB564" s="232"/>
      <c r="BC564"/>
      <c r="BD564"/>
    </row>
    <row r="565" spans="1:59" x14ac:dyDescent="0.25">
      <c r="A565" s="262">
        <v>330193</v>
      </c>
      <c r="B565" s="125" t="s">
        <v>199</v>
      </c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 t="s">
        <v>133</v>
      </c>
      <c r="AG565" t="s">
        <v>133</v>
      </c>
      <c r="AH565"/>
      <c r="AI565"/>
      <c r="AJ565"/>
      <c r="AK565" t="s">
        <v>133</v>
      </c>
      <c r="AL565"/>
      <c r="AM565" t="s">
        <v>133</v>
      </c>
      <c r="AN565"/>
      <c r="AO565"/>
      <c r="AP565" t="s">
        <v>133</v>
      </c>
      <c r="AQ565" t="s">
        <v>133</v>
      </c>
      <c r="AR565"/>
      <c r="AS565"/>
      <c r="AT565" t="s">
        <v>133</v>
      </c>
      <c r="AU565"/>
      <c r="AV565"/>
      <c r="AW565"/>
      <c r="AX565"/>
      <c r="AY565"/>
      <c r="AZ565"/>
      <c r="BA565">
        <f>VLOOKUP(A565,[1]ورقة2!A$3:X$1501,22,0)</f>
        <v>0</v>
      </c>
      <c r="BB565" s="232"/>
      <c r="BC565"/>
      <c r="BD565"/>
    </row>
    <row r="566" spans="1:59" x14ac:dyDescent="0.25">
      <c r="A566">
        <v>330239</v>
      </c>
      <c r="B566" s="125" t="s">
        <v>199</v>
      </c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 t="s">
        <v>200</v>
      </c>
      <c r="AJ566"/>
      <c r="AK566"/>
      <c r="AL566"/>
      <c r="AM566"/>
      <c r="AN566"/>
      <c r="AO566"/>
      <c r="AP566"/>
      <c r="AQ566"/>
      <c r="AR566"/>
      <c r="AS566"/>
      <c r="AT566"/>
      <c r="AU566" t="s">
        <v>200</v>
      </c>
      <c r="AV566"/>
      <c r="AW566"/>
      <c r="AX566" t="s">
        <v>200</v>
      </c>
      <c r="AY566" t="s">
        <v>200</v>
      </c>
      <c r="AZ566"/>
      <c r="BA566">
        <f>VLOOKUP(A566,[1]ورقة2!A$3:X$1501,22,0)</f>
        <v>0</v>
      </c>
      <c r="BB566" s="232"/>
      <c r="BC566"/>
      <c r="BD566"/>
    </row>
    <row r="567" spans="1:59" x14ac:dyDescent="0.25">
      <c r="A567">
        <v>330288</v>
      </c>
      <c r="B567" s="125" t="s">
        <v>199</v>
      </c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 t="s">
        <v>134</v>
      </c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 t="s">
        <v>134</v>
      </c>
      <c r="AR567"/>
      <c r="AS567"/>
      <c r="AT567"/>
      <c r="AU567"/>
      <c r="AV567"/>
      <c r="AW567"/>
      <c r="AX567"/>
      <c r="AY567"/>
      <c r="AZ567"/>
      <c r="BA567">
        <f>VLOOKUP(A567,[1]ورقة2!A$3:X$1501,22,0)</f>
        <v>0</v>
      </c>
      <c r="BB567" s="232"/>
      <c r="BC567"/>
      <c r="BD567"/>
    </row>
    <row r="568" spans="1:59" x14ac:dyDescent="0.25">
      <c r="A568">
        <v>330338</v>
      </c>
      <c r="B568" s="125" t="s">
        <v>199</v>
      </c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 t="s">
        <v>200</v>
      </c>
      <c r="AN568"/>
      <c r="AO568"/>
      <c r="AP568"/>
      <c r="AQ568"/>
      <c r="AR568"/>
      <c r="AS568"/>
      <c r="AT568"/>
      <c r="AU568"/>
      <c r="AV568"/>
      <c r="AW568"/>
      <c r="AX568"/>
      <c r="AY568" t="s">
        <v>200</v>
      </c>
      <c r="AZ568"/>
      <c r="BA568" t="str">
        <f>VLOOKUP(A568,[1]ورقة2!A$3:X$1501,22,0)</f>
        <v>مستنفذ بنتيجة امتحانات الفصل الثاني للعام 2022-2023</v>
      </c>
      <c r="BB568" s="232"/>
      <c r="BC568"/>
      <c r="BD568"/>
    </row>
    <row r="569" spans="1:59" x14ac:dyDescent="0.25">
      <c r="A569">
        <v>330348</v>
      </c>
      <c r="B569" s="125" t="s">
        <v>199</v>
      </c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 t="s">
        <v>134</v>
      </c>
      <c r="AQ569"/>
      <c r="AR569"/>
      <c r="AS569"/>
      <c r="AT569"/>
      <c r="AU569"/>
      <c r="AV569"/>
      <c r="AW569"/>
      <c r="AX569"/>
      <c r="AY569"/>
      <c r="AZ569"/>
      <c r="BA569">
        <f>VLOOKUP(A569,[1]ورقة2!A$3:X$1501,22,0)</f>
        <v>0</v>
      </c>
      <c r="BB569" s="232"/>
      <c r="BC569"/>
      <c r="BD569"/>
    </row>
    <row r="570" spans="1:59" x14ac:dyDescent="0.25">
      <c r="A570">
        <v>330357</v>
      </c>
      <c r="B570" s="125" t="s">
        <v>199</v>
      </c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 t="s">
        <v>131</v>
      </c>
      <c r="AQ570" t="s">
        <v>131</v>
      </c>
      <c r="AR570"/>
      <c r="AS570"/>
      <c r="AT570"/>
      <c r="AU570" t="s">
        <v>131</v>
      </c>
      <c r="AV570" t="s">
        <v>133</v>
      </c>
      <c r="AW570"/>
      <c r="AX570"/>
      <c r="AY570"/>
      <c r="AZ570"/>
      <c r="BA570">
        <f>VLOOKUP(A570,[1]ورقة2!A$3:X$1501,22,0)</f>
        <v>0</v>
      </c>
      <c r="BB570" s="232"/>
      <c r="BC570"/>
      <c r="BD570"/>
    </row>
    <row r="571" spans="1:59" x14ac:dyDescent="0.25">
      <c r="A571">
        <v>330358</v>
      </c>
      <c r="B571" s="125" t="s">
        <v>199</v>
      </c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 t="s">
        <v>134</v>
      </c>
      <c r="AQ571"/>
      <c r="AR571"/>
      <c r="AS571"/>
      <c r="AT571"/>
      <c r="AU571"/>
      <c r="AV571"/>
      <c r="AW571"/>
      <c r="AX571"/>
      <c r="AY571"/>
      <c r="AZ571"/>
      <c r="BA571">
        <f>VLOOKUP(A571,[1]ورقة2!A$3:X$1501,22,0)</f>
        <v>0</v>
      </c>
      <c r="BB571" s="240"/>
      <c r="BC571" s="240"/>
      <c r="BD571" s="240"/>
      <c r="BE571" s="240"/>
      <c r="BF571" s="240"/>
      <c r="BG571" s="240"/>
    </row>
    <row r="572" spans="1:59" x14ac:dyDescent="0.25">
      <c r="A572">
        <v>330401</v>
      </c>
      <c r="B572" s="125" t="s">
        <v>199</v>
      </c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 t="s">
        <v>134</v>
      </c>
      <c r="AQ572"/>
      <c r="AR572"/>
      <c r="AS572" t="s">
        <v>134</v>
      </c>
      <c r="AT572"/>
      <c r="AU572" t="s">
        <v>133</v>
      </c>
      <c r="AV572" t="s">
        <v>133</v>
      </c>
      <c r="AW572"/>
      <c r="AX572" t="s">
        <v>133</v>
      </c>
      <c r="AY572" t="s">
        <v>133</v>
      </c>
      <c r="AZ572" t="s">
        <v>133</v>
      </c>
      <c r="BA572">
        <f>VLOOKUP(A572,[1]ورقة2!A$3:X$1501,22,0)</f>
        <v>0</v>
      </c>
      <c r="BB572" s="232"/>
      <c r="BC572"/>
      <c r="BD572"/>
    </row>
    <row r="573" spans="1:59" x14ac:dyDescent="0.25">
      <c r="A573">
        <v>330407</v>
      </c>
      <c r="B573" s="125" t="s">
        <v>199</v>
      </c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 t="s">
        <v>134</v>
      </c>
      <c r="AU573"/>
      <c r="AV573"/>
      <c r="AW573"/>
      <c r="AX573"/>
      <c r="AY573"/>
      <c r="AZ573"/>
      <c r="BA573">
        <f>VLOOKUP(A573,[1]ورقة2!A$3:X$1501,22,0)</f>
        <v>0</v>
      </c>
      <c r="BB573" s="232"/>
      <c r="BC573"/>
      <c r="BD573"/>
    </row>
    <row r="574" spans="1:59" x14ac:dyDescent="0.25">
      <c r="A574">
        <v>330411</v>
      </c>
      <c r="B574" s="125" t="s">
        <v>199</v>
      </c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 t="s">
        <v>134</v>
      </c>
      <c r="AR574"/>
      <c r="AS574"/>
      <c r="AT574"/>
      <c r="AU574"/>
      <c r="AV574" t="s">
        <v>134</v>
      </c>
      <c r="AW574" t="s">
        <v>134</v>
      </c>
      <c r="AX574"/>
      <c r="AY574"/>
      <c r="AZ574" t="s">
        <v>134</v>
      </c>
      <c r="BA574">
        <f>VLOOKUP(A574,[1]ورقة2!A$3:X$1501,22,0)</f>
        <v>0</v>
      </c>
      <c r="BB574" s="232"/>
      <c r="BC574"/>
      <c r="BD574"/>
    </row>
    <row r="575" spans="1:59" x14ac:dyDescent="0.25">
      <c r="A575">
        <v>330415</v>
      </c>
      <c r="B575" s="125" t="s">
        <v>199</v>
      </c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 t="s">
        <v>200</v>
      </c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>
        <f>VLOOKUP(A575,[1]ورقة2!A$3:X$1501,22,0)</f>
        <v>0</v>
      </c>
      <c r="BB575" s="232"/>
      <c r="BC575"/>
      <c r="BD575"/>
    </row>
    <row r="576" spans="1:59" x14ac:dyDescent="0.25">
      <c r="A576" s="233">
        <v>330426</v>
      </c>
      <c r="B576" s="125" t="s">
        <v>199</v>
      </c>
      <c r="C576" s="233"/>
      <c r="D576" s="233"/>
      <c r="E576" s="233"/>
      <c r="F576" s="233"/>
      <c r="G576" s="233"/>
      <c r="H576" s="233"/>
      <c r="I576" s="233"/>
      <c r="J576" s="233"/>
      <c r="K576" s="233"/>
      <c r="L576" s="233"/>
      <c r="M576" s="233"/>
      <c r="N576" s="233"/>
      <c r="O576" s="233"/>
      <c r="P576" s="233"/>
      <c r="Q576" s="233"/>
      <c r="R576" s="233"/>
      <c r="S576" s="233"/>
      <c r="T576" s="233"/>
      <c r="U576" s="233"/>
      <c r="V576" s="233"/>
      <c r="W576" s="233"/>
      <c r="X576" s="233"/>
      <c r="Y576" s="233"/>
      <c r="Z576" s="233"/>
      <c r="AA576" s="233"/>
      <c r="AB576" s="233"/>
      <c r="AC576" s="233"/>
      <c r="AD576" s="233"/>
      <c r="AE576" s="233"/>
      <c r="AF576" s="233"/>
      <c r="AG576" s="233"/>
      <c r="AH576" s="233"/>
      <c r="AI576" s="233"/>
      <c r="AJ576" s="233"/>
      <c r="AK576" s="233"/>
      <c r="AL576" s="233"/>
      <c r="AM576" s="233"/>
      <c r="AN576" s="233"/>
      <c r="AO576" s="233"/>
      <c r="AP576" s="233"/>
      <c r="AQ576" s="233"/>
      <c r="AR576" s="233"/>
      <c r="AS576" s="233"/>
      <c r="AT576" s="233" t="s">
        <v>200</v>
      </c>
      <c r="AU576" s="233"/>
      <c r="AV576" s="233"/>
      <c r="AW576" s="233"/>
      <c r="AX576" s="233"/>
      <c r="AY576" s="233"/>
      <c r="AZ576" s="233"/>
      <c r="BA576">
        <f>VLOOKUP(A576,[1]ورقة2!A$3:X$1501,22,0)</f>
        <v>0</v>
      </c>
      <c r="BB576" s="232"/>
      <c r="BC576"/>
      <c r="BD576"/>
    </row>
    <row r="577" spans="1:59" x14ac:dyDescent="0.25">
      <c r="A577">
        <v>330476</v>
      </c>
      <c r="B577" s="125" t="s">
        <v>199</v>
      </c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 t="s">
        <v>133</v>
      </c>
      <c r="AR577"/>
      <c r="AS577"/>
      <c r="AT577"/>
      <c r="AU577"/>
      <c r="AV577" t="s">
        <v>133</v>
      </c>
      <c r="AW577" t="s">
        <v>133</v>
      </c>
      <c r="AX577"/>
      <c r="AY577" t="s">
        <v>134</v>
      </c>
      <c r="AZ577" t="s">
        <v>133</v>
      </c>
      <c r="BA577">
        <f>VLOOKUP(A577,[1]ورقة2!A$3:X$1501,22,0)</f>
        <v>0</v>
      </c>
      <c r="BB577" s="232"/>
      <c r="BC577"/>
      <c r="BD577"/>
    </row>
    <row r="578" spans="1:59" x14ac:dyDescent="0.25">
      <c r="A578">
        <v>330492</v>
      </c>
      <c r="B578" s="125" t="s">
        <v>199</v>
      </c>
      <c r="C578"/>
      <c r="D578"/>
      <c r="E578"/>
      <c r="F578"/>
      <c r="G578"/>
      <c r="H578"/>
      <c r="I578"/>
      <c r="J578"/>
      <c r="K578"/>
      <c r="L578"/>
      <c r="M578"/>
      <c r="N578" t="s">
        <v>134</v>
      </c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 t="s">
        <v>134</v>
      </c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>
        <f>VLOOKUP(A578,[1]ورقة2!A$3:X$1501,22,0)</f>
        <v>0</v>
      </c>
      <c r="BB578" s="232"/>
      <c r="BC578"/>
      <c r="BD578"/>
    </row>
    <row r="579" spans="1:59" x14ac:dyDescent="0.25">
      <c r="A579">
        <v>330521</v>
      </c>
      <c r="B579" s="125" t="s">
        <v>199</v>
      </c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 t="s">
        <v>134</v>
      </c>
      <c r="AW579"/>
      <c r="AX579"/>
      <c r="AY579"/>
      <c r="AZ579"/>
      <c r="BA579">
        <f>VLOOKUP(A579,[1]ورقة2!A$3:X$1501,22,0)</f>
        <v>0</v>
      </c>
      <c r="BB579" s="232"/>
      <c r="BC579"/>
      <c r="BD579"/>
    </row>
    <row r="580" spans="1:59" x14ac:dyDescent="0.25">
      <c r="A580">
        <v>330522</v>
      </c>
      <c r="B580" s="125" t="s">
        <v>199</v>
      </c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 t="s">
        <v>134</v>
      </c>
      <c r="AU580"/>
      <c r="AV580"/>
      <c r="AW580"/>
      <c r="AX580"/>
      <c r="AY580" t="s">
        <v>133</v>
      </c>
      <c r="AZ580" t="s">
        <v>133</v>
      </c>
      <c r="BA580">
        <f>VLOOKUP(A580,[1]ورقة2!A$3:X$1501,22,0)</f>
        <v>0</v>
      </c>
      <c r="BB580" s="232"/>
      <c r="BC580"/>
      <c r="BD580"/>
    </row>
    <row r="581" spans="1:59" x14ac:dyDescent="0.25">
      <c r="A581">
        <v>330531</v>
      </c>
      <c r="B581" s="125" t="s">
        <v>199</v>
      </c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 t="s">
        <v>134</v>
      </c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 t="s">
        <v>134</v>
      </c>
      <c r="AR581"/>
      <c r="AS581"/>
      <c r="AT581"/>
      <c r="AU581"/>
      <c r="AV581"/>
      <c r="AW581"/>
      <c r="AX581" t="s">
        <v>134</v>
      </c>
      <c r="AY581"/>
      <c r="AZ581" t="s">
        <v>131</v>
      </c>
      <c r="BA581">
        <f>VLOOKUP(A581,[1]ورقة2!A$3:X$1501,22,0)</f>
        <v>0</v>
      </c>
      <c r="BB581" s="240"/>
      <c r="BC581" s="240"/>
      <c r="BD581" s="240"/>
      <c r="BE581" s="240"/>
      <c r="BF581" s="240"/>
      <c r="BG581" s="240"/>
    </row>
    <row r="582" spans="1:59" x14ac:dyDescent="0.25">
      <c r="A582" s="262">
        <v>330545</v>
      </c>
      <c r="B582" s="125" t="s">
        <v>199</v>
      </c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 t="s">
        <v>133</v>
      </c>
      <c r="AQ582"/>
      <c r="AR582"/>
      <c r="AS582"/>
      <c r="AT582"/>
      <c r="AU582" t="s">
        <v>133</v>
      </c>
      <c r="AV582"/>
      <c r="AW582"/>
      <c r="AX582"/>
      <c r="AY582"/>
      <c r="AZ582" t="s">
        <v>133</v>
      </c>
      <c r="BA582">
        <f>VLOOKUP(A582,[1]ورقة2!A$3:X$1501,22,0)</f>
        <v>0</v>
      </c>
      <c r="BB582" s="232"/>
      <c r="BC582"/>
      <c r="BD582"/>
    </row>
    <row r="583" spans="1:59" x14ac:dyDescent="0.25">
      <c r="A583">
        <v>330555</v>
      </c>
      <c r="B583" s="125" t="s">
        <v>199</v>
      </c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 t="s">
        <v>134</v>
      </c>
      <c r="AR583"/>
      <c r="AS583"/>
      <c r="AT583"/>
      <c r="AU583"/>
      <c r="AV583"/>
      <c r="AW583"/>
      <c r="AX583"/>
      <c r="AY583"/>
      <c r="AZ583"/>
      <c r="BA583">
        <f>VLOOKUP(A583,[1]ورقة2!A$3:X$1501,22,0)</f>
        <v>0</v>
      </c>
      <c r="BB583" s="232"/>
      <c r="BC583"/>
      <c r="BD583"/>
    </row>
    <row r="584" spans="1:59" x14ac:dyDescent="0.25">
      <c r="A584">
        <v>330559</v>
      </c>
      <c r="B584" s="125" t="s">
        <v>199</v>
      </c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 t="s">
        <v>200</v>
      </c>
      <c r="AY584" t="s">
        <v>200</v>
      </c>
      <c r="AZ584"/>
      <c r="BA584">
        <f>VLOOKUP(A584,[1]ورقة2!A$3:X$1501,22,0)</f>
        <v>0</v>
      </c>
      <c r="BB584" s="232"/>
      <c r="BC584"/>
      <c r="BD584"/>
    </row>
    <row r="585" spans="1:59" x14ac:dyDescent="0.25">
      <c r="A585">
        <v>330568</v>
      </c>
      <c r="B585" s="125" t="s">
        <v>199</v>
      </c>
      <c r="C585"/>
      <c r="D585"/>
      <c r="E585"/>
      <c r="F585"/>
      <c r="G585"/>
      <c r="H585"/>
      <c r="I585"/>
      <c r="J585"/>
      <c r="K585"/>
      <c r="L585"/>
      <c r="M585"/>
      <c r="N585"/>
      <c r="O585" t="s">
        <v>134</v>
      </c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 t="s">
        <v>134</v>
      </c>
      <c r="AQ585" t="s">
        <v>134</v>
      </c>
      <c r="AR585"/>
      <c r="AS585"/>
      <c r="AT585"/>
      <c r="AU585" t="s">
        <v>134</v>
      </c>
      <c r="AV585"/>
      <c r="AW585"/>
      <c r="AX585" t="s">
        <v>134</v>
      </c>
      <c r="AY585"/>
      <c r="AZ585"/>
      <c r="BA585">
        <f>VLOOKUP(A585,[1]ورقة2!A$3:X$1501,22,0)</f>
        <v>0</v>
      </c>
      <c r="BB585" s="232"/>
      <c r="BC585"/>
      <c r="BD585"/>
    </row>
    <row r="586" spans="1:59" x14ac:dyDescent="0.25">
      <c r="A586" s="233">
        <v>330617</v>
      </c>
      <c r="B586" s="125" t="s">
        <v>199</v>
      </c>
      <c r="C586" s="233"/>
      <c r="D586" s="233"/>
      <c r="E586" s="233"/>
      <c r="F586" s="233"/>
      <c r="G586" s="233"/>
      <c r="H586" s="233"/>
      <c r="I586" s="233"/>
      <c r="J586" s="233"/>
      <c r="K586" s="233"/>
      <c r="L586" s="233"/>
      <c r="M586" s="233"/>
      <c r="N586" s="233"/>
      <c r="O586" s="233"/>
      <c r="P586" s="233"/>
      <c r="Q586" s="233"/>
      <c r="R586" s="233"/>
      <c r="S586" s="233"/>
      <c r="T586" s="233"/>
      <c r="U586" s="233"/>
      <c r="V586" s="233"/>
      <c r="W586" s="233"/>
      <c r="X586" s="233"/>
      <c r="Y586" s="233"/>
      <c r="Z586" s="233"/>
      <c r="AA586" s="233"/>
      <c r="AB586" s="233"/>
      <c r="AC586" s="233" t="s">
        <v>200</v>
      </c>
      <c r="AD586" s="233"/>
      <c r="AE586" s="233"/>
      <c r="AF586" s="233"/>
      <c r="AG586" s="233"/>
      <c r="AH586" s="233"/>
      <c r="AI586" s="233"/>
      <c r="AJ586" s="233"/>
      <c r="AK586" s="233"/>
      <c r="AL586" s="233"/>
      <c r="AM586" s="233"/>
      <c r="AN586" s="233"/>
      <c r="AO586" s="233"/>
      <c r="AP586" s="233"/>
      <c r="AQ586" s="233"/>
      <c r="AR586" s="233"/>
      <c r="AS586" s="233"/>
      <c r="AT586" s="233"/>
      <c r="AU586" s="233"/>
      <c r="AV586" s="233"/>
      <c r="AW586" s="233"/>
      <c r="AX586" s="233"/>
      <c r="AY586" s="233"/>
      <c r="AZ586" s="233"/>
      <c r="BA586">
        <f>VLOOKUP(A586,[1]ورقة2!A$3:X$1501,22,0)</f>
        <v>0</v>
      </c>
      <c r="BB586" s="232"/>
      <c r="BC586"/>
      <c r="BD586"/>
    </row>
    <row r="587" spans="1:59" x14ac:dyDescent="0.25">
      <c r="A587">
        <v>330646</v>
      </c>
      <c r="B587" s="125" t="s">
        <v>199</v>
      </c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 t="s">
        <v>134</v>
      </c>
      <c r="AU587"/>
      <c r="AV587"/>
      <c r="AW587"/>
      <c r="AX587"/>
      <c r="AY587" t="s">
        <v>134</v>
      </c>
      <c r="AZ587"/>
      <c r="BA587">
        <f>VLOOKUP(A587,[1]ورقة2!A$3:X$1501,22,0)</f>
        <v>0</v>
      </c>
      <c r="BB587" s="232"/>
      <c r="BC587"/>
      <c r="BD587"/>
    </row>
    <row r="588" spans="1:59" x14ac:dyDescent="0.25">
      <c r="A588">
        <v>330664</v>
      </c>
      <c r="B588" s="125" t="s">
        <v>199</v>
      </c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 t="s">
        <v>133</v>
      </c>
      <c r="AV588"/>
      <c r="AW588" t="s">
        <v>133</v>
      </c>
      <c r="AX588" t="s">
        <v>133</v>
      </c>
      <c r="AY588" t="s">
        <v>133</v>
      </c>
      <c r="AZ588"/>
      <c r="BA588">
        <f>VLOOKUP(A588,[1]ورقة2!A$3:X$1501,22,0)</f>
        <v>0</v>
      </c>
      <c r="BB588" s="232"/>
      <c r="BC588"/>
      <c r="BD588"/>
    </row>
    <row r="589" spans="1:59" x14ac:dyDescent="0.25">
      <c r="A589">
        <v>330714</v>
      </c>
      <c r="B589" s="125" t="s">
        <v>199</v>
      </c>
      <c r="C589"/>
      <c r="D589"/>
      <c r="E589"/>
      <c r="F589"/>
      <c r="G589"/>
      <c r="H589"/>
      <c r="I589"/>
      <c r="J589"/>
      <c r="K589"/>
      <c r="L589"/>
      <c r="M589"/>
      <c r="N589" t="s">
        <v>133</v>
      </c>
      <c r="O589"/>
      <c r="P589"/>
      <c r="Q589"/>
      <c r="R589"/>
      <c r="S589"/>
      <c r="T589"/>
      <c r="U589"/>
      <c r="V589" t="s">
        <v>131</v>
      </c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 t="s">
        <v>131</v>
      </c>
      <c r="AN589"/>
      <c r="AO589"/>
      <c r="AP589"/>
      <c r="AQ589" t="s">
        <v>133</v>
      </c>
      <c r="AR589"/>
      <c r="AS589"/>
      <c r="AT589"/>
      <c r="AU589"/>
      <c r="AV589"/>
      <c r="AW589"/>
      <c r="AX589"/>
      <c r="AY589" t="s">
        <v>131</v>
      </c>
      <c r="AZ589"/>
      <c r="BA589">
        <f>VLOOKUP(A589,[1]ورقة2!A$3:X$1501,22,0)</f>
        <v>0</v>
      </c>
      <c r="BB589" s="232"/>
      <c r="BC589"/>
      <c r="BD589"/>
    </row>
    <row r="590" spans="1:59" x14ac:dyDescent="0.25">
      <c r="A590">
        <v>330716</v>
      </c>
      <c r="B590" s="125" t="s">
        <v>199</v>
      </c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 t="s">
        <v>200</v>
      </c>
      <c r="AR590"/>
      <c r="AS590"/>
      <c r="AT590"/>
      <c r="AU590"/>
      <c r="AV590"/>
      <c r="AW590"/>
      <c r="AX590"/>
      <c r="AY590"/>
      <c r="AZ590"/>
      <c r="BA590">
        <f>VLOOKUP(A590,[1]ورقة2!A$3:X$1501,22,0)</f>
        <v>0</v>
      </c>
      <c r="BB590" s="232"/>
      <c r="BC590"/>
      <c r="BD590"/>
    </row>
    <row r="591" spans="1:59" x14ac:dyDescent="0.25">
      <c r="A591">
        <v>330727</v>
      </c>
      <c r="B591" s="125" t="s">
        <v>199</v>
      </c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 t="s">
        <v>134</v>
      </c>
      <c r="AQ591" t="s">
        <v>134</v>
      </c>
      <c r="AR591"/>
      <c r="AS591" t="s">
        <v>134</v>
      </c>
      <c r="AT591"/>
      <c r="AU591"/>
      <c r="AV591"/>
      <c r="AW591"/>
      <c r="AX591"/>
      <c r="AY591" t="s">
        <v>134</v>
      </c>
      <c r="AZ591"/>
      <c r="BA591">
        <f>VLOOKUP(A591,[1]ورقة2!A$3:X$1501,22,0)</f>
        <v>0</v>
      </c>
      <c r="BB591" s="232"/>
      <c r="BC591"/>
      <c r="BD591"/>
    </row>
    <row r="592" spans="1:59" x14ac:dyDescent="0.25">
      <c r="A592">
        <v>330750</v>
      </c>
      <c r="B592" s="125" t="s">
        <v>199</v>
      </c>
      <c r="C592"/>
      <c r="D592"/>
      <c r="E592"/>
      <c r="F592"/>
      <c r="G592"/>
      <c r="H592"/>
      <c r="I592"/>
      <c r="J592"/>
      <c r="K592"/>
      <c r="L592"/>
      <c r="M592"/>
      <c r="N592"/>
      <c r="O592" t="s">
        <v>134</v>
      </c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 t="s">
        <v>131</v>
      </c>
      <c r="AN592" t="s">
        <v>131</v>
      </c>
      <c r="AO592"/>
      <c r="AP592"/>
      <c r="AQ592"/>
      <c r="AR592"/>
      <c r="AS592" t="s">
        <v>134</v>
      </c>
      <c r="AT592"/>
      <c r="AU592"/>
      <c r="AV592"/>
      <c r="AW592"/>
      <c r="AX592"/>
      <c r="AY592" t="s">
        <v>131</v>
      </c>
      <c r="AZ592" t="s">
        <v>131</v>
      </c>
      <c r="BA592">
        <f>VLOOKUP(A592,[1]ورقة2!A$3:X$1501,22,0)</f>
        <v>0</v>
      </c>
      <c r="BB592" s="232"/>
      <c r="BC592"/>
      <c r="BD592"/>
    </row>
    <row r="593" spans="1:59" x14ac:dyDescent="0.25">
      <c r="A593">
        <v>330751</v>
      </c>
      <c r="B593" s="125" t="s">
        <v>199</v>
      </c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 t="s">
        <v>134</v>
      </c>
      <c r="AQ593"/>
      <c r="AR593"/>
      <c r="AS593"/>
      <c r="AT593"/>
      <c r="AU593"/>
      <c r="AV593" t="s">
        <v>131</v>
      </c>
      <c r="AW593" t="s">
        <v>131</v>
      </c>
      <c r="AX593" t="s">
        <v>131</v>
      </c>
      <c r="AY593" t="s">
        <v>131</v>
      </c>
      <c r="AZ593" t="s">
        <v>131</v>
      </c>
      <c r="BA593">
        <f>VLOOKUP(A593,[1]ورقة2!A$3:X$1501,22,0)</f>
        <v>0</v>
      </c>
      <c r="BB593" s="232"/>
      <c r="BC593"/>
      <c r="BD593"/>
    </row>
    <row r="594" spans="1:59" x14ac:dyDescent="0.25">
      <c r="A594">
        <v>330757</v>
      </c>
      <c r="B594" s="125" t="s">
        <v>199</v>
      </c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 t="s">
        <v>134</v>
      </c>
      <c r="AS594"/>
      <c r="AT594"/>
      <c r="AU594"/>
      <c r="AV594" t="s">
        <v>134</v>
      </c>
      <c r="AW594"/>
      <c r="AX594"/>
      <c r="AY594"/>
      <c r="AZ594"/>
      <c r="BA594">
        <f>VLOOKUP(A594,[1]ورقة2!A$3:X$1501,22,0)</f>
        <v>0</v>
      </c>
      <c r="BB594" s="232"/>
      <c r="BC594"/>
      <c r="BD594"/>
    </row>
    <row r="595" spans="1:59" x14ac:dyDescent="0.25">
      <c r="A595">
        <v>330764</v>
      </c>
      <c r="B595" s="125" t="s">
        <v>199</v>
      </c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 t="s">
        <v>131</v>
      </c>
      <c r="AN595"/>
      <c r="AO595"/>
      <c r="AP595" t="s">
        <v>133</v>
      </c>
      <c r="AQ595" t="s">
        <v>133</v>
      </c>
      <c r="AR595"/>
      <c r="AS595"/>
      <c r="AT595"/>
      <c r="AU595"/>
      <c r="AV595"/>
      <c r="AW595"/>
      <c r="AX595"/>
      <c r="AY595" t="s">
        <v>133</v>
      </c>
      <c r="AZ595" t="s">
        <v>131</v>
      </c>
      <c r="BA595">
        <f>VLOOKUP(A595,[1]ورقة2!A$3:X$1501,22,0)</f>
        <v>0</v>
      </c>
      <c r="BB595" s="232"/>
      <c r="BC595"/>
      <c r="BD595"/>
    </row>
    <row r="596" spans="1:59" x14ac:dyDescent="0.25">
      <c r="A596">
        <v>330796</v>
      </c>
      <c r="B596" s="125" t="s">
        <v>199</v>
      </c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 t="s">
        <v>133</v>
      </c>
      <c r="AY596"/>
      <c r="AZ596" t="s">
        <v>133</v>
      </c>
      <c r="BA596">
        <f>VLOOKUP(A596,[1]ورقة2!A$3:X$1501,22,0)</f>
        <v>0</v>
      </c>
      <c r="BB596" s="232"/>
      <c r="BC596"/>
      <c r="BD596"/>
    </row>
    <row r="597" spans="1:59" x14ac:dyDescent="0.25">
      <c r="A597">
        <v>330799</v>
      </c>
      <c r="B597" s="125" t="s">
        <v>199</v>
      </c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 t="s">
        <v>134</v>
      </c>
      <c r="AP597" t="s">
        <v>133</v>
      </c>
      <c r="AQ597" t="s">
        <v>133</v>
      </c>
      <c r="AR597"/>
      <c r="AS597"/>
      <c r="AT597"/>
      <c r="AU597"/>
      <c r="AV597"/>
      <c r="AW597"/>
      <c r="AX597" t="s">
        <v>133</v>
      </c>
      <c r="AY597"/>
      <c r="AZ597"/>
      <c r="BA597">
        <f>VLOOKUP(A597,[1]ورقة2!A$3:X$1501,22,0)</f>
        <v>0</v>
      </c>
      <c r="BB597" s="232"/>
      <c r="BC597"/>
      <c r="BD597"/>
    </row>
    <row r="598" spans="1:59" x14ac:dyDescent="0.25">
      <c r="A598">
        <v>330832</v>
      </c>
      <c r="B598" s="125" t="s">
        <v>199</v>
      </c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 t="s">
        <v>134</v>
      </c>
      <c r="AH598"/>
      <c r="AI598"/>
      <c r="AJ598"/>
      <c r="AK598"/>
      <c r="AL598"/>
      <c r="AM598"/>
      <c r="AN598"/>
      <c r="AO598"/>
      <c r="AP598" t="s">
        <v>134</v>
      </c>
      <c r="AQ598"/>
      <c r="AR598"/>
      <c r="AS598"/>
      <c r="AT598"/>
      <c r="AU598"/>
      <c r="AV598"/>
      <c r="AW598" t="s">
        <v>133</v>
      </c>
      <c r="AX598"/>
      <c r="AY598"/>
      <c r="AZ598"/>
      <c r="BA598">
        <f>VLOOKUP(A598,[1]ورقة2!A$3:X$1501,22,0)</f>
        <v>0</v>
      </c>
      <c r="BB598" s="232"/>
      <c r="BC598"/>
      <c r="BD598"/>
    </row>
    <row r="599" spans="1:59" x14ac:dyDescent="0.25">
      <c r="A599" s="262">
        <v>330896</v>
      </c>
      <c r="B599" s="125" t="s">
        <v>199</v>
      </c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 t="s">
        <v>133</v>
      </c>
      <c r="AQ599"/>
      <c r="AR599"/>
      <c r="AS599"/>
      <c r="AT599"/>
      <c r="AU599"/>
      <c r="AV599"/>
      <c r="AW599" t="s">
        <v>133</v>
      </c>
      <c r="AX599"/>
      <c r="AY599"/>
      <c r="AZ599"/>
      <c r="BA599">
        <f>VLOOKUP(A599,[1]ورقة2!A$3:X$1501,22,0)</f>
        <v>0</v>
      </c>
      <c r="BB599" s="232"/>
      <c r="BC599"/>
      <c r="BD599"/>
    </row>
    <row r="600" spans="1:59" x14ac:dyDescent="0.25">
      <c r="A600" s="262">
        <v>330901</v>
      </c>
      <c r="B600" s="125" t="s">
        <v>199</v>
      </c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 t="s">
        <v>200</v>
      </c>
      <c r="AC600"/>
      <c r="AD600"/>
      <c r="AE600"/>
      <c r="AF600"/>
      <c r="AG600" t="s">
        <v>200</v>
      </c>
      <c r="AH600"/>
      <c r="AI600" t="s">
        <v>200</v>
      </c>
      <c r="AJ600"/>
      <c r="AK600"/>
      <c r="AL600"/>
      <c r="AM600"/>
      <c r="AN600"/>
      <c r="AO600" t="s">
        <v>200</v>
      </c>
      <c r="AP600"/>
      <c r="AQ600"/>
      <c r="AR600" t="s">
        <v>200</v>
      </c>
      <c r="AS600"/>
      <c r="AT600"/>
      <c r="AU600"/>
      <c r="AV600"/>
      <c r="AW600"/>
      <c r="AX600"/>
      <c r="AY600"/>
      <c r="AZ600"/>
      <c r="BA600" t="str">
        <f>VLOOKUP(A600,[1]ورقة2!A$3:X$1501,22,0)</f>
        <v>مستنفذ بنتيجة امتحانات الفصل الثاني للعام 2022-2023</v>
      </c>
      <c r="BB600" s="232"/>
      <c r="BC600"/>
      <c r="BD600"/>
    </row>
    <row r="601" spans="1:59" x14ac:dyDescent="0.25">
      <c r="A601">
        <v>330911</v>
      </c>
      <c r="B601" s="125" t="s">
        <v>199</v>
      </c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 t="s">
        <v>134</v>
      </c>
      <c r="AQ601" t="s">
        <v>134</v>
      </c>
      <c r="AR601"/>
      <c r="AS601"/>
      <c r="AT601"/>
      <c r="AU601"/>
      <c r="AV601"/>
      <c r="AW601"/>
      <c r="AX601" t="s">
        <v>134</v>
      </c>
      <c r="AY601" t="s">
        <v>134</v>
      </c>
      <c r="AZ601"/>
      <c r="BA601">
        <f>VLOOKUP(A601,[1]ورقة2!A$3:X$1501,22,0)</f>
        <v>0</v>
      </c>
      <c r="BB601" s="232"/>
      <c r="BC601"/>
      <c r="BD601"/>
    </row>
    <row r="602" spans="1:59" x14ac:dyDescent="0.25">
      <c r="A602">
        <v>330923</v>
      </c>
      <c r="B602" s="125" t="s">
        <v>199</v>
      </c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 t="s">
        <v>200</v>
      </c>
      <c r="AQ602"/>
      <c r="AR602"/>
      <c r="AS602"/>
      <c r="AT602"/>
      <c r="AU602"/>
      <c r="AV602"/>
      <c r="AW602"/>
      <c r="AX602"/>
      <c r="AY602"/>
      <c r="AZ602"/>
      <c r="BA602">
        <f>VLOOKUP(A602,[1]ورقة2!A$3:X$1501,22,0)</f>
        <v>0</v>
      </c>
      <c r="BB602" s="232"/>
      <c r="BC602"/>
      <c r="BD602"/>
    </row>
    <row r="603" spans="1:59" x14ac:dyDescent="0.25">
      <c r="A603">
        <v>330925</v>
      </c>
      <c r="B603" s="125" t="s">
        <v>199</v>
      </c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 t="s">
        <v>134</v>
      </c>
      <c r="AQ603" t="s">
        <v>134</v>
      </c>
      <c r="AR603"/>
      <c r="AS603"/>
      <c r="AT603"/>
      <c r="AU603"/>
      <c r="AV603"/>
      <c r="AW603"/>
      <c r="AX603"/>
      <c r="AY603"/>
      <c r="AZ603"/>
      <c r="BA603">
        <f>VLOOKUP(A603,[1]ورقة2!A$3:X$1501,22,0)</f>
        <v>0</v>
      </c>
      <c r="BB603" s="232"/>
      <c r="BC603"/>
      <c r="BD603"/>
    </row>
    <row r="604" spans="1:59" x14ac:dyDescent="0.25">
      <c r="A604">
        <v>330938</v>
      </c>
      <c r="B604" s="125" t="s">
        <v>199</v>
      </c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 t="s">
        <v>200</v>
      </c>
      <c r="AU604"/>
      <c r="AV604"/>
      <c r="AW604"/>
      <c r="AX604"/>
      <c r="AY604"/>
      <c r="AZ604"/>
      <c r="BA604">
        <f>VLOOKUP(A604,[1]ورقة2!A$3:X$1501,22,0)</f>
        <v>0</v>
      </c>
      <c r="BB604" s="232"/>
    </row>
    <row r="605" spans="1:59" x14ac:dyDescent="0.25">
      <c r="A605" s="233">
        <v>330950</v>
      </c>
      <c r="B605" s="125" t="s">
        <v>199</v>
      </c>
      <c r="C605" s="233"/>
      <c r="D605" s="233"/>
      <c r="E605" s="233"/>
      <c r="F605" s="233"/>
      <c r="G605" s="233"/>
      <c r="H605" s="233"/>
      <c r="I605" s="233"/>
      <c r="J605" s="233"/>
      <c r="K605" s="233"/>
      <c r="L605" s="233"/>
      <c r="M605" s="233"/>
      <c r="N605" s="233"/>
      <c r="O605" s="233"/>
      <c r="P605" s="233"/>
      <c r="Q605" s="233"/>
      <c r="R605" s="233"/>
      <c r="S605" s="233"/>
      <c r="T605" s="233"/>
      <c r="U605" s="233"/>
      <c r="V605" s="233"/>
      <c r="W605" s="233"/>
      <c r="X605" s="233"/>
      <c r="Y605" s="233"/>
      <c r="Z605" s="233"/>
      <c r="AA605" s="233"/>
      <c r="AB605" s="233"/>
      <c r="AC605" s="233"/>
      <c r="AD605" s="233"/>
      <c r="AE605" s="233"/>
      <c r="AF605" s="233"/>
      <c r="AG605" s="233" t="s">
        <v>200</v>
      </c>
      <c r="AH605" s="233"/>
      <c r="AI605" s="233"/>
      <c r="AJ605" s="233"/>
      <c r="AK605" s="233"/>
      <c r="AL605" s="233"/>
      <c r="AM605" s="233" t="s">
        <v>200</v>
      </c>
      <c r="AN605" s="233"/>
      <c r="AO605" s="233"/>
      <c r="AP605" s="233"/>
      <c r="AQ605" s="233"/>
      <c r="AR605" s="233"/>
      <c r="AS605" s="233" t="s">
        <v>200</v>
      </c>
      <c r="AT605" s="233"/>
      <c r="AU605" s="233" t="s">
        <v>200</v>
      </c>
      <c r="AV605" s="233" t="s">
        <v>200</v>
      </c>
      <c r="AW605" s="233" t="s">
        <v>200</v>
      </c>
      <c r="AX605" s="233" t="s">
        <v>200</v>
      </c>
      <c r="AY605" s="233"/>
      <c r="AZ605" s="233" t="s">
        <v>200</v>
      </c>
      <c r="BA605">
        <f>VLOOKUP(A605,[1]ورقة2!A$3:X$1501,22,0)</f>
        <v>0</v>
      </c>
      <c r="BB605" s="240"/>
      <c r="BC605" s="240"/>
      <c r="BD605" s="240"/>
      <c r="BE605" s="240"/>
      <c r="BF605" s="240"/>
      <c r="BG605" s="240"/>
    </row>
    <row r="606" spans="1:59" x14ac:dyDescent="0.25">
      <c r="A606">
        <v>330968</v>
      </c>
      <c r="B606" s="125" t="s">
        <v>199</v>
      </c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 t="s">
        <v>131</v>
      </c>
      <c r="AH606"/>
      <c r="AI606"/>
      <c r="AJ606"/>
      <c r="AK606"/>
      <c r="AL606"/>
      <c r="AM606"/>
      <c r="AN606"/>
      <c r="AO606"/>
      <c r="AP606" t="s">
        <v>131</v>
      </c>
      <c r="AQ606" t="s">
        <v>131</v>
      </c>
      <c r="AR606"/>
      <c r="AS606"/>
      <c r="AT606"/>
      <c r="AU606"/>
      <c r="AV606"/>
      <c r="AW606" t="s">
        <v>131</v>
      </c>
      <c r="AX606"/>
      <c r="AY606"/>
      <c r="AZ606"/>
      <c r="BA606">
        <f>VLOOKUP(A606,[1]ورقة2!A$3:X$1501,22,0)</f>
        <v>0</v>
      </c>
      <c r="BB606" s="232"/>
      <c r="BC606"/>
      <c r="BD606"/>
    </row>
    <row r="607" spans="1:59" x14ac:dyDescent="0.25">
      <c r="A607">
        <v>330987</v>
      </c>
      <c r="B607" s="125" t="s">
        <v>199</v>
      </c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 t="s">
        <v>134</v>
      </c>
      <c r="AL607"/>
      <c r="AM607" t="s">
        <v>131</v>
      </c>
      <c r="AN607"/>
      <c r="AO607"/>
      <c r="AP607"/>
      <c r="AQ607" t="s">
        <v>134</v>
      </c>
      <c r="AR607"/>
      <c r="AS607" t="s">
        <v>131</v>
      </c>
      <c r="AT607"/>
      <c r="AU607"/>
      <c r="AV607"/>
      <c r="AW607"/>
      <c r="AX607"/>
      <c r="AY607" t="s">
        <v>133</v>
      </c>
      <c r="AZ607"/>
      <c r="BA607">
        <f>VLOOKUP(A607,[1]ورقة2!A$3:X$1501,22,0)</f>
        <v>0</v>
      </c>
      <c r="BB607" s="232"/>
      <c r="BC607"/>
      <c r="BD607"/>
    </row>
    <row r="608" spans="1:59" x14ac:dyDescent="0.25">
      <c r="A608">
        <v>331002</v>
      </c>
      <c r="B608" s="125" t="s">
        <v>199</v>
      </c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 t="s">
        <v>131</v>
      </c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 t="s">
        <v>134</v>
      </c>
      <c r="AQ608" t="s">
        <v>134</v>
      </c>
      <c r="AR608"/>
      <c r="AS608"/>
      <c r="AT608"/>
      <c r="AU608"/>
      <c r="AV608"/>
      <c r="AW608" t="s">
        <v>134</v>
      </c>
      <c r="AX608" t="s">
        <v>133</v>
      </c>
      <c r="AY608" t="s">
        <v>134</v>
      </c>
      <c r="AZ608"/>
      <c r="BA608">
        <f>VLOOKUP(A608,[1]ورقة2!A$3:X$1501,22,0)</f>
        <v>0</v>
      </c>
      <c r="BB608" s="232"/>
      <c r="BC608"/>
      <c r="BD608"/>
    </row>
    <row r="609" spans="1:59" x14ac:dyDescent="0.25">
      <c r="A609">
        <v>331007</v>
      </c>
      <c r="B609" s="125" t="s">
        <v>199</v>
      </c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 t="s">
        <v>134</v>
      </c>
      <c r="AD609"/>
      <c r="AE609"/>
      <c r="AF609"/>
      <c r="AG609"/>
      <c r="AH609"/>
      <c r="AI609"/>
      <c r="AJ609"/>
      <c r="AK609"/>
      <c r="AL609"/>
      <c r="AM609"/>
      <c r="AN609"/>
      <c r="AO609"/>
      <c r="AP609" t="s">
        <v>133</v>
      </c>
      <c r="AQ609"/>
      <c r="AR609"/>
      <c r="AS609" t="s">
        <v>133</v>
      </c>
      <c r="AT609"/>
      <c r="AU609"/>
      <c r="AV609"/>
      <c r="AW609" t="s">
        <v>134</v>
      </c>
      <c r="AX609" t="s">
        <v>134</v>
      </c>
      <c r="AY609" t="s">
        <v>134</v>
      </c>
      <c r="AZ609" t="s">
        <v>131</v>
      </c>
      <c r="BA609">
        <f>VLOOKUP(A609,[1]ورقة2!A$3:X$1501,22,0)</f>
        <v>0</v>
      </c>
      <c r="BB609" s="232"/>
      <c r="BC609"/>
      <c r="BD609"/>
    </row>
    <row r="610" spans="1:59" x14ac:dyDescent="0.25">
      <c r="A610">
        <v>331014</v>
      </c>
      <c r="B610" s="125" t="s">
        <v>199</v>
      </c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 t="s">
        <v>134</v>
      </c>
      <c r="AH610"/>
      <c r="AI610"/>
      <c r="AJ610"/>
      <c r="AK610"/>
      <c r="AL610"/>
      <c r="AM610" t="s">
        <v>134</v>
      </c>
      <c r="AN610"/>
      <c r="AO610"/>
      <c r="AP610"/>
      <c r="AQ610"/>
      <c r="AR610"/>
      <c r="AS610"/>
      <c r="AT610" t="s">
        <v>134</v>
      </c>
      <c r="AU610"/>
      <c r="AV610" t="s">
        <v>134</v>
      </c>
      <c r="AW610"/>
      <c r="AX610" t="s">
        <v>134</v>
      </c>
      <c r="AY610" t="s">
        <v>134</v>
      </c>
      <c r="AZ610"/>
      <c r="BA610">
        <f>VLOOKUP(A610,[1]ورقة2!A$3:X$1501,22,0)</f>
        <v>0</v>
      </c>
      <c r="BB610" s="232"/>
      <c r="BC610"/>
      <c r="BD610"/>
    </row>
    <row r="611" spans="1:59" x14ac:dyDescent="0.25">
      <c r="A611">
        <v>331043</v>
      </c>
      <c r="B611" s="125" t="s">
        <v>199</v>
      </c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 t="s">
        <v>200</v>
      </c>
      <c r="AD611"/>
      <c r="AE611"/>
      <c r="AF611"/>
      <c r="AG611"/>
      <c r="AH611"/>
      <c r="AI611"/>
      <c r="AJ611"/>
      <c r="AK611"/>
      <c r="AL611"/>
      <c r="AM611"/>
      <c r="AN611"/>
      <c r="AO611"/>
      <c r="AP611" t="s">
        <v>200</v>
      </c>
      <c r="AQ611" t="s">
        <v>200</v>
      </c>
      <c r="AR611"/>
      <c r="AS611"/>
      <c r="AT611"/>
      <c r="AU611"/>
      <c r="AV611"/>
      <c r="AW611"/>
      <c r="AX611"/>
      <c r="AY611" t="s">
        <v>200</v>
      </c>
      <c r="AZ611"/>
      <c r="BA611" t="str">
        <f>VLOOKUP(A611,[1]ورقة2!A$3:X$1501,22,0)</f>
        <v>مستنفذ فصل أول 2022-2023</v>
      </c>
      <c r="BB611" s="232"/>
      <c r="BC611"/>
      <c r="BD611"/>
    </row>
    <row r="612" spans="1:59" x14ac:dyDescent="0.25">
      <c r="A612">
        <v>331044</v>
      </c>
      <c r="B612" s="125" t="s">
        <v>199</v>
      </c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 t="s">
        <v>133</v>
      </c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 t="s">
        <v>133</v>
      </c>
      <c r="AQ612"/>
      <c r="AR612"/>
      <c r="AS612"/>
      <c r="AT612" t="s">
        <v>133</v>
      </c>
      <c r="AU612"/>
      <c r="AV612"/>
      <c r="AW612"/>
      <c r="AX612"/>
      <c r="AY612" t="s">
        <v>134</v>
      </c>
      <c r="AZ612"/>
      <c r="BA612">
        <f>VLOOKUP(A612,[1]ورقة2!A$3:X$1501,22,0)</f>
        <v>0</v>
      </c>
      <c r="BB612" s="232"/>
      <c r="BC612"/>
      <c r="BD612"/>
    </row>
    <row r="613" spans="1:59" x14ac:dyDescent="0.25">
      <c r="A613">
        <v>331073</v>
      </c>
      <c r="B613" s="125" t="s">
        <v>199</v>
      </c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 t="s">
        <v>134</v>
      </c>
      <c r="AB613"/>
      <c r="AC613"/>
      <c r="AD613"/>
      <c r="AE613"/>
      <c r="AF613"/>
      <c r="AG613"/>
      <c r="AH613" t="s">
        <v>131</v>
      </c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 t="s">
        <v>134</v>
      </c>
      <c r="AZ613"/>
      <c r="BA613">
        <f>VLOOKUP(A613,[1]ورقة2!A$3:X$1501,22,0)</f>
        <v>0</v>
      </c>
      <c r="BB613" s="232"/>
      <c r="BC613"/>
      <c r="BD613"/>
    </row>
    <row r="614" spans="1:59" x14ac:dyDescent="0.25">
      <c r="A614">
        <v>331076</v>
      </c>
      <c r="B614" s="125" t="s">
        <v>199</v>
      </c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 t="s">
        <v>200</v>
      </c>
      <c r="AH614"/>
      <c r="AI614"/>
      <c r="AJ614"/>
      <c r="AK614"/>
      <c r="AL614"/>
      <c r="AM614"/>
      <c r="AN614" t="s">
        <v>200</v>
      </c>
      <c r="AO614"/>
      <c r="AP614" t="s">
        <v>200</v>
      </c>
      <c r="AQ614" t="s">
        <v>200</v>
      </c>
      <c r="AR614"/>
      <c r="AS614" t="s">
        <v>200</v>
      </c>
      <c r="AT614" t="s">
        <v>200</v>
      </c>
      <c r="AU614"/>
      <c r="AV614"/>
      <c r="AW614"/>
      <c r="AX614"/>
      <c r="AY614"/>
      <c r="AZ614"/>
      <c r="BA614">
        <f>VLOOKUP(A614,[1]ورقة2!A$3:X$1501,22,0)</f>
        <v>0</v>
      </c>
      <c r="BB614" s="232"/>
      <c r="BC614"/>
      <c r="BD614"/>
    </row>
    <row r="615" spans="1:59" x14ac:dyDescent="0.25">
      <c r="A615">
        <v>331086</v>
      </c>
      <c r="B615" s="125" t="s">
        <v>199</v>
      </c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 t="s">
        <v>134</v>
      </c>
      <c r="AD615"/>
      <c r="AE615"/>
      <c r="AF615"/>
      <c r="AG615"/>
      <c r="AH615"/>
      <c r="AI615"/>
      <c r="AJ615"/>
      <c r="AK615"/>
      <c r="AL615"/>
      <c r="AM615"/>
      <c r="AN615"/>
      <c r="AO615"/>
      <c r="AP615" t="s">
        <v>134</v>
      </c>
      <c r="AQ615"/>
      <c r="AR615"/>
      <c r="AS615"/>
      <c r="AT615"/>
      <c r="AU615"/>
      <c r="AV615"/>
      <c r="AW615"/>
      <c r="AX615"/>
      <c r="AY615"/>
      <c r="AZ615"/>
      <c r="BA615">
        <f>VLOOKUP(A615,[1]ورقة2!A$3:X$1501,22,0)</f>
        <v>0</v>
      </c>
      <c r="BB615" s="232"/>
      <c r="BC615"/>
      <c r="BD615"/>
    </row>
    <row r="616" spans="1:59" x14ac:dyDescent="0.25">
      <c r="A616" s="233">
        <v>331087</v>
      </c>
      <c r="B616" s="125" t="s">
        <v>199</v>
      </c>
      <c r="C616" s="233"/>
      <c r="D616" s="233"/>
      <c r="E616" s="233"/>
      <c r="F616" s="233"/>
      <c r="G616" s="233"/>
      <c r="H616" s="233"/>
      <c r="I616" s="233"/>
      <c r="J616" s="233"/>
      <c r="K616" s="233"/>
      <c r="L616" s="233"/>
      <c r="M616" s="233"/>
      <c r="N616" s="233"/>
      <c r="O616" s="233"/>
      <c r="P616" s="233"/>
      <c r="Q616" s="233"/>
      <c r="R616" s="233"/>
      <c r="S616" s="233"/>
      <c r="T616" s="233"/>
      <c r="U616" s="233"/>
      <c r="V616" s="233"/>
      <c r="W616" s="233"/>
      <c r="X616" s="233"/>
      <c r="Y616" s="233"/>
      <c r="Z616" s="233"/>
      <c r="AA616" s="233"/>
      <c r="AB616" s="233"/>
      <c r="AC616" s="233" t="s">
        <v>200</v>
      </c>
      <c r="AD616" s="233"/>
      <c r="AE616" s="233"/>
      <c r="AF616" s="233"/>
      <c r="AG616" s="233"/>
      <c r="AH616" s="233"/>
      <c r="AI616" s="233" t="s">
        <v>200</v>
      </c>
      <c r="AJ616" s="233"/>
      <c r="AK616" s="233" t="s">
        <v>200</v>
      </c>
      <c r="AL616" s="233"/>
      <c r="AM616" s="233"/>
      <c r="AN616" s="233"/>
      <c r="AO616" s="233" t="s">
        <v>200</v>
      </c>
      <c r="AP616" s="233"/>
      <c r="AQ616" s="233"/>
      <c r="AR616" s="233" t="s">
        <v>200</v>
      </c>
      <c r="AS616" s="233"/>
      <c r="AT616" s="233"/>
      <c r="AU616" s="233"/>
      <c r="AV616" s="233"/>
      <c r="AW616" s="233"/>
      <c r="AX616" s="233"/>
      <c r="AY616" s="233"/>
      <c r="AZ616" s="233"/>
      <c r="BA616">
        <f>VLOOKUP(A616,[1]ورقة2!A$3:X$1501,22,0)</f>
        <v>0</v>
      </c>
      <c r="BB616" s="232"/>
      <c r="BC616"/>
      <c r="BD616"/>
    </row>
    <row r="617" spans="1:59" x14ac:dyDescent="0.25">
      <c r="A617" s="233">
        <v>331090</v>
      </c>
      <c r="B617" s="125" t="s">
        <v>199</v>
      </c>
      <c r="C617" s="233"/>
      <c r="D617" s="233"/>
      <c r="E617" s="233"/>
      <c r="F617" s="233"/>
      <c r="G617" s="233"/>
      <c r="H617" s="233"/>
      <c r="I617" s="233"/>
      <c r="J617" s="233"/>
      <c r="K617" s="233"/>
      <c r="L617" s="233"/>
      <c r="M617" s="233"/>
      <c r="N617" s="233"/>
      <c r="O617" s="233"/>
      <c r="P617" s="233" t="s">
        <v>134</v>
      </c>
      <c r="Q617" s="233"/>
      <c r="R617" s="233"/>
      <c r="S617" s="233"/>
      <c r="T617" s="233"/>
      <c r="U617" s="233"/>
      <c r="V617" s="233"/>
      <c r="W617" s="233"/>
      <c r="X617" s="233"/>
      <c r="Y617" s="233"/>
      <c r="Z617" s="233"/>
      <c r="AA617" s="233"/>
      <c r="AB617" s="233"/>
      <c r="AC617" s="233"/>
      <c r="AD617" s="233"/>
      <c r="AE617" s="233"/>
      <c r="AF617" s="233"/>
      <c r="AG617" s="233"/>
      <c r="AH617" s="233"/>
      <c r="AI617" s="233"/>
      <c r="AJ617" s="233"/>
      <c r="AK617" s="233"/>
      <c r="AL617" s="233"/>
      <c r="AM617" s="233"/>
      <c r="AN617" s="233"/>
      <c r="AO617" s="233" t="s">
        <v>134</v>
      </c>
      <c r="AP617" s="233"/>
      <c r="AQ617" s="233"/>
      <c r="AR617" s="233"/>
      <c r="AS617" s="233"/>
      <c r="AT617" s="233"/>
      <c r="AU617" s="233" t="s">
        <v>134</v>
      </c>
      <c r="AV617" s="233" t="s">
        <v>133</v>
      </c>
      <c r="AW617" s="233" t="s">
        <v>133</v>
      </c>
      <c r="AX617" s="233"/>
      <c r="AY617" s="233" t="s">
        <v>134</v>
      </c>
      <c r="AZ617" s="233"/>
      <c r="BA617">
        <f>VLOOKUP(A617,[1]ورقة2!A$3:X$1501,22,0)</f>
        <v>0</v>
      </c>
      <c r="BB617" s="232"/>
      <c r="BC617"/>
      <c r="BD617"/>
    </row>
    <row r="618" spans="1:59" x14ac:dyDescent="0.25">
      <c r="A618">
        <v>331097</v>
      </c>
      <c r="B618" s="125" t="s">
        <v>199</v>
      </c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 t="s">
        <v>134</v>
      </c>
      <c r="AH618"/>
      <c r="AI618"/>
      <c r="AJ618"/>
      <c r="AK618"/>
      <c r="AL618"/>
      <c r="AM618" t="s">
        <v>134</v>
      </c>
      <c r="AN618"/>
      <c r="AO618"/>
      <c r="AP618" t="s">
        <v>134</v>
      </c>
      <c r="AQ618" t="s">
        <v>134</v>
      </c>
      <c r="AR618"/>
      <c r="AS618"/>
      <c r="AT618"/>
      <c r="AU618"/>
      <c r="AV618"/>
      <c r="AW618"/>
      <c r="AX618"/>
      <c r="AY618" t="s">
        <v>134</v>
      </c>
      <c r="AZ618"/>
      <c r="BA618">
        <f>VLOOKUP(A618,[1]ورقة2!A$3:X$1501,22,0)</f>
        <v>0</v>
      </c>
      <c r="BB618" s="232"/>
      <c r="BC618"/>
      <c r="BD618"/>
    </row>
    <row r="619" spans="1:59" x14ac:dyDescent="0.25">
      <c r="A619">
        <v>331107</v>
      </c>
      <c r="B619" s="125" t="s">
        <v>199</v>
      </c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 t="s">
        <v>200</v>
      </c>
      <c r="AQ619"/>
      <c r="AR619"/>
      <c r="AS619"/>
      <c r="AT619"/>
      <c r="AU619"/>
      <c r="AV619"/>
      <c r="AW619"/>
      <c r="AX619"/>
      <c r="AY619"/>
      <c r="AZ619"/>
      <c r="BA619">
        <f>VLOOKUP(A619,[1]ورقة2!A$3:X$1501,22,0)</f>
        <v>0</v>
      </c>
      <c r="BB619" s="232"/>
      <c r="BC619"/>
      <c r="BD619"/>
    </row>
    <row r="620" spans="1:59" x14ac:dyDescent="0.25">
      <c r="A620">
        <v>331116</v>
      </c>
      <c r="B620" s="125" t="s">
        <v>199</v>
      </c>
      <c r="C620"/>
      <c r="D620"/>
      <c r="E620"/>
      <c r="F620"/>
      <c r="G620"/>
      <c r="H620"/>
      <c r="I620"/>
      <c r="J620"/>
      <c r="K620"/>
      <c r="L620"/>
      <c r="M620"/>
      <c r="N620" t="s">
        <v>131</v>
      </c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 t="s">
        <v>131</v>
      </c>
      <c r="AH620"/>
      <c r="AI620"/>
      <c r="AJ620"/>
      <c r="AK620"/>
      <c r="AL620"/>
      <c r="AM620" t="s">
        <v>131</v>
      </c>
      <c r="AN620"/>
      <c r="AO620"/>
      <c r="AP620" t="s">
        <v>131</v>
      </c>
      <c r="AQ620"/>
      <c r="AR620" t="s">
        <v>131</v>
      </c>
      <c r="AS620"/>
      <c r="AT620"/>
      <c r="AU620"/>
      <c r="AV620"/>
      <c r="AW620"/>
      <c r="AX620" t="s">
        <v>134</v>
      </c>
      <c r="AY620" t="s">
        <v>134</v>
      </c>
      <c r="AZ620"/>
      <c r="BA620">
        <f>VLOOKUP(A620,[1]ورقة2!A$3:X$1501,22,0)</f>
        <v>0</v>
      </c>
      <c r="BB620" s="232"/>
      <c r="BC620"/>
      <c r="BD620"/>
    </row>
    <row r="621" spans="1:59" x14ac:dyDescent="0.25">
      <c r="A621">
        <v>331118</v>
      </c>
      <c r="B621" s="125" t="s">
        <v>199</v>
      </c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 t="s">
        <v>131</v>
      </c>
      <c r="AH621"/>
      <c r="AI621"/>
      <c r="AJ621"/>
      <c r="AK621"/>
      <c r="AL621"/>
      <c r="AM621"/>
      <c r="AN621"/>
      <c r="AO621"/>
      <c r="AP621" t="s">
        <v>133</v>
      </c>
      <c r="AQ621" t="s">
        <v>133</v>
      </c>
      <c r="AR621"/>
      <c r="AS621"/>
      <c r="AT621"/>
      <c r="AU621"/>
      <c r="AV621"/>
      <c r="AW621"/>
      <c r="AX621"/>
      <c r="AY621" t="s">
        <v>134</v>
      </c>
      <c r="AZ621"/>
      <c r="BA621">
        <f>VLOOKUP(A621,[1]ورقة2!A$3:X$1501,22,0)</f>
        <v>0</v>
      </c>
      <c r="BB621" s="232"/>
      <c r="BC621"/>
      <c r="BD621"/>
    </row>
    <row r="622" spans="1:59" x14ac:dyDescent="0.25">
      <c r="A622">
        <v>331119</v>
      </c>
      <c r="B622" s="125" t="s">
        <v>199</v>
      </c>
      <c r="C622"/>
      <c r="D622"/>
      <c r="E622"/>
      <c r="F622"/>
      <c r="G622"/>
      <c r="H622"/>
      <c r="I622"/>
      <c r="J622"/>
      <c r="K622"/>
      <c r="L622"/>
      <c r="M622"/>
      <c r="N622" t="s">
        <v>134</v>
      </c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 t="s">
        <v>134</v>
      </c>
      <c r="AN622"/>
      <c r="AO622"/>
      <c r="AP622"/>
      <c r="AQ622"/>
      <c r="AR622"/>
      <c r="AS622"/>
      <c r="AT622" t="s">
        <v>134</v>
      </c>
      <c r="AU622" t="s">
        <v>134</v>
      </c>
      <c r="AV622"/>
      <c r="AW622"/>
      <c r="AX622" t="s">
        <v>134</v>
      </c>
      <c r="AY622"/>
      <c r="AZ622"/>
      <c r="BA622">
        <f>VLOOKUP(A622,[1]ورقة2!A$3:X$1501,22,0)</f>
        <v>0</v>
      </c>
      <c r="BB622" s="232"/>
      <c r="BC622"/>
      <c r="BD622"/>
    </row>
    <row r="623" spans="1:59" x14ac:dyDescent="0.25">
      <c r="A623">
        <v>331126</v>
      </c>
      <c r="B623" s="125" t="s">
        <v>199</v>
      </c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 t="s">
        <v>200</v>
      </c>
      <c r="AQ623" t="s">
        <v>200</v>
      </c>
      <c r="AR623"/>
      <c r="AS623"/>
      <c r="AT623" t="s">
        <v>200</v>
      </c>
      <c r="AU623"/>
      <c r="AV623" t="s">
        <v>200</v>
      </c>
      <c r="AW623"/>
      <c r="AX623"/>
      <c r="AY623"/>
      <c r="AZ623"/>
      <c r="BA623" t="str">
        <f>VLOOKUP(A623,[1]ورقة2!A$3:X$1501,22,0)</f>
        <v>مستنفذ بنتيجة امتحانات الفصل الثاني للعام 2022-2023</v>
      </c>
      <c r="BB623" s="240"/>
      <c r="BC623" s="240"/>
      <c r="BD623" s="240"/>
      <c r="BE623" s="240"/>
      <c r="BF623" s="240"/>
      <c r="BG623" s="240"/>
    </row>
    <row r="624" spans="1:59" x14ac:dyDescent="0.25">
      <c r="A624">
        <v>331162</v>
      </c>
      <c r="B624" s="125" t="s">
        <v>199</v>
      </c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 t="s">
        <v>200</v>
      </c>
      <c r="AN624"/>
      <c r="AO624"/>
      <c r="AP624" t="s">
        <v>200</v>
      </c>
      <c r="AQ624" t="s">
        <v>200</v>
      </c>
      <c r="AR624"/>
      <c r="AS624" t="s">
        <v>200</v>
      </c>
      <c r="AT624"/>
      <c r="AU624"/>
      <c r="AV624"/>
      <c r="AW624"/>
      <c r="AX624" t="s">
        <v>200</v>
      </c>
      <c r="AY624" t="s">
        <v>200</v>
      </c>
      <c r="AZ624"/>
      <c r="BA624" t="str">
        <f>VLOOKUP(A624,[1]ورقة2!A$3:X$1501,22,0)</f>
        <v>مستنفذ بنتيجة الفصل الأول للعام 2021-2022</v>
      </c>
      <c r="BB624" s="232"/>
      <c r="BC624"/>
      <c r="BD624"/>
    </row>
    <row r="625" spans="1:59" x14ac:dyDescent="0.25">
      <c r="A625" s="262">
        <v>331165</v>
      </c>
      <c r="B625" s="125" t="s">
        <v>199</v>
      </c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 t="s">
        <v>133</v>
      </c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>
        <f>VLOOKUP(A625,[1]ورقة2!A$3:X$1501,22,0)</f>
        <v>0</v>
      </c>
      <c r="BB625" s="232"/>
      <c r="BC625"/>
      <c r="BD625"/>
    </row>
    <row r="626" spans="1:59" x14ac:dyDescent="0.25">
      <c r="A626" s="262">
        <v>331166</v>
      </c>
      <c r="B626" s="125" t="s">
        <v>199</v>
      </c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 t="s">
        <v>200</v>
      </c>
      <c r="AQ626"/>
      <c r="AR626"/>
      <c r="AS626"/>
      <c r="AT626"/>
      <c r="AU626"/>
      <c r="AV626"/>
      <c r="AW626"/>
      <c r="AX626"/>
      <c r="AY626"/>
      <c r="AZ626"/>
      <c r="BA626" t="str">
        <f>VLOOKUP(A626,[1]ورقة2!A$3:X$1501,22,0)</f>
        <v>مستنفذ بنتيجة الفصل الثاني للعام 2021-2022</v>
      </c>
      <c r="BB626" s="232"/>
      <c r="BC626"/>
      <c r="BD626"/>
    </row>
    <row r="627" spans="1:59" x14ac:dyDescent="0.25">
      <c r="A627">
        <v>331178</v>
      </c>
      <c r="B627" s="125" t="s">
        <v>199</v>
      </c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 t="s">
        <v>200</v>
      </c>
      <c r="AH627"/>
      <c r="AI627"/>
      <c r="AJ627"/>
      <c r="AK627"/>
      <c r="AL627"/>
      <c r="AM627"/>
      <c r="AN627"/>
      <c r="AO627"/>
      <c r="AP627" t="s">
        <v>200</v>
      </c>
      <c r="AQ627" t="s">
        <v>200</v>
      </c>
      <c r="AR627"/>
      <c r="AS627"/>
      <c r="AT627"/>
      <c r="AU627"/>
      <c r="AV627"/>
      <c r="AW627"/>
      <c r="AX627"/>
      <c r="AY627"/>
      <c r="AZ627"/>
      <c r="BA627" t="str">
        <f>VLOOKUP(A627,[1]ورقة2!A$3:X$1501,22,0)</f>
        <v>مستنفذ بنتيجة الفصل الثاني للعام 2021-2022</v>
      </c>
      <c r="BB627" s="232"/>
      <c r="BC627"/>
      <c r="BD627"/>
    </row>
    <row r="628" spans="1:59" x14ac:dyDescent="0.25">
      <c r="A628" s="262">
        <v>331186</v>
      </c>
      <c r="B628" s="125" t="s">
        <v>199</v>
      </c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 t="s">
        <v>133</v>
      </c>
      <c r="AI628"/>
      <c r="AJ628"/>
      <c r="AK628"/>
      <c r="AL628"/>
      <c r="AM628" t="s">
        <v>133</v>
      </c>
      <c r="AN628"/>
      <c r="AO628"/>
      <c r="AP628" t="s">
        <v>133</v>
      </c>
      <c r="AQ628" t="s">
        <v>133</v>
      </c>
      <c r="AR628"/>
      <c r="AS628"/>
      <c r="AT628"/>
      <c r="AU628"/>
      <c r="AV628" t="s">
        <v>133</v>
      </c>
      <c r="AW628"/>
      <c r="AX628"/>
      <c r="AY628" t="s">
        <v>133</v>
      </c>
      <c r="AZ628"/>
      <c r="BA628">
        <f>VLOOKUP(A628,[1]ورقة2!A$3:X$1501,22,0)</f>
        <v>0</v>
      </c>
      <c r="BB628" s="232"/>
      <c r="BC628"/>
      <c r="BD628"/>
    </row>
    <row r="629" spans="1:59" x14ac:dyDescent="0.25">
      <c r="A629">
        <v>331187</v>
      </c>
      <c r="B629" s="125" t="s">
        <v>199</v>
      </c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 t="s">
        <v>200</v>
      </c>
      <c r="AI629"/>
      <c r="AJ629"/>
      <c r="AK629"/>
      <c r="AL629"/>
      <c r="AM629"/>
      <c r="AN629" t="s">
        <v>200</v>
      </c>
      <c r="AO629" t="s">
        <v>200</v>
      </c>
      <c r="AP629" t="s">
        <v>200</v>
      </c>
      <c r="AQ629"/>
      <c r="AR629"/>
      <c r="AS629"/>
      <c r="AT629" t="s">
        <v>200</v>
      </c>
      <c r="AU629"/>
      <c r="AV629"/>
      <c r="AW629"/>
      <c r="AX629"/>
      <c r="AY629"/>
      <c r="AZ629"/>
      <c r="BA629" t="str">
        <f>VLOOKUP(A629,[1]ورقة2!A$3:X$1501,22,0)</f>
        <v>مستنفذ بنتيجة الفصل الأول للعام 2022-2023</v>
      </c>
      <c r="BB629" s="232"/>
      <c r="BC629"/>
      <c r="BD629"/>
    </row>
    <row r="630" spans="1:59" x14ac:dyDescent="0.25">
      <c r="A630">
        <v>331193</v>
      </c>
      <c r="B630" s="125" t="s">
        <v>199</v>
      </c>
      <c r="C630"/>
      <c r="D630"/>
      <c r="E630"/>
      <c r="F630"/>
      <c r="G630"/>
      <c r="H630" t="s">
        <v>131</v>
      </c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 t="s">
        <v>131</v>
      </c>
      <c r="AJ630"/>
      <c r="AK630"/>
      <c r="AL630"/>
      <c r="AM630"/>
      <c r="AN630"/>
      <c r="AO630"/>
      <c r="AP630" t="s">
        <v>134</v>
      </c>
      <c r="AQ630" t="s">
        <v>131</v>
      </c>
      <c r="AR630"/>
      <c r="AS630"/>
      <c r="AT630" t="s">
        <v>131</v>
      </c>
      <c r="AU630" t="s">
        <v>134</v>
      </c>
      <c r="AV630"/>
      <c r="AW630" t="s">
        <v>133</v>
      </c>
      <c r="AX630"/>
      <c r="AY630"/>
      <c r="AZ630" t="s">
        <v>131</v>
      </c>
      <c r="BA630">
        <f>VLOOKUP(A630,[1]ورقة2!A$3:X$1501,22,0)</f>
        <v>0</v>
      </c>
      <c r="BB630" s="232"/>
      <c r="BC630"/>
      <c r="BD630"/>
    </row>
    <row r="631" spans="1:59" x14ac:dyDescent="0.25">
      <c r="A631">
        <v>331203</v>
      </c>
      <c r="B631" s="125" t="s">
        <v>199</v>
      </c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 t="s">
        <v>131</v>
      </c>
      <c r="AK631"/>
      <c r="AL631"/>
      <c r="AM631"/>
      <c r="AN631"/>
      <c r="AO631"/>
      <c r="AP631" t="s">
        <v>133</v>
      </c>
      <c r="AQ631" t="s">
        <v>131</v>
      </c>
      <c r="AR631"/>
      <c r="AS631"/>
      <c r="AT631"/>
      <c r="AU631"/>
      <c r="AV631"/>
      <c r="AW631"/>
      <c r="AX631" t="s">
        <v>131</v>
      </c>
      <c r="AY631" t="s">
        <v>133</v>
      </c>
      <c r="AZ631" t="s">
        <v>133</v>
      </c>
      <c r="BA631">
        <f>VLOOKUP(A631,[1]ورقة2!A$3:X$1501,22,0)</f>
        <v>0</v>
      </c>
      <c r="BB631" s="232"/>
      <c r="BC631"/>
      <c r="BD631"/>
    </row>
    <row r="632" spans="1:59" x14ac:dyDescent="0.25">
      <c r="A632">
        <v>331204</v>
      </c>
      <c r="B632" s="125" t="s">
        <v>199</v>
      </c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 t="s">
        <v>200</v>
      </c>
      <c r="AJ632"/>
      <c r="AK632"/>
      <c r="AL632"/>
      <c r="AM632"/>
      <c r="AN632"/>
      <c r="AO632"/>
      <c r="AP632" t="s">
        <v>200</v>
      </c>
      <c r="AQ632"/>
      <c r="AR632"/>
      <c r="AS632"/>
      <c r="AT632"/>
      <c r="AU632"/>
      <c r="AV632" t="s">
        <v>200</v>
      </c>
      <c r="AW632"/>
      <c r="AX632"/>
      <c r="AY632"/>
      <c r="AZ632"/>
      <c r="BA632">
        <f>VLOOKUP(A632,[1]ورقة2!A$3:X$1501,22,0)</f>
        <v>0</v>
      </c>
      <c r="BB632" s="232"/>
      <c r="BC632"/>
      <c r="BD632"/>
    </row>
    <row r="633" spans="1:59" x14ac:dyDescent="0.25">
      <c r="A633">
        <v>331205</v>
      </c>
      <c r="B633" s="125" t="s">
        <v>199</v>
      </c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 t="s">
        <v>134</v>
      </c>
      <c r="AH633"/>
      <c r="AI633"/>
      <c r="AJ633"/>
      <c r="AK633"/>
      <c r="AL633"/>
      <c r="AM633" t="s">
        <v>134</v>
      </c>
      <c r="AN633"/>
      <c r="AO633"/>
      <c r="AP633" t="s">
        <v>134</v>
      </c>
      <c r="AQ633" t="s">
        <v>134</v>
      </c>
      <c r="AR633"/>
      <c r="AS633"/>
      <c r="AT633" t="s">
        <v>134</v>
      </c>
      <c r="AU633"/>
      <c r="AV633"/>
      <c r="AW633"/>
      <c r="AX633"/>
      <c r="AY633"/>
      <c r="AZ633"/>
      <c r="BA633">
        <f>VLOOKUP(A633,[1]ورقة2!A$3:X$1501,22,0)</f>
        <v>0</v>
      </c>
      <c r="BB633" s="232"/>
      <c r="BC633"/>
      <c r="BD633"/>
    </row>
    <row r="634" spans="1:59" x14ac:dyDescent="0.25">
      <c r="A634">
        <v>331209</v>
      </c>
      <c r="B634" s="125" t="s">
        <v>199</v>
      </c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 t="s">
        <v>134</v>
      </c>
      <c r="AQ634"/>
      <c r="AR634"/>
      <c r="AS634"/>
      <c r="AT634"/>
      <c r="AU634"/>
      <c r="AV634"/>
      <c r="AW634"/>
      <c r="AX634"/>
      <c r="AY634"/>
      <c r="AZ634"/>
      <c r="BA634">
        <f>VLOOKUP(A634,[1]ورقة2!A$3:X$1501,22,0)</f>
        <v>0</v>
      </c>
      <c r="BB634" s="240"/>
      <c r="BC634" s="240"/>
      <c r="BD634" s="240"/>
      <c r="BE634" s="240"/>
      <c r="BF634" s="240"/>
      <c r="BG634" s="240"/>
    </row>
    <row r="635" spans="1:59" x14ac:dyDescent="0.25">
      <c r="A635" s="262">
        <v>331231</v>
      </c>
      <c r="B635" s="125" t="s">
        <v>199</v>
      </c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 t="s">
        <v>133</v>
      </c>
      <c r="AO635"/>
      <c r="AP635"/>
      <c r="AQ635"/>
      <c r="AR635"/>
      <c r="AS635"/>
      <c r="AT635"/>
      <c r="AU635"/>
      <c r="AV635"/>
      <c r="AW635"/>
      <c r="AX635"/>
      <c r="AY635"/>
      <c r="AZ635"/>
      <c r="BA635">
        <f>VLOOKUP(A635,[1]ورقة2!A$3:X$1501,22,0)</f>
        <v>0</v>
      </c>
      <c r="BB635" s="232"/>
      <c r="BC635"/>
      <c r="BD635"/>
    </row>
    <row r="636" spans="1:59" x14ac:dyDescent="0.25">
      <c r="A636" s="262">
        <v>331250</v>
      </c>
      <c r="B636" s="125" t="s">
        <v>199</v>
      </c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 t="s">
        <v>200</v>
      </c>
      <c r="AQ636"/>
      <c r="AR636"/>
      <c r="AS636"/>
      <c r="AT636"/>
      <c r="AU636"/>
      <c r="AV636"/>
      <c r="AW636"/>
      <c r="AX636"/>
      <c r="AY636"/>
      <c r="AZ636"/>
      <c r="BA636" t="str">
        <f>VLOOKUP(A636,[1]ورقة2!A$3:X$1501,22,0)</f>
        <v>مستنفذ بنتيجة امتحانات الفصل الثاني للعام 2022-2023</v>
      </c>
      <c r="BB636" s="232"/>
      <c r="BC636"/>
      <c r="BD636"/>
    </row>
    <row r="637" spans="1:59" x14ac:dyDescent="0.25">
      <c r="A637">
        <v>331255</v>
      </c>
      <c r="B637" s="125" t="s">
        <v>199</v>
      </c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 t="s">
        <v>134</v>
      </c>
      <c r="AJ637"/>
      <c r="AK637"/>
      <c r="AL637"/>
      <c r="AM637"/>
      <c r="AN637"/>
      <c r="AO637"/>
      <c r="AP637" t="s">
        <v>134</v>
      </c>
      <c r="AQ637"/>
      <c r="AR637"/>
      <c r="AS637"/>
      <c r="AT637"/>
      <c r="AU637"/>
      <c r="AV637"/>
      <c r="AW637"/>
      <c r="AX637"/>
      <c r="AY637"/>
      <c r="AZ637"/>
      <c r="BA637">
        <f>VLOOKUP(A637,[1]ورقة2!A$3:X$1501,22,0)</f>
        <v>0</v>
      </c>
      <c r="BB637" s="240"/>
      <c r="BC637" s="240"/>
      <c r="BD637" s="240"/>
      <c r="BE637" s="240"/>
      <c r="BF637" s="240"/>
      <c r="BG637" s="240"/>
    </row>
    <row r="638" spans="1:59" x14ac:dyDescent="0.25">
      <c r="A638">
        <v>331270</v>
      </c>
      <c r="B638" s="125" t="s">
        <v>199</v>
      </c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 t="s">
        <v>134</v>
      </c>
      <c r="AW638"/>
      <c r="AX638"/>
      <c r="AY638"/>
      <c r="AZ638"/>
      <c r="BA638">
        <f>VLOOKUP(A638,[1]ورقة2!A$3:X$1501,22,0)</f>
        <v>0</v>
      </c>
      <c r="BB638" s="232"/>
      <c r="BC638"/>
      <c r="BD638"/>
    </row>
    <row r="639" spans="1:59" x14ac:dyDescent="0.25">
      <c r="A639" s="262">
        <v>331275</v>
      </c>
      <c r="B639" s="125" t="s">
        <v>199</v>
      </c>
      <c r="C639"/>
      <c r="D639"/>
      <c r="E639"/>
      <c r="F639"/>
      <c r="G639"/>
      <c r="H639"/>
      <c r="I639"/>
      <c r="J639"/>
      <c r="K639"/>
      <c r="L639"/>
      <c r="M639"/>
      <c r="N639" t="s">
        <v>133</v>
      </c>
      <c r="O639"/>
      <c r="P639"/>
      <c r="Q639"/>
      <c r="R639"/>
      <c r="S639"/>
      <c r="T639"/>
      <c r="U639"/>
      <c r="V639"/>
      <c r="W639"/>
      <c r="X639"/>
      <c r="Y639"/>
      <c r="Z639"/>
      <c r="AA639" t="s">
        <v>133</v>
      </c>
      <c r="AB639"/>
      <c r="AC639"/>
      <c r="AD639"/>
      <c r="AE639"/>
      <c r="AF639"/>
      <c r="AG639"/>
      <c r="AH639"/>
      <c r="AI639"/>
      <c r="AJ639"/>
      <c r="AK639"/>
      <c r="AL639"/>
      <c r="AM639" t="s">
        <v>133</v>
      </c>
      <c r="AN639"/>
      <c r="AO639"/>
      <c r="AP639"/>
      <c r="AQ639" t="s">
        <v>133</v>
      </c>
      <c r="AR639"/>
      <c r="AS639"/>
      <c r="AT639"/>
      <c r="AU639"/>
      <c r="AV639"/>
      <c r="AW639"/>
      <c r="AX639"/>
      <c r="AY639" t="s">
        <v>133</v>
      </c>
      <c r="AZ639"/>
      <c r="BA639">
        <f>VLOOKUP(A639,[1]ورقة2!A$3:X$1501,22,0)</f>
        <v>0</v>
      </c>
      <c r="BB639" s="232"/>
      <c r="BC639"/>
      <c r="BD639"/>
    </row>
    <row r="640" spans="1:59" x14ac:dyDescent="0.25">
      <c r="A640">
        <v>331301</v>
      </c>
      <c r="B640" s="125" t="s">
        <v>199</v>
      </c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 t="s">
        <v>133</v>
      </c>
      <c r="AH640"/>
      <c r="AI640"/>
      <c r="AJ640"/>
      <c r="AK640"/>
      <c r="AL640"/>
      <c r="AM640" t="s">
        <v>134</v>
      </c>
      <c r="AN640"/>
      <c r="AO640"/>
      <c r="AP640"/>
      <c r="AQ640" t="s">
        <v>134</v>
      </c>
      <c r="AR640" t="s">
        <v>131</v>
      </c>
      <c r="AS640"/>
      <c r="AT640" t="s">
        <v>131</v>
      </c>
      <c r="AU640"/>
      <c r="AV640"/>
      <c r="AW640"/>
      <c r="AX640"/>
      <c r="AY640" t="s">
        <v>134</v>
      </c>
      <c r="AZ640" t="s">
        <v>131</v>
      </c>
      <c r="BA640">
        <f>VLOOKUP(A640,[1]ورقة2!A$3:X$1501,22,0)</f>
        <v>0</v>
      </c>
      <c r="BB640" s="232"/>
      <c r="BC640"/>
      <c r="BD640"/>
    </row>
    <row r="641" spans="1:56" x14ac:dyDescent="0.25">
      <c r="A641">
        <v>331316</v>
      </c>
      <c r="B641" s="125" t="s">
        <v>199</v>
      </c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 t="s">
        <v>131</v>
      </c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 t="s">
        <v>134</v>
      </c>
      <c r="AR641"/>
      <c r="AS641"/>
      <c r="AT641"/>
      <c r="AU641" t="s">
        <v>133</v>
      </c>
      <c r="AV641"/>
      <c r="AW641"/>
      <c r="AX641" t="s">
        <v>131</v>
      </c>
      <c r="AY641"/>
      <c r="AZ641"/>
      <c r="BA641">
        <f>VLOOKUP(A641,[1]ورقة2!A$3:X$1501,22,0)</f>
        <v>0</v>
      </c>
      <c r="BB641" s="232"/>
      <c r="BC641"/>
      <c r="BD641"/>
    </row>
    <row r="642" spans="1:56" x14ac:dyDescent="0.25">
      <c r="A642">
        <v>331342</v>
      </c>
      <c r="B642" s="125" t="s">
        <v>199</v>
      </c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 t="s">
        <v>134</v>
      </c>
      <c r="AL642"/>
      <c r="AM642"/>
      <c r="AN642"/>
      <c r="AO642"/>
      <c r="AP642" t="s">
        <v>134</v>
      </c>
      <c r="AQ642" t="s">
        <v>134</v>
      </c>
      <c r="AR642"/>
      <c r="AS642"/>
      <c r="AT642"/>
      <c r="AU642"/>
      <c r="AV642"/>
      <c r="AW642" t="s">
        <v>134</v>
      </c>
      <c r="AX642"/>
      <c r="AY642" t="s">
        <v>134</v>
      </c>
      <c r="AZ642"/>
      <c r="BA642">
        <f>VLOOKUP(A642,[1]ورقة2!A$3:X$1501,22,0)</f>
        <v>0</v>
      </c>
      <c r="BB642" s="232"/>
      <c r="BC642"/>
      <c r="BD642"/>
    </row>
    <row r="643" spans="1:56" x14ac:dyDescent="0.25">
      <c r="A643">
        <v>331354</v>
      </c>
      <c r="B643" s="125" t="s">
        <v>199</v>
      </c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 t="s">
        <v>200</v>
      </c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 t="s">
        <v>200</v>
      </c>
      <c r="AR643"/>
      <c r="AS643"/>
      <c r="AT643"/>
      <c r="AU643"/>
      <c r="AV643"/>
      <c r="AW643"/>
      <c r="AX643"/>
      <c r="AY643"/>
      <c r="AZ643"/>
      <c r="BA643">
        <f>VLOOKUP(A643,[1]ورقة2!A$3:X$1501,22,0)</f>
        <v>0</v>
      </c>
      <c r="BB643" s="232"/>
      <c r="BC643"/>
      <c r="BD643"/>
    </row>
    <row r="644" spans="1:56" x14ac:dyDescent="0.25">
      <c r="A644" s="233">
        <v>331398</v>
      </c>
      <c r="B644" s="125" t="s">
        <v>199</v>
      </c>
      <c r="C644" s="233"/>
      <c r="D644" s="233"/>
      <c r="E644" s="233"/>
      <c r="F644" s="233"/>
      <c r="G644" s="233"/>
      <c r="H644" s="233"/>
      <c r="I644" s="233"/>
      <c r="J644" s="233"/>
      <c r="K644" s="233"/>
      <c r="L644" s="233"/>
      <c r="M644" s="233"/>
      <c r="N644" s="233"/>
      <c r="O644" s="233"/>
      <c r="P644" s="233"/>
      <c r="Q644" s="233"/>
      <c r="R644" s="233"/>
      <c r="S644" s="233"/>
      <c r="T644" s="233"/>
      <c r="U644" s="233"/>
      <c r="V644" s="233"/>
      <c r="W644" s="233"/>
      <c r="X644" s="233"/>
      <c r="Y644" s="233"/>
      <c r="Z644" s="233"/>
      <c r="AA644" s="233"/>
      <c r="AB644" s="233"/>
      <c r="AC644" s="233"/>
      <c r="AD644" s="233"/>
      <c r="AE644" s="233"/>
      <c r="AF644" s="233"/>
      <c r="AG644" s="233"/>
      <c r="AH644" s="233"/>
      <c r="AI644" s="233"/>
      <c r="AJ644" s="233"/>
      <c r="AK644" s="233"/>
      <c r="AL644" s="233"/>
      <c r="AM644" s="233"/>
      <c r="AN644" s="233"/>
      <c r="AO644" s="233"/>
      <c r="AP644" s="233"/>
      <c r="AQ644" s="233" t="s">
        <v>134</v>
      </c>
      <c r="AR644" s="233"/>
      <c r="AS644" s="233"/>
      <c r="AT644" s="233"/>
      <c r="AU644" s="233"/>
      <c r="AV644" s="233" t="s">
        <v>131</v>
      </c>
      <c r="AW644" s="233" t="s">
        <v>131</v>
      </c>
      <c r="AX644" s="233"/>
      <c r="AY644" s="233"/>
      <c r="AZ644" s="233"/>
      <c r="BA644">
        <f>VLOOKUP(A644,[1]ورقة2!A$3:X$1501,22,0)</f>
        <v>0</v>
      </c>
      <c r="BB644" s="232"/>
      <c r="BC644"/>
      <c r="BD644"/>
    </row>
    <row r="645" spans="1:56" x14ac:dyDescent="0.25">
      <c r="A645">
        <v>331401</v>
      </c>
      <c r="B645" s="125" t="s">
        <v>199</v>
      </c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 t="s">
        <v>131</v>
      </c>
      <c r="AR645"/>
      <c r="AS645"/>
      <c r="AT645" t="s">
        <v>131</v>
      </c>
      <c r="AU645"/>
      <c r="AV645" t="s">
        <v>133</v>
      </c>
      <c r="AW645" t="s">
        <v>133</v>
      </c>
      <c r="AX645" t="s">
        <v>131</v>
      </c>
      <c r="AY645" t="s">
        <v>131</v>
      </c>
      <c r="AZ645"/>
      <c r="BA645">
        <f>VLOOKUP(A645,[1]ورقة2!A$3:X$1501,22,0)</f>
        <v>0</v>
      </c>
      <c r="BB645" s="232"/>
      <c r="BC645"/>
      <c r="BD645"/>
    </row>
    <row r="646" spans="1:56" x14ac:dyDescent="0.25">
      <c r="A646">
        <v>331403</v>
      </c>
      <c r="B646" s="125" t="s">
        <v>199</v>
      </c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 t="s">
        <v>134</v>
      </c>
      <c r="AH646"/>
      <c r="AI646"/>
      <c r="AJ646"/>
      <c r="AK646"/>
      <c r="AL646"/>
      <c r="AM646" t="s">
        <v>134</v>
      </c>
      <c r="AN646"/>
      <c r="AO646"/>
      <c r="AP646" t="s">
        <v>134</v>
      </c>
      <c r="AQ646"/>
      <c r="AR646"/>
      <c r="AS646"/>
      <c r="AT646"/>
      <c r="AU646"/>
      <c r="AV646"/>
      <c r="AW646"/>
      <c r="AX646"/>
      <c r="AY646"/>
      <c r="AZ646"/>
      <c r="BA646">
        <f>VLOOKUP(A646,[1]ورقة2!A$3:X$1501,22,0)</f>
        <v>0</v>
      </c>
      <c r="BB646" s="232"/>
      <c r="BC646"/>
      <c r="BD646"/>
    </row>
    <row r="647" spans="1:56" x14ac:dyDescent="0.25">
      <c r="A647">
        <v>331443</v>
      </c>
      <c r="B647" s="125" t="s">
        <v>199</v>
      </c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 t="s">
        <v>131</v>
      </c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 t="s">
        <v>131</v>
      </c>
      <c r="AW647"/>
      <c r="AX647"/>
      <c r="AY647"/>
      <c r="AZ647"/>
      <c r="BA647">
        <f>VLOOKUP(A647,[1]ورقة2!A$3:X$1501,22,0)</f>
        <v>0</v>
      </c>
      <c r="BB647" s="232"/>
      <c r="BC647"/>
      <c r="BD647"/>
    </row>
    <row r="648" spans="1:56" x14ac:dyDescent="0.25">
      <c r="A648">
        <v>331460</v>
      </c>
      <c r="B648" s="125" t="s">
        <v>199</v>
      </c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 t="s">
        <v>134</v>
      </c>
      <c r="AQ648"/>
      <c r="AR648"/>
      <c r="AS648"/>
      <c r="AT648"/>
      <c r="AU648"/>
      <c r="AV648"/>
      <c r="AW648"/>
      <c r="AX648"/>
      <c r="AY648"/>
      <c r="AZ648"/>
      <c r="BA648">
        <f>VLOOKUP(A648,[1]ورقة2!A$3:X$1501,22,0)</f>
        <v>0</v>
      </c>
      <c r="BB648" s="232"/>
      <c r="BC648"/>
      <c r="BD648"/>
    </row>
    <row r="649" spans="1:56" x14ac:dyDescent="0.25">
      <c r="A649">
        <v>331502</v>
      </c>
      <c r="B649" s="125" t="s">
        <v>199</v>
      </c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 t="s">
        <v>133</v>
      </c>
      <c r="AQ649"/>
      <c r="AR649"/>
      <c r="AS649"/>
      <c r="AT649"/>
      <c r="AU649"/>
      <c r="AV649"/>
      <c r="AW649"/>
      <c r="AX649"/>
      <c r="AY649"/>
      <c r="AZ649"/>
      <c r="BA649">
        <f>VLOOKUP(A649,[1]ورقة2!A$3:X$1501,22,0)</f>
        <v>0</v>
      </c>
      <c r="BB649" s="232"/>
      <c r="BC649"/>
      <c r="BD649"/>
    </row>
    <row r="650" spans="1:56" x14ac:dyDescent="0.25">
      <c r="A650">
        <v>331515</v>
      </c>
      <c r="B650" s="125" t="s">
        <v>199</v>
      </c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 t="s">
        <v>134</v>
      </c>
      <c r="AR650"/>
      <c r="AS650"/>
      <c r="AT650"/>
      <c r="AU650"/>
      <c r="AV650"/>
      <c r="AW650"/>
      <c r="AX650"/>
      <c r="AY650"/>
      <c r="AZ650"/>
      <c r="BA650">
        <f>VLOOKUP(A650,[1]ورقة2!A$3:X$1501,22,0)</f>
        <v>0</v>
      </c>
      <c r="BB650" s="232"/>
      <c r="BC650"/>
      <c r="BD650"/>
    </row>
    <row r="651" spans="1:56" x14ac:dyDescent="0.25">
      <c r="A651">
        <v>331536</v>
      </c>
      <c r="B651" s="125" t="s">
        <v>199</v>
      </c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 t="s">
        <v>134</v>
      </c>
      <c r="AH651"/>
      <c r="AI651" t="s">
        <v>134</v>
      </c>
      <c r="AJ651"/>
      <c r="AK651"/>
      <c r="AL651"/>
      <c r="AM651"/>
      <c r="AN651" t="s">
        <v>133</v>
      </c>
      <c r="AO651" t="s">
        <v>134</v>
      </c>
      <c r="AP651"/>
      <c r="AQ651"/>
      <c r="AR651"/>
      <c r="AS651" t="s">
        <v>134</v>
      </c>
      <c r="AT651"/>
      <c r="AU651"/>
      <c r="AV651"/>
      <c r="AW651"/>
      <c r="AX651" t="s">
        <v>134</v>
      </c>
      <c r="AY651"/>
      <c r="AZ651"/>
      <c r="BA651">
        <f>VLOOKUP(A651,[1]ورقة2!A$3:X$1501,22,0)</f>
        <v>0</v>
      </c>
      <c r="BB651" s="232"/>
      <c r="BC651"/>
      <c r="BD651"/>
    </row>
    <row r="652" spans="1:56" x14ac:dyDescent="0.25">
      <c r="A652">
        <v>331538</v>
      </c>
      <c r="B652" s="125" t="s">
        <v>199</v>
      </c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 t="s">
        <v>134</v>
      </c>
      <c r="AH652"/>
      <c r="AI652"/>
      <c r="AJ652"/>
      <c r="AK652"/>
      <c r="AL652"/>
      <c r="AM652"/>
      <c r="AN652"/>
      <c r="AO652"/>
      <c r="AP652" t="s">
        <v>134</v>
      </c>
      <c r="AQ652" t="s">
        <v>134</v>
      </c>
      <c r="AR652"/>
      <c r="AS652"/>
      <c r="AT652"/>
      <c r="AU652"/>
      <c r="AV652" t="s">
        <v>131</v>
      </c>
      <c r="AW652"/>
      <c r="AX652"/>
      <c r="AY652"/>
      <c r="AZ652" t="s">
        <v>134</v>
      </c>
      <c r="BA652">
        <f>VLOOKUP(A652,[1]ورقة2!A$3:X$1501,22,0)</f>
        <v>0</v>
      </c>
      <c r="BB652" s="232"/>
      <c r="BC652"/>
      <c r="BD652"/>
    </row>
    <row r="653" spans="1:56" x14ac:dyDescent="0.25">
      <c r="A653">
        <v>331539</v>
      </c>
      <c r="B653" s="125" t="s">
        <v>199</v>
      </c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 t="s">
        <v>134</v>
      </c>
      <c r="AD653"/>
      <c r="AE653"/>
      <c r="AF653"/>
      <c r="AG653"/>
      <c r="AH653"/>
      <c r="AI653" t="s">
        <v>134</v>
      </c>
      <c r="AJ653"/>
      <c r="AK653"/>
      <c r="AL653"/>
      <c r="AM653"/>
      <c r="AN653"/>
      <c r="AO653"/>
      <c r="AP653" t="s">
        <v>134</v>
      </c>
      <c r="AQ653"/>
      <c r="AR653"/>
      <c r="AS653"/>
      <c r="AT653"/>
      <c r="AU653"/>
      <c r="AV653"/>
      <c r="AW653"/>
      <c r="AX653"/>
      <c r="AY653"/>
      <c r="AZ653"/>
      <c r="BA653">
        <f>VLOOKUP(A653,[1]ورقة2!A$3:X$1501,22,0)</f>
        <v>0</v>
      </c>
      <c r="BB653" s="232"/>
      <c r="BC653"/>
      <c r="BD653"/>
    </row>
    <row r="654" spans="1:56" x14ac:dyDescent="0.25">
      <c r="A654">
        <v>331547</v>
      </c>
      <c r="B654" s="125" t="s">
        <v>199</v>
      </c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 t="s">
        <v>134</v>
      </c>
      <c r="AH654"/>
      <c r="AI654"/>
      <c r="AJ654"/>
      <c r="AK654"/>
      <c r="AL654"/>
      <c r="AM654"/>
      <c r="AN654"/>
      <c r="AO654"/>
      <c r="AP654" t="s">
        <v>134</v>
      </c>
      <c r="AQ654" t="s">
        <v>131</v>
      </c>
      <c r="AR654"/>
      <c r="AS654"/>
      <c r="AT654" t="s">
        <v>131</v>
      </c>
      <c r="AU654"/>
      <c r="AV654" t="s">
        <v>131</v>
      </c>
      <c r="AW654" t="s">
        <v>131</v>
      </c>
      <c r="AX654"/>
      <c r="AY654" t="s">
        <v>133</v>
      </c>
      <c r="AZ654"/>
      <c r="BA654">
        <f>VLOOKUP(A654,[1]ورقة2!A$3:X$1501,22,0)</f>
        <v>0</v>
      </c>
      <c r="BB654" s="232"/>
      <c r="BC654"/>
      <c r="BD654"/>
    </row>
    <row r="655" spans="1:56" x14ac:dyDescent="0.25">
      <c r="A655">
        <v>331568</v>
      </c>
      <c r="B655" s="125" t="s">
        <v>199</v>
      </c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 t="s">
        <v>131</v>
      </c>
      <c r="AW655"/>
      <c r="AX655"/>
      <c r="AY655"/>
      <c r="AZ655"/>
      <c r="BA655">
        <f>VLOOKUP(A655,[1]ورقة2!A$3:X$1501,22,0)</f>
        <v>0</v>
      </c>
      <c r="BB655" s="232"/>
      <c r="BC655"/>
      <c r="BD655"/>
    </row>
    <row r="656" spans="1:56" x14ac:dyDescent="0.25">
      <c r="A656">
        <v>331609</v>
      </c>
      <c r="B656" s="125" t="s">
        <v>199</v>
      </c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 t="s">
        <v>134</v>
      </c>
      <c r="AH656" t="s">
        <v>131</v>
      </c>
      <c r="AI656"/>
      <c r="AJ656"/>
      <c r="AK656"/>
      <c r="AL656"/>
      <c r="AM656"/>
      <c r="AN656" t="s">
        <v>131</v>
      </c>
      <c r="AO656"/>
      <c r="AP656"/>
      <c r="AQ656"/>
      <c r="AR656" t="s">
        <v>134</v>
      </c>
      <c r="AS656"/>
      <c r="AT656"/>
      <c r="AU656"/>
      <c r="AV656" t="s">
        <v>133</v>
      </c>
      <c r="AW656" t="s">
        <v>134</v>
      </c>
      <c r="AX656" t="s">
        <v>134</v>
      </c>
      <c r="AY656"/>
      <c r="AZ656" t="s">
        <v>131</v>
      </c>
      <c r="BA656">
        <f>VLOOKUP(A656,[1]ورقة2!A$3:X$1501,22,0)</f>
        <v>0</v>
      </c>
      <c r="BB656" s="232"/>
      <c r="BC656"/>
      <c r="BD656"/>
    </row>
    <row r="657" spans="1:56" x14ac:dyDescent="0.25">
      <c r="A657" s="233">
        <v>331611</v>
      </c>
      <c r="B657" s="125" t="s">
        <v>199</v>
      </c>
      <c r="C657" s="233"/>
      <c r="D657" s="233"/>
      <c r="E657" s="233"/>
      <c r="F657" s="233"/>
      <c r="G657" s="233"/>
      <c r="H657" s="233"/>
      <c r="I657" s="233"/>
      <c r="J657" s="233"/>
      <c r="K657" s="233"/>
      <c r="L657" s="233"/>
      <c r="M657" s="233"/>
      <c r="N657" s="233"/>
      <c r="O657" s="233"/>
      <c r="P657" s="233"/>
      <c r="Q657" s="233"/>
      <c r="R657" s="233"/>
      <c r="S657" s="233"/>
      <c r="T657" s="233"/>
      <c r="U657" s="233"/>
      <c r="V657" s="233"/>
      <c r="W657" s="233"/>
      <c r="X657" s="233"/>
      <c r="Y657" s="233"/>
      <c r="Z657" s="233"/>
      <c r="AA657" s="233"/>
      <c r="AB657" s="233"/>
      <c r="AC657" s="233"/>
      <c r="AD657" s="233"/>
      <c r="AE657" s="233"/>
      <c r="AF657" s="233"/>
      <c r="AG657" s="233"/>
      <c r="AH657" s="233"/>
      <c r="AI657" s="233"/>
      <c r="AJ657" s="233"/>
      <c r="AK657" s="233"/>
      <c r="AL657" s="233"/>
      <c r="AM657" s="233" t="s">
        <v>134</v>
      </c>
      <c r="AN657" s="233"/>
      <c r="AO657" s="233"/>
      <c r="AP657" s="233" t="s">
        <v>134</v>
      </c>
      <c r="AQ657" s="233" t="s">
        <v>134</v>
      </c>
      <c r="AR657" s="233"/>
      <c r="AS657" s="233"/>
      <c r="AT657" s="233"/>
      <c r="AU657" s="233"/>
      <c r="AV657" s="233"/>
      <c r="AW657" s="233"/>
      <c r="AX657" s="233"/>
      <c r="AY657" s="233"/>
      <c r="AZ657" s="233"/>
      <c r="BA657">
        <f>VLOOKUP(A657,[1]ورقة2!A$3:X$1501,22,0)</f>
        <v>0</v>
      </c>
      <c r="BB657" s="232"/>
      <c r="BC657"/>
      <c r="BD657"/>
    </row>
    <row r="658" spans="1:56" x14ac:dyDescent="0.25">
      <c r="A658">
        <v>331621</v>
      </c>
      <c r="B658" s="125" t="s">
        <v>199</v>
      </c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 t="s">
        <v>134</v>
      </c>
      <c r="AD658"/>
      <c r="AE658"/>
      <c r="AF658"/>
      <c r="AG658"/>
      <c r="AH658"/>
      <c r="AI658"/>
      <c r="AJ658"/>
      <c r="AK658"/>
      <c r="AL658"/>
      <c r="AM658"/>
      <c r="AN658"/>
      <c r="AO658"/>
      <c r="AP658" t="s">
        <v>134</v>
      </c>
      <c r="AQ658"/>
      <c r="AR658"/>
      <c r="AS658"/>
      <c r="AT658"/>
      <c r="AU658"/>
      <c r="AV658"/>
      <c r="AW658"/>
      <c r="AX658" t="s">
        <v>134</v>
      </c>
      <c r="AY658"/>
      <c r="AZ658"/>
      <c r="BA658">
        <f>VLOOKUP(A658,[1]ورقة2!A$3:X$1501,22,0)</f>
        <v>0</v>
      </c>
      <c r="BB658" s="232"/>
      <c r="BC658"/>
      <c r="BD658"/>
    </row>
    <row r="659" spans="1:56" x14ac:dyDescent="0.25">
      <c r="A659">
        <v>331632</v>
      </c>
      <c r="B659" s="125" t="s">
        <v>199</v>
      </c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 t="s">
        <v>133</v>
      </c>
      <c r="AZ659" t="s">
        <v>133</v>
      </c>
      <c r="BA659">
        <f>VLOOKUP(A659,[1]ورقة2!A$3:X$1501,22,0)</f>
        <v>0</v>
      </c>
      <c r="BB659" s="232"/>
      <c r="BC659"/>
      <c r="BD659"/>
    </row>
    <row r="660" spans="1:56" x14ac:dyDescent="0.25">
      <c r="A660" s="233">
        <v>331663</v>
      </c>
      <c r="B660" s="125" t="s">
        <v>199</v>
      </c>
      <c r="C660" s="233"/>
      <c r="D660" s="233"/>
      <c r="E660" s="233"/>
      <c r="F660" s="233"/>
      <c r="G660" s="233"/>
      <c r="H660" s="233"/>
      <c r="I660" s="233"/>
      <c r="J660" s="233"/>
      <c r="K660" s="233"/>
      <c r="L660" s="233"/>
      <c r="M660" s="233"/>
      <c r="N660" s="233"/>
      <c r="O660" s="233"/>
      <c r="P660" s="233"/>
      <c r="Q660" s="233"/>
      <c r="R660" s="233"/>
      <c r="S660" s="233"/>
      <c r="T660" s="233"/>
      <c r="U660" s="233"/>
      <c r="V660" s="233"/>
      <c r="W660" s="233"/>
      <c r="X660" s="233"/>
      <c r="Y660" s="233"/>
      <c r="Z660" s="233"/>
      <c r="AA660" s="233"/>
      <c r="AB660" s="233"/>
      <c r="AC660" s="233"/>
      <c r="AD660" s="233"/>
      <c r="AE660" s="233"/>
      <c r="AF660" s="233"/>
      <c r="AG660" s="233"/>
      <c r="AH660" s="233"/>
      <c r="AI660" s="233"/>
      <c r="AJ660" s="233"/>
      <c r="AK660" s="233"/>
      <c r="AL660" s="233"/>
      <c r="AM660" s="233"/>
      <c r="AN660" s="233"/>
      <c r="AO660" s="233"/>
      <c r="AP660" s="233" t="s">
        <v>134</v>
      </c>
      <c r="AQ660" s="233"/>
      <c r="AR660" s="233"/>
      <c r="AS660" s="233"/>
      <c r="AT660" s="233"/>
      <c r="AU660" s="233"/>
      <c r="AV660" s="233"/>
      <c r="AW660" s="233"/>
      <c r="AX660" s="233"/>
      <c r="AY660" s="233"/>
      <c r="AZ660" s="233"/>
      <c r="BA660">
        <f>VLOOKUP(A660,[1]ورقة2!A$3:X$1501,22,0)</f>
        <v>0</v>
      </c>
      <c r="BB660" s="232"/>
      <c r="BC660"/>
      <c r="BD660"/>
    </row>
    <row r="661" spans="1:56" x14ac:dyDescent="0.25">
      <c r="A661">
        <v>331664</v>
      </c>
      <c r="B661" s="125" t="s">
        <v>199</v>
      </c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 t="s">
        <v>134</v>
      </c>
      <c r="AN661"/>
      <c r="AO661"/>
      <c r="AP661"/>
      <c r="AQ661" t="s">
        <v>134</v>
      </c>
      <c r="AR661"/>
      <c r="AS661"/>
      <c r="AT661"/>
      <c r="AU661"/>
      <c r="AV661"/>
      <c r="AW661"/>
      <c r="AX661"/>
      <c r="AY661"/>
      <c r="AZ661"/>
      <c r="BA661">
        <f>VLOOKUP(A661,[1]ورقة2!A$3:X$1501,22,0)</f>
        <v>0</v>
      </c>
      <c r="BB661" s="232"/>
      <c r="BC661"/>
      <c r="BD661"/>
    </row>
    <row r="662" spans="1:56" x14ac:dyDescent="0.25">
      <c r="A662">
        <v>331685</v>
      </c>
      <c r="B662" s="125" t="s">
        <v>199</v>
      </c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 t="s">
        <v>134</v>
      </c>
      <c r="AQ662"/>
      <c r="AR662"/>
      <c r="AS662"/>
      <c r="AT662"/>
      <c r="AU662"/>
      <c r="AV662"/>
      <c r="AW662"/>
      <c r="AX662"/>
      <c r="AY662"/>
      <c r="AZ662"/>
      <c r="BA662">
        <f>VLOOKUP(A662,[1]ورقة2!A$3:X$1501,22,0)</f>
        <v>0</v>
      </c>
      <c r="BB662" s="232"/>
      <c r="BC662"/>
      <c r="BD662"/>
    </row>
    <row r="663" spans="1:56" x14ac:dyDescent="0.25">
      <c r="A663">
        <v>331688</v>
      </c>
      <c r="B663" s="125" t="s">
        <v>199</v>
      </c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 t="s">
        <v>134</v>
      </c>
      <c r="AZ663"/>
      <c r="BA663">
        <f>VLOOKUP(A663,[1]ورقة2!A$3:X$1501,22,0)</f>
        <v>0</v>
      </c>
      <c r="BB663" s="232"/>
      <c r="BC663"/>
      <c r="BD663"/>
    </row>
    <row r="664" spans="1:56" x14ac:dyDescent="0.25">
      <c r="A664">
        <v>331690</v>
      </c>
      <c r="B664" s="125" t="s">
        <v>199</v>
      </c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 t="s">
        <v>133</v>
      </c>
      <c r="AQ664"/>
      <c r="AR664"/>
      <c r="AS664"/>
      <c r="AT664"/>
      <c r="AU664"/>
      <c r="AV664"/>
      <c r="AW664"/>
      <c r="AX664"/>
      <c r="AY664" t="s">
        <v>131</v>
      </c>
      <c r="AZ664"/>
      <c r="BA664">
        <f>VLOOKUP(A664,[1]ورقة2!A$3:X$1501,22,0)</f>
        <v>0</v>
      </c>
      <c r="BB664" s="232"/>
      <c r="BC664"/>
      <c r="BD664"/>
    </row>
    <row r="665" spans="1:56" x14ac:dyDescent="0.25">
      <c r="A665">
        <v>331694</v>
      </c>
      <c r="B665" s="125" t="s">
        <v>199</v>
      </c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 t="s">
        <v>200</v>
      </c>
      <c r="AD665"/>
      <c r="AE665"/>
      <c r="AF665"/>
      <c r="AG665"/>
      <c r="AH665"/>
      <c r="AI665"/>
      <c r="AJ665"/>
      <c r="AK665"/>
      <c r="AL665" t="s">
        <v>200</v>
      </c>
      <c r="AM665"/>
      <c r="AN665"/>
      <c r="AO665"/>
      <c r="AP665" t="s">
        <v>200</v>
      </c>
      <c r="AQ665"/>
      <c r="AR665"/>
      <c r="AS665" t="s">
        <v>200</v>
      </c>
      <c r="AT665"/>
      <c r="AU665"/>
      <c r="AV665"/>
      <c r="AW665"/>
      <c r="AX665" t="s">
        <v>200</v>
      </c>
      <c r="AY665" t="s">
        <v>200</v>
      </c>
      <c r="AZ665"/>
      <c r="BA665" t="str">
        <f>VLOOKUP(A665,[1]ورقة2!A$3:X$1501,22,0)</f>
        <v>مستنفذ بنتيجة امتحانات الفصل الأول 2023-2024</v>
      </c>
      <c r="BB665" s="232"/>
      <c r="BC665"/>
      <c r="BD665"/>
    </row>
    <row r="666" spans="1:56" x14ac:dyDescent="0.25">
      <c r="A666">
        <v>331695</v>
      </c>
      <c r="B666" s="125" t="s">
        <v>199</v>
      </c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 t="s">
        <v>134</v>
      </c>
      <c r="AU666"/>
      <c r="AV666"/>
      <c r="AW666"/>
      <c r="AX666"/>
      <c r="AY666"/>
      <c r="AZ666"/>
      <c r="BA666">
        <f>VLOOKUP(A666,[1]ورقة2!A$3:X$1501,22,0)</f>
        <v>0</v>
      </c>
      <c r="BB666" s="232"/>
      <c r="BC666"/>
      <c r="BD666"/>
    </row>
    <row r="667" spans="1:56" x14ac:dyDescent="0.25">
      <c r="A667">
        <v>331701</v>
      </c>
      <c r="B667" s="125" t="s">
        <v>199</v>
      </c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 t="s">
        <v>134</v>
      </c>
      <c r="AH667"/>
      <c r="AI667" t="s">
        <v>134</v>
      </c>
      <c r="AJ667"/>
      <c r="AK667"/>
      <c r="AL667"/>
      <c r="AM667" t="s">
        <v>134</v>
      </c>
      <c r="AN667"/>
      <c r="AO667"/>
      <c r="AP667"/>
      <c r="AQ667" t="s">
        <v>134</v>
      </c>
      <c r="AR667"/>
      <c r="AS667"/>
      <c r="AT667"/>
      <c r="AU667"/>
      <c r="AV667"/>
      <c r="AW667"/>
      <c r="AX667"/>
      <c r="AY667"/>
      <c r="AZ667"/>
      <c r="BA667">
        <f>VLOOKUP(A667,[1]ورقة2!A$3:X$1501,22,0)</f>
        <v>0</v>
      </c>
      <c r="BB667" s="232"/>
      <c r="BC667"/>
      <c r="BD667"/>
    </row>
    <row r="668" spans="1:56" x14ac:dyDescent="0.25">
      <c r="A668">
        <v>331702</v>
      </c>
      <c r="B668" s="125" t="s">
        <v>199</v>
      </c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 t="s">
        <v>134</v>
      </c>
      <c r="AQ668"/>
      <c r="AR668"/>
      <c r="AS668"/>
      <c r="AT668"/>
      <c r="AU668"/>
      <c r="AV668"/>
      <c r="AW668"/>
      <c r="AX668"/>
      <c r="AY668"/>
      <c r="AZ668" t="s">
        <v>133</v>
      </c>
      <c r="BA668">
        <f>VLOOKUP(A668,[1]ورقة2!A$3:X$1501,22,0)</f>
        <v>0</v>
      </c>
      <c r="BB668" s="232"/>
      <c r="BC668"/>
      <c r="BD668"/>
    </row>
    <row r="669" spans="1:56" x14ac:dyDescent="0.25">
      <c r="A669" s="233">
        <v>331710</v>
      </c>
      <c r="B669" s="125" t="s">
        <v>199</v>
      </c>
      <c r="C669" s="233"/>
      <c r="D669" s="233"/>
      <c r="E669" s="233"/>
      <c r="F669" s="233"/>
      <c r="G669" s="233"/>
      <c r="H669" s="233"/>
      <c r="I669" s="233"/>
      <c r="J669" s="233"/>
      <c r="K669" s="233"/>
      <c r="L669" s="233"/>
      <c r="M669" s="233"/>
      <c r="N669" s="233"/>
      <c r="O669" s="233"/>
      <c r="P669" s="233"/>
      <c r="Q669" s="233"/>
      <c r="R669" s="233"/>
      <c r="S669" s="233"/>
      <c r="T669" s="233"/>
      <c r="U669" s="233"/>
      <c r="V669" s="233"/>
      <c r="W669" s="233"/>
      <c r="X669" s="233"/>
      <c r="Y669" s="233"/>
      <c r="Z669" s="233"/>
      <c r="AA669" s="233"/>
      <c r="AB669" s="233"/>
      <c r="AC669" s="233"/>
      <c r="AD669" s="233"/>
      <c r="AE669" s="233"/>
      <c r="AF669" s="233"/>
      <c r="AG669" s="233" t="s">
        <v>200</v>
      </c>
      <c r="AH669" s="233"/>
      <c r="AI669" s="233"/>
      <c r="AJ669" s="233"/>
      <c r="AK669" s="233"/>
      <c r="AL669" s="233"/>
      <c r="AM669" s="233" t="s">
        <v>200</v>
      </c>
      <c r="AN669" s="233"/>
      <c r="AO669" s="233"/>
      <c r="AP669" s="233" t="s">
        <v>200</v>
      </c>
      <c r="AQ669" s="233" t="s">
        <v>200</v>
      </c>
      <c r="AR669" s="233"/>
      <c r="AS669" s="233"/>
      <c r="AT669" s="233"/>
      <c r="AU669" s="233"/>
      <c r="AV669" s="233"/>
      <c r="AW669" s="233" t="s">
        <v>200</v>
      </c>
      <c r="AX669" s="233"/>
      <c r="AY669" s="233"/>
      <c r="AZ669" s="233"/>
      <c r="BA669">
        <f>VLOOKUP(A669,[1]ورقة2!A$3:X$1501,22,0)</f>
        <v>0</v>
      </c>
      <c r="BB669" s="232"/>
      <c r="BC669"/>
      <c r="BD669"/>
    </row>
    <row r="670" spans="1:56" x14ac:dyDescent="0.25">
      <c r="A670">
        <v>331712</v>
      </c>
      <c r="B670" s="125" t="s">
        <v>199</v>
      </c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 t="s">
        <v>200</v>
      </c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>
        <f>VLOOKUP(A670,[1]ورقة2!A$3:X$1501,22,0)</f>
        <v>0</v>
      </c>
      <c r="BB670" s="232"/>
      <c r="BC670"/>
      <c r="BD670"/>
    </row>
    <row r="671" spans="1:56" x14ac:dyDescent="0.25">
      <c r="A671">
        <v>331762</v>
      </c>
      <c r="B671" s="125" t="s">
        <v>199</v>
      </c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 t="s">
        <v>131</v>
      </c>
      <c r="AB671"/>
      <c r="AC671"/>
      <c r="AD671"/>
      <c r="AE671"/>
      <c r="AF671"/>
      <c r="AG671"/>
      <c r="AH671"/>
      <c r="AI671"/>
      <c r="AJ671"/>
      <c r="AK671"/>
      <c r="AL671"/>
      <c r="AM671" t="s">
        <v>131</v>
      </c>
      <c r="AN671"/>
      <c r="AO671"/>
      <c r="AP671" t="s">
        <v>133</v>
      </c>
      <c r="AQ671" t="s">
        <v>131</v>
      </c>
      <c r="AR671"/>
      <c r="AS671"/>
      <c r="AT671"/>
      <c r="AU671"/>
      <c r="AV671" t="s">
        <v>131</v>
      </c>
      <c r="AW671" t="s">
        <v>131</v>
      </c>
      <c r="AX671"/>
      <c r="AY671" t="s">
        <v>131</v>
      </c>
      <c r="AZ671" t="s">
        <v>131</v>
      </c>
      <c r="BA671">
        <f>VLOOKUP(A671,[1]ورقة2!A$3:X$1501,22,0)</f>
        <v>0</v>
      </c>
      <c r="BB671" s="232"/>
      <c r="BC671"/>
      <c r="BD671"/>
    </row>
    <row r="672" spans="1:56" x14ac:dyDescent="0.25">
      <c r="A672">
        <v>331771</v>
      </c>
      <c r="B672" s="125" t="s">
        <v>199</v>
      </c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 t="s">
        <v>134</v>
      </c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>
        <f>VLOOKUP(A672,[1]ورقة2!A$3:X$1501,22,0)</f>
        <v>0</v>
      </c>
      <c r="BB672" s="232"/>
      <c r="BC672"/>
      <c r="BD672"/>
    </row>
    <row r="673" spans="1:59" x14ac:dyDescent="0.25">
      <c r="A673">
        <v>331785</v>
      </c>
      <c r="B673" s="125" t="s">
        <v>199</v>
      </c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 t="s">
        <v>134</v>
      </c>
      <c r="AJ673"/>
      <c r="AK673"/>
      <c r="AL673"/>
      <c r="AM673"/>
      <c r="AN673"/>
      <c r="AO673"/>
      <c r="AP673"/>
      <c r="AQ673"/>
      <c r="AR673"/>
      <c r="AS673"/>
      <c r="AT673" t="s">
        <v>134</v>
      </c>
      <c r="AU673"/>
      <c r="AV673" t="s">
        <v>134</v>
      </c>
      <c r="AW673"/>
      <c r="AX673"/>
      <c r="AY673" t="s">
        <v>134</v>
      </c>
      <c r="AZ673"/>
      <c r="BA673">
        <f>VLOOKUP(A673,[1]ورقة2!A$3:X$1501,22,0)</f>
        <v>0</v>
      </c>
      <c r="BB673" s="232"/>
      <c r="BC673"/>
      <c r="BD673"/>
    </row>
    <row r="674" spans="1:59" x14ac:dyDescent="0.25">
      <c r="A674">
        <v>331802</v>
      </c>
      <c r="B674" s="125" t="s">
        <v>199</v>
      </c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 t="s">
        <v>134</v>
      </c>
      <c r="AH674"/>
      <c r="AI674" t="s">
        <v>134</v>
      </c>
      <c r="AJ674"/>
      <c r="AK674"/>
      <c r="AL674"/>
      <c r="AM674"/>
      <c r="AN674"/>
      <c r="AO674"/>
      <c r="AP674"/>
      <c r="AQ674"/>
      <c r="AR674"/>
      <c r="AS674"/>
      <c r="AT674" t="s">
        <v>134</v>
      </c>
      <c r="AU674"/>
      <c r="AV674"/>
      <c r="AW674"/>
      <c r="AX674"/>
      <c r="AY674" t="s">
        <v>134</v>
      </c>
      <c r="AZ674"/>
      <c r="BA674">
        <f>VLOOKUP(A674,[1]ورقة2!A$3:X$1501,22,0)</f>
        <v>0</v>
      </c>
      <c r="BB674" s="232"/>
      <c r="BC674"/>
      <c r="BD674"/>
    </row>
    <row r="675" spans="1:59" x14ac:dyDescent="0.25">
      <c r="A675">
        <v>331806</v>
      </c>
      <c r="B675" s="125" t="s">
        <v>199</v>
      </c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 t="s">
        <v>134</v>
      </c>
      <c r="AH675"/>
      <c r="AI675"/>
      <c r="AJ675"/>
      <c r="AK675"/>
      <c r="AL675"/>
      <c r="AM675"/>
      <c r="AN675"/>
      <c r="AO675"/>
      <c r="AP675" t="s">
        <v>134</v>
      </c>
      <c r="AQ675"/>
      <c r="AR675"/>
      <c r="AS675"/>
      <c r="AT675"/>
      <c r="AU675"/>
      <c r="AV675"/>
      <c r="AW675"/>
      <c r="AX675"/>
      <c r="AY675"/>
      <c r="AZ675"/>
      <c r="BA675">
        <f>VLOOKUP(A675,[1]ورقة2!A$3:X$1501,22,0)</f>
        <v>0</v>
      </c>
      <c r="BB675" s="232"/>
      <c r="BC675"/>
      <c r="BD675"/>
    </row>
    <row r="676" spans="1:59" x14ac:dyDescent="0.25">
      <c r="A676">
        <v>331835</v>
      </c>
      <c r="B676" s="125" t="s">
        <v>199</v>
      </c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 t="s">
        <v>134</v>
      </c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 t="s">
        <v>133</v>
      </c>
      <c r="AQ676" t="s">
        <v>134</v>
      </c>
      <c r="AR676"/>
      <c r="AS676"/>
      <c r="AT676"/>
      <c r="AU676"/>
      <c r="AV676"/>
      <c r="AW676"/>
      <c r="AX676" t="s">
        <v>133</v>
      </c>
      <c r="AY676"/>
      <c r="AZ676"/>
      <c r="BA676">
        <f>VLOOKUP(A676,[1]ورقة2!A$3:X$1501,22,0)</f>
        <v>0</v>
      </c>
      <c r="BB676" s="232"/>
      <c r="BC676"/>
      <c r="BD676"/>
    </row>
    <row r="677" spans="1:59" x14ac:dyDescent="0.25">
      <c r="A677">
        <v>331893</v>
      </c>
      <c r="B677" s="125" t="s">
        <v>199</v>
      </c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 t="s">
        <v>134</v>
      </c>
      <c r="AR677"/>
      <c r="AS677"/>
      <c r="AT677"/>
      <c r="AU677"/>
      <c r="AV677"/>
      <c r="AW677"/>
      <c r="AX677"/>
      <c r="AY677"/>
      <c r="AZ677"/>
      <c r="BA677">
        <f>VLOOKUP(A677,[1]ورقة2!A$3:X$1501,22,0)</f>
        <v>0</v>
      </c>
      <c r="BB677" s="240"/>
      <c r="BC677" s="240"/>
      <c r="BD677" s="240"/>
      <c r="BE677" s="240"/>
      <c r="BF677" s="240"/>
      <c r="BG677" s="240"/>
    </row>
    <row r="678" spans="1:59" x14ac:dyDescent="0.25">
      <c r="A678">
        <v>331902</v>
      </c>
      <c r="B678" s="125" t="s">
        <v>199</v>
      </c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 t="s">
        <v>134</v>
      </c>
      <c r="AR678"/>
      <c r="AS678"/>
      <c r="AT678"/>
      <c r="AU678"/>
      <c r="AV678"/>
      <c r="AW678"/>
      <c r="AX678"/>
      <c r="AY678"/>
      <c r="AZ678"/>
      <c r="BA678">
        <f>VLOOKUP(A678,[1]ورقة2!A$3:X$1501,22,0)</f>
        <v>0</v>
      </c>
      <c r="BB678" s="232"/>
      <c r="BC678"/>
      <c r="BD678"/>
    </row>
    <row r="679" spans="1:59" x14ac:dyDescent="0.25">
      <c r="A679">
        <v>331909</v>
      </c>
      <c r="B679" s="125" t="s">
        <v>199</v>
      </c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 t="s">
        <v>134</v>
      </c>
      <c r="AR679"/>
      <c r="AS679"/>
      <c r="AT679"/>
      <c r="AU679"/>
      <c r="AV679"/>
      <c r="AW679" t="s">
        <v>134</v>
      </c>
      <c r="AX679"/>
      <c r="AY679"/>
      <c r="AZ679"/>
      <c r="BA679">
        <f>VLOOKUP(A679,[1]ورقة2!A$3:X$1501,22,0)</f>
        <v>0</v>
      </c>
      <c r="BB679" s="232"/>
    </row>
    <row r="680" spans="1:59" x14ac:dyDescent="0.25">
      <c r="A680">
        <v>331924</v>
      </c>
      <c r="B680" s="125" t="s">
        <v>199</v>
      </c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 t="s">
        <v>134</v>
      </c>
      <c r="AH680"/>
      <c r="AI680"/>
      <c r="AJ680"/>
      <c r="AK680"/>
      <c r="AL680"/>
      <c r="AM680"/>
      <c r="AN680"/>
      <c r="AO680"/>
      <c r="AP680" t="s">
        <v>134</v>
      </c>
      <c r="AQ680"/>
      <c r="AR680"/>
      <c r="AS680"/>
      <c r="AT680"/>
      <c r="AU680"/>
      <c r="AV680"/>
      <c r="AW680"/>
      <c r="AX680" t="s">
        <v>134</v>
      </c>
      <c r="AY680"/>
      <c r="AZ680"/>
      <c r="BA680">
        <f>VLOOKUP(A680,[1]ورقة2!A$3:X$1501,22,0)</f>
        <v>0</v>
      </c>
      <c r="BB680" s="232"/>
      <c r="BC680"/>
      <c r="BD680"/>
    </row>
    <row r="681" spans="1:59" x14ac:dyDescent="0.25">
      <c r="A681">
        <v>331932</v>
      </c>
      <c r="B681" s="125" t="s">
        <v>199</v>
      </c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 t="s">
        <v>131</v>
      </c>
      <c r="AQ681"/>
      <c r="AR681"/>
      <c r="AS681"/>
      <c r="AT681"/>
      <c r="AU681"/>
      <c r="AV681"/>
      <c r="AW681"/>
      <c r="AX681"/>
      <c r="AY681"/>
      <c r="AZ681"/>
      <c r="BA681">
        <f>VLOOKUP(A681,[1]ورقة2!A$3:X$1501,22,0)</f>
        <v>0</v>
      </c>
      <c r="BB681" s="232"/>
      <c r="BC681"/>
      <c r="BD681"/>
    </row>
    <row r="682" spans="1:59" x14ac:dyDescent="0.25">
      <c r="A682">
        <v>331959</v>
      </c>
      <c r="B682" s="125" t="s">
        <v>199</v>
      </c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 t="s">
        <v>134</v>
      </c>
      <c r="AQ682" t="s">
        <v>133</v>
      </c>
      <c r="AR682"/>
      <c r="AS682"/>
      <c r="AT682"/>
      <c r="AU682" t="s">
        <v>131</v>
      </c>
      <c r="AV682" t="s">
        <v>131</v>
      </c>
      <c r="AW682" t="s">
        <v>131</v>
      </c>
      <c r="AX682" t="s">
        <v>131</v>
      </c>
      <c r="AY682" t="s">
        <v>131</v>
      </c>
      <c r="AZ682"/>
      <c r="BA682">
        <f>VLOOKUP(A682,[1]ورقة2!A$3:X$1501,22,0)</f>
        <v>0</v>
      </c>
      <c r="BB682" s="232"/>
      <c r="BC682"/>
      <c r="BD682"/>
    </row>
    <row r="683" spans="1:59" x14ac:dyDescent="0.25">
      <c r="A683">
        <v>331969</v>
      </c>
      <c r="B683" s="125" t="s">
        <v>199</v>
      </c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 t="s">
        <v>134</v>
      </c>
      <c r="AR683"/>
      <c r="AS683"/>
      <c r="AT683"/>
      <c r="AU683"/>
      <c r="AV683"/>
      <c r="AW683"/>
      <c r="AX683"/>
      <c r="AY683"/>
      <c r="AZ683" t="s">
        <v>134</v>
      </c>
      <c r="BA683">
        <f>VLOOKUP(A683,[1]ورقة2!A$3:X$1501,22,0)</f>
        <v>0</v>
      </c>
      <c r="BB683" s="232"/>
      <c r="BC683"/>
      <c r="BD683"/>
    </row>
    <row r="684" spans="1:59" x14ac:dyDescent="0.25">
      <c r="A684">
        <v>331974</v>
      </c>
      <c r="B684" s="125" t="s">
        <v>199</v>
      </c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 t="s">
        <v>133</v>
      </c>
      <c r="AD684"/>
      <c r="AE684"/>
      <c r="AF684"/>
      <c r="AG684"/>
      <c r="AH684"/>
      <c r="AI684"/>
      <c r="AJ684"/>
      <c r="AK684"/>
      <c r="AL684"/>
      <c r="AM684"/>
      <c r="AN684"/>
      <c r="AO684"/>
      <c r="AP684" t="s">
        <v>134</v>
      </c>
      <c r="AQ684"/>
      <c r="AR684"/>
      <c r="AS684"/>
      <c r="AT684"/>
      <c r="AU684"/>
      <c r="AV684"/>
      <c r="AW684"/>
      <c r="AX684"/>
      <c r="AY684"/>
      <c r="AZ684"/>
      <c r="BA684">
        <f>VLOOKUP(A684,[1]ورقة2!A$3:X$1501,22,0)</f>
        <v>0</v>
      </c>
      <c r="BB684" s="232"/>
      <c r="BC684"/>
      <c r="BD684"/>
    </row>
    <row r="685" spans="1:59" x14ac:dyDescent="0.25">
      <c r="A685">
        <v>332045</v>
      </c>
      <c r="B685" s="125" t="s">
        <v>199</v>
      </c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 t="s">
        <v>200</v>
      </c>
      <c r="AQ685"/>
      <c r="AR685"/>
      <c r="AS685"/>
      <c r="AT685"/>
      <c r="AU685"/>
      <c r="AV685"/>
      <c r="AW685"/>
      <c r="AX685"/>
      <c r="AY685"/>
      <c r="AZ685"/>
      <c r="BA685">
        <f>VLOOKUP(A685,[1]ورقة2!A$3:X$1501,22,0)</f>
        <v>0</v>
      </c>
      <c r="BB685" s="232"/>
      <c r="BC685"/>
      <c r="BD685"/>
    </row>
    <row r="686" spans="1:59" x14ac:dyDescent="0.25">
      <c r="A686">
        <v>332049</v>
      </c>
      <c r="B686" s="125" t="s">
        <v>199</v>
      </c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 t="s">
        <v>134</v>
      </c>
      <c r="AZ686"/>
      <c r="BA686">
        <f>VLOOKUP(A686,[1]ورقة2!A$3:X$1501,22,0)</f>
        <v>0</v>
      </c>
      <c r="BB686" s="232"/>
      <c r="BC686"/>
      <c r="BD686"/>
    </row>
    <row r="687" spans="1:59" x14ac:dyDescent="0.25">
      <c r="A687">
        <v>332051</v>
      </c>
      <c r="B687" s="125" t="s">
        <v>199</v>
      </c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 t="s">
        <v>133</v>
      </c>
      <c r="AQ687" t="s">
        <v>134</v>
      </c>
      <c r="AR687"/>
      <c r="AS687"/>
      <c r="AT687"/>
      <c r="AU687"/>
      <c r="AV687"/>
      <c r="AW687"/>
      <c r="AX687"/>
      <c r="AY687"/>
      <c r="AZ687"/>
      <c r="BA687">
        <f>VLOOKUP(A687,[1]ورقة2!A$3:X$1501,22,0)</f>
        <v>0</v>
      </c>
      <c r="BB687" s="232"/>
      <c r="BC687"/>
      <c r="BD687"/>
    </row>
    <row r="688" spans="1:59" x14ac:dyDescent="0.25">
      <c r="A688">
        <v>332084</v>
      </c>
      <c r="B688" s="125" t="s">
        <v>199</v>
      </c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 t="s">
        <v>134</v>
      </c>
      <c r="AZ688"/>
      <c r="BA688">
        <f>VLOOKUP(A688,[1]ورقة2!A$3:X$1501,22,0)</f>
        <v>0</v>
      </c>
      <c r="BB688" s="232"/>
      <c r="BC688"/>
      <c r="BD688"/>
    </row>
    <row r="689" spans="1:59" x14ac:dyDescent="0.25">
      <c r="A689">
        <v>332086</v>
      </c>
      <c r="B689" s="125" t="s">
        <v>199</v>
      </c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 t="s">
        <v>133</v>
      </c>
      <c r="AN689"/>
      <c r="AO689"/>
      <c r="AP689"/>
      <c r="AQ689"/>
      <c r="AR689"/>
      <c r="AS689"/>
      <c r="AT689"/>
      <c r="AU689"/>
      <c r="AV689"/>
      <c r="AW689"/>
      <c r="AX689"/>
      <c r="AY689" t="s">
        <v>134</v>
      </c>
      <c r="AZ689"/>
      <c r="BA689">
        <f>VLOOKUP(A689,[1]ورقة2!A$3:X$1501,22,0)</f>
        <v>0</v>
      </c>
      <c r="BB689" s="232"/>
      <c r="BC689"/>
      <c r="BD689"/>
    </row>
    <row r="690" spans="1:59" x14ac:dyDescent="0.25">
      <c r="A690" s="233">
        <v>332095</v>
      </c>
      <c r="B690" s="125" t="s">
        <v>199</v>
      </c>
      <c r="C690" s="233"/>
      <c r="D690" s="233"/>
      <c r="E690" s="233"/>
      <c r="F690" s="233"/>
      <c r="G690" s="233"/>
      <c r="H690" s="233"/>
      <c r="I690" s="233"/>
      <c r="J690" s="233"/>
      <c r="K690" s="233"/>
      <c r="L690" s="233"/>
      <c r="M690" s="233"/>
      <c r="N690" s="233"/>
      <c r="O690" s="233"/>
      <c r="P690" s="233"/>
      <c r="Q690" s="233"/>
      <c r="R690" s="233"/>
      <c r="S690" s="233"/>
      <c r="T690" s="233"/>
      <c r="U690" s="233"/>
      <c r="V690" s="233"/>
      <c r="W690" s="233"/>
      <c r="X690" s="233"/>
      <c r="Y690" s="233"/>
      <c r="Z690" s="233"/>
      <c r="AA690" s="233"/>
      <c r="AB690" s="233"/>
      <c r="AC690" s="233"/>
      <c r="AD690" s="233"/>
      <c r="AE690" s="233"/>
      <c r="AF690" s="233"/>
      <c r="AG690" s="233"/>
      <c r="AH690" s="233"/>
      <c r="AI690" s="233"/>
      <c r="AJ690" s="233"/>
      <c r="AK690" s="233"/>
      <c r="AL690" s="233"/>
      <c r="AM690" s="233"/>
      <c r="AN690" s="233"/>
      <c r="AO690" s="233"/>
      <c r="AP690" s="233"/>
      <c r="AQ690" s="233"/>
      <c r="AR690" s="233"/>
      <c r="AS690" s="233"/>
      <c r="AT690" s="233"/>
      <c r="AU690" s="233"/>
      <c r="AV690" s="233"/>
      <c r="AW690" s="233"/>
      <c r="AX690" s="233"/>
      <c r="AY690" s="233" t="s">
        <v>200</v>
      </c>
      <c r="AZ690" s="233"/>
      <c r="BA690">
        <f>VLOOKUP(A690,[1]ورقة2!A$3:X$1501,22,0)</f>
        <v>0</v>
      </c>
      <c r="BB690" s="232"/>
      <c r="BC690"/>
      <c r="BD690"/>
    </row>
    <row r="691" spans="1:59" x14ac:dyDescent="0.25">
      <c r="A691">
        <v>332107</v>
      </c>
      <c r="B691" s="125" t="s">
        <v>199</v>
      </c>
      <c r="C691"/>
      <c r="D691"/>
      <c r="E691"/>
      <c r="F691"/>
      <c r="G691"/>
      <c r="H691"/>
      <c r="I691" t="s">
        <v>131</v>
      </c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 t="s">
        <v>134</v>
      </c>
      <c r="AH691"/>
      <c r="AI691"/>
      <c r="AJ691" t="s">
        <v>134</v>
      </c>
      <c r="AK691"/>
      <c r="AL691" t="s">
        <v>134</v>
      </c>
      <c r="AM691"/>
      <c r="AN691"/>
      <c r="AO691"/>
      <c r="AP691"/>
      <c r="AQ691" t="s">
        <v>134</v>
      </c>
      <c r="AR691"/>
      <c r="AS691"/>
      <c r="AT691"/>
      <c r="AU691" t="s">
        <v>134</v>
      </c>
      <c r="AV691"/>
      <c r="AW691"/>
      <c r="AX691"/>
      <c r="AY691"/>
      <c r="AZ691"/>
      <c r="BA691">
        <f>VLOOKUP(A691,[1]ورقة2!A$3:X$1501,22,0)</f>
        <v>0</v>
      </c>
      <c r="BB691" s="232"/>
      <c r="BC691"/>
      <c r="BD691"/>
    </row>
    <row r="692" spans="1:59" x14ac:dyDescent="0.25">
      <c r="A692">
        <v>332162</v>
      </c>
      <c r="B692" s="125" t="s">
        <v>199</v>
      </c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 t="s">
        <v>133</v>
      </c>
      <c r="AN692"/>
      <c r="AO692"/>
      <c r="AP692"/>
      <c r="AQ692"/>
      <c r="AR692"/>
      <c r="AS692"/>
      <c r="AT692"/>
      <c r="AU692"/>
      <c r="AV692"/>
      <c r="AW692"/>
      <c r="AX692"/>
      <c r="AY692" t="s">
        <v>133</v>
      </c>
      <c r="AZ692" t="s">
        <v>133</v>
      </c>
      <c r="BA692">
        <f>VLOOKUP(A692,[1]ورقة2!A$3:X$1501,22,0)</f>
        <v>0</v>
      </c>
      <c r="BB692" s="232"/>
      <c r="BC692"/>
      <c r="BD692"/>
    </row>
    <row r="693" spans="1:59" x14ac:dyDescent="0.25">
      <c r="A693">
        <v>332173</v>
      </c>
      <c r="B693" s="125" t="s">
        <v>199</v>
      </c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 t="s">
        <v>131</v>
      </c>
      <c r="AJ693"/>
      <c r="AK693"/>
      <c r="AL693"/>
      <c r="AM693"/>
      <c r="AN693"/>
      <c r="AO693"/>
      <c r="AP693" t="s">
        <v>131</v>
      </c>
      <c r="AQ693" t="s">
        <v>131</v>
      </c>
      <c r="AR693"/>
      <c r="AS693"/>
      <c r="AT693"/>
      <c r="AU693" t="s">
        <v>133</v>
      </c>
      <c r="AV693"/>
      <c r="AW693" t="s">
        <v>131</v>
      </c>
      <c r="AX693"/>
      <c r="AY693"/>
      <c r="AZ693"/>
      <c r="BA693">
        <f>VLOOKUP(A693,[1]ورقة2!A$3:X$1501,22,0)</f>
        <v>0</v>
      </c>
      <c r="BB693" s="232"/>
      <c r="BC693"/>
      <c r="BD693"/>
    </row>
    <row r="694" spans="1:59" x14ac:dyDescent="0.25">
      <c r="A694">
        <v>332202</v>
      </c>
      <c r="B694" s="125" t="s">
        <v>199</v>
      </c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 t="s">
        <v>131</v>
      </c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 t="s">
        <v>131</v>
      </c>
      <c r="AQ694"/>
      <c r="AR694"/>
      <c r="AS694"/>
      <c r="AT694" t="s">
        <v>131</v>
      </c>
      <c r="AU694"/>
      <c r="AV694"/>
      <c r="AW694" t="s">
        <v>133</v>
      </c>
      <c r="AX694"/>
      <c r="AY694" t="s">
        <v>133</v>
      </c>
      <c r="AZ694" t="s">
        <v>133</v>
      </c>
      <c r="BA694">
        <f>VLOOKUP(A694,[1]ورقة2!A$3:X$1501,22,0)</f>
        <v>0</v>
      </c>
      <c r="BB694" s="232"/>
      <c r="BC694"/>
      <c r="BD694"/>
    </row>
    <row r="695" spans="1:59" x14ac:dyDescent="0.25">
      <c r="A695">
        <v>332205</v>
      </c>
      <c r="B695" s="125" t="s">
        <v>199</v>
      </c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 t="s">
        <v>200</v>
      </c>
      <c r="AQ695" t="s">
        <v>200</v>
      </c>
      <c r="AR695"/>
      <c r="AS695"/>
      <c r="AT695" t="s">
        <v>200</v>
      </c>
      <c r="AU695" t="s">
        <v>200</v>
      </c>
      <c r="AV695" t="s">
        <v>200</v>
      </c>
      <c r="AW695" t="s">
        <v>200</v>
      </c>
      <c r="AX695" t="s">
        <v>200</v>
      </c>
      <c r="AY695"/>
      <c r="AZ695"/>
      <c r="BA695">
        <f>VLOOKUP(A695,[1]ورقة2!A$3:X$1501,22,0)</f>
        <v>0</v>
      </c>
      <c r="BB695" s="232"/>
      <c r="BC695"/>
      <c r="BD695"/>
    </row>
    <row r="696" spans="1:59" x14ac:dyDescent="0.25">
      <c r="A696">
        <v>332206</v>
      </c>
      <c r="B696" s="125" t="s">
        <v>199</v>
      </c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 t="s">
        <v>134</v>
      </c>
      <c r="AU696"/>
      <c r="AV696"/>
      <c r="AW696"/>
      <c r="AX696"/>
      <c r="AY696"/>
      <c r="AZ696"/>
      <c r="BA696">
        <f>VLOOKUP(A696,[1]ورقة2!A$3:X$1501,22,0)</f>
        <v>0</v>
      </c>
      <c r="BB696" s="232"/>
      <c r="BC696"/>
      <c r="BD696"/>
    </row>
    <row r="697" spans="1:59" x14ac:dyDescent="0.25">
      <c r="A697">
        <v>332209</v>
      </c>
      <c r="B697" s="125" t="s">
        <v>199</v>
      </c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 t="s">
        <v>133</v>
      </c>
      <c r="AP697" t="s">
        <v>133</v>
      </c>
      <c r="AQ697" t="s">
        <v>133</v>
      </c>
      <c r="AR697"/>
      <c r="AS697"/>
      <c r="AT697" t="s">
        <v>133</v>
      </c>
      <c r="AU697" t="s">
        <v>134</v>
      </c>
      <c r="AV697"/>
      <c r="AW697"/>
      <c r="AX697"/>
      <c r="AY697"/>
      <c r="AZ697" t="s">
        <v>133</v>
      </c>
      <c r="BA697">
        <f>VLOOKUP(A697,[1]ورقة2!A$3:X$1501,22,0)</f>
        <v>0</v>
      </c>
      <c r="BB697" s="232"/>
    </row>
    <row r="698" spans="1:59" x14ac:dyDescent="0.25">
      <c r="A698">
        <v>332229</v>
      </c>
      <c r="B698" s="125" t="s">
        <v>199</v>
      </c>
      <c r="C698"/>
      <c r="D698"/>
      <c r="E698"/>
      <c r="F698"/>
      <c r="G698"/>
      <c r="H698"/>
      <c r="I698"/>
      <c r="J698"/>
      <c r="K698"/>
      <c r="L698"/>
      <c r="M698"/>
      <c r="N698" t="s">
        <v>134</v>
      </c>
      <c r="O698"/>
      <c r="P698"/>
      <c r="Q698"/>
      <c r="R698"/>
      <c r="S698"/>
      <c r="T698"/>
      <c r="U698"/>
      <c r="V698"/>
      <c r="W698"/>
      <c r="X698"/>
      <c r="Y698"/>
      <c r="Z698"/>
      <c r="AA698" t="s">
        <v>134</v>
      </c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>
        <f>VLOOKUP(A698,[1]ورقة2!A$3:X$1501,22,0)</f>
        <v>0</v>
      </c>
      <c r="BB698" s="240"/>
      <c r="BC698" s="240"/>
      <c r="BD698" s="240"/>
      <c r="BE698" s="240"/>
      <c r="BF698" s="240"/>
      <c r="BG698" s="240"/>
    </row>
    <row r="699" spans="1:59" x14ac:dyDescent="0.25">
      <c r="A699">
        <v>332233</v>
      </c>
      <c r="B699" s="125" t="s">
        <v>199</v>
      </c>
      <c r="C699"/>
      <c r="D699"/>
      <c r="E699"/>
      <c r="F699"/>
      <c r="G699"/>
      <c r="H699"/>
      <c r="I699"/>
      <c r="J699"/>
      <c r="K699"/>
      <c r="L699"/>
      <c r="M699"/>
      <c r="N699" t="s">
        <v>134</v>
      </c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 t="s">
        <v>134</v>
      </c>
      <c r="AN699"/>
      <c r="AO699"/>
      <c r="AP699" t="s">
        <v>134</v>
      </c>
      <c r="AQ699"/>
      <c r="AR699"/>
      <c r="AS699"/>
      <c r="AT699"/>
      <c r="AU699"/>
      <c r="AV699"/>
      <c r="AW699"/>
      <c r="AX699"/>
      <c r="AY699" t="s">
        <v>134</v>
      </c>
      <c r="AZ699" t="s">
        <v>134</v>
      </c>
      <c r="BA699">
        <f>VLOOKUP(A699,[1]ورقة2!A$3:X$1501,22,0)</f>
        <v>0</v>
      </c>
      <c r="BB699" s="232"/>
      <c r="BC699"/>
      <c r="BD699"/>
    </row>
    <row r="700" spans="1:59" x14ac:dyDescent="0.25">
      <c r="A700" s="233">
        <v>332244</v>
      </c>
      <c r="B700" s="125" t="s">
        <v>199</v>
      </c>
      <c r="C700" s="233"/>
      <c r="D700" s="233"/>
      <c r="E700" s="233"/>
      <c r="F700" s="233"/>
      <c r="G700" s="233"/>
      <c r="H700" s="233"/>
      <c r="I700" s="233"/>
      <c r="J700" s="233"/>
      <c r="K700" s="233"/>
      <c r="L700" s="233"/>
      <c r="M700" s="233"/>
      <c r="N700" s="233"/>
      <c r="O700" s="233"/>
      <c r="P700" s="233"/>
      <c r="Q700" s="233"/>
      <c r="R700" s="233"/>
      <c r="S700" s="233"/>
      <c r="T700" s="233"/>
      <c r="U700" s="233"/>
      <c r="V700" s="233"/>
      <c r="W700" s="233"/>
      <c r="X700" s="233"/>
      <c r="Y700" s="233"/>
      <c r="Z700" s="233"/>
      <c r="AA700" s="233"/>
      <c r="AB700" s="233"/>
      <c r="AC700" s="233"/>
      <c r="AD700" s="233"/>
      <c r="AE700" s="233"/>
      <c r="AF700" s="233"/>
      <c r="AG700" s="233"/>
      <c r="AH700" s="233"/>
      <c r="AI700" s="233"/>
      <c r="AJ700" s="233"/>
      <c r="AK700" s="233"/>
      <c r="AL700" s="233"/>
      <c r="AM700" s="233" t="s">
        <v>200</v>
      </c>
      <c r="AN700" s="233"/>
      <c r="AO700" s="233"/>
      <c r="AP700" s="233"/>
      <c r="AQ700" s="233"/>
      <c r="AR700" s="233"/>
      <c r="AS700" s="233"/>
      <c r="AT700" s="233"/>
      <c r="AU700" s="233"/>
      <c r="AV700" s="233"/>
      <c r="AW700" s="233"/>
      <c r="AX700" s="233"/>
      <c r="AY700" s="233"/>
      <c r="AZ700" s="233"/>
      <c r="BA700">
        <f>VLOOKUP(A700,[1]ورقة2!A$3:X$1501,22,0)</f>
        <v>0</v>
      </c>
      <c r="BB700" s="232"/>
      <c r="BC700"/>
      <c r="BD700"/>
    </row>
    <row r="701" spans="1:59" x14ac:dyDescent="0.25">
      <c r="A701">
        <v>332250</v>
      </c>
      <c r="B701" s="125" t="s">
        <v>199</v>
      </c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 t="s">
        <v>134</v>
      </c>
      <c r="AD701"/>
      <c r="AE701"/>
      <c r="AF701"/>
      <c r="AG701"/>
      <c r="AH701"/>
      <c r="AI701"/>
      <c r="AJ701"/>
      <c r="AK701"/>
      <c r="AL701"/>
      <c r="AM701" t="s">
        <v>134</v>
      </c>
      <c r="AN701"/>
      <c r="AO701"/>
      <c r="AP701" t="s">
        <v>134</v>
      </c>
      <c r="AQ701"/>
      <c r="AR701"/>
      <c r="AS701"/>
      <c r="AT701" t="s">
        <v>134</v>
      </c>
      <c r="AU701"/>
      <c r="AV701"/>
      <c r="AW701"/>
      <c r="AX701"/>
      <c r="AY701"/>
      <c r="AZ701"/>
      <c r="BA701">
        <f>VLOOKUP(A701,[1]ورقة2!A$3:X$1501,22,0)</f>
        <v>0</v>
      </c>
      <c r="BB701" s="232"/>
      <c r="BC701"/>
      <c r="BD701"/>
    </row>
    <row r="702" spans="1:59" x14ac:dyDescent="0.25">
      <c r="A702">
        <v>332260</v>
      </c>
      <c r="B702" s="125" t="s">
        <v>199</v>
      </c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 t="s">
        <v>134</v>
      </c>
      <c r="X702"/>
      <c r="Y702"/>
      <c r="Z702"/>
      <c r="AA702" t="s">
        <v>133</v>
      </c>
      <c r="AB702"/>
      <c r="AC702" t="s">
        <v>134</v>
      </c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 t="s">
        <v>134</v>
      </c>
      <c r="AU702" t="s">
        <v>134</v>
      </c>
      <c r="AV702"/>
      <c r="AW702"/>
      <c r="AX702" t="s">
        <v>134</v>
      </c>
      <c r="AY702" t="s">
        <v>134</v>
      </c>
      <c r="AZ702"/>
      <c r="BA702">
        <f>VLOOKUP(A702,[1]ورقة2!A$3:X$1501,22,0)</f>
        <v>0</v>
      </c>
      <c r="BB702" s="232"/>
      <c r="BC702"/>
      <c r="BD702"/>
    </row>
    <row r="703" spans="1:59" x14ac:dyDescent="0.25">
      <c r="A703">
        <v>332264</v>
      </c>
      <c r="B703" s="125" t="s">
        <v>199</v>
      </c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 t="s">
        <v>200</v>
      </c>
      <c r="AW703" t="s">
        <v>200</v>
      </c>
      <c r="AX703"/>
      <c r="AY703"/>
      <c r="AZ703"/>
      <c r="BA703">
        <f>VLOOKUP(A703,[1]ورقة2!A$3:X$1501,22,0)</f>
        <v>0</v>
      </c>
      <c r="BB703" s="232"/>
      <c r="BC703"/>
      <c r="BD703"/>
    </row>
    <row r="704" spans="1:59" x14ac:dyDescent="0.25">
      <c r="A704">
        <v>332284</v>
      </c>
      <c r="B704" s="125" t="s">
        <v>199</v>
      </c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 t="s">
        <v>133</v>
      </c>
      <c r="AP704"/>
      <c r="AQ704" t="s">
        <v>134</v>
      </c>
      <c r="AR704"/>
      <c r="AS704"/>
      <c r="AT704"/>
      <c r="AU704"/>
      <c r="AV704" t="s">
        <v>133</v>
      </c>
      <c r="AW704" t="s">
        <v>134</v>
      </c>
      <c r="AX704"/>
      <c r="AY704"/>
      <c r="AZ704"/>
      <c r="BA704">
        <f>VLOOKUP(A704,[1]ورقة2!A$3:X$1501,22,0)</f>
        <v>0</v>
      </c>
      <c r="BB704" s="232"/>
      <c r="BC704"/>
      <c r="BD704"/>
    </row>
    <row r="705" spans="1:56" x14ac:dyDescent="0.25">
      <c r="A705">
        <v>332285</v>
      </c>
      <c r="B705" s="125" t="s">
        <v>199</v>
      </c>
      <c r="C705"/>
      <c r="D705"/>
      <c r="E705"/>
      <c r="F705"/>
      <c r="G705"/>
      <c r="H705"/>
      <c r="I705" t="s">
        <v>134</v>
      </c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 t="s">
        <v>134</v>
      </c>
      <c r="AQ705"/>
      <c r="AR705"/>
      <c r="AS705"/>
      <c r="AT705"/>
      <c r="AU705"/>
      <c r="AV705"/>
      <c r="AW705"/>
      <c r="AX705"/>
      <c r="AY705"/>
      <c r="AZ705"/>
      <c r="BA705">
        <f>VLOOKUP(A705,[1]ورقة2!A$3:X$1501,22,0)</f>
        <v>0</v>
      </c>
      <c r="BB705" s="232"/>
      <c r="BC705"/>
      <c r="BD705"/>
    </row>
    <row r="706" spans="1:56" x14ac:dyDescent="0.25">
      <c r="A706">
        <v>332308</v>
      </c>
      <c r="B706" s="125" t="s">
        <v>199</v>
      </c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 t="s">
        <v>200</v>
      </c>
      <c r="AN706"/>
      <c r="AO706"/>
      <c r="AP706"/>
      <c r="AQ706"/>
      <c r="AR706"/>
      <c r="AS706" t="s">
        <v>200</v>
      </c>
      <c r="AT706"/>
      <c r="AU706" t="s">
        <v>200</v>
      </c>
      <c r="AV706" t="s">
        <v>200</v>
      </c>
      <c r="AW706" t="s">
        <v>200</v>
      </c>
      <c r="AX706" t="s">
        <v>200</v>
      </c>
      <c r="AY706" t="s">
        <v>200</v>
      </c>
      <c r="AZ706" t="s">
        <v>200</v>
      </c>
      <c r="BA706">
        <f>VLOOKUP(A706,[1]ورقة2!A$3:X$1501,22,0)</f>
        <v>0</v>
      </c>
      <c r="BB706" s="232"/>
      <c r="BC706"/>
      <c r="BD706"/>
    </row>
    <row r="707" spans="1:56" x14ac:dyDescent="0.25">
      <c r="A707">
        <v>332315</v>
      </c>
      <c r="B707" s="125" t="s">
        <v>199</v>
      </c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 t="s">
        <v>134</v>
      </c>
      <c r="AA707"/>
      <c r="AB707"/>
      <c r="AC707"/>
      <c r="AD707"/>
      <c r="AE707"/>
      <c r="AF707"/>
      <c r="AG707" t="s">
        <v>133</v>
      </c>
      <c r="AH707"/>
      <c r="AI707"/>
      <c r="AJ707"/>
      <c r="AK707"/>
      <c r="AL707" t="s">
        <v>133</v>
      </c>
      <c r="AM707" t="s">
        <v>134</v>
      </c>
      <c r="AN707"/>
      <c r="AO707"/>
      <c r="AP707"/>
      <c r="AQ707" t="s">
        <v>134</v>
      </c>
      <c r="AR707"/>
      <c r="AS707"/>
      <c r="AT707"/>
      <c r="AU707"/>
      <c r="AV707" t="s">
        <v>131</v>
      </c>
      <c r="AW707"/>
      <c r="AX707"/>
      <c r="AY707"/>
      <c r="AZ707"/>
      <c r="BA707">
        <f>VLOOKUP(A707,[1]ورقة2!A$3:X$1501,22,0)</f>
        <v>0</v>
      </c>
      <c r="BB707" s="232"/>
      <c r="BC707"/>
      <c r="BD707"/>
    </row>
    <row r="708" spans="1:56" x14ac:dyDescent="0.25">
      <c r="A708">
        <v>332328</v>
      </c>
      <c r="B708" s="125" t="s">
        <v>199</v>
      </c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 t="s">
        <v>134</v>
      </c>
      <c r="AQ708"/>
      <c r="AR708"/>
      <c r="AS708"/>
      <c r="AT708"/>
      <c r="AU708"/>
      <c r="AV708"/>
      <c r="AW708"/>
      <c r="AX708"/>
      <c r="AY708"/>
      <c r="AZ708"/>
      <c r="BA708">
        <f>VLOOKUP(A708,[1]ورقة2!A$3:X$1501,22,0)</f>
        <v>0</v>
      </c>
      <c r="BB708" s="232"/>
      <c r="BC708"/>
      <c r="BD708"/>
    </row>
    <row r="709" spans="1:56" x14ac:dyDescent="0.25">
      <c r="A709">
        <v>332382</v>
      </c>
      <c r="B709" s="125" t="s">
        <v>199</v>
      </c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 t="s">
        <v>134</v>
      </c>
      <c r="AQ709" t="s">
        <v>134</v>
      </c>
      <c r="AR709"/>
      <c r="AS709"/>
      <c r="AT709"/>
      <c r="AU709"/>
      <c r="AV709"/>
      <c r="AW709" t="s">
        <v>134</v>
      </c>
      <c r="AX709"/>
      <c r="AY709"/>
      <c r="AZ709"/>
      <c r="BA709">
        <f>VLOOKUP(A709,[1]ورقة2!A$3:X$1501,22,0)</f>
        <v>0</v>
      </c>
      <c r="BB709" s="232"/>
      <c r="BC709"/>
      <c r="BD709"/>
    </row>
    <row r="710" spans="1:56" x14ac:dyDescent="0.25">
      <c r="A710">
        <v>332400</v>
      </c>
      <c r="B710" s="125" t="s">
        <v>199</v>
      </c>
      <c r="C710"/>
      <c r="D710"/>
      <c r="E710"/>
      <c r="F710"/>
      <c r="G710"/>
      <c r="H710"/>
      <c r="I710"/>
      <c r="J710"/>
      <c r="K710"/>
      <c r="L710"/>
      <c r="M710"/>
      <c r="N710"/>
      <c r="O710"/>
      <c r="P710" t="s">
        <v>134</v>
      </c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 t="s">
        <v>134</v>
      </c>
      <c r="AI710"/>
      <c r="AJ710"/>
      <c r="AK710"/>
      <c r="AL710"/>
      <c r="AM710"/>
      <c r="AN710" t="s">
        <v>134</v>
      </c>
      <c r="AO710"/>
      <c r="AP710" t="s">
        <v>133</v>
      </c>
      <c r="AQ710" t="s">
        <v>134</v>
      </c>
      <c r="AR710"/>
      <c r="AS710"/>
      <c r="AT710"/>
      <c r="AU710"/>
      <c r="AV710"/>
      <c r="AW710"/>
      <c r="AX710"/>
      <c r="AY710" t="s">
        <v>134</v>
      </c>
      <c r="AZ710" t="s">
        <v>134</v>
      </c>
      <c r="BA710">
        <f>VLOOKUP(A710,[1]ورقة2!A$3:X$1501,22,0)</f>
        <v>0</v>
      </c>
      <c r="BB710" s="232"/>
      <c r="BC710"/>
      <c r="BD710"/>
    </row>
    <row r="711" spans="1:56" x14ac:dyDescent="0.25">
      <c r="A711">
        <v>332402</v>
      </c>
      <c r="B711" s="125" t="s">
        <v>199</v>
      </c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 t="s">
        <v>133</v>
      </c>
      <c r="AR711"/>
      <c r="AS711"/>
      <c r="AT711"/>
      <c r="AU711"/>
      <c r="AV711"/>
      <c r="AW711"/>
      <c r="AX711"/>
      <c r="AY711" t="s">
        <v>134</v>
      </c>
      <c r="AZ711"/>
      <c r="BA711">
        <f>VLOOKUP(A711,[1]ورقة2!A$3:X$1501,22,0)</f>
        <v>0</v>
      </c>
      <c r="BB711" s="232"/>
      <c r="BC711"/>
      <c r="BD711"/>
    </row>
    <row r="712" spans="1:56" x14ac:dyDescent="0.25">
      <c r="A712">
        <v>332404</v>
      </c>
      <c r="B712" s="125" t="s">
        <v>199</v>
      </c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 t="s">
        <v>134</v>
      </c>
      <c r="AN712"/>
      <c r="AO712"/>
      <c r="AP712"/>
      <c r="AQ712" t="s">
        <v>134</v>
      </c>
      <c r="AR712"/>
      <c r="AS712"/>
      <c r="AT712"/>
      <c r="AU712"/>
      <c r="AV712"/>
      <c r="AW712"/>
      <c r="AX712"/>
      <c r="AY712"/>
      <c r="AZ712"/>
      <c r="BA712">
        <f>VLOOKUP(A712,[1]ورقة2!A$3:X$1501,22,0)</f>
        <v>0</v>
      </c>
      <c r="BB712" s="232"/>
      <c r="BC712"/>
      <c r="BD712"/>
    </row>
    <row r="713" spans="1:56" x14ac:dyDescent="0.25">
      <c r="A713">
        <v>332406</v>
      </c>
      <c r="B713" s="125" t="s">
        <v>199</v>
      </c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 t="s">
        <v>134</v>
      </c>
      <c r="AB713"/>
      <c r="AC713"/>
      <c r="AD713"/>
      <c r="AE713"/>
      <c r="AF713"/>
      <c r="AG713"/>
      <c r="AH713"/>
      <c r="AI713"/>
      <c r="AJ713"/>
      <c r="AK713"/>
      <c r="AL713"/>
      <c r="AM713" t="s">
        <v>134</v>
      </c>
      <c r="AN713"/>
      <c r="AO713"/>
      <c r="AP713"/>
      <c r="AQ713"/>
      <c r="AR713"/>
      <c r="AS713"/>
      <c r="AT713" t="s">
        <v>134</v>
      </c>
      <c r="AU713"/>
      <c r="AV713"/>
      <c r="AW713"/>
      <c r="AX713"/>
      <c r="AY713" t="s">
        <v>134</v>
      </c>
      <c r="AZ713"/>
      <c r="BA713">
        <f>VLOOKUP(A713,[1]ورقة2!A$3:X$1501,22,0)</f>
        <v>0</v>
      </c>
      <c r="BB713" s="232"/>
      <c r="BC713"/>
      <c r="BD713"/>
    </row>
    <row r="714" spans="1:56" x14ac:dyDescent="0.25">
      <c r="A714">
        <v>332426</v>
      </c>
      <c r="B714" s="125" t="s">
        <v>199</v>
      </c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 t="s">
        <v>134</v>
      </c>
      <c r="AP714"/>
      <c r="AQ714" t="s">
        <v>133</v>
      </c>
      <c r="AR714"/>
      <c r="AS714"/>
      <c r="AT714"/>
      <c r="AU714" t="s">
        <v>131</v>
      </c>
      <c r="AV714" t="s">
        <v>131</v>
      </c>
      <c r="AW714"/>
      <c r="AX714" t="s">
        <v>131</v>
      </c>
      <c r="AY714" t="s">
        <v>131</v>
      </c>
      <c r="AZ714"/>
      <c r="BA714">
        <f>VLOOKUP(A714,[1]ورقة2!A$3:X$1501,22,0)</f>
        <v>0</v>
      </c>
      <c r="BB714" s="232"/>
      <c r="BC714"/>
      <c r="BD714"/>
    </row>
    <row r="715" spans="1:56" x14ac:dyDescent="0.25">
      <c r="A715" s="233">
        <v>332434</v>
      </c>
      <c r="B715" s="125" t="s">
        <v>199</v>
      </c>
      <c r="C715" s="233"/>
      <c r="D715" s="233"/>
      <c r="E715" s="233"/>
      <c r="F715" s="233"/>
      <c r="G715" s="233"/>
      <c r="H715" s="233"/>
      <c r="I715" s="233"/>
      <c r="J715" s="233"/>
      <c r="K715" s="233"/>
      <c r="L715" s="233"/>
      <c r="M715" s="233"/>
      <c r="N715" s="233"/>
      <c r="O715" s="233"/>
      <c r="P715" s="233"/>
      <c r="Q715" s="233"/>
      <c r="R715" s="233"/>
      <c r="S715" s="233"/>
      <c r="T715" s="233"/>
      <c r="U715" s="233"/>
      <c r="V715" s="233"/>
      <c r="W715" s="233" t="s">
        <v>200</v>
      </c>
      <c r="X715" s="233"/>
      <c r="Y715" s="233"/>
      <c r="Z715" s="233"/>
      <c r="AA715" s="233"/>
      <c r="AB715" s="233"/>
      <c r="AC715" s="233"/>
      <c r="AD715" s="233"/>
      <c r="AE715" s="233"/>
      <c r="AF715" s="233"/>
      <c r="AG715" s="233"/>
      <c r="AH715" s="233"/>
      <c r="AI715" s="233"/>
      <c r="AJ715" s="233"/>
      <c r="AK715" s="233"/>
      <c r="AL715" s="233"/>
      <c r="AM715" s="233"/>
      <c r="AN715" s="233"/>
      <c r="AO715" s="233"/>
      <c r="AP715" s="233"/>
      <c r="AQ715" s="233" t="s">
        <v>200</v>
      </c>
      <c r="AR715" s="233"/>
      <c r="AS715" s="233"/>
      <c r="AT715" s="233"/>
      <c r="AU715" s="233"/>
      <c r="AV715" s="233"/>
      <c r="AW715" s="233"/>
      <c r="AX715" s="233"/>
      <c r="AY715" s="233"/>
      <c r="AZ715" s="233"/>
      <c r="BA715">
        <f>VLOOKUP(A715,[1]ورقة2!A$3:X$1501,22,0)</f>
        <v>0</v>
      </c>
      <c r="BB715" s="232"/>
      <c r="BC715"/>
      <c r="BD715"/>
    </row>
    <row r="716" spans="1:56" x14ac:dyDescent="0.25">
      <c r="A716">
        <v>332443</v>
      </c>
      <c r="B716" s="125" t="s">
        <v>199</v>
      </c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 t="s">
        <v>133</v>
      </c>
      <c r="AX716"/>
      <c r="AY716"/>
      <c r="AZ716" t="s">
        <v>134</v>
      </c>
      <c r="BA716">
        <f>VLOOKUP(A716,[1]ورقة2!A$3:X$1501,22,0)</f>
        <v>0</v>
      </c>
      <c r="BB716" s="232"/>
      <c r="BC716"/>
      <c r="BD716"/>
    </row>
    <row r="717" spans="1:56" x14ac:dyDescent="0.25">
      <c r="A717">
        <v>332444</v>
      </c>
      <c r="B717" s="125" t="s">
        <v>199</v>
      </c>
      <c r="C717"/>
      <c r="D717"/>
      <c r="E717"/>
      <c r="F717"/>
      <c r="G717"/>
      <c r="H717"/>
      <c r="I717"/>
      <c r="J717"/>
      <c r="K717"/>
      <c r="L717"/>
      <c r="M717"/>
      <c r="N717"/>
      <c r="O717"/>
      <c r="P717" t="s">
        <v>133</v>
      </c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 t="s">
        <v>131</v>
      </c>
      <c r="AP717"/>
      <c r="AQ717"/>
      <c r="AR717"/>
      <c r="AS717"/>
      <c r="AT717"/>
      <c r="AU717" t="s">
        <v>134</v>
      </c>
      <c r="AV717" t="s">
        <v>133</v>
      </c>
      <c r="AW717"/>
      <c r="AX717" t="s">
        <v>133</v>
      </c>
      <c r="AY717"/>
      <c r="AZ717"/>
      <c r="BA717">
        <f>VLOOKUP(A717,[1]ورقة2!A$3:X$1501,22,0)</f>
        <v>0</v>
      </c>
      <c r="BB717" s="232"/>
      <c r="BC717"/>
      <c r="BD717"/>
    </row>
    <row r="718" spans="1:56" x14ac:dyDescent="0.25">
      <c r="A718">
        <v>332464</v>
      </c>
      <c r="B718" s="125" t="s">
        <v>199</v>
      </c>
      <c r="C718"/>
      <c r="D718"/>
      <c r="E718"/>
      <c r="F718"/>
      <c r="G718"/>
      <c r="H718"/>
      <c r="I718"/>
      <c r="J718"/>
      <c r="K718"/>
      <c r="L718"/>
      <c r="M718"/>
      <c r="N718"/>
      <c r="O718"/>
      <c r="P718" t="s">
        <v>134</v>
      </c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 t="s">
        <v>134</v>
      </c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 t="s">
        <v>134</v>
      </c>
      <c r="AV718"/>
      <c r="AW718" t="s">
        <v>134</v>
      </c>
      <c r="AX718" t="s">
        <v>134</v>
      </c>
      <c r="AY718" t="s">
        <v>134</v>
      </c>
      <c r="AZ718" t="s">
        <v>134</v>
      </c>
      <c r="BA718">
        <f>VLOOKUP(A718,[1]ورقة2!A$3:X$1501,22,0)</f>
        <v>0</v>
      </c>
      <c r="BB718" s="232"/>
      <c r="BC718"/>
      <c r="BD718"/>
    </row>
    <row r="719" spans="1:56" ht="18" x14ac:dyDescent="0.25">
      <c r="A719" s="239">
        <v>332478</v>
      </c>
      <c r="B719" s="125" t="s">
        <v>199</v>
      </c>
      <c r="C719" s="240"/>
      <c r="D719" s="240"/>
      <c r="E719" s="240"/>
      <c r="F719" s="240"/>
      <c r="G719" s="240"/>
      <c r="H719" s="240"/>
      <c r="I719" s="240"/>
      <c r="J719" s="240"/>
      <c r="K719" s="240"/>
      <c r="L719" s="240"/>
      <c r="M719" s="240"/>
      <c r="N719" s="240" t="s">
        <v>131</v>
      </c>
      <c r="O719" s="240"/>
      <c r="P719" s="240"/>
      <c r="Q719" s="240"/>
      <c r="R719" s="240"/>
      <c r="S719" s="240"/>
      <c r="T719" s="240"/>
      <c r="U719" s="240"/>
      <c r="V719" s="240" t="s">
        <v>134</v>
      </c>
      <c r="W719" s="240"/>
      <c r="X719" s="240"/>
      <c r="Y719" s="240"/>
      <c r="Z719" s="240"/>
      <c r="AA719" s="240" t="s">
        <v>131</v>
      </c>
      <c r="AB719" s="240"/>
      <c r="AC719" s="240"/>
      <c r="AD719" s="240"/>
      <c r="AE719" s="240"/>
      <c r="AF719" s="240"/>
      <c r="AG719" s="240" t="s">
        <v>131</v>
      </c>
      <c r="AH719" s="240"/>
      <c r="AI719" s="240"/>
      <c r="AJ719" s="240"/>
      <c r="AK719" s="240"/>
      <c r="AL719" s="240"/>
      <c r="AM719" s="240" t="s">
        <v>131</v>
      </c>
      <c r="AN719" s="240"/>
      <c r="AO719" s="240"/>
      <c r="AP719" s="240"/>
      <c r="AQ719" s="240" t="s">
        <v>133</v>
      </c>
      <c r="AR719" s="240"/>
      <c r="AS719" s="240"/>
      <c r="AT719" s="240"/>
      <c r="AU719" s="240"/>
      <c r="AV719" s="240"/>
      <c r="AW719" s="240"/>
      <c r="AX719" s="240"/>
      <c r="AY719" s="240"/>
      <c r="AZ719" s="240" t="s">
        <v>133</v>
      </c>
      <c r="BA719">
        <f>VLOOKUP(A719,[1]ورقة2!A$3:X$1501,22,0)</f>
        <v>0</v>
      </c>
      <c r="BB719" s="232"/>
      <c r="BC719"/>
      <c r="BD719"/>
    </row>
    <row r="720" spans="1:56" x14ac:dyDescent="0.25">
      <c r="A720">
        <v>332488</v>
      </c>
      <c r="B720" s="125" t="s">
        <v>199</v>
      </c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 t="s">
        <v>134</v>
      </c>
      <c r="AM720"/>
      <c r="AN720" t="s">
        <v>134</v>
      </c>
      <c r="AO720"/>
      <c r="AP720"/>
      <c r="AQ720" t="s">
        <v>134</v>
      </c>
      <c r="AR720"/>
      <c r="AS720"/>
      <c r="AT720" t="s">
        <v>134</v>
      </c>
      <c r="AU720" t="s">
        <v>134</v>
      </c>
      <c r="AV720"/>
      <c r="AW720"/>
      <c r="AX720"/>
      <c r="AY720" t="s">
        <v>134</v>
      </c>
      <c r="AZ720"/>
      <c r="BA720">
        <f>VLOOKUP(A720,[1]ورقة2!A$3:X$1501,22,0)</f>
        <v>0</v>
      </c>
      <c r="BB720" s="232"/>
      <c r="BC720"/>
      <c r="BD720"/>
    </row>
    <row r="721" spans="1:59" x14ac:dyDescent="0.25">
      <c r="A721">
        <v>332493</v>
      </c>
      <c r="B721" s="125" t="s">
        <v>199</v>
      </c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 t="s">
        <v>200</v>
      </c>
      <c r="AQ721"/>
      <c r="AR721"/>
      <c r="AS721"/>
      <c r="AT721"/>
      <c r="AU721"/>
      <c r="AV721"/>
      <c r="AW721" t="s">
        <v>200</v>
      </c>
      <c r="AX721"/>
      <c r="AY721"/>
      <c r="AZ721"/>
      <c r="BA721">
        <f>VLOOKUP(A721,[1]ورقة2!A$3:X$1501,22,0)</f>
        <v>0</v>
      </c>
      <c r="BB721" s="232"/>
      <c r="BC721"/>
      <c r="BD721"/>
    </row>
    <row r="722" spans="1:59" x14ac:dyDescent="0.25">
      <c r="A722" s="233">
        <v>332500</v>
      </c>
      <c r="B722" s="125" t="s">
        <v>199</v>
      </c>
      <c r="C722" s="233"/>
      <c r="D722" s="233"/>
      <c r="E722" s="233"/>
      <c r="F722" s="233"/>
      <c r="G722" s="233"/>
      <c r="H722" s="233"/>
      <c r="I722" s="233"/>
      <c r="J722" s="233"/>
      <c r="K722" s="233"/>
      <c r="L722" s="233"/>
      <c r="M722" s="233"/>
      <c r="N722" s="233"/>
      <c r="O722" s="233"/>
      <c r="P722" s="233"/>
      <c r="Q722" s="233"/>
      <c r="R722" s="233"/>
      <c r="S722" s="233"/>
      <c r="T722" s="233"/>
      <c r="U722" s="233"/>
      <c r="V722" s="233"/>
      <c r="W722" s="233"/>
      <c r="X722" s="233"/>
      <c r="Y722" s="233"/>
      <c r="Z722" s="233"/>
      <c r="AA722" s="233"/>
      <c r="AB722" s="233"/>
      <c r="AC722" s="233"/>
      <c r="AD722" s="233"/>
      <c r="AE722" s="233"/>
      <c r="AF722" s="233"/>
      <c r="AG722" s="233"/>
      <c r="AH722" s="233"/>
      <c r="AI722" s="233"/>
      <c r="AJ722" s="233"/>
      <c r="AK722" s="233"/>
      <c r="AL722" s="233"/>
      <c r="AM722" s="233"/>
      <c r="AN722" s="233"/>
      <c r="AO722" s="233"/>
      <c r="AP722" s="233"/>
      <c r="AQ722" s="233"/>
      <c r="AR722" s="233"/>
      <c r="AS722" s="233"/>
      <c r="AT722" s="233"/>
      <c r="AU722" s="233"/>
      <c r="AV722" s="233"/>
      <c r="AW722" s="233" t="s">
        <v>134</v>
      </c>
      <c r="AX722" s="233"/>
      <c r="AY722" s="233"/>
      <c r="AZ722" s="233"/>
      <c r="BA722">
        <f>VLOOKUP(A722,[1]ورقة2!A$3:X$1501,22,0)</f>
        <v>0</v>
      </c>
      <c r="BB722" s="232"/>
      <c r="BC722"/>
      <c r="BD722"/>
    </row>
    <row r="723" spans="1:59" x14ac:dyDescent="0.25">
      <c r="A723">
        <v>332538</v>
      </c>
      <c r="B723" s="125" t="s">
        <v>199</v>
      </c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 t="s">
        <v>131</v>
      </c>
      <c r="AC723"/>
      <c r="AD723"/>
      <c r="AE723"/>
      <c r="AF723"/>
      <c r="AG723"/>
      <c r="AH723"/>
      <c r="AI723"/>
      <c r="AJ723"/>
      <c r="AK723"/>
      <c r="AL723"/>
      <c r="AM723"/>
      <c r="AN723"/>
      <c r="AO723" t="s">
        <v>134</v>
      </c>
      <c r="AP723"/>
      <c r="AQ723" t="s">
        <v>134</v>
      </c>
      <c r="AR723"/>
      <c r="AS723"/>
      <c r="AT723" t="s">
        <v>134</v>
      </c>
      <c r="AU723"/>
      <c r="AV723"/>
      <c r="AW723"/>
      <c r="AX723"/>
      <c r="AY723"/>
      <c r="AZ723"/>
      <c r="BA723">
        <f>VLOOKUP(A723,[1]ورقة2!A$3:X$1501,22,0)</f>
        <v>0</v>
      </c>
      <c r="BB723" s="232"/>
      <c r="BC723"/>
      <c r="BD723"/>
    </row>
    <row r="724" spans="1:59" x14ac:dyDescent="0.25">
      <c r="A724">
        <v>332544</v>
      </c>
      <c r="B724" s="125" t="s">
        <v>199</v>
      </c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 t="s">
        <v>134</v>
      </c>
      <c r="AH724"/>
      <c r="AI724"/>
      <c r="AJ724"/>
      <c r="AK724"/>
      <c r="AL724" t="s">
        <v>133</v>
      </c>
      <c r="AM724"/>
      <c r="AN724"/>
      <c r="AO724"/>
      <c r="AP724" t="s">
        <v>131</v>
      </c>
      <c r="AQ724" t="s">
        <v>133</v>
      </c>
      <c r="AR724"/>
      <c r="AS724"/>
      <c r="AT724" t="s">
        <v>133</v>
      </c>
      <c r="AU724"/>
      <c r="AV724"/>
      <c r="AW724"/>
      <c r="AX724"/>
      <c r="AY724"/>
      <c r="AZ724"/>
      <c r="BA724">
        <f>VLOOKUP(A724,[1]ورقة2!A$3:X$1501,22,0)</f>
        <v>0</v>
      </c>
      <c r="BB724" s="232"/>
      <c r="BC724"/>
      <c r="BD724"/>
    </row>
    <row r="725" spans="1:59" x14ac:dyDescent="0.25">
      <c r="A725">
        <v>332553</v>
      </c>
      <c r="B725" s="125" t="s">
        <v>199</v>
      </c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 t="s">
        <v>134</v>
      </c>
      <c r="AC725"/>
      <c r="AD725"/>
      <c r="AE725"/>
      <c r="AF725"/>
      <c r="AG725"/>
      <c r="AH725"/>
      <c r="AI725" t="s">
        <v>134</v>
      </c>
      <c r="AJ725"/>
      <c r="AK725"/>
      <c r="AL725"/>
      <c r="AM725"/>
      <c r="AN725"/>
      <c r="AO725"/>
      <c r="AP725" t="s">
        <v>134</v>
      </c>
      <c r="AQ725" t="s">
        <v>134</v>
      </c>
      <c r="AR725"/>
      <c r="AS725"/>
      <c r="AT725"/>
      <c r="AU725"/>
      <c r="AV725" t="s">
        <v>134</v>
      </c>
      <c r="AW725"/>
      <c r="AX725" t="s">
        <v>134</v>
      </c>
      <c r="AY725"/>
      <c r="AZ725" t="s">
        <v>134</v>
      </c>
      <c r="BA725">
        <f>VLOOKUP(A725,[1]ورقة2!A$3:X$1501,22,0)</f>
        <v>0</v>
      </c>
      <c r="BB725" s="232"/>
      <c r="BC725"/>
      <c r="BD725"/>
    </row>
    <row r="726" spans="1:59" x14ac:dyDescent="0.25">
      <c r="A726">
        <v>332557</v>
      </c>
      <c r="B726" s="125" t="s">
        <v>199</v>
      </c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 t="s">
        <v>134</v>
      </c>
      <c r="AU726"/>
      <c r="AV726"/>
      <c r="AW726"/>
      <c r="AX726"/>
      <c r="AY726" t="s">
        <v>134</v>
      </c>
      <c r="AZ726"/>
      <c r="BA726">
        <f>VLOOKUP(A726,[1]ورقة2!A$3:X$1501,22,0)</f>
        <v>0</v>
      </c>
      <c r="BB726" s="232"/>
      <c r="BC726"/>
      <c r="BD726"/>
    </row>
    <row r="727" spans="1:59" x14ac:dyDescent="0.25">
      <c r="A727">
        <v>332570</v>
      </c>
      <c r="B727" s="125" t="s">
        <v>199</v>
      </c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 t="s">
        <v>131</v>
      </c>
      <c r="AD727"/>
      <c r="AE727"/>
      <c r="AF727"/>
      <c r="AG727"/>
      <c r="AH727"/>
      <c r="AI727"/>
      <c r="AJ727"/>
      <c r="AK727"/>
      <c r="AL727"/>
      <c r="AM727"/>
      <c r="AN727"/>
      <c r="AO727"/>
      <c r="AP727" t="s">
        <v>134</v>
      </c>
      <c r="AQ727"/>
      <c r="AR727"/>
      <c r="AS727"/>
      <c r="AT727"/>
      <c r="AU727"/>
      <c r="AV727"/>
      <c r="AW727"/>
      <c r="AX727"/>
      <c r="AY727"/>
      <c r="AZ727"/>
      <c r="BA727">
        <f>VLOOKUP(A727,[1]ورقة2!A$3:X$1501,22,0)</f>
        <v>0</v>
      </c>
      <c r="BB727" s="232"/>
      <c r="BC727"/>
      <c r="BD727"/>
    </row>
    <row r="728" spans="1:59" x14ac:dyDescent="0.25">
      <c r="A728">
        <v>332573</v>
      </c>
      <c r="B728" s="125" t="s">
        <v>199</v>
      </c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 t="s">
        <v>200</v>
      </c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 t="s">
        <v>200</v>
      </c>
      <c r="AR728"/>
      <c r="AS728"/>
      <c r="AT728"/>
      <c r="AU728"/>
      <c r="AV728"/>
      <c r="AW728"/>
      <c r="AX728"/>
      <c r="AY728" t="s">
        <v>200</v>
      </c>
      <c r="AZ728"/>
      <c r="BA728">
        <f>VLOOKUP(A728,[1]ورقة2!A$3:X$1501,22,0)</f>
        <v>0</v>
      </c>
      <c r="BB728" s="232"/>
      <c r="BC728"/>
      <c r="BD728"/>
    </row>
    <row r="729" spans="1:59" x14ac:dyDescent="0.25">
      <c r="A729">
        <v>332588</v>
      </c>
      <c r="B729" s="125" t="s">
        <v>199</v>
      </c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 t="s">
        <v>133</v>
      </c>
      <c r="AX729"/>
      <c r="AY729"/>
      <c r="AZ729"/>
      <c r="BA729">
        <f>VLOOKUP(A729,[1]ورقة2!A$3:X$1501,22,0)</f>
        <v>0</v>
      </c>
      <c r="BB729" s="232"/>
      <c r="BC729"/>
      <c r="BD729"/>
    </row>
    <row r="730" spans="1:59" x14ac:dyDescent="0.25">
      <c r="A730">
        <v>332594</v>
      </c>
      <c r="B730" s="125" t="s">
        <v>199</v>
      </c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 t="s">
        <v>134</v>
      </c>
      <c r="AQ730" t="s">
        <v>134</v>
      </c>
      <c r="AR730" t="s">
        <v>134</v>
      </c>
      <c r="AS730" t="s">
        <v>134</v>
      </c>
      <c r="AT730" t="s">
        <v>134</v>
      </c>
      <c r="AU730"/>
      <c r="AV730"/>
      <c r="AW730"/>
      <c r="AX730" t="s">
        <v>133</v>
      </c>
      <c r="AY730" t="s">
        <v>133</v>
      </c>
      <c r="AZ730"/>
      <c r="BA730">
        <f>VLOOKUP(A730,[1]ورقة2!A$3:X$1501,22,0)</f>
        <v>0</v>
      </c>
      <c r="BB730" s="232"/>
      <c r="BC730"/>
      <c r="BD730"/>
    </row>
    <row r="731" spans="1:59" x14ac:dyDescent="0.25">
      <c r="A731">
        <v>332595</v>
      </c>
      <c r="B731" s="125" t="s">
        <v>199</v>
      </c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 t="s">
        <v>134</v>
      </c>
      <c r="AJ731"/>
      <c r="AK731" t="s">
        <v>134</v>
      </c>
      <c r="AL731"/>
      <c r="AM731"/>
      <c r="AN731"/>
      <c r="AO731"/>
      <c r="AP731"/>
      <c r="AQ731" t="s">
        <v>134</v>
      </c>
      <c r="AR731"/>
      <c r="AS731"/>
      <c r="AT731" t="s">
        <v>133</v>
      </c>
      <c r="AU731"/>
      <c r="AV731"/>
      <c r="AW731"/>
      <c r="AX731" t="s">
        <v>134</v>
      </c>
      <c r="AY731"/>
      <c r="AZ731"/>
      <c r="BA731">
        <f>VLOOKUP(A731,[1]ورقة2!A$3:X$1501,22,0)</f>
        <v>0</v>
      </c>
      <c r="BB731" s="232"/>
      <c r="BC731"/>
      <c r="BD731"/>
    </row>
    <row r="732" spans="1:59" x14ac:dyDescent="0.25">
      <c r="A732">
        <v>332598</v>
      </c>
      <c r="B732" s="125" t="s">
        <v>199</v>
      </c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 t="s">
        <v>134</v>
      </c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>
        <f>VLOOKUP(A732,[1]ورقة2!A$3:X$1501,22,0)</f>
        <v>0</v>
      </c>
      <c r="BB732" s="232"/>
      <c r="BC732"/>
      <c r="BD732"/>
    </row>
    <row r="733" spans="1:59" x14ac:dyDescent="0.25">
      <c r="A733">
        <v>332607</v>
      </c>
      <c r="B733" s="125" t="s">
        <v>199</v>
      </c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 t="s">
        <v>134</v>
      </c>
      <c r="AQ733" t="s">
        <v>134</v>
      </c>
      <c r="AR733"/>
      <c r="AS733"/>
      <c r="AT733"/>
      <c r="AU733" t="s">
        <v>134</v>
      </c>
      <c r="AV733"/>
      <c r="AW733"/>
      <c r="AX733" t="s">
        <v>134</v>
      </c>
      <c r="AY733" t="s">
        <v>134</v>
      </c>
      <c r="AZ733"/>
      <c r="BA733">
        <f>VLOOKUP(A733,[1]ورقة2!A$3:X$1501,22,0)</f>
        <v>0</v>
      </c>
      <c r="BB733" s="240"/>
      <c r="BC733" s="240"/>
      <c r="BD733" s="240"/>
      <c r="BE733" s="240"/>
      <c r="BF733" s="240"/>
      <c r="BG733" s="240"/>
    </row>
    <row r="734" spans="1:59" x14ac:dyDescent="0.25">
      <c r="A734">
        <v>332618</v>
      </c>
      <c r="B734" s="125" t="s">
        <v>199</v>
      </c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 t="s">
        <v>133</v>
      </c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 t="str">
        <f>VLOOKUP(A734,[1]ورقة2!A$3:X$1501,22,0)</f>
        <v>مستنفذ بنتيجة امتحانات الفصل الثاني للعام 2022-2023</v>
      </c>
      <c r="BB734" s="232"/>
      <c r="BC734"/>
      <c r="BD734"/>
    </row>
    <row r="735" spans="1:59" x14ac:dyDescent="0.25">
      <c r="A735">
        <v>332631</v>
      </c>
      <c r="B735" s="125" t="s">
        <v>199</v>
      </c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 t="s">
        <v>133</v>
      </c>
      <c r="AB735"/>
      <c r="AC735"/>
      <c r="AD735"/>
      <c r="AE735"/>
      <c r="AF735"/>
      <c r="AG735"/>
      <c r="AH735"/>
      <c r="AI735"/>
      <c r="AJ735"/>
      <c r="AK735"/>
      <c r="AL735"/>
      <c r="AM735" t="s">
        <v>134</v>
      </c>
      <c r="AN735" t="s">
        <v>133</v>
      </c>
      <c r="AO735"/>
      <c r="AP735"/>
      <c r="AQ735"/>
      <c r="AR735"/>
      <c r="AS735"/>
      <c r="AT735"/>
      <c r="AU735"/>
      <c r="AV735"/>
      <c r="AW735"/>
      <c r="AX735"/>
      <c r="AY735" t="s">
        <v>134</v>
      </c>
      <c r="AZ735"/>
      <c r="BA735">
        <f>VLOOKUP(A735,[1]ورقة2!A$3:X$1501,22,0)</f>
        <v>0</v>
      </c>
      <c r="BB735" s="232"/>
      <c r="BC735"/>
      <c r="BD735"/>
    </row>
    <row r="736" spans="1:59" x14ac:dyDescent="0.25">
      <c r="A736" s="262">
        <v>332640</v>
      </c>
      <c r="B736" s="125" t="s">
        <v>199</v>
      </c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 t="s">
        <v>133</v>
      </c>
      <c r="AP736"/>
      <c r="AQ736"/>
      <c r="AR736"/>
      <c r="AS736"/>
      <c r="AT736"/>
      <c r="AU736"/>
      <c r="AV736"/>
      <c r="AW736"/>
      <c r="AX736"/>
      <c r="AY736"/>
      <c r="AZ736"/>
      <c r="BA736">
        <f>VLOOKUP(A736,[1]ورقة2!A$3:X$1501,22,0)</f>
        <v>0</v>
      </c>
      <c r="BB736" s="232"/>
      <c r="BC736"/>
      <c r="BD736"/>
    </row>
    <row r="737" spans="1:56" x14ac:dyDescent="0.25">
      <c r="A737">
        <v>332648</v>
      </c>
      <c r="B737" s="125" t="s">
        <v>199</v>
      </c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 t="s">
        <v>200</v>
      </c>
      <c r="AR737"/>
      <c r="AS737"/>
      <c r="AT737"/>
      <c r="AU737"/>
      <c r="AV737"/>
      <c r="AW737"/>
      <c r="AX737"/>
      <c r="AY737"/>
      <c r="AZ737"/>
      <c r="BA737">
        <f>VLOOKUP(A737,[1]ورقة2!A$3:X$1501,22,0)</f>
        <v>0</v>
      </c>
      <c r="BB737" s="232"/>
      <c r="BC737"/>
      <c r="BD737"/>
    </row>
    <row r="738" spans="1:56" x14ac:dyDescent="0.25">
      <c r="A738" s="233">
        <v>332678</v>
      </c>
      <c r="B738" s="125" t="s">
        <v>199</v>
      </c>
      <c r="C738" s="233"/>
      <c r="D738" s="233"/>
      <c r="E738" s="233"/>
      <c r="F738" s="233"/>
      <c r="G738" s="233"/>
      <c r="H738" s="233"/>
      <c r="I738" s="233"/>
      <c r="J738" s="233"/>
      <c r="K738" s="233"/>
      <c r="L738" s="233"/>
      <c r="M738" s="233"/>
      <c r="N738" s="233"/>
      <c r="O738" s="233"/>
      <c r="P738" s="233"/>
      <c r="Q738" s="233"/>
      <c r="R738" s="233"/>
      <c r="S738" s="233"/>
      <c r="T738" s="233"/>
      <c r="U738" s="233"/>
      <c r="V738" s="233"/>
      <c r="W738" s="233"/>
      <c r="X738" s="233"/>
      <c r="Y738" s="233"/>
      <c r="Z738" s="233"/>
      <c r="AA738" s="233"/>
      <c r="AB738" s="233"/>
      <c r="AC738" s="233"/>
      <c r="AD738" s="233"/>
      <c r="AE738" s="233"/>
      <c r="AF738" s="233"/>
      <c r="AG738" s="233"/>
      <c r="AH738" s="233"/>
      <c r="AI738" s="233"/>
      <c r="AJ738" s="233"/>
      <c r="AK738" s="233"/>
      <c r="AL738" s="233"/>
      <c r="AM738" s="233"/>
      <c r="AN738" s="233"/>
      <c r="AO738" s="233"/>
      <c r="AP738" s="233"/>
      <c r="AQ738" s="233"/>
      <c r="AR738" s="233"/>
      <c r="AS738" s="233"/>
      <c r="AT738" s="233"/>
      <c r="AU738" s="233"/>
      <c r="AV738" s="233"/>
      <c r="AW738" s="233"/>
      <c r="AX738" s="233"/>
      <c r="AY738" s="233" t="s">
        <v>134</v>
      </c>
      <c r="AZ738" s="233"/>
      <c r="BA738">
        <f>VLOOKUP(A738,[1]ورقة2!A$3:X$1501,22,0)</f>
        <v>0</v>
      </c>
      <c r="BB738" s="232"/>
      <c r="BC738"/>
      <c r="BD738"/>
    </row>
    <row r="739" spans="1:56" x14ac:dyDescent="0.25">
      <c r="A739">
        <v>332698</v>
      </c>
      <c r="B739" s="125" t="s">
        <v>199</v>
      </c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 t="s">
        <v>134</v>
      </c>
      <c r="AQ739"/>
      <c r="AR739"/>
      <c r="AS739"/>
      <c r="AT739"/>
      <c r="AU739"/>
      <c r="AV739"/>
      <c r="AW739"/>
      <c r="AX739"/>
      <c r="AY739"/>
      <c r="AZ739"/>
      <c r="BA739">
        <f>VLOOKUP(A739,[1]ورقة2!A$3:X$1501,22,0)</f>
        <v>0</v>
      </c>
      <c r="BB739" s="232"/>
      <c r="BC739"/>
      <c r="BD739"/>
    </row>
    <row r="740" spans="1:56" x14ac:dyDescent="0.25">
      <c r="A740">
        <v>332723</v>
      </c>
      <c r="B740" s="125" t="s">
        <v>199</v>
      </c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 t="s">
        <v>134</v>
      </c>
      <c r="AN740"/>
      <c r="AO740"/>
      <c r="AP740"/>
      <c r="AQ740"/>
      <c r="AR740"/>
      <c r="AS740"/>
      <c r="AT740" t="s">
        <v>134</v>
      </c>
      <c r="AU740"/>
      <c r="AV740"/>
      <c r="AW740"/>
      <c r="AX740"/>
      <c r="AY740"/>
      <c r="AZ740"/>
      <c r="BA740">
        <f>VLOOKUP(A740,[1]ورقة2!A$3:X$1501,22,0)</f>
        <v>0</v>
      </c>
      <c r="BB740" s="232"/>
      <c r="BC740"/>
      <c r="BD740"/>
    </row>
    <row r="741" spans="1:56" x14ac:dyDescent="0.25">
      <c r="A741">
        <v>332730</v>
      </c>
      <c r="B741" s="125" t="s">
        <v>199</v>
      </c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 t="s">
        <v>134</v>
      </c>
      <c r="AP741" t="s">
        <v>134</v>
      </c>
      <c r="AQ741"/>
      <c r="AR741"/>
      <c r="AS741"/>
      <c r="AT741"/>
      <c r="AU741"/>
      <c r="AV741"/>
      <c r="AW741"/>
      <c r="AX741"/>
      <c r="AY741" t="s">
        <v>133</v>
      </c>
      <c r="AZ741"/>
      <c r="BA741">
        <f>VLOOKUP(A741,[1]ورقة2!A$3:X$1501,22,0)</f>
        <v>0</v>
      </c>
      <c r="BB741" s="232"/>
      <c r="BC741"/>
      <c r="BD741"/>
    </row>
    <row r="742" spans="1:56" x14ac:dyDescent="0.25">
      <c r="A742" s="262">
        <v>332769</v>
      </c>
      <c r="B742" s="125" t="s">
        <v>199</v>
      </c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 t="s">
        <v>133</v>
      </c>
      <c r="AQ742"/>
      <c r="AR742"/>
      <c r="AS742"/>
      <c r="AT742"/>
      <c r="AU742"/>
      <c r="AV742"/>
      <c r="AW742"/>
      <c r="AX742"/>
      <c r="AY742"/>
      <c r="AZ742"/>
      <c r="BA742">
        <f>VLOOKUP(A742,[1]ورقة2!A$3:X$1501,22,0)</f>
        <v>0</v>
      </c>
      <c r="BB742" s="232"/>
      <c r="BC742"/>
      <c r="BD742"/>
    </row>
    <row r="743" spans="1:56" x14ac:dyDescent="0.25">
      <c r="A743">
        <v>332816</v>
      </c>
      <c r="B743" s="125" t="s">
        <v>199</v>
      </c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 t="s">
        <v>134</v>
      </c>
      <c r="AH743"/>
      <c r="AI743"/>
      <c r="AJ743"/>
      <c r="AK743"/>
      <c r="AL743"/>
      <c r="AM743"/>
      <c r="AN743"/>
      <c r="AO743"/>
      <c r="AP743"/>
      <c r="AQ743" t="s">
        <v>134</v>
      </c>
      <c r="AR743"/>
      <c r="AS743"/>
      <c r="AT743"/>
      <c r="AU743"/>
      <c r="AV743"/>
      <c r="AW743"/>
      <c r="AX743"/>
      <c r="AY743"/>
      <c r="AZ743"/>
      <c r="BA743">
        <f>VLOOKUP(A743,[1]ورقة2!A$3:X$1501,22,0)</f>
        <v>0</v>
      </c>
      <c r="BB743" s="232"/>
      <c r="BC743"/>
      <c r="BD743"/>
    </row>
    <row r="744" spans="1:56" x14ac:dyDescent="0.25">
      <c r="A744">
        <v>332830</v>
      </c>
      <c r="B744" s="125" t="s">
        <v>199</v>
      </c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 t="s">
        <v>200</v>
      </c>
      <c r="AL744"/>
      <c r="AM744"/>
      <c r="AN744"/>
      <c r="AO744"/>
      <c r="AP744" t="s">
        <v>200</v>
      </c>
      <c r="AQ744"/>
      <c r="AR744"/>
      <c r="AS744"/>
      <c r="AT744"/>
      <c r="AU744" t="s">
        <v>200</v>
      </c>
      <c r="AV744" t="s">
        <v>200</v>
      </c>
      <c r="AW744"/>
      <c r="AX744"/>
      <c r="AY744" t="s">
        <v>200</v>
      </c>
      <c r="AZ744"/>
      <c r="BA744">
        <f>VLOOKUP(A744,[1]ورقة2!A$3:X$1501,22,0)</f>
        <v>0</v>
      </c>
      <c r="BB744" s="232"/>
      <c r="BC744"/>
      <c r="BD744"/>
    </row>
    <row r="745" spans="1:56" x14ac:dyDescent="0.25">
      <c r="A745">
        <v>332836</v>
      </c>
      <c r="B745" s="125" t="s">
        <v>199</v>
      </c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 t="s">
        <v>134</v>
      </c>
      <c r="AQ745" t="s">
        <v>134</v>
      </c>
      <c r="AR745"/>
      <c r="AS745"/>
      <c r="AT745"/>
      <c r="AU745"/>
      <c r="AV745"/>
      <c r="AW745"/>
      <c r="AX745"/>
      <c r="AY745"/>
      <c r="AZ745"/>
      <c r="BA745">
        <f>VLOOKUP(A745,[1]ورقة2!A$3:X$1501,22,0)</f>
        <v>0</v>
      </c>
      <c r="BB745" s="232"/>
      <c r="BC745"/>
      <c r="BD745"/>
    </row>
    <row r="746" spans="1:56" x14ac:dyDescent="0.25">
      <c r="A746">
        <v>332850</v>
      </c>
      <c r="B746" s="125" t="s">
        <v>199</v>
      </c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 t="s">
        <v>134</v>
      </c>
      <c r="AH746"/>
      <c r="AI746"/>
      <c r="AJ746"/>
      <c r="AK746"/>
      <c r="AL746"/>
      <c r="AM746"/>
      <c r="AN746"/>
      <c r="AO746"/>
      <c r="AP746"/>
      <c r="AQ746" t="s">
        <v>134</v>
      </c>
      <c r="AR746"/>
      <c r="AS746"/>
      <c r="AT746"/>
      <c r="AU746"/>
      <c r="AV746"/>
      <c r="AW746"/>
      <c r="AX746"/>
      <c r="AY746"/>
      <c r="AZ746"/>
      <c r="BA746">
        <f>VLOOKUP(A746,[1]ورقة2!A$3:X$1501,22,0)</f>
        <v>0</v>
      </c>
      <c r="BB746" s="232"/>
      <c r="BC746"/>
      <c r="BD746"/>
    </row>
    <row r="747" spans="1:56" x14ac:dyDescent="0.25">
      <c r="A747">
        <v>332887</v>
      </c>
      <c r="B747" s="125" t="s">
        <v>199</v>
      </c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 t="s">
        <v>200</v>
      </c>
      <c r="AQ747"/>
      <c r="AR747"/>
      <c r="AS747"/>
      <c r="AT747"/>
      <c r="AU747"/>
      <c r="AV747"/>
      <c r="AW747"/>
      <c r="AX747"/>
      <c r="AY747"/>
      <c r="AZ747"/>
      <c r="BA747">
        <f>VLOOKUP(A747,[1]ورقة2!A$3:X$1501,22,0)</f>
        <v>0</v>
      </c>
      <c r="BB747" s="232"/>
      <c r="BC747"/>
      <c r="BD747"/>
    </row>
    <row r="748" spans="1:56" x14ac:dyDescent="0.25">
      <c r="A748">
        <v>332892</v>
      </c>
      <c r="B748" s="125" t="s">
        <v>199</v>
      </c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 t="s">
        <v>131</v>
      </c>
      <c r="AF748"/>
      <c r="AG748"/>
      <c r="AH748"/>
      <c r="AI748"/>
      <c r="AJ748"/>
      <c r="AK748" t="s">
        <v>134</v>
      </c>
      <c r="AL748"/>
      <c r="AM748"/>
      <c r="AN748"/>
      <c r="AO748"/>
      <c r="AP748" t="s">
        <v>133</v>
      </c>
      <c r="AQ748" t="s">
        <v>134</v>
      </c>
      <c r="AR748"/>
      <c r="AS748"/>
      <c r="AT748"/>
      <c r="AU748"/>
      <c r="AV748"/>
      <c r="AW748"/>
      <c r="AX748" t="s">
        <v>133</v>
      </c>
      <c r="AY748"/>
      <c r="AZ748"/>
      <c r="BA748">
        <f>VLOOKUP(A748,[1]ورقة2!A$3:X$1501,22,0)</f>
        <v>0</v>
      </c>
      <c r="BB748" s="232"/>
      <c r="BC748"/>
      <c r="BD748"/>
    </row>
    <row r="749" spans="1:56" x14ac:dyDescent="0.25">
      <c r="A749">
        <v>332893</v>
      </c>
      <c r="B749" s="125" t="s">
        <v>199</v>
      </c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 t="s">
        <v>133</v>
      </c>
      <c r="AO749"/>
      <c r="AP749" t="s">
        <v>134</v>
      </c>
      <c r="AQ749" t="s">
        <v>134</v>
      </c>
      <c r="AR749"/>
      <c r="AS749" t="s">
        <v>133</v>
      </c>
      <c r="AT749"/>
      <c r="AU749"/>
      <c r="AV749"/>
      <c r="AW749"/>
      <c r="AX749"/>
      <c r="AY749"/>
      <c r="AZ749"/>
      <c r="BA749">
        <f>VLOOKUP(A749,[1]ورقة2!A$3:X$1501,22,0)</f>
        <v>0</v>
      </c>
      <c r="BB749" s="232"/>
      <c r="BC749"/>
      <c r="BD749"/>
    </row>
    <row r="750" spans="1:56" x14ac:dyDescent="0.25">
      <c r="A750">
        <v>332894</v>
      </c>
      <c r="B750" s="125" t="s">
        <v>199</v>
      </c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 t="s">
        <v>133</v>
      </c>
      <c r="AH750"/>
      <c r="AI750"/>
      <c r="AJ750"/>
      <c r="AK750"/>
      <c r="AL750"/>
      <c r="AM750"/>
      <c r="AN750"/>
      <c r="AO750"/>
      <c r="AP750"/>
      <c r="AQ750" t="s">
        <v>133</v>
      </c>
      <c r="AR750"/>
      <c r="AS750" t="s">
        <v>134</v>
      </c>
      <c r="AT750"/>
      <c r="AU750"/>
      <c r="AV750"/>
      <c r="AW750"/>
      <c r="AX750"/>
      <c r="AY750"/>
      <c r="AZ750"/>
      <c r="BA750">
        <f>VLOOKUP(A750,[1]ورقة2!A$3:X$1501,22,0)</f>
        <v>0</v>
      </c>
      <c r="BB750" s="232"/>
      <c r="BC750"/>
      <c r="BD750"/>
    </row>
    <row r="751" spans="1:56" x14ac:dyDescent="0.25">
      <c r="A751">
        <v>332907</v>
      </c>
      <c r="B751" s="125" t="s">
        <v>199</v>
      </c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 t="s">
        <v>134</v>
      </c>
      <c r="AH751"/>
      <c r="AI751"/>
      <c r="AJ751"/>
      <c r="AK751"/>
      <c r="AL751"/>
      <c r="AM751"/>
      <c r="AN751"/>
      <c r="AO751"/>
      <c r="AP751" t="s">
        <v>134</v>
      </c>
      <c r="AQ751"/>
      <c r="AR751"/>
      <c r="AS751"/>
      <c r="AT751"/>
      <c r="AU751"/>
      <c r="AV751"/>
      <c r="AW751" t="s">
        <v>133</v>
      </c>
      <c r="AX751"/>
      <c r="AY751"/>
      <c r="AZ751"/>
      <c r="BA751">
        <f>VLOOKUP(A751,[1]ورقة2!A$3:X$1501,22,0)</f>
        <v>0</v>
      </c>
      <c r="BB751" s="232"/>
      <c r="BC751"/>
      <c r="BD751"/>
    </row>
    <row r="752" spans="1:56" x14ac:dyDescent="0.25">
      <c r="A752">
        <v>332924</v>
      </c>
      <c r="B752" s="125" t="s">
        <v>199</v>
      </c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 t="s">
        <v>134</v>
      </c>
      <c r="AQ752" t="s">
        <v>133</v>
      </c>
      <c r="AR752"/>
      <c r="AS752"/>
      <c r="AT752"/>
      <c r="AU752"/>
      <c r="AV752" t="s">
        <v>133</v>
      </c>
      <c r="AW752"/>
      <c r="AX752"/>
      <c r="AY752" t="s">
        <v>134</v>
      </c>
      <c r="AZ752" t="s">
        <v>134</v>
      </c>
      <c r="BA752">
        <f>VLOOKUP(A752,[1]ورقة2!A$3:X$1501,22,0)</f>
        <v>0</v>
      </c>
      <c r="BB752" s="232"/>
      <c r="BC752"/>
      <c r="BD752"/>
    </row>
    <row r="753" spans="1:56" x14ac:dyDescent="0.25">
      <c r="A753">
        <v>332953</v>
      </c>
      <c r="B753" s="125" t="s">
        <v>199</v>
      </c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 t="s">
        <v>134</v>
      </c>
      <c r="AQ753" t="s">
        <v>134</v>
      </c>
      <c r="AR753"/>
      <c r="AS753"/>
      <c r="AT753"/>
      <c r="AU753"/>
      <c r="AV753"/>
      <c r="AW753"/>
      <c r="AX753" t="s">
        <v>134</v>
      </c>
      <c r="AY753"/>
      <c r="AZ753"/>
      <c r="BA753">
        <f>VLOOKUP(A753,[1]ورقة2!A$3:X$1501,22,0)</f>
        <v>0</v>
      </c>
      <c r="BB753" s="232"/>
      <c r="BC753"/>
      <c r="BD753"/>
    </row>
    <row r="754" spans="1:56" x14ac:dyDescent="0.25">
      <c r="A754">
        <v>332984</v>
      </c>
      <c r="B754" s="125" t="s">
        <v>199</v>
      </c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 t="s">
        <v>134</v>
      </c>
      <c r="AR754"/>
      <c r="AS754"/>
      <c r="AT754"/>
      <c r="AU754"/>
      <c r="AV754"/>
      <c r="AW754"/>
      <c r="AX754"/>
      <c r="AY754"/>
      <c r="AZ754"/>
      <c r="BA754">
        <f>VLOOKUP(A754,[1]ورقة2!A$3:X$1501,22,0)</f>
        <v>0</v>
      </c>
      <c r="BB754" s="232"/>
      <c r="BC754"/>
      <c r="BD754"/>
    </row>
    <row r="755" spans="1:56" x14ac:dyDescent="0.25">
      <c r="A755">
        <v>333000</v>
      </c>
      <c r="B755" s="125" t="s">
        <v>199</v>
      </c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 t="s">
        <v>134</v>
      </c>
      <c r="AI755"/>
      <c r="AJ755"/>
      <c r="AK755"/>
      <c r="AL755"/>
      <c r="AM755"/>
      <c r="AN755"/>
      <c r="AO755"/>
      <c r="AP755"/>
      <c r="AQ755"/>
      <c r="AR755"/>
      <c r="AS755"/>
      <c r="AT755"/>
      <c r="AU755" t="s">
        <v>134</v>
      </c>
      <c r="AV755"/>
      <c r="AW755" t="s">
        <v>134</v>
      </c>
      <c r="AX755"/>
      <c r="AY755" t="s">
        <v>134</v>
      </c>
      <c r="AZ755"/>
      <c r="BA755">
        <f>VLOOKUP(A755,[1]ورقة2!A$3:X$1501,22,0)</f>
        <v>0</v>
      </c>
      <c r="BB755" s="232"/>
      <c r="BC755"/>
      <c r="BD755"/>
    </row>
    <row r="756" spans="1:56" x14ac:dyDescent="0.25">
      <c r="A756">
        <v>333067</v>
      </c>
      <c r="B756" s="125" t="s">
        <v>199</v>
      </c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 t="s">
        <v>134</v>
      </c>
      <c r="AQ756"/>
      <c r="AR756"/>
      <c r="AS756"/>
      <c r="AT756"/>
      <c r="AU756"/>
      <c r="AV756"/>
      <c r="AW756"/>
      <c r="AX756"/>
      <c r="AY756"/>
      <c r="AZ756"/>
      <c r="BA756">
        <f>VLOOKUP(A756,[1]ورقة2!A$3:X$1501,22,0)</f>
        <v>0</v>
      </c>
      <c r="BB756" s="232"/>
      <c r="BC756"/>
      <c r="BD756"/>
    </row>
    <row r="757" spans="1:56" x14ac:dyDescent="0.25">
      <c r="A757">
        <v>333069</v>
      </c>
      <c r="B757" s="125" t="s">
        <v>199</v>
      </c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 t="s">
        <v>134</v>
      </c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 t="s">
        <v>134</v>
      </c>
      <c r="AQ757" t="s">
        <v>134</v>
      </c>
      <c r="AR757"/>
      <c r="AS757" t="s">
        <v>134</v>
      </c>
      <c r="AT757"/>
      <c r="AU757" t="s">
        <v>133</v>
      </c>
      <c r="AV757"/>
      <c r="AW757"/>
      <c r="AX757"/>
      <c r="AY757"/>
      <c r="AZ757"/>
      <c r="BA757">
        <f>VLOOKUP(A757,[1]ورقة2!A$3:X$1501,22,0)</f>
        <v>0</v>
      </c>
      <c r="BB757" s="232"/>
      <c r="BC757"/>
      <c r="BD757"/>
    </row>
    <row r="758" spans="1:56" x14ac:dyDescent="0.25">
      <c r="A758">
        <v>333074</v>
      </c>
      <c r="B758" s="125" t="s">
        <v>199</v>
      </c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 t="s">
        <v>134</v>
      </c>
      <c r="AJ758"/>
      <c r="AK758"/>
      <c r="AL758" t="s">
        <v>134</v>
      </c>
      <c r="AM758"/>
      <c r="AN758"/>
      <c r="AO758"/>
      <c r="AP758" t="s">
        <v>133</v>
      </c>
      <c r="AQ758" t="s">
        <v>131</v>
      </c>
      <c r="AR758"/>
      <c r="AS758" t="s">
        <v>133</v>
      </c>
      <c r="AT758" t="s">
        <v>134</v>
      </c>
      <c r="AU758"/>
      <c r="AV758"/>
      <c r="AW758"/>
      <c r="AX758"/>
      <c r="AY758"/>
      <c r="AZ758"/>
      <c r="BA758">
        <f>VLOOKUP(A758,[1]ورقة2!A$3:X$1501,22,0)</f>
        <v>0</v>
      </c>
      <c r="BB758" s="232"/>
      <c r="BC758"/>
      <c r="BD758"/>
    </row>
    <row r="759" spans="1:56" x14ac:dyDescent="0.25">
      <c r="A759">
        <v>333080</v>
      </c>
      <c r="B759" s="125" t="s">
        <v>199</v>
      </c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 t="s">
        <v>134</v>
      </c>
      <c r="AJ759"/>
      <c r="AK759"/>
      <c r="AL759"/>
      <c r="AM759"/>
      <c r="AN759"/>
      <c r="AO759"/>
      <c r="AP759" t="s">
        <v>133</v>
      </c>
      <c r="AQ759" t="s">
        <v>133</v>
      </c>
      <c r="AR759"/>
      <c r="AS759"/>
      <c r="AT759"/>
      <c r="AU759"/>
      <c r="AV759"/>
      <c r="AW759"/>
      <c r="AX759"/>
      <c r="AY759" t="s">
        <v>133</v>
      </c>
      <c r="AZ759"/>
      <c r="BA759">
        <f>VLOOKUP(A759,[1]ورقة2!A$3:X$1501,22,0)</f>
        <v>0</v>
      </c>
      <c r="BB759" s="232"/>
      <c r="BC759"/>
      <c r="BD759"/>
    </row>
    <row r="760" spans="1:56" x14ac:dyDescent="0.25">
      <c r="A760" s="262">
        <v>333081</v>
      </c>
      <c r="B760" s="125" t="s">
        <v>199</v>
      </c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 t="s">
        <v>133</v>
      </c>
      <c r="AK760"/>
      <c r="AL760"/>
      <c r="AM760"/>
      <c r="AN760"/>
      <c r="AO760"/>
      <c r="AP760" t="s">
        <v>133</v>
      </c>
      <c r="AQ760"/>
      <c r="AR760" t="s">
        <v>133</v>
      </c>
      <c r="AS760"/>
      <c r="AT760"/>
      <c r="AU760" t="s">
        <v>133</v>
      </c>
      <c r="AV760" t="s">
        <v>133</v>
      </c>
      <c r="AW760" t="s">
        <v>133</v>
      </c>
      <c r="AX760"/>
      <c r="AY760"/>
      <c r="AZ760" t="s">
        <v>133</v>
      </c>
      <c r="BA760">
        <f>VLOOKUP(A760,[1]ورقة2!A$3:X$1501,22,0)</f>
        <v>0</v>
      </c>
      <c r="BB760" s="232"/>
      <c r="BC760"/>
      <c r="BD760"/>
    </row>
    <row r="761" spans="1:56" x14ac:dyDescent="0.25">
      <c r="A761">
        <v>333091</v>
      </c>
      <c r="B761" s="125" t="s">
        <v>199</v>
      </c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 t="s">
        <v>134</v>
      </c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 t="s">
        <v>134</v>
      </c>
      <c r="AU761" t="s">
        <v>133</v>
      </c>
      <c r="AV761"/>
      <c r="AW761" t="s">
        <v>131</v>
      </c>
      <c r="AX761"/>
      <c r="AY761" t="s">
        <v>131</v>
      </c>
      <c r="AZ761"/>
      <c r="BA761">
        <f>VLOOKUP(A761,[1]ورقة2!A$3:X$1501,22,0)</f>
        <v>0</v>
      </c>
      <c r="BB761" s="232"/>
      <c r="BC761"/>
      <c r="BD761"/>
    </row>
    <row r="762" spans="1:56" x14ac:dyDescent="0.25">
      <c r="A762">
        <v>333094</v>
      </c>
      <c r="B762" s="125" t="s">
        <v>199</v>
      </c>
      <c r="C762"/>
      <c r="D762"/>
      <c r="E762"/>
      <c r="F762"/>
      <c r="G762"/>
      <c r="H762"/>
      <c r="I762"/>
      <c r="J762"/>
      <c r="K762"/>
      <c r="L762"/>
      <c r="M762"/>
      <c r="N762"/>
      <c r="O762"/>
      <c r="P762" t="s">
        <v>133</v>
      </c>
      <c r="Q762"/>
      <c r="R762"/>
      <c r="S762"/>
      <c r="T762"/>
      <c r="U762"/>
      <c r="V762"/>
      <c r="W762" t="s">
        <v>131</v>
      </c>
      <c r="X762"/>
      <c r="Y762"/>
      <c r="Z762"/>
      <c r="AA762"/>
      <c r="AB762"/>
      <c r="AC762" t="s">
        <v>131</v>
      </c>
      <c r="AD762"/>
      <c r="AE762"/>
      <c r="AF762"/>
      <c r="AG762"/>
      <c r="AH762"/>
      <c r="AI762"/>
      <c r="AJ762"/>
      <c r="AK762"/>
      <c r="AL762"/>
      <c r="AM762"/>
      <c r="AN762"/>
      <c r="AO762" t="s">
        <v>134</v>
      </c>
      <c r="AP762" t="s">
        <v>133</v>
      </c>
      <c r="AQ762" t="s">
        <v>133</v>
      </c>
      <c r="AR762"/>
      <c r="AS762"/>
      <c r="AT762"/>
      <c r="AU762" t="s">
        <v>131</v>
      </c>
      <c r="AV762"/>
      <c r="AW762"/>
      <c r="AX762" t="s">
        <v>131</v>
      </c>
      <c r="AY762"/>
      <c r="AZ762"/>
      <c r="BA762">
        <f>VLOOKUP(A762,[1]ورقة2!A$3:X$1501,22,0)</f>
        <v>0</v>
      </c>
      <c r="BB762" s="232"/>
      <c r="BC762"/>
      <c r="BD762"/>
    </row>
    <row r="763" spans="1:56" x14ac:dyDescent="0.25">
      <c r="A763">
        <v>333096</v>
      </c>
      <c r="B763" s="125" t="s">
        <v>199</v>
      </c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 t="s">
        <v>134</v>
      </c>
      <c r="AQ763" t="s">
        <v>134</v>
      </c>
      <c r="AR763"/>
      <c r="AS763"/>
      <c r="AT763"/>
      <c r="AU763"/>
      <c r="AV763"/>
      <c r="AW763"/>
      <c r="AX763" t="s">
        <v>134</v>
      </c>
      <c r="AY763" t="s">
        <v>134</v>
      </c>
      <c r="AZ763"/>
      <c r="BA763">
        <f>VLOOKUP(A763,[1]ورقة2!A$3:X$1501,22,0)</f>
        <v>0</v>
      </c>
      <c r="BB763" s="232"/>
      <c r="BC763"/>
      <c r="BD763"/>
    </row>
    <row r="764" spans="1:56" x14ac:dyDescent="0.25">
      <c r="A764">
        <v>333110</v>
      </c>
      <c r="B764" s="125" t="s">
        <v>199</v>
      </c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 t="s">
        <v>134</v>
      </c>
      <c r="AQ764"/>
      <c r="AR764"/>
      <c r="AS764"/>
      <c r="AT764"/>
      <c r="AU764"/>
      <c r="AV764"/>
      <c r="AW764"/>
      <c r="AX764"/>
      <c r="AY764"/>
      <c r="AZ764"/>
      <c r="BA764">
        <f>VLOOKUP(A764,[1]ورقة2!A$3:X$1501,22,0)</f>
        <v>0</v>
      </c>
      <c r="BB764" s="232"/>
      <c r="BC764"/>
      <c r="BD764"/>
    </row>
    <row r="765" spans="1:56" x14ac:dyDescent="0.25">
      <c r="A765">
        <v>333112</v>
      </c>
      <c r="B765" s="125" t="s">
        <v>199</v>
      </c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 t="s">
        <v>133</v>
      </c>
      <c r="AV765" t="s">
        <v>131</v>
      </c>
      <c r="AW765" t="s">
        <v>133</v>
      </c>
      <c r="AX765" t="s">
        <v>133</v>
      </c>
      <c r="AY765" t="s">
        <v>131</v>
      </c>
      <c r="AZ765" t="s">
        <v>131</v>
      </c>
      <c r="BA765">
        <f>VLOOKUP(A765,[1]ورقة2!A$3:X$1501,22,0)</f>
        <v>0</v>
      </c>
      <c r="BB765" s="232"/>
      <c r="BC765"/>
      <c r="BD765"/>
    </row>
    <row r="766" spans="1:56" x14ac:dyDescent="0.25">
      <c r="A766">
        <v>333116</v>
      </c>
      <c r="B766" s="125" t="s">
        <v>199</v>
      </c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 t="s">
        <v>131</v>
      </c>
      <c r="AS766"/>
      <c r="AT766"/>
      <c r="AU766" t="s">
        <v>131</v>
      </c>
      <c r="AV766"/>
      <c r="AW766"/>
      <c r="AX766"/>
      <c r="AY766"/>
      <c r="AZ766" t="s">
        <v>131</v>
      </c>
      <c r="BA766">
        <f>VLOOKUP(A766,[1]ورقة2!A$3:X$1501,22,0)</f>
        <v>0</v>
      </c>
      <c r="BB766" s="232"/>
      <c r="BC766"/>
      <c r="BD766"/>
    </row>
    <row r="767" spans="1:56" x14ac:dyDescent="0.25">
      <c r="A767">
        <v>333119</v>
      </c>
      <c r="B767" s="125" t="s">
        <v>199</v>
      </c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 t="s">
        <v>133</v>
      </c>
      <c r="AN767"/>
      <c r="AO767"/>
      <c r="AP767" t="s">
        <v>133</v>
      </c>
      <c r="AQ767"/>
      <c r="AR767"/>
      <c r="AS767"/>
      <c r="AT767" t="s">
        <v>134</v>
      </c>
      <c r="AU767"/>
      <c r="AV767"/>
      <c r="AW767"/>
      <c r="AX767"/>
      <c r="AY767" t="s">
        <v>134</v>
      </c>
      <c r="AZ767"/>
      <c r="BA767">
        <f>VLOOKUP(A767,[1]ورقة2!A$3:X$1501,22,0)</f>
        <v>0</v>
      </c>
      <c r="BB767" s="232"/>
      <c r="BC767"/>
      <c r="BD767"/>
    </row>
    <row r="768" spans="1:56" x14ac:dyDescent="0.25">
      <c r="A768">
        <v>333133</v>
      </c>
      <c r="B768" s="125" t="s">
        <v>199</v>
      </c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 t="s">
        <v>134</v>
      </c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 t="s">
        <v>134</v>
      </c>
      <c r="AL768"/>
      <c r="AM768"/>
      <c r="AN768"/>
      <c r="AO768"/>
      <c r="AP768"/>
      <c r="AQ768" t="s">
        <v>134</v>
      </c>
      <c r="AR768"/>
      <c r="AS768"/>
      <c r="AT768" t="s">
        <v>134</v>
      </c>
      <c r="AU768"/>
      <c r="AV768"/>
      <c r="AW768"/>
      <c r="AX768"/>
      <c r="AY768" t="s">
        <v>134</v>
      </c>
      <c r="AZ768" t="s">
        <v>134</v>
      </c>
      <c r="BA768">
        <f>VLOOKUP(A768,[1]ورقة2!A$3:X$1501,22,0)</f>
        <v>0</v>
      </c>
      <c r="BB768" s="232"/>
      <c r="BC768"/>
      <c r="BD768"/>
    </row>
    <row r="769" spans="1:56" x14ac:dyDescent="0.25">
      <c r="A769" s="233">
        <v>333140</v>
      </c>
      <c r="B769" s="125" t="s">
        <v>199</v>
      </c>
      <c r="C769" s="233"/>
      <c r="D769" s="233"/>
      <c r="E769" s="233"/>
      <c r="F769" s="233"/>
      <c r="G769" s="233"/>
      <c r="H769" s="233"/>
      <c r="I769" s="233"/>
      <c r="J769" s="233"/>
      <c r="K769" s="233"/>
      <c r="L769" s="233"/>
      <c r="M769" s="233"/>
      <c r="N769" s="233"/>
      <c r="O769" s="233"/>
      <c r="P769" s="233"/>
      <c r="Q769" s="233"/>
      <c r="R769" s="233"/>
      <c r="S769" s="233"/>
      <c r="T769" s="233"/>
      <c r="U769" s="233"/>
      <c r="V769" s="233"/>
      <c r="W769" s="233"/>
      <c r="X769" s="233"/>
      <c r="Y769" s="233"/>
      <c r="Z769" s="233"/>
      <c r="AA769" s="233"/>
      <c r="AB769" s="233"/>
      <c r="AC769" s="233"/>
      <c r="AD769" s="233"/>
      <c r="AE769" s="233"/>
      <c r="AF769" s="233"/>
      <c r="AG769" s="233"/>
      <c r="AH769" s="233"/>
      <c r="AI769" s="233"/>
      <c r="AJ769" s="233"/>
      <c r="AK769" s="233"/>
      <c r="AL769" s="233"/>
      <c r="AM769" s="233"/>
      <c r="AN769" s="233"/>
      <c r="AO769" s="233"/>
      <c r="AP769" s="233"/>
      <c r="AQ769" s="233" t="s">
        <v>200</v>
      </c>
      <c r="AR769" s="233"/>
      <c r="AS769" s="233"/>
      <c r="AT769" s="233"/>
      <c r="AU769" s="233" t="s">
        <v>200</v>
      </c>
      <c r="AV769" s="233"/>
      <c r="AW769" s="233" t="s">
        <v>200</v>
      </c>
      <c r="AX769" s="233" t="s">
        <v>200</v>
      </c>
      <c r="AY769" s="233" t="s">
        <v>200</v>
      </c>
      <c r="AZ769" s="233" t="s">
        <v>200</v>
      </c>
      <c r="BA769">
        <f>VLOOKUP(A769,[1]ورقة2!A$3:X$1501,22,0)</f>
        <v>0</v>
      </c>
      <c r="BB769" s="232"/>
      <c r="BC769"/>
      <c r="BD769"/>
    </row>
    <row r="770" spans="1:56" x14ac:dyDescent="0.25">
      <c r="A770">
        <v>333144</v>
      </c>
      <c r="B770" s="125" t="s">
        <v>199</v>
      </c>
      <c r="C770"/>
      <c r="D770"/>
      <c r="E770"/>
      <c r="F770"/>
      <c r="G770"/>
      <c r="H770"/>
      <c r="I770"/>
      <c r="J770"/>
      <c r="K770"/>
      <c r="L770"/>
      <c r="M770"/>
      <c r="N770"/>
      <c r="O770" t="s">
        <v>134</v>
      </c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 t="s">
        <v>134</v>
      </c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 t="s">
        <v>134</v>
      </c>
      <c r="AZ770"/>
      <c r="BA770">
        <f>VLOOKUP(A770,[1]ورقة2!A$3:X$1501,22,0)</f>
        <v>0</v>
      </c>
      <c r="BB770" s="232"/>
      <c r="BC770"/>
      <c r="BD770"/>
    </row>
    <row r="771" spans="1:56" x14ac:dyDescent="0.25">
      <c r="A771">
        <v>333172</v>
      </c>
      <c r="B771" s="125" t="s">
        <v>199</v>
      </c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 t="s">
        <v>200</v>
      </c>
      <c r="AJ771"/>
      <c r="AK771"/>
      <c r="AL771"/>
      <c r="AM771"/>
      <c r="AN771"/>
      <c r="AO771"/>
      <c r="AP771" t="s">
        <v>200</v>
      </c>
      <c r="AQ771"/>
      <c r="AR771"/>
      <c r="AS771"/>
      <c r="AT771"/>
      <c r="AU771"/>
      <c r="AV771"/>
      <c r="AW771"/>
      <c r="AX771"/>
      <c r="AY771" t="s">
        <v>200</v>
      </c>
      <c r="AZ771"/>
      <c r="BA771" t="str">
        <f>VLOOKUP(A771,[1]ورقة2!A$3:X$1501,22,0)</f>
        <v>مستنفذ بنتيجة الفصل الأول للعام 2022-2023</v>
      </c>
      <c r="BB771" s="232"/>
      <c r="BC771"/>
      <c r="BD771"/>
    </row>
    <row r="772" spans="1:56" x14ac:dyDescent="0.25">
      <c r="A772">
        <v>333196</v>
      </c>
      <c r="B772" s="125" t="s">
        <v>199</v>
      </c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 t="s">
        <v>134</v>
      </c>
      <c r="AQ772" t="s">
        <v>134</v>
      </c>
      <c r="AR772"/>
      <c r="AS772"/>
      <c r="AT772"/>
      <c r="AU772"/>
      <c r="AV772"/>
      <c r="AW772"/>
      <c r="AX772"/>
      <c r="AY772" t="s">
        <v>133</v>
      </c>
      <c r="AZ772"/>
      <c r="BA772">
        <f>VLOOKUP(A772,[1]ورقة2!A$3:X$1501,22,0)</f>
        <v>0</v>
      </c>
      <c r="BB772" s="232"/>
      <c r="BC772"/>
      <c r="BD772"/>
    </row>
    <row r="773" spans="1:56" x14ac:dyDescent="0.25">
      <c r="A773">
        <v>333217</v>
      </c>
      <c r="B773" s="125" t="s">
        <v>199</v>
      </c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 t="s">
        <v>200</v>
      </c>
      <c r="AH773"/>
      <c r="AI773"/>
      <c r="AJ773"/>
      <c r="AK773" t="s">
        <v>200</v>
      </c>
      <c r="AL773"/>
      <c r="AM773"/>
      <c r="AN773"/>
      <c r="AO773"/>
      <c r="AP773" t="s">
        <v>200</v>
      </c>
      <c r="AQ773" t="s">
        <v>200</v>
      </c>
      <c r="AR773"/>
      <c r="AS773"/>
      <c r="AT773"/>
      <c r="AU773"/>
      <c r="AV773" t="s">
        <v>200</v>
      </c>
      <c r="AW773" t="s">
        <v>200</v>
      </c>
      <c r="AX773" t="s">
        <v>200</v>
      </c>
      <c r="AY773"/>
      <c r="AZ773"/>
      <c r="BA773" t="str">
        <f>VLOOKUP(A773,[1]ورقة2!A$3:X$1501,22,0)</f>
        <v>مستنفذ بنتيجة الفصل الأول للعام 2021-2022</v>
      </c>
      <c r="BB773" s="232"/>
      <c r="BC773"/>
      <c r="BD773"/>
    </row>
    <row r="774" spans="1:56" x14ac:dyDescent="0.25">
      <c r="A774">
        <v>333238</v>
      </c>
      <c r="B774" s="125" t="s">
        <v>199</v>
      </c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 t="s">
        <v>131</v>
      </c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>
        <f>VLOOKUP(A774,[1]ورقة2!A$3:X$1501,22,0)</f>
        <v>0</v>
      </c>
      <c r="BB774" s="232"/>
      <c r="BC774"/>
      <c r="BD774"/>
    </row>
    <row r="775" spans="1:56" x14ac:dyDescent="0.25">
      <c r="A775">
        <v>333239</v>
      </c>
      <c r="B775" s="125" t="s">
        <v>199</v>
      </c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 t="s">
        <v>134</v>
      </c>
      <c r="AH775"/>
      <c r="AI775"/>
      <c r="AJ775"/>
      <c r="AK775"/>
      <c r="AL775"/>
      <c r="AM775"/>
      <c r="AN775"/>
      <c r="AO775"/>
      <c r="AP775"/>
      <c r="AQ775" t="s">
        <v>134</v>
      </c>
      <c r="AR775"/>
      <c r="AS775"/>
      <c r="AT775"/>
      <c r="AU775"/>
      <c r="AV775"/>
      <c r="AW775"/>
      <c r="AX775"/>
      <c r="AY775" t="s">
        <v>134</v>
      </c>
      <c r="AZ775"/>
      <c r="BA775">
        <f>VLOOKUP(A775,[1]ورقة2!A$3:X$1501,22,0)</f>
        <v>0</v>
      </c>
      <c r="BB775" s="232"/>
      <c r="BC775"/>
      <c r="BD775"/>
    </row>
    <row r="776" spans="1:56" x14ac:dyDescent="0.25">
      <c r="A776">
        <v>333240</v>
      </c>
      <c r="B776" s="125" t="s">
        <v>199</v>
      </c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 t="s">
        <v>134</v>
      </c>
      <c r="AH776"/>
      <c r="AI776"/>
      <c r="AJ776" t="s">
        <v>134</v>
      </c>
      <c r="AK776"/>
      <c r="AL776"/>
      <c r="AM776"/>
      <c r="AN776"/>
      <c r="AO776"/>
      <c r="AP776"/>
      <c r="AQ776" t="s">
        <v>134</v>
      </c>
      <c r="AR776"/>
      <c r="AS776"/>
      <c r="AT776"/>
      <c r="AU776"/>
      <c r="AV776"/>
      <c r="AW776"/>
      <c r="AX776"/>
      <c r="AY776"/>
      <c r="AZ776"/>
      <c r="BA776">
        <f>VLOOKUP(A776,[1]ورقة2!A$3:X$1501,22,0)</f>
        <v>0</v>
      </c>
      <c r="BB776" s="232"/>
      <c r="BC776"/>
      <c r="BD776"/>
    </row>
    <row r="777" spans="1:56" x14ac:dyDescent="0.25">
      <c r="A777">
        <v>333258</v>
      </c>
      <c r="B777" s="125" t="s">
        <v>199</v>
      </c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 t="s">
        <v>134</v>
      </c>
      <c r="AH777"/>
      <c r="AI777"/>
      <c r="AJ777"/>
      <c r="AK777"/>
      <c r="AL777"/>
      <c r="AM777" t="s">
        <v>134</v>
      </c>
      <c r="AN777"/>
      <c r="AO777"/>
      <c r="AP777" t="s">
        <v>133</v>
      </c>
      <c r="AQ777"/>
      <c r="AR777"/>
      <c r="AS777"/>
      <c r="AT777"/>
      <c r="AU777"/>
      <c r="AV777" t="s">
        <v>133</v>
      </c>
      <c r="AW777"/>
      <c r="AX777" t="s">
        <v>134</v>
      </c>
      <c r="AY777" t="s">
        <v>134</v>
      </c>
      <c r="AZ777" t="s">
        <v>133</v>
      </c>
      <c r="BA777">
        <f>VLOOKUP(A777,[1]ورقة2!A$3:X$1501,22,0)</f>
        <v>0</v>
      </c>
      <c r="BB777" s="232"/>
      <c r="BC777"/>
      <c r="BD777"/>
    </row>
    <row r="778" spans="1:56" x14ac:dyDescent="0.25">
      <c r="A778">
        <v>333262</v>
      </c>
      <c r="B778" s="125" t="s">
        <v>199</v>
      </c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 t="s">
        <v>134</v>
      </c>
      <c r="AN778"/>
      <c r="AO778"/>
      <c r="AP778"/>
      <c r="AQ778"/>
      <c r="AR778"/>
      <c r="AS778"/>
      <c r="AT778"/>
      <c r="AU778"/>
      <c r="AV778"/>
      <c r="AW778"/>
      <c r="AX778"/>
      <c r="AY778" t="s">
        <v>134</v>
      </c>
      <c r="AZ778"/>
      <c r="BA778">
        <f>VLOOKUP(A778,[1]ورقة2!A$3:X$1501,22,0)</f>
        <v>0</v>
      </c>
      <c r="BB778" s="232"/>
      <c r="BC778"/>
      <c r="BD778"/>
    </row>
    <row r="779" spans="1:56" x14ac:dyDescent="0.25">
      <c r="A779">
        <v>333264</v>
      </c>
      <c r="B779" s="125" t="s">
        <v>199</v>
      </c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 t="s">
        <v>134</v>
      </c>
      <c r="AR779"/>
      <c r="AS779"/>
      <c r="AT779"/>
      <c r="AU779"/>
      <c r="AV779"/>
      <c r="AW779"/>
      <c r="AX779"/>
      <c r="AY779"/>
      <c r="AZ779"/>
      <c r="BA779">
        <f>VLOOKUP(A779,[1]ورقة2!A$3:X$1501,22,0)</f>
        <v>0</v>
      </c>
      <c r="BB779" s="232"/>
      <c r="BC779"/>
      <c r="BD779"/>
    </row>
    <row r="780" spans="1:56" x14ac:dyDescent="0.25">
      <c r="A780">
        <v>333269</v>
      </c>
      <c r="B780" s="125" t="s">
        <v>199</v>
      </c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 t="s">
        <v>133</v>
      </c>
      <c r="AW780" t="s">
        <v>133</v>
      </c>
      <c r="AX780" t="s">
        <v>133</v>
      </c>
      <c r="AY780"/>
      <c r="AZ780" t="s">
        <v>133</v>
      </c>
      <c r="BA780" t="str">
        <f>VLOOKUP(A780,[1]ورقة2!A$3:X$1501,22,0)</f>
        <v>إعادة تسجيل من الفصل الأول 22-23</v>
      </c>
      <c r="BB780" s="232"/>
      <c r="BC780"/>
      <c r="BD780"/>
    </row>
    <row r="781" spans="1:56" x14ac:dyDescent="0.25">
      <c r="A781">
        <v>333275</v>
      </c>
      <c r="B781" s="125" t="s">
        <v>199</v>
      </c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 t="s">
        <v>133</v>
      </c>
      <c r="AI781"/>
      <c r="AJ781"/>
      <c r="AK781"/>
      <c r="AL781"/>
      <c r="AM781" t="s">
        <v>134</v>
      </c>
      <c r="AN781"/>
      <c r="AO781"/>
      <c r="AP781" t="s">
        <v>134</v>
      </c>
      <c r="AQ781" t="s">
        <v>134</v>
      </c>
      <c r="AR781"/>
      <c r="AS781" t="s">
        <v>133</v>
      </c>
      <c r="AT781" t="s">
        <v>134</v>
      </c>
      <c r="AU781"/>
      <c r="AV781"/>
      <c r="AW781"/>
      <c r="AX781" t="s">
        <v>134</v>
      </c>
      <c r="AY781" t="s">
        <v>134</v>
      </c>
      <c r="AZ781"/>
      <c r="BA781">
        <f>VLOOKUP(A781,[1]ورقة2!A$3:X$1501,22,0)</f>
        <v>0</v>
      </c>
      <c r="BB781" s="232"/>
      <c r="BC781"/>
      <c r="BD781"/>
    </row>
    <row r="782" spans="1:56" x14ac:dyDescent="0.25">
      <c r="A782">
        <v>333281</v>
      </c>
      <c r="B782" s="125" t="s">
        <v>199</v>
      </c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 t="s">
        <v>134</v>
      </c>
      <c r="AZ782"/>
      <c r="BA782">
        <f>VLOOKUP(A782,[1]ورقة2!A$3:X$1501,22,0)</f>
        <v>0</v>
      </c>
      <c r="BB782" s="232"/>
      <c r="BC782"/>
      <c r="BD782"/>
    </row>
    <row r="783" spans="1:56" x14ac:dyDescent="0.25">
      <c r="A783">
        <v>333285</v>
      </c>
      <c r="B783" s="125" t="s">
        <v>199</v>
      </c>
      <c r="C783"/>
      <c r="D783"/>
      <c r="E783"/>
      <c r="F783"/>
      <c r="G783"/>
      <c r="H783"/>
      <c r="I783"/>
      <c r="J783"/>
      <c r="K783"/>
      <c r="L783"/>
      <c r="M783"/>
      <c r="N783"/>
      <c r="O783" t="s">
        <v>133</v>
      </c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 t="s">
        <v>133</v>
      </c>
      <c r="AQ783" t="s">
        <v>133</v>
      </c>
      <c r="AR783"/>
      <c r="AS783"/>
      <c r="AT783"/>
      <c r="AU783"/>
      <c r="AV783"/>
      <c r="AW783"/>
      <c r="AX783"/>
      <c r="AY783"/>
      <c r="AZ783" t="s">
        <v>131</v>
      </c>
      <c r="BA783">
        <f>VLOOKUP(A783,[1]ورقة2!A$3:X$1501,22,0)</f>
        <v>0</v>
      </c>
      <c r="BB783" s="232"/>
      <c r="BC783"/>
      <c r="BD783"/>
    </row>
    <row r="784" spans="1:56" x14ac:dyDescent="0.25">
      <c r="A784">
        <v>333289</v>
      </c>
      <c r="B784" s="125" t="s">
        <v>199</v>
      </c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 t="s">
        <v>134</v>
      </c>
      <c r="AJ784"/>
      <c r="AK784"/>
      <c r="AL784" t="s">
        <v>134</v>
      </c>
      <c r="AM784"/>
      <c r="AN784"/>
      <c r="AO784"/>
      <c r="AP784"/>
      <c r="AQ784"/>
      <c r="AR784"/>
      <c r="AS784"/>
      <c r="AT784"/>
      <c r="AU784"/>
      <c r="AV784"/>
      <c r="AW784"/>
      <c r="AX784" t="s">
        <v>134</v>
      </c>
      <c r="AY784"/>
      <c r="AZ784"/>
      <c r="BA784">
        <f>VLOOKUP(A784,[1]ورقة2!A$3:X$1501,22,0)</f>
        <v>0</v>
      </c>
      <c r="BB784" s="232"/>
      <c r="BC784"/>
      <c r="BD784"/>
    </row>
    <row r="785" spans="1:59" x14ac:dyDescent="0.25">
      <c r="A785">
        <v>333290</v>
      </c>
      <c r="B785" s="125" t="s">
        <v>199</v>
      </c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 t="s">
        <v>134</v>
      </c>
      <c r="AH785"/>
      <c r="AI785"/>
      <c r="AJ785"/>
      <c r="AK785"/>
      <c r="AL785"/>
      <c r="AM785"/>
      <c r="AN785"/>
      <c r="AO785"/>
      <c r="AP785" t="s">
        <v>133</v>
      </c>
      <c r="AQ785" t="s">
        <v>133</v>
      </c>
      <c r="AR785"/>
      <c r="AS785" t="s">
        <v>133</v>
      </c>
      <c r="AT785"/>
      <c r="AU785"/>
      <c r="AV785"/>
      <c r="AW785" t="s">
        <v>133</v>
      </c>
      <c r="AX785"/>
      <c r="AY785" t="s">
        <v>133</v>
      </c>
      <c r="AZ785" t="s">
        <v>133</v>
      </c>
      <c r="BA785">
        <f>VLOOKUP(A785,[1]ورقة2!A$3:X$1501,22,0)</f>
        <v>0</v>
      </c>
      <c r="BB785" s="232"/>
      <c r="BC785"/>
      <c r="BD785"/>
    </row>
    <row r="786" spans="1:59" x14ac:dyDescent="0.25">
      <c r="A786">
        <v>333294</v>
      </c>
      <c r="B786" s="125" t="s">
        <v>199</v>
      </c>
      <c r="C786"/>
      <c r="D786"/>
      <c r="E786"/>
      <c r="F786"/>
      <c r="G786"/>
      <c r="H786"/>
      <c r="I786"/>
      <c r="J786"/>
      <c r="K786"/>
      <c r="L786"/>
      <c r="M786"/>
      <c r="N786"/>
      <c r="O786"/>
      <c r="P786" t="s">
        <v>134</v>
      </c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 t="s">
        <v>134</v>
      </c>
      <c r="AR786"/>
      <c r="AS786"/>
      <c r="AT786"/>
      <c r="AU786"/>
      <c r="AV786" t="s">
        <v>134</v>
      </c>
      <c r="AW786" t="s">
        <v>134</v>
      </c>
      <c r="AX786"/>
      <c r="AY786" t="s">
        <v>134</v>
      </c>
      <c r="AZ786"/>
      <c r="BA786">
        <f>VLOOKUP(A786,[1]ورقة2!A$3:X$1501,22,0)</f>
        <v>0</v>
      </c>
      <c r="BB786" s="232"/>
      <c r="BC786"/>
      <c r="BD786"/>
    </row>
    <row r="787" spans="1:59" x14ac:dyDescent="0.25">
      <c r="A787">
        <v>333301</v>
      </c>
      <c r="B787" s="125" t="s">
        <v>199</v>
      </c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 t="s">
        <v>133</v>
      </c>
      <c r="AN787"/>
      <c r="AO787"/>
      <c r="AP787" t="s">
        <v>133</v>
      </c>
      <c r="AQ787" t="s">
        <v>131</v>
      </c>
      <c r="AR787"/>
      <c r="AS787"/>
      <c r="AT787"/>
      <c r="AU787" t="s">
        <v>133</v>
      </c>
      <c r="AV787" t="s">
        <v>134</v>
      </c>
      <c r="AW787" t="s">
        <v>131</v>
      </c>
      <c r="AX787" t="s">
        <v>133</v>
      </c>
      <c r="AY787" t="s">
        <v>131</v>
      </c>
      <c r="AZ787"/>
      <c r="BA787">
        <f>VLOOKUP(A787,[1]ورقة2!A$3:X$1501,22,0)</f>
        <v>0</v>
      </c>
      <c r="BB787" s="232"/>
      <c r="BC787"/>
      <c r="BD787"/>
    </row>
    <row r="788" spans="1:59" x14ac:dyDescent="0.25">
      <c r="A788">
        <v>333307</v>
      </c>
      <c r="B788" s="125" t="s">
        <v>199</v>
      </c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 t="s">
        <v>200</v>
      </c>
      <c r="AR788"/>
      <c r="AS788"/>
      <c r="AT788"/>
      <c r="AU788"/>
      <c r="AV788"/>
      <c r="AW788"/>
      <c r="AX788"/>
      <c r="AY788"/>
      <c r="AZ788"/>
      <c r="BA788" t="str">
        <f>VLOOKUP(A788,[1]ورقة2!A$3:X$1501,22,0)</f>
        <v>مستنفذ بنتيجة الفصل الأول للعام 2022-2023</v>
      </c>
      <c r="BB788" s="232"/>
      <c r="BC788"/>
      <c r="BD788"/>
    </row>
    <row r="789" spans="1:59" x14ac:dyDescent="0.25">
      <c r="A789">
        <v>333318</v>
      </c>
      <c r="B789" s="125" t="s">
        <v>199</v>
      </c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 t="s">
        <v>134</v>
      </c>
      <c r="AU789"/>
      <c r="AV789"/>
      <c r="AW789"/>
      <c r="AX789"/>
      <c r="AY789" t="s">
        <v>134</v>
      </c>
      <c r="AZ789"/>
      <c r="BA789">
        <f>VLOOKUP(A789,[1]ورقة2!A$3:X$1501,22,0)</f>
        <v>0</v>
      </c>
      <c r="BB789" s="232"/>
      <c r="BC789"/>
      <c r="BD789"/>
    </row>
    <row r="790" spans="1:59" x14ac:dyDescent="0.25">
      <c r="A790">
        <v>333325</v>
      </c>
      <c r="B790" s="125" t="s">
        <v>199</v>
      </c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 t="s">
        <v>134</v>
      </c>
      <c r="AH790"/>
      <c r="AI790"/>
      <c r="AJ790"/>
      <c r="AK790"/>
      <c r="AL790"/>
      <c r="AM790"/>
      <c r="AN790"/>
      <c r="AO790"/>
      <c r="AP790" t="s">
        <v>134</v>
      </c>
      <c r="AQ790"/>
      <c r="AR790"/>
      <c r="AS790"/>
      <c r="AT790" t="s">
        <v>134</v>
      </c>
      <c r="AU790"/>
      <c r="AV790"/>
      <c r="AW790"/>
      <c r="AX790"/>
      <c r="AY790" t="s">
        <v>134</v>
      </c>
      <c r="AZ790"/>
      <c r="BA790">
        <f>VLOOKUP(A790,[1]ورقة2!A$3:X$1501,22,0)</f>
        <v>0</v>
      </c>
      <c r="BB790" s="232"/>
      <c r="BC790"/>
      <c r="BD790"/>
    </row>
    <row r="791" spans="1:59" x14ac:dyDescent="0.25">
      <c r="A791">
        <v>333329</v>
      </c>
      <c r="B791" s="125" t="s">
        <v>199</v>
      </c>
      <c r="C791"/>
      <c r="D791"/>
      <c r="E791"/>
      <c r="F791"/>
      <c r="G791"/>
      <c r="H791"/>
      <c r="I791" t="s">
        <v>133</v>
      </c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>
        <f>VLOOKUP(A791,[1]ورقة2!A$3:X$1501,22,0)</f>
        <v>0</v>
      </c>
      <c r="BB791" s="232"/>
      <c r="BC791"/>
      <c r="BD791"/>
    </row>
    <row r="792" spans="1:59" x14ac:dyDescent="0.25">
      <c r="A792">
        <v>333332</v>
      </c>
      <c r="B792" s="125" t="s">
        <v>199</v>
      </c>
      <c r="C792"/>
      <c r="D792"/>
      <c r="E792"/>
      <c r="F792"/>
      <c r="G792"/>
      <c r="H792"/>
      <c r="I792"/>
      <c r="J792"/>
      <c r="K792"/>
      <c r="L792"/>
      <c r="M792"/>
      <c r="N792"/>
      <c r="O792" t="s">
        <v>134</v>
      </c>
      <c r="P792" t="s">
        <v>134</v>
      </c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 t="s">
        <v>134</v>
      </c>
      <c r="AP792"/>
      <c r="AQ792"/>
      <c r="AR792"/>
      <c r="AS792"/>
      <c r="AT792"/>
      <c r="AU792"/>
      <c r="AV792"/>
      <c r="AW792"/>
      <c r="AX792"/>
      <c r="AY792"/>
      <c r="AZ792"/>
      <c r="BA792">
        <f>VLOOKUP(A792,[1]ورقة2!A$3:X$1501,22,0)</f>
        <v>0</v>
      </c>
      <c r="BB792" s="232"/>
      <c r="BC792"/>
      <c r="BD792"/>
    </row>
    <row r="793" spans="1:59" x14ac:dyDescent="0.25">
      <c r="A793">
        <v>333348</v>
      </c>
      <c r="B793" s="125" t="s">
        <v>199</v>
      </c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 t="s">
        <v>133</v>
      </c>
      <c r="AL793"/>
      <c r="AM793"/>
      <c r="AN793"/>
      <c r="AO793"/>
      <c r="AP793" t="s">
        <v>133</v>
      </c>
      <c r="AQ793" t="s">
        <v>133</v>
      </c>
      <c r="AR793"/>
      <c r="AS793"/>
      <c r="AT793" t="s">
        <v>133</v>
      </c>
      <c r="AU793"/>
      <c r="AV793" t="s">
        <v>133</v>
      </c>
      <c r="AW793"/>
      <c r="AX793"/>
      <c r="AY793"/>
      <c r="AZ793"/>
      <c r="BA793">
        <f>VLOOKUP(A793,[1]ورقة2!A$3:X$1501,22,0)</f>
        <v>0</v>
      </c>
      <c r="BB793" s="232"/>
      <c r="BC793"/>
      <c r="BD793"/>
    </row>
    <row r="794" spans="1:59" x14ac:dyDescent="0.25">
      <c r="A794">
        <v>333354</v>
      </c>
      <c r="B794" s="125" t="s">
        <v>199</v>
      </c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 t="s">
        <v>134</v>
      </c>
      <c r="AQ794"/>
      <c r="AR794"/>
      <c r="AS794"/>
      <c r="AT794"/>
      <c r="AU794"/>
      <c r="AV794"/>
      <c r="AW794"/>
      <c r="AX794"/>
      <c r="AY794" t="s">
        <v>134</v>
      </c>
      <c r="AZ794"/>
      <c r="BA794">
        <f>VLOOKUP(A794,[1]ورقة2!A$3:X$1501,22,0)</f>
        <v>0</v>
      </c>
      <c r="BB794" s="232"/>
      <c r="BC794"/>
      <c r="BD794"/>
    </row>
    <row r="795" spans="1:59" x14ac:dyDescent="0.25">
      <c r="A795">
        <v>333375</v>
      </c>
      <c r="B795" s="125" t="s">
        <v>199</v>
      </c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 t="s">
        <v>134</v>
      </c>
      <c r="AR795"/>
      <c r="AS795"/>
      <c r="AT795"/>
      <c r="AU795"/>
      <c r="AV795"/>
      <c r="AW795"/>
      <c r="AX795"/>
      <c r="AY795"/>
      <c r="AZ795"/>
      <c r="BA795">
        <f>VLOOKUP(A795,[1]ورقة2!A$3:X$1501,22,0)</f>
        <v>0</v>
      </c>
      <c r="BB795" s="232"/>
      <c r="BC795"/>
      <c r="BD795"/>
    </row>
    <row r="796" spans="1:59" x14ac:dyDescent="0.25">
      <c r="A796">
        <v>333382</v>
      </c>
      <c r="B796" s="125" t="s">
        <v>199</v>
      </c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 t="s">
        <v>134</v>
      </c>
      <c r="AR796"/>
      <c r="AS796"/>
      <c r="AT796"/>
      <c r="AU796"/>
      <c r="AV796"/>
      <c r="AW796"/>
      <c r="AX796"/>
      <c r="AY796"/>
      <c r="AZ796"/>
      <c r="BA796">
        <f>VLOOKUP(A796,[1]ورقة2!A$3:X$1501,22,0)</f>
        <v>0</v>
      </c>
      <c r="BB796" s="232"/>
      <c r="BC796"/>
      <c r="BD796"/>
    </row>
    <row r="797" spans="1:59" x14ac:dyDescent="0.25">
      <c r="A797">
        <v>333391</v>
      </c>
      <c r="B797" s="125" t="s">
        <v>199</v>
      </c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 t="s">
        <v>131</v>
      </c>
      <c r="AI797"/>
      <c r="AJ797"/>
      <c r="AK797"/>
      <c r="AL797"/>
      <c r="AM797"/>
      <c r="AN797"/>
      <c r="AO797"/>
      <c r="AP797"/>
      <c r="AQ797" t="s">
        <v>134</v>
      </c>
      <c r="AR797"/>
      <c r="AS797"/>
      <c r="AT797"/>
      <c r="AU797"/>
      <c r="AV797"/>
      <c r="AW797"/>
      <c r="AX797"/>
      <c r="AY797"/>
      <c r="AZ797"/>
      <c r="BA797">
        <f>VLOOKUP(A797,[1]ورقة2!A$3:X$1501,22,0)</f>
        <v>0</v>
      </c>
      <c r="BB797" s="240"/>
      <c r="BC797" s="240"/>
      <c r="BD797" s="240"/>
      <c r="BE797" s="240"/>
      <c r="BF797" s="240"/>
      <c r="BG797" s="240"/>
    </row>
    <row r="798" spans="1:59" x14ac:dyDescent="0.25">
      <c r="A798">
        <v>333416</v>
      </c>
      <c r="B798" s="125" t="s">
        <v>199</v>
      </c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 t="s">
        <v>200</v>
      </c>
      <c r="AM798"/>
      <c r="AN798"/>
      <c r="AO798"/>
      <c r="AP798"/>
      <c r="AQ798"/>
      <c r="AR798"/>
      <c r="AS798"/>
      <c r="AT798"/>
      <c r="AU798" t="s">
        <v>200</v>
      </c>
      <c r="AV798"/>
      <c r="AW798" t="s">
        <v>200</v>
      </c>
      <c r="AX798" t="s">
        <v>200</v>
      </c>
      <c r="AY798" t="s">
        <v>200</v>
      </c>
      <c r="AZ798" t="s">
        <v>200</v>
      </c>
      <c r="BA798" t="str">
        <f>VLOOKUP(A798,[1]ورقة2!A$3:X$1501,22,0)</f>
        <v>مستنفذ بنتيجة الفصل الثاني للعام 2020-2021</v>
      </c>
      <c r="BB798" s="232"/>
      <c r="BC798"/>
      <c r="BD798"/>
    </row>
    <row r="799" spans="1:59" x14ac:dyDescent="0.25">
      <c r="A799">
        <v>333417</v>
      </c>
      <c r="B799" s="125" t="s">
        <v>199</v>
      </c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 t="s">
        <v>134</v>
      </c>
      <c r="AK799"/>
      <c r="AL799"/>
      <c r="AM799"/>
      <c r="AN799"/>
      <c r="AO799"/>
      <c r="AP799"/>
      <c r="AQ799" t="s">
        <v>134</v>
      </c>
      <c r="AR799"/>
      <c r="AS799"/>
      <c r="AT799"/>
      <c r="AU799"/>
      <c r="AV799"/>
      <c r="AW799"/>
      <c r="AX799"/>
      <c r="AY799"/>
      <c r="AZ799"/>
      <c r="BA799">
        <f>VLOOKUP(A799,[1]ورقة2!A$3:X$1501,22,0)</f>
        <v>0</v>
      </c>
      <c r="BB799" s="232"/>
      <c r="BC799"/>
      <c r="BD799"/>
    </row>
    <row r="800" spans="1:59" x14ac:dyDescent="0.25">
      <c r="A800" s="262">
        <v>333427</v>
      </c>
      <c r="B800" s="125" t="s">
        <v>199</v>
      </c>
      <c r="C800"/>
      <c r="D800"/>
      <c r="E800"/>
      <c r="F800"/>
      <c r="G800"/>
      <c r="H800"/>
      <c r="I800"/>
      <c r="J800"/>
      <c r="K800"/>
      <c r="L800"/>
      <c r="M800"/>
      <c r="N800"/>
      <c r="O800"/>
      <c r="P800" t="s">
        <v>133</v>
      </c>
      <c r="Q800"/>
      <c r="R800"/>
      <c r="S800"/>
      <c r="T800"/>
      <c r="U800"/>
      <c r="V800"/>
      <c r="W800"/>
      <c r="X800"/>
      <c r="Y800"/>
      <c r="Z800"/>
      <c r="AA800"/>
      <c r="AB800"/>
      <c r="AC800" t="s">
        <v>133</v>
      </c>
      <c r="AD800"/>
      <c r="AE800"/>
      <c r="AF800"/>
      <c r="AG800"/>
      <c r="AH800"/>
      <c r="AI800"/>
      <c r="AJ800"/>
      <c r="AK800" t="s">
        <v>133</v>
      </c>
      <c r="AL800"/>
      <c r="AM800"/>
      <c r="AN800"/>
      <c r="AO800" t="s">
        <v>133</v>
      </c>
      <c r="AP800" t="s">
        <v>133</v>
      </c>
      <c r="AQ800" t="s">
        <v>133</v>
      </c>
      <c r="AR800"/>
      <c r="AS800"/>
      <c r="AT800"/>
      <c r="AU800"/>
      <c r="AV800"/>
      <c r="AW800"/>
      <c r="AX800"/>
      <c r="AY800"/>
      <c r="AZ800"/>
      <c r="BA800">
        <f>VLOOKUP(A800,[1]ورقة2!A$3:X$1501,22,0)</f>
        <v>0</v>
      </c>
      <c r="BB800" s="232"/>
      <c r="BC800"/>
      <c r="BD800"/>
    </row>
    <row r="801" spans="1:56" x14ac:dyDescent="0.25">
      <c r="A801">
        <v>333429</v>
      </c>
      <c r="B801" s="125" t="s">
        <v>199</v>
      </c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 t="s">
        <v>133</v>
      </c>
      <c r="AI801"/>
      <c r="AJ801"/>
      <c r="AK801"/>
      <c r="AL801"/>
      <c r="AM801"/>
      <c r="AN801"/>
      <c r="AO801"/>
      <c r="AP801"/>
      <c r="AQ801" t="s">
        <v>134</v>
      </c>
      <c r="AR801" t="s">
        <v>134</v>
      </c>
      <c r="AS801"/>
      <c r="AT801"/>
      <c r="AU801"/>
      <c r="AV801"/>
      <c r="AW801"/>
      <c r="AX801"/>
      <c r="AY801" t="s">
        <v>134</v>
      </c>
      <c r="AZ801"/>
      <c r="BA801">
        <f>VLOOKUP(A801,[1]ورقة2!A$3:X$1501,22,0)</f>
        <v>0</v>
      </c>
      <c r="BB801" s="232"/>
      <c r="BC801"/>
      <c r="BD801"/>
    </row>
    <row r="802" spans="1:56" x14ac:dyDescent="0.25">
      <c r="A802">
        <v>333432</v>
      </c>
      <c r="B802" s="125" t="s">
        <v>199</v>
      </c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 t="s">
        <v>200</v>
      </c>
      <c r="AO802"/>
      <c r="AP802" t="s">
        <v>200</v>
      </c>
      <c r="AQ802"/>
      <c r="AR802"/>
      <c r="AS802"/>
      <c r="AT802" t="s">
        <v>200</v>
      </c>
      <c r="AU802"/>
      <c r="AV802"/>
      <c r="AW802"/>
      <c r="AX802"/>
      <c r="AY802"/>
      <c r="AZ802" t="s">
        <v>200</v>
      </c>
      <c r="BA802" t="str">
        <f>VLOOKUP(A802,[1]ورقة2!A$3:X$1501,22,0)</f>
        <v>مستنفذ بنتيجة الفصل الثاني للعام 2021-2022</v>
      </c>
      <c r="BB802" s="232"/>
      <c r="BC802"/>
      <c r="BD802"/>
    </row>
    <row r="803" spans="1:56" x14ac:dyDescent="0.25">
      <c r="A803">
        <v>333437</v>
      </c>
      <c r="B803" s="125" t="s">
        <v>199</v>
      </c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 t="s">
        <v>131</v>
      </c>
      <c r="AH803"/>
      <c r="AI803"/>
      <c r="AJ803"/>
      <c r="AK803"/>
      <c r="AL803"/>
      <c r="AM803"/>
      <c r="AN803"/>
      <c r="AO803"/>
      <c r="AP803"/>
      <c r="AQ803"/>
      <c r="AR803"/>
      <c r="AS803"/>
      <c r="AT803" t="s">
        <v>134</v>
      </c>
      <c r="AU803"/>
      <c r="AV803" t="s">
        <v>134</v>
      </c>
      <c r="AW803"/>
      <c r="AX803"/>
      <c r="AY803" t="s">
        <v>134</v>
      </c>
      <c r="AZ803"/>
      <c r="BA803">
        <f>VLOOKUP(A803,[1]ورقة2!A$3:X$1501,22,0)</f>
        <v>0</v>
      </c>
      <c r="BB803" s="232"/>
      <c r="BC803"/>
      <c r="BD803"/>
    </row>
    <row r="804" spans="1:56" x14ac:dyDescent="0.25">
      <c r="A804">
        <v>333444</v>
      </c>
      <c r="B804" s="125" t="s">
        <v>199</v>
      </c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 t="s">
        <v>200</v>
      </c>
      <c r="AX804"/>
      <c r="AY804"/>
      <c r="AZ804"/>
      <c r="BA804" t="str">
        <f>VLOOKUP(A804,[1]ورقة2!A$3:X$1501,22,0)</f>
        <v>مستنفذ بنتيجة الفصل الثاني للعام 2021-2022</v>
      </c>
      <c r="BB804" s="232"/>
      <c r="BC804"/>
      <c r="BD804"/>
    </row>
    <row r="805" spans="1:56" x14ac:dyDescent="0.25">
      <c r="A805" s="262">
        <v>333451</v>
      </c>
      <c r="B805" s="125" t="s">
        <v>199</v>
      </c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 t="s">
        <v>133</v>
      </c>
      <c r="AZ805"/>
      <c r="BA805">
        <f>VLOOKUP(A805,[1]ورقة2!A$3:X$1501,22,0)</f>
        <v>0</v>
      </c>
      <c r="BB805" s="232"/>
      <c r="BC805"/>
      <c r="BD805"/>
    </row>
    <row r="806" spans="1:56" x14ac:dyDescent="0.25">
      <c r="A806">
        <v>333452</v>
      </c>
      <c r="B806" s="125" t="s">
        <v>199</v>
      </c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 t="s">
        <v>134</v>
      </c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 t="s">
        <v>134</v>
      </c>
      <c r="AW806"/>
      <c r="AX806" t="s">
        <v>134</v>
      </c>
      <c r="AY806"/>
      <c r="AZ806"/>
      <c r="BA806">
        <f>VLOOKUP(A806,[1]ورقة2!A$3:X$1501,22,0)</f>
        <v>0</v>
      </c>
      <c r="BB806" s="232"/>
      <c r="BC806"/>
      <c r="BD806"/>
    </row>
    <row r="807" spans="1:56" x14ac:dyDescent="0.25">
      <c r="A807">
        <v>333455</v>
      </c>
      <c r="B807" s="125" t="s">
        <v>199</v>
      </c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 t="s">
        <v>134</v>
      </c>
      <c r="AR807"/>
      <c r="AS807"/>
      <c r="AT807"/>
      <c r="AU807"/>
      <c r="AV807"/>
      <c r="AW807"/>
      <c r="AX807"/>
      <c r="AY807"/>
      <c r="AZ807"/>
      <c r="BA807">
        <f>VLOOKUP(A807,[1]ورقة2!A$3:X$1501,22,0)</f>
        <v>0</v>
      </c>
      <c r="BB807" s="232"/>
      <c r="BC807"/>
      <c r="BD807"/>
    </row>
    <row r="808" spans="1:56" x14ac:dyDescent="0.25">
      <c r="A808">
        <v>333462</v>
      </c>
      <c r="B808" s="125" t="s">
        <v>199</v>
      </c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 t="s">
        <v>200</v>
      </c>
      <c r="AQ808"/>
      <c r="AR808"/>
      <c r="AS808"/>
      <c r="AT808" t="s">
        <v>200</v>
      </c>
      <c r="AU808"/>
      <c r="AV808"/>
      <c r="AW808"/>
      <c r="AX808"/>
      <c r="AY808"/>
      <c r="AZ808"/>
      <c r="BA808" t="str">
        <f>VLOOKUP(A808,[1]ورقة2!A$3:X$1501,22,0)</f>
        <v>مستنفذ بنتيجة الفصل الثاني للعام 2021-2022</v>
      </c>
      <c r="BB808" s="232"/>
      <c r="BC808"/>
      <c r="BD808"/>
    </row>
    <row r="809" spans="1:56" x14ac:dyDescent="0.25">
      <c r="A809" s="262">
        <v>333481</v>
      </c>
      <c r="B809" s="125" t="s">
        <v>199</v>
      </c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 t="s">
        <v>133</v>
      </c>
      <c r="AI809"/>
      <c r="AJ809" t="s">
        <v>133</v>
      </c>
      <c r="AK809"/>
      <c r="AL809"/>
      <c r="AM809"/>
      <c r="AN809" t="s">
        <v>133</v>
      </c>
      <c r="AO809"/>
      <c r="AP809" t="s">
        <v>133</v>
      </c>
      <c r="AQ809"/>
      <c r="AR809"/>
      <c r="AS809"/>
      <c r="AT809"/>
      <c r="AU809"/>
      <c r="AV809"/>
      <c r="AW809"/>
      <c r="AX809"/>
      <c r="AY809" t="s">
        <v>133</v>
      </c>
      <c r="AZ809"/>
      <c r="BA809">
        <f>VLOOKUP(A809,[1]ورقة2!A$3:X$1501,22,0)</f>
        <v>0</v>
      </c>
      <c r="BB809" s="232"/>
      <c r="BC809"/>
      <c r="BD809"/>
    </row>
    <row r="810" spans="1:56" x14ac:dyDescent="0.25">
      <c r="A810">
        <v>333499</v>
      </c>
      <c r="B810" s="125" t="s">
        <v>199</v>
      </c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 t="s">
        <v>134</v>
      </c>
      <c r="AQ810"/>
      <c r="AR810"/>
      <c r="AS810"/>
      <c r="AT810"/>
      <c r="AU810"/>
      <c r="AV810"/>
      <c r="AW810"/>
      <c r="AX810"/>
      <c r="AY810" t="s">
        <v>134</v>
      </c>
      <c r="AZ810"/>
      <c r="BA810">
        <f>VLOOKUP(A810,[1]ورقة2!A$3:X$1501,22,0)</f>
        <v>0</v>
      </c>
      <c r="BB810" s="232"/>
      <c r="BC810"/>
      <c r="BD810"/>
    </row>
    <row r="811" spans="1:56" x14ac:dyDescent="0.25">
      <c r="A811" s="233">
        <v>333502</v>
      </c>
      <c r="B811" s="125" t="s">
        <v>199</v>
      </c>
      <c r="C811" s="233"/>
      <c r="D811" s="233"/>
      <c r="E811" s="233"/>
      <c r="F811" s="233"/>
      <c r="G811" s="233"/>
      <c r="H811" s="233"/>
      <c r="I811" s="233"/>
      <c r="J811" s="233"/>
      <c r="K811" s="233"/>
      <c r="L811" s="233"/>
      <c r="M811" s="233"/>
      <c r="N811" s="233" t="s">
        <v>200</v>
      </c>
      <c r="O811" s="233"/>
      <c r="P811" s="233"/>
      <c r="Q811" s="233"/>
      <c r="R811" s="233"/>
      <c r="S811" s="233"/>
      <c r="T811" s="233"/>
      <c r="U811" s="233"/>
      <c r="V811" s="233" t="s">
        <v>200</v>
      </c>
      <c r="W811" s="233"/>
      <c r="X811" s="233"/>
      <c r="Y811" s="233"/>
      <c r="Z811" s="233"/>
      <c r="AA811" s="233"/>
      <c r="AB811" s="233"/>
      <c r="AC811" s="233"/>
      <c r="AD811" s="233"/>
      <c r="AE811" s="233"/>
      <c r="AF811" s="233"/>
      <c r="AG811" s="233"/>
      <c r="AH811" s="233"/>
      <c r="AI811" s="233"/>
      <c r="AJ811" s="233"/>
      <c r="AK811" s="233"/>
      <c r="AL811" s="233"/>
      <c r="AM811" s="233"/>
      <c r="AN811" s="233"/>
      <c r="AO811" s="233"/>
      <c r="AP811" s="233"/>
      <c r="AQ811" s="233" t="s">
        <v>200</v>
      </c>
      <c r="AR811" s="233"/>
      <c r="AS811" s="233"/>
      <c r="AT811" s="233"/>
      <c r="AU811" s="233" t="s">
        <v>200</v>
      </c>
      <c r="AV811" s="233"/>
      <c r="AW811" s="233"/>
      <c r="AX811" s="233"/>
      <c r="AY811" s="233" t="s">
        <v>200</v>
      </c>
      <c r="AZ811" s="233"/>
      <c r="BA811">
        <f>VLOOKUP(A811,[1]ورقة2!A$3:X$1501,22,0)</f>
        <v>0</v>
      </c>
      <c r="BB811" s="232"/>
      <c r="BC811"/>
      <c r="BD811"/>
    </row>
    <row r="812" spans="1:56" x14ac:dyDescent="0.25">
      <c r="A812">
        <v>333505</v>
      </c>
      <c r="B812" s="125" t="s">
        <v>199</v>
      </c>
      <c r="C812"/>
      <c r="D812"/>
      <c r="E812"/>
      <c r="F812"/>
      <c r="G812"/>
      <c r="H812"/>
      <c r="I812"/>
      <c r="J812"/>
      <c r="K812"/>
      <c r="L812"/>
      <c r="M812"/>
      <c r="N812"/>
      <c r="O812"/>
      <c r="P812" t="s">
        <v>134</v>
      </c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 t="s">
        <v>134</v>
      </c>
      <c r="AN812"/>
      <c r="AO812" t="s">
        <v>134</v>
      </c>
      <c r="AP812" t="s">
        <v>134</v>
      </c>
      <c r="AQ812"/>
      <c r="AR812"/>
      <c r="AS812"/>
      <c r="AT812"/>
      <c r="AU812" t="s">
        <v>134</v>
      </c>
      <c r="AV812"/>
      <c r="AW812"/>
      <c r="AX812" t="s">
        <v>134</v>
      </c>
      <c r="AY812" t="s">
        <v>133</v>
      </c>
      <c r="AZ812" t="s">
        <v>133</v>
      </c>
      <c r="BA812">
        <f>VLOOKUP(A812,[1]ورقة2!A$3:X$1501,22,0)</f>
        <v>0</v>
      </c>
      <c r="BB812" s="232"/>
      <c r="BC812"/>
      <c r="BD812"/>
    </row>
    <row r="813" spans="1:56" x14ac:dyDescent="0.25">
      <c r="A813">
        <v>333508</v>
      </c>
      <c r="B813" s="125" t="s">
        <v>199</v>
      </c>
      <c r="C813"/>
      <c r="D813"/>
      <c r="E813"/>
      <c r="F813"/>
      <c r="G813"/>
      <c r="H813"/>
      <c r="I813"/>
      <c r="J813"/>
      <c r="K813"/>
      <c r="L813"/>
      <c r="M813"/>
      <c r="N813" t="s">
        <v>200</v>
      </c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 t="s">
        <v>200</v>
      </c>
      <c r="AN813"/>
      <c r="AO813"/>
      <c r="AP813" t="s">
        <v>200</v>
      </c>
      <c r="AQ813" t="s">
        <v>200</v>
      </c>
      <c r="AR813"/>
      <c r="AS813"/>
      <c r="AT813"/>
      <c r="AU813"/>
      <c r="AV813"/>
      <c r="AW813"/>
      <c r="AX813" t="s">
        <v>200</v>
      </c>
      <c r="AY813" t="s">
        <v>200</v>
      </c>
      <c r="AZ813"/>
      <c r="BA813" t="str">
        <f>VLOOKUP(A813,[1]ورقة2!A$3:X$1501,22,0)</f>
        <v>مستنفذ بنتيجة امتحانات الفصل الثاني للعام 2022-2023</v>
      </c>
      <c r="BB813" s="232"/>
      <c r="BC813"/>
      <c r="BD813"/>
    </row>
    <row r="814" spans="1:56" x14ac:dyDescent="0.25">
      <c r="A814">
        <v>333519</v>
      </c>
      <c r="B814" s="125" t="s">
        <v>199</v>
      </c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 t="s">
        <v>133</v>
      </c>
      <c r="AJ814"/>
      <c r="AK814"/>
      <c r="AL814"/>
      <c r="AM814"/>
      <c r="AN814"/>
      <c r="AO814"/>
      <c r="AP814" t="s">
        <v>134</v>
      </c>
      <c r="AQ814" t="s">
        <v>133</v>
      </c>
      <c r="AR814"/>
      <c r="AS814"/>
      <c r="AT814"/>
      <c r="AU814"/>
      <c r="AV814"/>
      <c r="AW814"/>
      <c r="AX814"/>
      <c r="AY814" t="s">
        <v>134</v>
      </c>
      <c r="AZ814"/>
      <c r="BA814">
        <f>VLOOKUP(A814,[1]ورقة2!A$3:X$1501,22,0)</f>
        <v>0</v>
      </c>
      <c r="BB814" s="232"/>
      <c r="BC814"/>
      <c r="BD814"/>
    </row>
    <row r="815" spans="1:56" x14ac:dyDescent="0.25">
      <c r="A815">
        <v>333538</v>
      </c>
      <c r="B815" s="125" t="s">
        <v>199</v>
      </c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 t="s">
        <v>133</v>
      </c>
      <c r="AN815"/>
      <c r="AO815"/>
      <c r="AP815" t="s">
        <v>131</v>
      </c>
      <c r="AQ815" t="s">
        <v>131</v>
      </c>
      <c r="AR815"/>
      <c r="AS815"/>
      <c r="AT815" t="s">
        <v>131</v>
      </c>
      <c r="AU815"/>
      <c r="AV815"/>
      <c r="AW815" t="s">
        <v>133</v>
      </c>
      <c r="AX815"/>
      <c r="AY815" t="s">
        <v>133</v>
      </c>
      <c r="AZ815" t="s">
        <v>131</v>
      </c>
      <c r="BA815">
        <f>VLOOKUP(A815,[1]ورقة2!A$3:X$1501,22,0)</f>
        <v>0</v>
      </c>
      <c r="BB815" s="232"/>
      <c r="BC815"/>
      <c r="BD815"/>
    </row>
    <row r="816" spans="1:56" x14ac:dyDescent="0.25">
      <c r="A816" s="262">
        <v>333539</v>
      </c>
      <c r="B816" s="125" t="s">
        <v>199</v>
      </c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 t="s">
        <v>133</v>
      </c>
      <c r="AJ816" t="s">
        <v>133</v>
      </c>
      <c r="AK816" t="s">
        <v>133</v>
      </c>
      <c r="AL816"/>
      <c r="AM816" t="s">
        <v>133</v>
      </c>
      <c r="AN816"/>
      <c r="AO816"/>
      <c r="AP816"/>
      <c r="AQ816"/>
      <c r="AR816"/>
      <c r="AS816" t="s">
        <v>133</v>
      </c>
      <c r="AT816" t="s">
        <v>133</v>
      </c>
      <c r="AU816"/>
      <c r="AV816" t="s">
        <v>133</v>
      </c>
      <c r="AW816"/>
      <c r="AX816"/>
      <c r="AY816" t="s">
        <v>133</v>
      </c>
      <c r="AZ816"/>
      <c r="BA816">
        <f>VLOOKUP(A816,[1]ورقة2!A$3:X$1501,22,0)</f>
        <v>0</v>
      </c>
      <c r="BB816" s="232"/>
      <c r="BC816"/>
      <c r="BD816"/>
    </row>
    <row r="817" spans="1:59" x14ac:dyDescent="0.25">
      <c r="A817">
        <v>333577</v>
      </c>
      <c r="B817" s="125" t="s">
        <v>199</v>
      </c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 t="s">
        <v>200</v>
      </c>
      <c r="AT817"/>
      <c r="AU817"/>
      <c r="AV817"/>
      <c r="AW817"/>
      <c r="AX817"/>
      <c r="AY817" t="s">
        <v>200</v>
      </c>
      <c r="AZ817"/>
      <c r="BA817" t="str">
        <f>VLOOKUP(A817,[1]ورقة2!A$3:X$1501,22,0)</f>
        <v>مستنفذ بنتيجة الفصل الأول للعام 2022-2023</v>
      </c>
      <c r="BB817" s="232"/>
      <c r="BC817"/>
      <c r="BD817"/>
    </row>
    <row r="818" spans="1:59" x14ac:dyDescent="0.25">
      <c r="A818">
        <v>333592</v>
      </c>
      <c r="B818" s="125" t="s">
        <v>199</v>
      </c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 t="s">
        <v>133</v>
      </c>
      <c r="AH818"/>
      <c r="AI818"/>
      <c r="AJ818"/>
      <c r="AK818"/>
      <c r="AL818"/>
      <c r="AM818"/>
      <c r="AN818"/>
      <c r="AO818"/>
      <c r="AP818" t="s">
        <v>134</v>
      </c>
      <c r="AQ818"/>
      <c r="AR818"/>
      <c r="AS818"/>
      <c r="AT818"/>
      <c r="AU818"/>
      <c r="AV818"/>
      <c r="AW818"/>
      <c r="AX818"/>
      <c r="AY818"/>
      <c r="AZ818"/>
      <c r="BA818">
        <f>VLOOKUP(A818,[1]ورقة2!A$3:X$1501,22,0)</f>
        <v>0</v>
      </c>
      <c r="BB818" s="232"/>
      <c r="BC818"/>
      <c r="BD818"/>
    </row>
    <row r="819" spans="1:59" x14ac:dyDescent="0.25">
      <c r="A819">
        <v>333613</v>
      </c>
      <c r="B819" s="125" t="s">
        <v>199</v>
      </c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 t="s">
        <v>200</v>
      </c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 t="s">
        <v>200</v>
      </c>
      <c r="AR819"/>
      <c r="AS819"/>
      <c r="AT819"/>
      <c r="AU819"/>
      <c r="AV819" t="s">
        <v>200</v>
      </c>
      <c r="AW819"/>
      <c r="AX819" t="s">
        <v>200</v>
      </c>
      <c r="AY819"/>
      <c r="AZ819" t="s">
        <v>200</v>
      </c>
      <c r="BA819" t="str">
        <f>VLOOKUP(A819,[1]ورقة2!A$3:X$1501,22,0)</f>
        <v>مستنفذ بنتيجة الفصل الأول للعام 2022-2023</v>
      </c>
      <c r="BB819" s="232"/>
      <c r="BC819"/>
      <c r="BD819"/>
    </row>
    <row r="820" spans="1:59" x14ac:dyDescent="0.25">
      <c r="A820">
        <v>333615</v>
      </c>
      <c r="B820" s="125" t="s">
        <v>199</v>
      </c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 t="s">
        <v>200</v>
      </c>
      <c r="AZ820"/>
      <c r="BA820" t="str">
        <f>VLOOKUP(A820,[1]ورقة2!A$3:X$1501,22,0)</f>
        <v>مستنفذ فصل أول 2022-2023</v>
      </c>
      <c r="BB820" s="232"/>
      <c r="BC820"/>
      <c r="BD820"/>
    </row>
    <row r="821" spans="1:59" x14ac:dyDescent="0.25">
      <c r="A821" s="262">
        <v>333631</v>
      </c>
      <c r="B821" s="125" t="s">
        <v>199</v>
      </c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 t="s">
        <v>133</v>
      </c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>
        <f>VLOOKUP(A821,[1]ورقة2!A$3:X$1501,22,0)</f>
        <v>0</v>
      </c>
      <c r="BB821" s="232"/>
      <c r="BC821"/>
      <c r="BD821"/>
    </row>
    <row r="822" spans="1:59" x14ac:dyDescent="0.25">
      <c r="A822">
        <v>333650</v>
      </c>
      <c r="B822" s="125" t="s">
        <v>199</v>
      </c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 t="s">
        <v>200</v>
      </c>
      <c r="AI822"/>
      <c r="AJ822" t="s">
        <v>200</v>
      </c>
      <c r="AK822"/>
      <c r="AL822"/>
      <c r="AM822"/>
      <c r="AN822" t="s">
        <v>200</v>
      </c>
      <c r="AO822"/>
      <c r="AP822" t="s">
        <v>200</v>
      </c>
      <c r="AQ822"/>
      <c r="AR822"/>
      <c r="AS822"/>
      <c r="AT822"/>
      <c r="AU822"/>
      <c r="AV822"/>
      <c r="AW822" t="s">
        <v>200</v>
      </c>
      <c r="AX822"/>
      <c r="AY822" t="s">
        <v>200</v>
      </c>
      <c r="AZ822"/>
      <c r="BA822" t="str">
        <f>VLOOKUP(A822,[1]ورقة2!A$3:X$1501,22,0)</f>
        <v>مستنفذ بنتيجة الفصل الأول للعام 2022-2023</v>
      </c>
      <c r="BB822" s="232"/>
      <c r="BC822"/>
      <c r="BD822"/>
    </row>
    <row r="823" spans="1:59" x14ac:dyDescent="0.25">
      <c r="A823" s="233">
        <v>333663</v>
      </c>
      <c r="B823" s="125" t="s">
        <v>199</v>
      </c>
      <c r="C823" s="233"/>
      <c r="D823" s="233"/>
      <c r="E823" s="233"/>
      <c r="F823" s="233"/>
      <c r="G823" s="233"/>
      <c r="H823" s="233" t="s">
        <v>134</v>
      </c>
      <c r="I823" s="233"/>
      <c r="J823" s="233"/>
      <c r="K823" s="233"/>
      <c r="L823" s="233"/>
      <c r="M823" s="233"/>
      <c r="N823" s="233"/>
      <c r="O823" s="233"/>
      <c r="P823" s="233"/>
      <c r="Q823" s="233"/>
      <c r="R823" s="233"/>
      <c r="S823" s="233"/>
      <c r="T823" s="233"/>
      <c r="U823" s="233"/>
      <c r="V823" s="233"/>
      <c r="W823" s="233"/>
      <c r="X823" s="233"/>
      <c r="Y823" s="233"/>
      <c r="Z823" s="233"/>
      <c r="AA823" s="233"/>
      <c r="AB823" s="233"/>
      <c r="AC823" s="233"/>
      <c r="AD823" s="233"/>
      <c r="AE823" s="233"/>
      <c r="AF823" s="233"/>
      <c r="AG823" s="233"/>
      <c r="AH823" s="233"/>
      <c r="AI823" s="233"/>
      <c r="AJ823" s="233"/>
      <c r="AK823" s="233"/>
      <c r="AL823" s="233"/>
      <c r="AM823" s="233" t="s">
        <v>134</v>
      </c>
      <c r="AN823" s="233"/>
      <c r="AO823" s="233"/>
      <c r="AP823" s="233"/>
      <c r="AQ823" s="233" t="s">
        <v>134</v>
      </c>
      <c r="AR823" s="233"/>
      <c r="AS823" s="233"/>
      <c r="AT823" s="233"/>
      <c r="AU823" s="233"/>
      <c r="AV823" s="233"/>
      <c r="AW823" s="233"/>
      <c r="AX823" s="233" t="s">
        <v>133</v>
      </c>
      <c r="AY823" s="233" t="s">
        <v>133</v>
      </c>
      <c r="AZ823" s="233"/>
      <c r="BA823">
        <f>VLOOKUP(A823,[1]ورقة2!A$3:X$1501,22,0)</f>
        <v>0</v>
      </c>
      <c r="BB823" s="232"/>
      <c r="BC823"/>
      <c r="BD823"/>
    </row>
    <row r="824" spans="1:59" x14ac:dyDescent="0.25">
      <c r="A824">
        <v>333665</v>
      </c>
      <c r="B824" s="125" t="s">
        <v>199</v>
      </c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 t="s">
        <v>133</v>
      </c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 t="s">
        <v>134</v>
      </c>
      <c r="AQ824"/>
      <c r="AR824"/>
      <c r="AS824"/>
      <c r="AT824"/>
      <c r="AU824"/>
      <c r="AV824" t="s">
        <v>131</v>
      </c>
      <c r="AW824"/>
      <c r="AX824"/>
      <c r="AY824"/>
      <c r="AZ824" t="s">
        <v>131</v>
      </c>
      <c r="BA824">
        <f>VLOOKUP(A824,[1]ورقة2!A$3:X$1501,22,0)</f>
        <v>0</v>
      </c>
      <c r="BB824" s="240"/>
      <c r="BC824" s="240"/>
      <c r="BD824" s="240"/>
      <c r="BE824" s="240"/>
      <c r="BF824" s="240"/>
      <c r="BG824" s="240"/>
    </row>
    <row r="825" spans="1:59" x14ac:dyDescent="0.25">
      <c r="A825">
        <v>333675</v>
      </c>
      <c r="B825" s="125" t="s">
        <v>199</v>
      </c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 t="s">
        <v>134</v>
      </c>
      <c r="AM825"/>
      <c r="AN825"/>
      <c r="AO825"/>
      <c r="AP825" t="s">
        <v>134</v>
      </c>
      <c r="AQ825" t="s">
        <v>131</v>
      </c>
      <c r="AR825"/>
      <c r="AS825" t="s">
        <v>133</v>
      </c>
      <c r="AT825" t="s">
        <v>134</v>
      </c>
      <c r="AU825"/>
      <c r="AV825"/>
      <c r="AW825"/>
      <c r="AX825"/>
      <c r="AY825" t="s">
        <v>134</v>
      </c>
      <c r="AZ825"/>
      <c r="BA825">
        <f>VLOOKUP(A825,[1]ورقة2!A$3:X$1501,22,0)</f>
        <v>0</v>
      </c>
      <c r="BB825" s="232"/>
      <c r="BC825"/>
      <c r="BD825"/>
    </row>
    <row r="826" spans="1:59" x14ac:dyDescent="0.25">
      <c r="A826" s="262">
        <v>333682</v>
      </c>
      <c r="B826" s="125" t="s">
        <v>199</v>
      </c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 t="s">
        <v>133</v>
      </c>
      <c r="AR826"/>
      <c r="AS826"/>
      <c r="AT826"/>
      <c r="AU826"/>
      <c r="AV826"/>
      <c r="AW826"/>
      <c r="AX826"/>
      <c r="AY826"/>
      <c r="AZ826"/>
      <c r="BA826">
        <f>VLOOKUP(A826,[1]ورقة2!A$3:X$1501,22,0)</f>
        <v>0</v>
      </c>
      <c r="BB826" s="232"/>
      <c r="BC826"/>
      <c r="BD826"/>
    </row>
    <row r="827" spans="1:59" x14ac:dyDescent="0.25">
      <c r="A827" s="262">
        <v>333699</v>
      </c>
      <c r="B827" s="125" t="s">
        <v>199</v>
      </c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 t="s">
        <v>200</v>
      </c>
      <c r="AK827"/>
      <c r="AL827"/>
      <c r="AM827"/>
      <c r="AN827"/>
      <c r="AO827"/>
      <c r="AP827" t="s">
        <v>200</v>
      </c>
      <c r="AQ827" t="s">
        <v>200</v>
      </c>
      <c r="AR827"/>
      <c r="AS827"/>
      <c r="AT827"/>
      <c r="AU827"/>
      <c r="AV827" t="s">
        <v>200</v>
      </c>
      <c r="AW827"/>
      <c r="AX827" t="s">
        <v>200</v>
      </c>
      <c r="AY827"/>
      <c r="AZ827"/>
      <c r="BA827" t="str">
        <f>VLOOKUP(A827,[1]ورقة2!A$3:X$1501,22,0)</f>
        <v>مستنفذ بنتيجة الفصل الأول للعام 2022-2023</v>
      </c>
      <c r="BB827" s="232"/>
      <c r="BC827"/>
      <c r="BD827"/>
    </row>
    <row r="828" spans="1:59" x14ac:dyDescent="0.25">
      <c r="A828">
        <v>333776</v>
      </c>
      <c r="B828" s="125" t="s">
        <v>199</v>
      </c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 t="s">
        <v>200</v>
      </c>
      <c r="AW828"/>
      <c r="AX828"/>
      <c r="AY828"/>
      <c r="AZ828"/>
      <c r="BA828" t="str">
        <f>VLOOKUP(A828,[1]ورقة2!A$3:X$1501,22,0)</f>
        <v>إعادة ارتباط فصل أول 2023-2024</v>
      </c>
      <c r="BB828" s="232"/>
      <c r="BC828"/>
      <c r="BD828"/>
    </row>
    <row r="829" spans="1:59" x14ac:dyDescent="0.25">
      <c r="A829">
        <v>333796</v>
      </c>
      <c r="B829" s="125" t="s">
        <v>199</v>
      </c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 t="s">
        <v>134</v>
      </c>
      <c r="AQ829" t="s">
        <v>134</v>
      </c>
      <c r="AR829"/>
      <c r="AS829"/>
      <c r="AT829"/>
      <c r="AU829"/>
      <c r="AV829"/>
      <c r="AW829"/>
      <c r="AX829"/>
      <c r="AY829"/>
      <c r="AZ829"/>
      <c r="BA829">
        <f>VLOOKUP(A829,[1]ورقة2!A$3:X$1501,22,0)</f>
        <v>0</v>
      </c>
      <c r="BB829" s="232"/>
      <c r="BC829"/>
      <c r="BD829"/>
    </row>
    <row r="830" spans="1:59" x14ac:dyDescent="0.25">
      <c r="A830">
        <v>333802</v>
      </c>
      <c r="B830" s="125" t="s">
        <v>199</v>
      </c>
      <c r="C830"/>
      <c r="D830"/>
      <c r="E830"/>
      <c r="F830"/>
      <c r="G830"/>
      <c r="H830"/>
      <c r="I830"/>
      <c r="J830"/>
      <c r="K830"/>
      <c r="L830"/>
      <c r="M830"/>
      <c r="N830" t="s">
        <v>134</v>
      </c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>
        <f>VLOOKUP(A830,[1]ورقة2!A$3:X$1501,22,0)</f>
        <v>0</v>
      </c>
      <c r="BB830" s="232"/>
      <c r="BC830"/>
      <c r="BD830"/>
    </row>
    <row r="831" spans="1:59" x14ac:dyDescent="0.25">
      <c r="A831">
        <v>333810</v>
      </c>
      <c r="B831" s="125" t="s">
        <v>199</v>
      </c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 t="s">
        <v>134</v>
      </c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 t="s">
        <v>134</v>
      </c>
      <c r="AQ831"/>
      <c r="AR831"/>
      <c r="AS831"/>
      <c r="AT831" t="s">
        <v>134</v>
      </c>
      <c r="AU831"/>
      <c r="AV831"/>
      <c r="AW831"/>
      <c r="AX831"/>
      <c r="AY831" t="s">
        <v>134</v>
      </c>
      <c r="AZ831"/>
      <c r="BA831">
        <f>VLOOKUP(A831,[1]ورقة2!A$3:X$1501,22,0)</f>
        <v>0</v>
      </c>
      <c r="BB831" s="232"/>
      <c r="BC831"/>
      <c r="BD831"/>
    </row>
    <row r="832" spans="1:59" x14ac:dyDescent="0.25">
      <c r="A832">
        <v>333830</v>
      </c>
      <c r="B832" s="125" t="s">
        <v>199</v>
      </c>
      <c r="C832"/>
      <c r="D832"/>
      <c r="E832"/>
      <c r="F832"/>
      <c r="G832"/>
      <c r="H832"/>
      <c r="I832"/>
      <c r="J832"/>
      <c r="K832"/>
      <c r="L832"/>
      <c r="M832"/>
      <c r="N832"/>
      <c r="O832" t="s">
        <v>134</v>
      </c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 t="s">
        <v>133</v>
      </c>
      <c r="BA832">
        <f>VLOOKUP(A832,[1]ورقة2!A$3:X$1501,22,0)</f>
        <v>0</v>
      </c>
      <c r="BB832" s="232"/>
      <c r="BC832"/>
      <c r="BD832"/>
    </row>
    <row r="833" spans="1:56" x14ac:dyDescent="0.25">
      <c r="A833">
        <v>333832</v>
      </c>
      <c r="B833" s="125" t="s">
        <v>199</v>
      </c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 t="s">
        <v>134</v>
      </c>
      <c r="X833"/>
      <c r="Y833"/>
      <c r="Z833"/>
      <c r="AA833"/>
      <c r="AB833"/>
      <c r="AC833"/>
      <c r="AD833"/>
      <c r="AE833" t="s">
        <v>134</v>
      </c>
      <c r="AF833"/>
      <c r="AG833"/>
      <c r="AH833"/>
      <c r="AI833"/>
      <c r="AJ833"/>
      <c r="AK833"/>
      <c r="AL833"/>
      <c r="AM833"/>
      <c r="AN833"/>
      <c r="AO833"/>
      <c r="AP833" t="s">
        <v>131</v>
      </c>
      <c r="AQ833"/>
      <c r="AR833"/>
      <c r="AS833" t="s">
        <v>134</v>
      </c>
      <c r="AT833"/>
      <c r="AU833"/>
      <c r="AV833"/>
      <c r="AW833"/>
      <c r="AX833"/>
      <c r="AY833"/>
      <c r="AZ833" t="s">
        <v>131</v>
      </c>
      <c r="BA833">
        <f>VLOOKUP(A833,[1]ورقة2!A$3:X$1501,22,0)</f>
        <v>0</v>
      </c>
      <c r="BB833" s="232"/>
      <c r="BC833"/>
      <c r="BD833"/>
    </row>
    <row r="834" spans="1:56" x14ac:dyDescent="0.25">
      <c r="A834" s="233">
        <v>333876</v>
      </c>
      <c r="B834" s="125" t="s">
        <v>199</v>
      </c>
      <c r="C834" s="233"/>
      <c r="D834" s="233"/>
      <c r="E834" s="233"/>
      <c r="F834" s="233"/>
      <c r="G834" s="233"/>
      <c r="H834" s="233"/>
      <c r="I834" s="233"/>
      <c r="J834" s="233"/>
      <c r="K834" s="233"/>
      <c r="L834" s="233"/>
      <c r="M834" s="233"/>
      <c r="N834" s="233"/>
      <c r="O834" s="233"/>
      <c r="P834" s="233"/>
      <c r="Q834" s="233"/>
      <c r="R834" s="233"/>
      <c r="S834" s="233"/>
      <c r="T834" s="233"/>
      <c r="U834" s="233"/>
      <c r="V834" s="233"/>
      <c r="W834" s="233"/>
      <c r="X834" s="233"/>
      <c r="Y834" s="233"/>
      <c r="Z834" s="233"/>
      <c r="AA834" s="233"/>
      <c r="AB834" s="233"/>
      <c r="AC834" s="233"/>
      <c r="AD834" s="233"/>
      <c r="AE834" s="233"/>
      <c r="AF834" s="233"/>
      <c r="AG834" s="233"/>
      <c r="AH834" s="233"/>
      <c r="AI834" s="233"/>
      <c r="AJ834" s="233"/>
      <c r="AK834" s="233"/>
      <c r="AL834" s="233"/>
      <c r="AM834" s="233"/>
      <c r="AN834" s="233"/>
      <c r="AO834" s="233"/>
      <c r="AP834" s="233"/>
      <c r="AQ834" s="233"/>
      <c r="AR834" s="233"/>
      <c r="AS834" s="233"/>
      <c r="AT834" s="233"/>
      <c r="AU834" s="233"/>
      <c r="AV834" s="233"/>
      <c r="AW834" s="233"/>
      <c r="AX834" s="233"/>
      <c r="AY834" s="233" t="s">
        <v>134</v>
      </c>
      <c r="AZ834" s="233"/>
      <c r="BA834">
        <f>VLOOKUP(A834,[1]ورقة2!A$3:X$1501,22,0)</f>
        <v>0</v>
      </c>
      <c r="BB834" s="232"/>
      <c r="BC834"/>
      <c r="BD834"/>
    </row>
    <row r="835" spans="1:56" x14ac:dyDescent="0.25">
      <c r="A835">
        <v>333880</v>
      </c>
      <c r="B835" s="125" t="s">
        <v>199</v>
      </c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 t="s">
        <v>200</v>
      </c>
      <c r="AQ835"/>
      <c r="AR835"/>
      <c r="AS835"/>
      <c r="AT835"/>
      <c r="AU835"/>
      <c r="AV835"/>
      <c r="AW835"/>
      <c r="AX835"/>
      <c r="AY835"/>
      <c r="AZ835"/>
      <c r="BA835">
        <f>VLOOKUP(A835,[1]ورقة2!A$3:X$1501,22,0)</f>
        <v>0</v>
      </c>
      <c r="BB835" s="232"/>
      <c r="BC835"/>
      <c r="BD835"/>
    </row>
    <row r="836" spans="1:56" x14ac:dyDescent="0.25">
      <c r="A836">
        <v>333891</v>
      </c>
      <c r="B836" s="125" t="s">
        <v>199</v>
      </c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 t="s">
        <v>131</v>
      </c>
      <c r="AO836"/>
      <c r="AP836" t="s">
        <v>134</v>
      </c>
      <c r="AQ836" t="s">
        <v>134</v>
      </c>
      <c r="AR836"/>
      <c r="AS836"/>
      <c r="AT836"/>
      <c r="AU836"/>
      <c r="AV836" t="s">
        <v>131</v>
      </c>
      <c r="AW836"/>
      <c r="AX836"/>
      <c r="AY836" t="s">
        <v>133</v>
      </c>
      <c r="AZ836" t="s">
        <v>133</v>
      </c>
      <c r="BA836">
        <f>VLOOKUP(A836,[1]ورقة2!A$3:X$1501,22,0)</f>
        <v>0</v>
      </c>
      <c r="BB836" s="232"/>
      <c r="BC836"/>
      <c r="BD836"/>
    </row>
    <row r="837" spans="1:56" x14ac:dyDescent="0.25">
      <c r="A837" s="233">
        <v>333916</v>
      </c>
      <c r="B837" s="125" t="s">
        <v>199</v>
      </c>
      <c r="C837" s="233"/>
      <c r="D837" s="233"/>
      <c r="E837" s="233"/>
      <c r="F837" s="233"/>
      <c r="G837" s="233"/>
      <c r="H837" s="233"/>
      <c r="I837" s="233"/>
      <c r="J837" s="233"/>
      <c r="K837" s="233"/>
      <c r="L837" s="233"/>
      <c r="M837" s="233"/>
      <c r="N837" s="233"/>
      <c r="O837" s="233"/>
      <c r="P837" s="233"/>
      <c r="Q837" s="233"/>
      <c r="R837" s="233"/>
      <c r="S837" s="233"/>
      <c r="T837" s="233"/>
      <c r="U837" s="233"/>
      <c r="V837" s="233"/>
      <c r="W837" s="233"/>
      <c r="X837" s="233"/>
      <c r="Y837" s="233"/>
      <c r="Z837" s="233"/>
      <c r="AA837" s="233"/>
      <c r="AB837" s="233"/>
      <c r="AC837" s="233"/>
      <c r="AD837" s="233"/>
      <c r="AE837" s="233"/>
      <c r="AF837" s="233"/>
      <c r="AG837" s="233" t="s">
        <v>134</v>
      </c>
      <c r="AH837" s="233"/>
      <c r="AI837" s="233"/>
      <c r="AJ837" s="233"/>
      <c r="AK837" s="233"/>
      <c r="AL837" s="233"/>
      <c r="AM837" s="233"/>
      <c r="AN837" s="233"/>
      <c r="AO837" s="233" t="s">
        <v>134</v>
      </c>
      <c r="AP837" s="233"/>
      <c r="AQ837" s="233" t="s">
        <v>134</v>
      </c>
      <c r="AR837" s="233"/>
      <c r="AS837" s="233"/>
      <c r="AT837" s="233" t="s">
        <v>134</v>
      </c>
      <c r="AU837" s="233"/>
      <c r="AV837" s="233"/>
      <c r="AW837" s="233" t="s">
        <v>134</v>
      </c>
      <c r="AX837" s="233"/>
      <c r="AY837" s="233" t="s">
        <v>134</v>
      </c>
      <c r="AZ837" s="233"/>
      <c r="BA837">
        <f>VLOOKUP(A837,[1]ورقة2!A$3:X$1501,22,0)</f>
        <v>0</v>
      </c>
      <c r="BB837" s="232"/>
      <c r="BC837"/>
      <c r="BD837"/>
    </row>
    <row r="838" spans="1:56" x14ac:dyDescent="0.25">
      <c r="A838" s="233">
        <v>333920</v>
      </c>
      <c r="B838" s="125" t="s">
        <v>199</v>
      </c>
      <c r="C838" s="233"/>
      <c r="D838" s="233"/>
      <c r="E838" s="233"/>
      <c r="F838" s="233"/>
      <c r="G838" s="233"/>
      <c r="H838" s="233"/>
      <c r="I838" s="233" t="s">
        <v>134</v>
      </c>
      <c r="J838" s="233"/>
      <c r="K838" s="233"/>
      <c r="L838" s="233"/>
      <c r="M838" s="233"/>
      <c r="N838" s="233"/>
      <c r="O838" s="233"/>
      <c r="P838" s="233"/>
      <c r="Q838" s="233"/>
      <c r="R838" s="233"/>
      <c r="S838" s="233"/>
      <c r="T838" s="233"/>
      <c r="U838" s="233"/>
      <c r="V838" s="233"/>
      <c r="W838" s="233"/>
      <c r="X838" s="233"/>
      <c r="Y838" s="233"/>
      <c r="Z838" s="233"/>
      <c r="AA838" s="233" t="s">
        <v>134</v>
      </c>
      <c r="AB838" s="233"/>
      <c r="AC838" s="233"/>
      <c r="AD838" s="233"/>
      <c r="AE838" s="233"/>
      <c r="AF838" s="233"/>
      <c r="AG838" s="233" t="s">
        <v>134</v>
      </c>
      <c r="AH838" s="233"/>
      <c r="AI838" s="233"/>
      <c r="AJ838" s="233"/>
      <c r="AK838" s="233"/>
      <c r="AL838" s="233"/>
      <c r="AM838" s="233"/>
      <c r="AN838" s="233"/>
      <c r="AO838" s="233"/>
      <c r="AP838" s="233"/>
      <c r="AQ838" s="233" t="s">
        <v>133</v>
      </c>
      <c r="AR838" s="233"/>
      <c r="AS838" s="233"/>
      <c r="AT838" s="233" t="s">
        <v>134</v>
      </c>
      <c r="AU838" s="233"/>
      <c r="AV838" s="233" t="s">
        <v>133</v>
      </c>
      <c r="AW838" s="233" t="s">
        <v>133</v>
      </c>
      <c r="AX838" s="233" t="s">
        <v>133</v>
      </c>
      <c r="AY838" s="233"/>
      <c r="AZ838" s="233"/>
      <c r="BA838">
        <f>VLOOKUP(A838,[1]ورقة2!A$3:X$1501,22,0)</f>
        <v>0</v>
      </c>
      <c r="BB838" s="232"/>
      <c r="BC838"/>
      <c r="BD838"/>
    </row>
    <row r="839" spans="1:56" x14ac:dyDescent="0.25">
      <c r="A839">
        <v>333936</v>
      </c>
      <c r="B839" s="125" t="s">
        <v>199</v>
      </c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 t="s">
        <v>131</v>
      </c>
      <c r="AH839"/>
      <c r="AI839"/>
      <c r="AJ839"/>
      <c r="AK839"/>
      <c r="AL839"/>
      <c r="AM839"/>
      <c r="AN839"/>
      <c r="AO839"/>
      <c r="AP839"/>
      <c r="AQ839" t="s">
        <v>134</v>
      </c>
      <c r="AR839"/>
      <c r="AS839"/>
      <c r="AT839"/>
      <c r="AU839" t="s">
        <v>133</v>
      </c>
      <c r="AV839" t="s">
        <v>133</v>
      </c>
      <c r="AW839" t="s">
        <v>133</v>
      </c>
      <c r="AX839" t="s">
        <v>133</v>
      </c>
      <c r="AY839" t="s">
        <v>133</v>
      </c>
      <c r="AZ839" t="s">
        <v>133</v>
      </c>
      <c r="BA839">
        <f>VLOOKUP(A839,[1]ورقة2!A$3:X$1501,22,0)</f>
        <v>0</v>
      </c>
      <c r="BB839" s="232"/>
      <c r="BC839"/>
      <c r="BD839"/>
    </row>
    <row r="840" spans="1:56" x14ac:dyDescent="0.25">
      <c r="A840">
        <v>333940</v>
      </c>
      <c r="B840" s="125" t="s">
        <v>199</v>
      </c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 t="s">
        <v>134</v>
      </c>
      <c r="AJ840"/>
      <c r="AK840"/>
      <c r="AL840"/>
      <c r="AM840"/>
      <c r="AN840"/>
      <c r="AO840"/>
      <c r="AP840"/>
      <c r="AQ840"/>
      <c r="AR840"/>
      <c r="AS840"/>
      <c r="AT840" t="s">
        <v>134</v>
      </c>
      <c r="AU840"/>
      <c r="AV840"/>
      <c r="AW840"/>
      <c r="AX840"/>
      <c r="AY840"/>
      <c r="AZ840"/>
      <c r="BA840">
        <f>VLOOKUP(A840,[1]ورقة2!A$3:X$1501,22,0)</f>
        <v>0</v>
      </c>
      <c r="BB840" s="232"/>
      <c r="BC840"/>
      <c r="BD840"/>
    </row>
    <row r="841" spans="1:56" x14ac:dyDescent="0.25">
      <c r="A841">
        <v>333980</v>
      </c>
      <c r="B841" s="125" t="s">
        <v>199</v>
      </c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 t="s">
        <v>200</v>
      </c>
      <c r="AV841"/>
      <c r="AW841" t="s">
        <v>200</v>
      </c>
      <c r="AX841"/>
      <c r="AY841"/>
      <c r="AZ841"/>
      <c r="BA841" t="str">
        <f>VLOOKUP(A841,[1]ورقة2!A$3:X$1501,22,0)</f>
        <v>مستنفذ بنتيجة امتحانات الفصل الأول 2023-2024</v>
      </c>
      <c r="BB841" s="232"/>
      <c r="BC841"/>
      <c r="BD841"/>
    </row>
    <row r="842" spans="1:56" x14ac:dyDescent="0.25">
      <c r="A842">
        <v>334024</v>
      </c>
      <c r="B842" s="125" t="s">
        <v>199</v>
      </c>
      <c r="C842"/>
      <c r="D842"/>
      <c r="E842"/>
      <c r="F842"/>
      <c r="G842"/>
      <c r="H842"/>
      <c r="I842"/>
      <c r="J842"/>
      <c r="K842"/>
      <c r="L842"/>
      <c r="M842"/>
      <c r="N842"/>
      <c r="O842"/>
      <c r="P842" t="s">
        <v>134</v>
      </c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 t="s">
        <v>134</v>
      </c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 t="s">
        <v>134</v>
      </c>
      <c r="AZ842"/>
      <c r="BA842">
        <f>VLOOKUP(A842,[1]ورقة2!A$3:X$1501,22,0)</f>
        <v>0</v>
      </c>
      <c r="BB842" s="232"/>
      <c r="BC842"/>
      <c r="BD842"/>
    </row>
    <row r="843" spans="1:56" x14ac:dyDescent="0.25">
      <c r="A843">
        <v>334045</v>
      </c>
      <c r="B843" s="125" t="s">
        <v>199</v>
      </c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 t="s">
        <v>133</v>
      </c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 t="s">
        <v>133</v>
      </c>
      <c r="AP843" t="s">
        <v>131</v>
      </c>
      <c r="AQ843" t="s">
        <v>131</v>
      </c>
      <c r="AR843" t="s">
        <v>133</v>
      </c>
      <c r="AS843" t="s">
        <v>133</v>
      </c>
      <c r="AT843"/>
      <c r="AU843" t="s">
        <v>131</v>
      </c>
      <c r="AV843"/>
      <c r="AW843"/>
      <c r="AX843" t="s">
        <v>131</v>
      </c>
      <c r="AY843"/>
      <c r="AZ843"/>
      <c r="BA843">
        <f>VLOOKUP(A843,[1]ورقة2!A$3:X$1501,22,0)</f>
        <v>0</v>
      </c>
      <c r="BB843" s="232"/>
      <c r="BC843"/>
      <c r="BD843"/>
    </row>
    <row r="844" spans="1:56" x14ac:dyDescent="0.25">
      <c r="A844">
        <v>334061</v>
      </c>
      <c r="B844" s="125" t="s">
        <v>199</v>
      </c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 t="s">
        <v>134</v>
      </c>
      <c r="AJ844"/>
      <c r="AK844"/>
      <c r="AL844"/>
      <c r="AM844"/>
      <c r="AN844"/>
      <c r="AO844"/>
      <c r="AP844"/>
      <c r="AQ844" t="s">
        <v>134</v>
      </c>
      <c r="AR844"/>
      <c r="AS844"/>
      <c r="AT844"/>
      <c r="AU844"/>
      <c r="AV844"/>
      <c r="AW844" t="s">
        <v>134</v>
      </c>
      <c r="AX844" t="s">
        <v>134</v>
      </c>
      <c r="AY844" t="s">
        <v>134</v>
      </c>
      <c r="AZ844"/>
      <c r="BA844">
        <f>VLOOKUP(A844,[1]ورقة2!A$3:X$1501,22,0)</f>
        <v>0</v>
      </c>
      <c r="BB844" s="232"/>
      <c r="BC844"/>
      <c r="BD844"/>
    </row>
    <row r="845" spans="1:56" x14ac:dyDescent="0.25">
      <c r="A845">
        <v>334084</v>
      </c>
      <c r="B845" s="125" t="s">
        <v>199</v>
      </c>
      <c r="C845"/>
      <c r="D845"/>
      <c r="E845"/>
      <c r="F845"/>
      <c r="G845"/>
      <c r="H845"/>
      <c r="I845"/>
      <c r="J845"/>
      <c r="K845"/>
      <c r="L845"/>
      <c r="M845"/>
      <c r="N845" t="s">
        <v>131</v>
      </c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 t="s">
        <v>131</v>
      </c>
      <c r="AN845"/>
      <c r="AO845"/>
      <c r="AP845"/>
      <c r="AQ845" t="s">
        <v>134</v>
      </c>
      <c r="AR845"/>
      <c r="AS845"/>
      <c r="AT845" t="s">
        <v>133</v>
      </c>
      <c r="AU845"/>
      <c r="AV845"/>
      <c r="AW845"/>
      <c r="AX845" t="s">
        <v>131</v>
      </c>
      <c r="AY845" t="s">
        <v>131</v>
      </c>
      <c r="AZ845"/>
      <c r="BA845">
        <f>VLOOKUP(A845,[1]ورقة2!A$3:X$1501,22,0)</f>
        <v>0</v>
      </c>
      <c r="BB845" s="232"/>
      <c r="BC845"/>
      <c r="BD845"/>
    </row>
    <row r="846" spans="1:56" x14ac:dyDescent="0.25">
      <c r="A846">
        <v>334086</v>
      </c>
      <c r="B846" s="125" t="s">
        <v>199</v>
      </c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 t="s">
        <v>134</v>
      </c>
      <c r="AL846"/>
      <c r="AM846"/>
      <c r="AN846"/>
      <c r="AO846"/>
      <c r="AP846" t="s">
        <v>134</v>
      </c>
      <c r="AQ846"/>
      <c r="AR846"/>
      <c r="AS846"/>
      <c r="AT846"/>
      <c r="AU846"/>
      <c r="AV846"/>
      <c r="AW846"/>
      <c r="AX846"/>
      <c r="AY846"/>
      <c r="AZ846"/>
      <c r="BA846">
        <f>VLOOKUP(A846,[1]ورقة2!A$3:X$1501,22,0)</f>
        <v>0</v>
      </c>
      <c r="BB846" s="232"/>
      <c r="BC846"/>
      <c r="BD846"/>
    </row>
    <row r="847" spans="1:56" x14ac:dyDescent="0.25">
      <c r="A847">
        <v>334146</v>
      </c>
      <c r="B847" s="125" t="s">
        <v>199</v>
      </c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 t="s">
        <v>131</v>
      </c>
      <c r="AK847"/>
      <c r="AL847"/>
      <c r="AM847"/>
      <c r="AN847"/>
      <c r="AO847"/>
      <c r="AP847" t="s">
        <v>133</v>
      </c>
      <c r="AQ847" t="s">
        <v>133</v>
      </c>
      <c r="AR847"/>
      <c r="AS847"/>
      <c r="AT847"/>
      <c r="AU847"/>
      <c r="AV847"/>
      <c r="AW847"/>
      <c r="AX847"/>
      <c r="AY847"/>
      <c r="AZ847" t="s">
        <v>134</v>
      </c>
      <c r="BA847">
        <f>VLOOKUP(A847,[1]ورقة2!A$3:X$1501,22,0)</f>
        <v>0</v>
      </c>
      <c r="BB847" s="232"/>
      <c r="BC847"/>
      <c r="BD847"/>
    </row>
    <row r="848" spans="1:56" x14ac:dyDescent="0.25">
      <c r="A848">
        <v>334194</v>
      </c>
      <c r="B848" s="125" t="s">
        <v>199</v>
      </c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 t="s">
        <v>200</v>
      </c>
      <c r="AD848"/>
      <c r="AE848"/>
      <c r="AF848"/>
      <c r="AG848"/>
      <c r="AH848"/>
      <c r="AI848"/>
      <c r="AJ848"/>
      <c r="AK848" t="s">
        <v>200</v>
      </c>
      <c r="AL848"/>
      <c r="AM848"/>
      <c r="AN848"/>
      <c r="AO848"/>
      <c r="AP848"/>
      <c r="AQ848"/>
      <c r="AR848"/>
      <c r="AS848"/>
      <c r="AT848"/>
      <c r="AU848"/>
      <c r="AV848" t="s">
        <v>200</v>
      </c>
      <c r="AW848"/>
      <c r="AX848"/>
      <c r="AY848"/>
      <c r="AZ848"/>
      <c r="BA848">
        <f>VLOOKUP(A848,[1]ورقة2!A$3:X$1501,22,0)</f>
        <v>0</v>
      </c>
      <c r="BB848" s="232"/>
      <c r="BC848"/>
      <c r="BD848"/>
    </row>
    <row r="849" spans="1:59" x14ac:dyDescent="0.25">
      <c r="A849">
        <v>334197</v>
      </c>
      <c r="B849" s="125" t="s">
        <v>199</v>
      </c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 t="s">
        <v>134</v>
      </c>
      <c r="AR849"/>
      <c r="AS849"/>
      <c r="AT849"/>
      <c r="AU849" t="s">
        <v>134</v>
      </c>
      <c r="AV849"/>
      <c r="AW849"/>
      <c r="AX849" t="s">
        <v>134</v>
      </c>
      <c r="AY849"/>
      <c r="AZ849"/>
      <c r="BA849">
        <f>VLOOKUP(A849,[1]ورقة2!A$3:X$1501,22,0)</f>
        <v>0</v>
      </c>
      <c r="BB849" s="232"/>
      <c r="BC849"/>
      <c r="BD849"/>
    </row>
    <row r="850" spans="1:59" x14ac:dyDescent="0.25">
      <c r="A850">
        <v>334202</v>
      </c>
      <c r="B850" s="125" t="s">
        <v>199</v>
      </c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 t="s">
        <v>134</v>
      </c>
      <c r="AQ850" t="s">
        <v>131</v>
      </c>
      <c r="AR850"/>
      <c r="AS850"/>
      <c r="AT850" t="s">
        <v>131</v>
      </c>
      <c r="AU850"/>
      <c r="AV850" t="s">
        <v>131</v>
      </c>
      <c r="AW850" t="s">
        <v>131</v>
      </c>
      <c r="AX850"/>
      <c r="AY850"/>
      <c r="AZ850" t="s">
        <v>131</v>
      </c>
      <c r="BA850">
        <f>VLOOKUP(A850,[1]ورقة2!A$3:X$1501,22,0)</f>
        <v>0</v>
      </c>
      <c r="BB850" s="232"/>
      <c r="BC850"/>
      <c r="BD850"/>
    </row>
    <row r="851" spans="1:59" x14ac:dyDescent="0.25">
      <c r="A851">
        <v>334212</v>
      </c>
      <c r="B851" s="125" t="s">
        <v>199</v>
      </c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 t="s">
        <v>134</v>
      </c>
      <c r="AQ851"/>
      <c r="AR851"/>
      <c r="AS851"/>
      <c r="AT851"/>
      <c r="AU851"/>
      <c r="AV851"/>
      <c r="AW851"/>
      <c r="AX851"/>
      <c r="AY851"/>
      <c r="AZ851"/>
      <c r="BA851">
        <f>VLOOKUP(A851,[1]ورقة2!A$3:X$1501,22,0)</f>
        <v>0</v>
      </c>
      <c r="BB851" s="232"/>
      <c r="BC851"/>
      <c r="BD851"/>
    </row>
    <row r="852" spans="1:59" x14ac:dyDescent="0.25">
      <c r="A852">
        <v>334225</v>
      </c>
      <c r="B852" s="125" t="s">
        <v>199</v>
      </c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 t="s">
        <v>200</v>
      </c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>
        <f>VLOOKUP(A852,[1]ورقة2!A$3:X$1501,22,0)</f>
        <v>0</v>
      </c>
      <c r="BB852" s="232"/>
      <c r="BC852"/>
      <c r="BD852"/>
    </row>
    <row r="853" spans="1:59" x14ac:dyDescent="0.25">
      <c r="A853">
        <v>334310</v>
      </c>
      <c r="B853" s="125" t="s">
        <v>199</v>
      </c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 t="s">
        <v>134</v>
      </c>
      <c r="AH853"/>
      <c r="AI853"/>
      <c r="AJ853"/>
      <c r="AK853"/>
      <c r="AL853"/>
      <c r="AM853"/>
      <c r="AN853"/>
      <c r="AO853"/>
      <c r="AP853" t="s">
        <v>134</v>
      </c>
      <c r="AQ853"/>
      <c r="AR853"/>
      <c r="AS853"/>
      <c r="AT853" t="s">
        <v>134</v>
      </c>
      <c r="AU853"/>
      <c r="AV853"/>
      <c r="AW853"/>
      <c r="AX853"/>
      <c r="AY853" t="s">
        <v>133</v>
      </c>
      <c r="AZ853"/>
      <c r="BA853">
        <f>VLOOKUP(A853,[1]ورقة2!A$3:X$1501,22,0)</f>
        <v>0</v>
      </c>
      <c r="BB853" s="232"/>
    </row>
    <row r="854" spans="1:59" x14ac:dyDescent="0.25">
      <c r="A854" s="233">
        <v>334327</v>
      </c>
      <c r="B854" s="125" t="s">
        <v>199</v>
      </c>
      <c r="C854" s="233"/>
      <c r="D854" s="233"/>
      <c r="E854" s="233"/>
      <c r="F854" s="233"/>
      <c r="G854" s="233"/>
      <c r="H854" s="233"/>
      <c r="I854" s="233"/>
      <c r="J854" s="233"/>
      <c r="K854" s="233"/>
      <c r="L854" s="233"/>
      <c r="M854" s="233"/>
      <c r="N854" s="233"/>
      <c r="O854" s="233"/>
      <c r="P854" s="233" t="s">
        <v>134</v>
      </c>
      <c r="Q854" s="233"/>
      <c r="R854" s="233"/>
      <c r="S854" s="233"/>
      <c r="T854" s="233"/>
      <c r="U854" s="233"/>
      <c r="V854" s="233"/>
      <c r="W854" s="233"/>
      <c r="X854" s="233"/>
      <c r="Y854" s="233"/>
      <c r="Z854" s="233"/>
      <c r="AA854" s="233"/>
      <c r="AB854" s="233"/>
      <c r="AC854" s="233"/>
      <c r="AD854" s="233"/>
      <c r="AE854" s="233"/>
      <c r="AF854" s="233"/>
      <c r="AG854" s="233"/>
      <c r="AH854" s="233"/>
      <c r="AI854" s="233"/>
      <c r="AJ854" s="233"/>
      <c r="AK854" s="233" t="s">
        <v>134</v>
      </c>
      <c r="AL854" s="233"/>
      <c r="AM854" s="233"/>
      <c r="AN854" s="233"/>
      <c r="AO854" s="233" t="s">
        <v>134</v>
      </c>
      <c r="AP854" s="233" t="s">
        <v>134</v>
      </c>
      <c r="AQ854" s="233" t="s">
        <v>133</v>
      </c>
      <c r="AR854" s="233"/>
      <c r="AS854" s="233"/>
      <c r="AT854" s="233"/>
      <c r="AU854" s="233"/>
      <c r="AV854" s="233" t="s">
        <v>134</v>
      </c>
      <c r="AW854" s="233"/>
      <c r="AX854" s="233"/>
      <c r="AY854" s="233" t="s">
        <v>133</v>
      </c>
      <c r="AZ854" s="233"/>
      <c r="BA854">
        <f>VLOOKUP(A854,[1]ورقة2!A$3:X$1501,22,0)</f>
        <v>0</v>
      </c>
      <c r="BB854" s="240"/>
      <c r="BC854" s="240"/>
      <c r="BD854" s="240"/>
      <c r="BE854" s="240"/>
      <c r="BF854" s="240"/>
      <c r="BG854" s="240"/>
    </row>
    <row r="855" spans="1:59" x14ac:dyDescent="0.25">
      <c r="A855">
        <v>334361</v>
      </c>
      <c r="B855" s="125" t="s">
        <v>199</v>
      </c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 t="s">
        <v>134</v>
      </c>
      <c r="AQ855"/>
      <c r="AR855"/>
      <c r="AS855"/>
      <c r="AT855"/>
      <c r="AU855"/>
      <c r="AV855"/>
      <c r="AW855"/>
      <c r="AX855"/>
      <c r="AY855" t="s">
        <v>134</v>
      </c>
      <c r="AZ855"/>
      <c r="BA855">
        <f>VLOOKUP(A855,[1]ورقة2!A$3:X$1501,22,0)</f>
        <v>0</v>
      </c>
      <c r="BB855" s="232"/>
      <c r="BC855"/>
      <c r="BD855"/>
    </row>
    <row r="856" spans="1:59" x14ac:dyDescent="0.25">
      <c r="A856" s="233">
        <v>334381</v>
      </c>
      <c r="B856" s="125" t="s">
        <v>199</v>
      </c>
      <c r="C856" s="233"/>
      <c r="D856" s="233"/>
      <c r="E856" s="233"/>
      <c r="F856" s="233"/>
      <c r="G856" s="233"/>
      <c r="H856" s="233"/>
      <c r="I856" s="233"/>
      <c r="J856" s="233"/>
      <c r="K856" s="233"/>
      <c r="L856" s="233"/>
      <c r="M856" s="233"/>
      <c r="N856" s="233"/>
      <c r="O856" s="233"/>
      <c r="P856" s="233" t="s">
        <v>134</v>
      </c>
      <c r="Q856" s="233"/>
      <c r="R856" s="233"/>
      <c r="S856" s="233"/>
      <c r="T856" s="233"/>
      <c r="U856" s="233"/>
      <c r="V856" s="233"/>
      <c r="W856" s="233"/>
      <c r="X856" s="233"/>
      <c r="Y856" s="233"/>
      <c r="Z856" s="233"/>
      <c r="AA856" s="233"/>
      <c r="AB856" s="233"/>
      <c r="AC856" s="233"/>
      <c r="AD856" s="233"/>
      <c r="AE856" s="233"/>
      <c r="AF856" s="233"/>
      <c r="AG856" s="233"/>
      <c r="AH856" s="233"/>
      <c r="AI856" s="233" t="s">
        <v>134</v>
      </c>
      <c r="AJ856" s="233"/>
      <c r="AK856" s="233"/>
      <c r="AL856" s="233"/>
      <c r="AM856" s="233"/>
      <c r="AN856" s="233"/>
      <c r="AO856" s="233"/>
      <c r="AP856" s="233" t="s">
        <v>134</v>
      </c>
      <c r="AQ856" s="233"/>
      <c r="AR856" s="233"/>
      <c r="AS856" s="233"/>
      <c r="AT856" s="233"/>
      <c r="AU856" s="233"/>
      <c r="AV856" s="233"/>
      <c r="AW856" s="233"/>
      <c r="AX856" s="233"/>
      <c r="AY856" s="233"/>
      <c r="AZ856" s="233"/>
      <c r="BA856">
        <f>VLOOKUP(A856,[1]ورقة2!A$3:X$1501,22,0)</f>
        <v>0</v>
      </c>
      <c r="BB856" s="232"/>
      <c r="BC856"/>
      <c r="BD856"/>
    </row>
    <row r="857" spans="1:59" x14ac:dyDescent="0.25">
      <c r="A857">
        <v>334415</v>
      </c>
      <c r="B857" s="125" t="s">
        <v>199</v>
      </c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 t="s">
        <v>131</v>
      </c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 t="s">
        <v>131</v>
      </c>
      <c r="AK857"/>
      <c r="AL857"/>
      <c r="AM857"/>
      <c r="AN857"/>
      <c r="AO857"/>
      <c r="AP857" t="s">
        <v>133</v>
      </c>
      <c r="AQ857"/>
      <c r="AR857"/>
      <c r="AS857" t="s">
        <v>131</v>
      </c>
      <c r="AT857"/>
      <c r="AU857"/>
      <c r="AV857"/>
      <c r="AW857"/>
      <c r="AX857"/>
      <c r="AY857"/>
      <c r="AZ857"/>
      <c r="BA857">
        <f>VLOOKUP(A857,[1]ورقة2!A$3:X$1501,22,0)</f>
        <v>0</v>
      </c>
      <c r="BB857" s="232"/>
      <c r="BC857"/>
      <c r="BD857"/>
    </row>
    <row r="858" spans="1:59" x14ac:dyDescent="0.25">
      <c r="A858">
        <v>334425</v>
      </c>
      <c r="B858" s="125" t="s">
        <v>199</v>
      </c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 t="s">
        <v>131</v>
      </c>
      <c r="AD858"/>
      <c r="AE858"/>
      <c r="AF858"/>
      <c r="AG858" t="s">
        <v>134</v>
      </c>
      <c r="AH858"/>
      <c r="AI858" t="s">
        <v>134</v>
      </c>
      <c r="AJ858"/>
      <c r="AK858"/>
      <c r="AL858"/>
      <c r="AM858"/>
      <c r="AN858"/>
      <c r="AO858" t="s">
        <v>131</v>
      </c>
      <c r="AP858"/>
      <c r="AQ858" t="s">
        <v>134</v>
      </c>
      <c r="AR858"/>
      <c r="AS858"/>
      <c r="AT858" t="s">
        <v>134</v>
      </c>
      <c r="AU858" t="s">
        <v>133</v>
      </c>
      <c r="AV858"/>
      <c r="AW858"/>
      <c r="AX858"/>
      <c r="AY858"/>
      <c r="AZ858" t="s">
        <v>133</v>
      </c>
      <c r="BA858">
        <f>VLOOKUP(A858,[1]ورقة2!A$3:X$1501,22,0)</f>
        <v>0</v>
      </c>
      <c r="BB858" s="232"/>
      <c r="BC858"/>
      <c r="BD858"/>
    </row>
    <row r="859" spans="1:59" x14ac:dyDescent="0.25">
      <c r="A859">
        <v>334493</v>
      </c>
      <c r="B859" s="125" t="s">
        <v>199</v>
      </c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 t="s">
        <v>134</v>
      </c>
      <c r="AI859"/>
      <c r="AJ859"/>
      <c r="AK859"/>
      <c r="AL859"/>
      <c r="AM859"/>
      <c r="AN859"/>
      <c r="AO859"/>
      <c r="AP859" t="s">
        <v>134</v>
      </c>
      <c r="AQ859"/>
      <c r="AR859"/>
      <c r="AS859"/>
      <c r="AT859"/>
      <c r="AU859"/>
      <c r="AV859"/>
      <c r="AW859"/>
      <c r="AX859"/>
      <c r="AY859"/>
      <c r="AZ859"/>
      <c r="BA859">
        <f>VLOOKUP(A859,[1]ورقة2!A$3:X$1501,22,0)</f>
        <v>0</v>
      </c>
      <c r="BB859" s="232"/>
      <c r="BC859"/>
      <c r="BD859"/>
    </row>
    <row r="860" spans="1:59" x14ac:dyDescent="0.25">
      <c r="A860">
        <v>334508</v>
      </c>
      <c r="B860" s="125" t="s">
        <v>199</v>
      </c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 t="s">
        <v>134</v>
      </c>
      <c r="AH860" t="s">
        <v>134</v>
      </c>
      <c r="AI860"/>
      <c r="AJ860"/>
      <c r="AK860"/>
      <c r="AL860"/>
      <c r="AM860"/>
      <c r="AN860"/>
      <c r="AO860"/>
      <c r="AP860" t="s">
        <v>134</v>
      </c>
      <c r="AQ860" t="s">
        <v>134</v>
      </c>
      <c r="AR860"/>
      <c r="AS860"/>
      <c r="AT860" t="s">
        <v>134</v>
      </c>
      <c r="AU860"/>
      <c r="AV860"/>
      <c r="AW860"/>
      <c r="AX860"/>
      <c r="AY860"/>
      <c r="AZ860"/>
      <c r="BA860">
        <f>VLOOKUP(A860,[1]ورقة2!A$3:X$1501,22,0)</f>
        <v>0</v>
      </c>
      <c r="BB860" s="232"/>
      <c r="BC860"/>
      <c r="BD860"/>
    </row>
    <row r="861" spans="1:59" x14ac:dyDescent="0.25">
      <c r="A861">
        <v>334513</v>
      </c>
      <c r="B861" s="125" t="s">
        <v>199</v>
      </c>
      <c r="C861"/>
      <c r="D861"/>
      <c r="E861"/>
      <c r="F861"/>
      <c r="G861"/>
      <c r="H861"/>
      <c r="I861"/>
      <c r="J861"/>
      <c r="K861"/>
      <c r="L861"/>
      <c r="M861"/>
      <c r="N861"/>
      <c r="O861"/>
      <c r="P861" t="s">
        <v>134</v>
      </c>
      <c r="Q861"/>
      <c r="R861"/>
      <c r="S861"/>
      <c r="T861"/>
      <c r="U861"/>
      <c r="V861"/>
      <c r="W861"/>
      <c r="X861"/>
      <c r="Y861"/>
      <c r="Z861"/>
      <c r="AA861"/>
      <c r="AB861"/>
      <c r="AC861" t="s">
        <v>134</v>
      </c>
      <c r="AD861"/>
      <c r="AE861" t="s">
        <v>134</v>
      </c>
      <c r="AF861"/>
      <c r="AG861"/>
      <c r="AH861"/>
      <c r="AI861"/>
      <c r="AJ861"/>
      <c r="AK861"/>
      <c r="AL861"/>
      <c r="AM861"/>
      <c r="AN861"/>
      <c r="AO861"/>
      <c r="AP861" t="s">
        <v>133</v>
      </c>
      <c r="AQ861" t="s">
        <v>133</v>
      </c>
      <c r="AR861"/>
      <c r="AS861"/>
      <c r="AT861"/>
      <c r="AU861" t="s">
        <v>133</v>
      </c>
      <c r="AV861"/>
      <c r="AW861"/>
      <c r="AX861"/>
      <c r="AY861" t="s">
        <v>134</v>
      </c>
      <c r="AZ861"/>
      <c r="BA861">
        <f>VLOOKUP(A861,[1]ورقة2!A$3:X$1501,22,0)</f>
        <v>0</v>
      </c>
      <c r="BB861" s="232"/>
      <c r="BC861"/>
      <c r="BD861"/>
    </row>
    <row r="862" spans="1:59" x14ac:dyDescent="0.25">
      <c r="A862">
        <v>334522</v>
      </c>
      <c r="B862" s="125" t="s">
        <v>199</v>
      </c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 t="s">
        <v>134</v>
      </c>
      <c r="AP862" t="s">
        <v>134</v>
      </c>
      <c r="AQ862" t="s">
        <v>133</v>
      </c>
      <c r="AR862"/>
      <c r="AS862"/>
      <c r="AT862" t="s">
        <v>134</v>
      </c>
      <c r="AU862"/>
      <c r="AV862"/>
      <c r="AW862"/>
      <c r="AX862" t="s">
        <v>134</v>
      </c>
      <c r="AY862" t="s">
        <v>133</v>
      </c>
      <c r="AZ862"/>
      <c r="BA862">
        <f>VLOOKUP(A862,[1]ورقة2!A$3:X$1501,22,0)</f>
        <v>0</v>
      </c>
      <c r="BB862" s="232"/>
      <c r="BC862"/>
      <c r="BD862"/>
    </row>
    <row r="863" spans="1:59" x14ac:dyDescent="0.25">
      <c r="A863">
        <v>334528</v>
      </c>
      <c r="B863" s="125" t="s">
        <v>199</v>
      </c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 t="s">
        <v>134</v>
      </c>
      <c r="AM863"/>
      <c r="AN863"/>
      <c r="AO863"/>
      <c r="AP863" t="s">
        <v>134</v>
      </c>
      <c r="AQ863" t="s">
        <v>134</v>
      </c>
      <c r="AR863"/>
      <c r="AS863"/>
      <c r="AT863" t="s">
        <v>134</v>
      </c>
      <c r="AU863"/>
      <c r="AV863"/>
      <c r="AW863"/>
      <c r="AX863" t="s">
        <v>134</v>
      </c>
      <c r="AY863" t="s">
        <v>134</v>
      </c>
      <c r="AZ863"/>
      <c r="BA863">
        <f>VLOOKUP(A863,[1]ورقة2!A$3:X$1501,22,0)</f>
        <v>0</v>
      </c>
      <c r="BB863" s="232"/>
      <c r="BC863"/>
      <c r="BD863"/>
    </row>
    <row r="864" spans="1:59" x14ac:dyDescent="0.25">
      <c r="A864" s="233">
        <v>334559</v>
      </c>
      <c r="B864" s="125" t="s">
        <v>199</v>
      </c>
      <c r="C864" s="233"/>
      <c r="D864" s="233"/>
      <c r="E864" s="233"/>
      <c r="F864" s="233"/>
      <c r="G864" s="233"/>
      <c r="H864" s="233"/>
      <c r="I864" s="233"/>
      <c r="J864" s="233"/>
      <c r="K864" s="233"/>
      <c r="L864" s="233"/>
      <c r="M864" s="233"/>
      <c r="N864" s="233"/>
      <c r="O864" s="233"/>
      <c r="P864" s="233"/>
      <c r="Q864" s="233"/>
      <c r="R864" s="233"/>
      <c r="S864" s="233"/>
      <c r="T864" s="233"/>
      <c r="U864" s="233"/>
      <c r="V864" s="233"/>
      <c r="W864" s="233"/>
      <c r="X864" s="233"/>
      <c r="Y864" s="233"/>
      <c r="Z864" s="233"/>
      <c r="AA864" s="233"/>
      <c r="AB864" s="233"/>
      <c r="AC864" s="233"/>
      <c r="AD864" s="233"/>
      <c r="AE864" s="233"/>
      <c r="AF864" s="233"/>
      <c r="AG864" s="233"/>
      <c r="AH864" s="233"/>
      <c r="AI864" s="233"/>
      <c r="AJ864" s="233" t="s">
        <v>200</v>
      </c>
      <c r="AK864" s="233"/>
      <c r="AL864" s="233"/>
      <c r="AM864" s="233"/>
      <c r="AN864" s="233"/>
      <c r="AO864" s="233"/>
      <c r="AP864" s="233"/>
      <c r="AQ864" s="233" t="s">
        <v>200</v>
      </c>
      <c r="AR864" s="233"/>
      <c r="AS864" s="233"/>
      <c r="AT864" s="233"/>
      <c r="AU864" s="233" t="s">
        <v>200</v>
      </c>
      <c r="AV864" s="233"/>
      <c r="AW864" s="233" t="s">
        <v>200</v>
      </c>
      <c r="AX864" s="233" t="s">
        <v>200</v>
      </c>
      <c r="AY864" s="233" t="s">
        <v>200</v>
      </c>
      <c r="AZ864" s="233"/>
      <c r="BA864">
        <f>VLOOKUP(A864,[1]ورقة2!A$3:X$1501,22,0)</f>
        <v>0</v>
      </c>
      <c r="BB864" s="232"/>
      <c r="BC864"/>
      <c r="BD864"/>
    </row>
    <row r="865" spans="1:59" x14ac:dyDescent="0.25">
      <c r="A865">
        <v>334572</v>
      </c>
      <c r="B865" s="125" t="s">
        <v>199</v>
      </c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 t="s">
        <v>134</v>
      </c>
      <c r="AR865"/>
      <c r="AS865" t="s">
        <v>134</v>
      </c>
      <c r="AT865"/>
      <c r="AU865"/>
      <c r="AV865"/>
      <c r="AW865"/>
      <c r="AX865"/>
      <c r="AY865" t="s">
        <v>133</v>
      </c>
      <c r="AZ865" t="s">
        <v>133</v>
      </c>
      <c r="BA865">
        <f>VLOOKUP(A865,[1]ورقة2!A$3:X$1501,22,0)</f>
        <v>0</v>
      </c>
      <c r="BB865" s="232"/>
      <c r="BC865"/>
      <c r="BD865"/>
    </row>
    <row r="866" spans="1:59" x14ac:dyDescent="0.25">
      <c r="A866">
        <v>334573</v>
      </c>
      <c r="B866" s="125" t="s">
        <v>199</v>
      </c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 t="s">
        <v>133</v>
      </c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>
        <f>VLOOKUP(A866,[1]ورقة2!A$3:X$1501,22,0)</f>
        <v>0</v>
      </c>
      <c r="BB866" s="240"/>
      <c r="BC866" s="240"/>
      <c r="BD866" s="240"/>
      <c r="BE866" s="240"/>
      <c r="BF866" s="240"/>
      <c r="BG866" s="240"/>
    </row>
    <row r="867" spans="1:59" x14ac:dyDescent="0.25">
      <c r="A867">
        <v>334588</v>
      </c>
      <c r="B867" s="125" t="s">
        <v>199</v>
      </c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 t="s">
        <v>134</v>
      </c>
      <c r="AR867"/>
      <c r="AS867"/>
      <c r="AT867"/>
      <c r="AU867"/>
      <c r="AV867"/>
      <c r="AW867"/>
      <c r="AX867"/>
      <c r="AY867"/>
      <c r="AZ867"/>
      <c r="BA867">
        <f>VLOOKUP(A867,[1]ورقة2!A$3:X$1501,22,0)</f>
        <v>0</v>
      </c>
      <c r="BB867" s="232"/>
      <c r="BC867"/>
      <c r="BD867"/>
    </row>
    <row r="868" spans="1:59" x14ac:dyDescent="0.25">
      <c r="A868" s="233">
        <v>334626</v>
      </c>
      <c r="B868" s="125" t="s">
        <v>199</v>
      </c>
      <c r="C868" s="233"/>
      <c r="D868" s="233"/>
      <c r="E868" s="233"/>
      <c r="F868" s="233"/>
      <c r="G868" s="233"/>
      <c r="H868" s="233"/>
      <c r="I868" s="233"/>
      <c r="J868" s="233"/>
      <c r="K868" s="233"/>
      <c r="L868" s="233"/>
      <c r="M868" s="233"/>
      <c r="N868" s="233"/>
      <c r="O868" s="233"/>
      <c r="P868" s="233"/>
      <c r="Q868" s="233"/>
      <c r="R868" s="233"/>
      <c r="S868" s="233"/>
      <c r="T868" s="233"/>
      <c r="U868" s="233"/>
      <c r="V868" s="233"/>
      <c r="W868" s="233"/>
      <c r="X868" s="233"/>
      <c r="Y868" s="233"/>
      <c r="Z868" s="233"/>
      <c r="AA868" s="233"/>
      <c r="AB868" s="233"/>
      <c r="AC868" s="233"/>
      <c r="AD868" s="233"/>
      <c r="AE868" s="233"/>
      <c r="AF868" s="233"/>
      <c r="AG868" s="233"/>
      <c r="AH868" s="233"/>
      <c r="AI868" s="233"/>
      <c r="AJ868" s="233"/>
      <c r="AK868" s="233"/>
      <c r="AL868" s="233"/>
      <c r="AM868" s="233"/>
      <c r="AN868" s="233"/>
      <c r="AO868" s="233"/>
      <c r="AP868" s="233" t="s">
        <v>200</v>
      </c>
      <c r="AQ868" s="233"/>
      <c r="AR868" s="233"/>
      <c r="AS868" s="233"/>
      <c r="AT868" s="233"/>
      <c r="AU868" s="233" t="s">
        <v>200</v>
      </c>
      <c r="AV868" s="233"/>
      <c r="AW868" s="233" t="s">
        <v>200</v>
      </c>
      <c r="AX868" s="233"/>
      <c r="AY868" s="233"/>
      <c r="AZ868" s="233"/>
      <c r="BA868">
        <f>VLOOKUP(A868,[1]ورقة2!A$3:X$1501,22,0)</f>
        <v>0</v>
      </c>
      <c r="BB868" s="232"/>
      <c r="BC868"/>
      <c r="BD868"/>
    </row>
    <row r="869" spans="1:59" x14ac:dyDescent="0.25">
      <c r="A869">
        <v>334630</v>
      </c>
      <c r="B869" s="125" t="s">
        <v>199</v>
      </c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 t="s">
        <v>134</v>
      </c>
      <c r="AQ869"/>
      <c r="AR869"/>
      <c r="AS869"/>
      <c r="AT869" t="s">
        <v>134</v>
      </c>
      <c r="AU869"/>
      <c r="AV869"/>
      <c r="AW869"/>
      <c r="AX869" t="s">
        <v>133</v>
      </c>
      <c r="AY869" t="s">
        <v>133</v>
      </c>
      <c r="AZ869" t="s">
        <v>133</v>
      </c>
      <c r="BA869">
        <f>VLOOKUP(A869,[1]ورقة2!A$3:X$1501,22,0)</f>
        <v>0</v>
      </c>
      <c r="BB869" s="232"/>
    </row>
    <row r="870" spans="1:59" x14ac:dyDescent="0.25">
      <c r="A870">
        <v>334653</v>
      </c>
      <c r="B870" s="125" t="s">
        <v>199</v>
      </c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 t="s">
        <v>134</v>
      </c>
      <c r="AR870"/>
      <c r="AS870"/>
      <c r="AT870"/>
      <c r="AU870"/>
      <c r="AV870"/>
      <c r="AW870"/>
      <c r="AX870"/>
      <c r="AY870"/>
      <c r="AZ870"/>
      <c r="BA870">
        <f>VLOOKUP(A870,[1]ورقة2!A$3:X$1501,22,0)</f>
        <v>0</v>
      </c>
      <c r="BB870" s="240"/>
      <c r="BC870" s="240"/>
      <c r="BD870" s="240"/>
      <c r="BE870" s="240"/>
      <c r="BF870" s="240"/>
      <c r="BG870" s="240"/>
    </row>
    <row r="871" spans="1:59" x14ac:dyDescent="0.25">
      <c r="A871">
        <v>334655</v>
      </c>
      <c r="B871" s="125" t="s">
        <v>199</v>
      </c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 t="s">
        <v>134</v>
      </c>
      <c r="AQ871"/>
      <c r="AR871"/>
      <c r="AS871"/>
      <c r="AT871"/>
      <c r="AU871"/>
      <c r="AV871"/>
      <c r="AW871"/>
      <c r="AX871" t="s">
        <v>134</v>
      </c>
      <c r="AY871"/>
      <c r="AZ871"/>
      <c r="BA871">
        <f>VLOOKUP(A871,[1]ورقة2!A$3:X$1501,22,0)</f>
        <v>0</v>
      </c>
      <c r="BB871" s="232"/>
      <c r="BC871"/>
      <c r="BD871"/>
    </row>
    <row r="872" spans="1:59" x14ac:dyDescent="0.25">
      <c r="A872">
        <v>334673</v>
      </c>
      <c r="B872" s="125" t="s">
        <v>199</v>
      </c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 t="s">
        <v>134</v>
      </c>
      <c r="AR872"/>
      <c r="AS872"/>
      <c r="AT872"/>
      <c r="AU872"/>
      <c r="AV872"/>
      <c r="AW872"/>
      <c r="AX872"/>
      <c r="AY872"/>
      <c r="AZ872"/>
      <c r="BA872">
        <f>VLOOKUP(A872,[1]ورقة2!A$3:X$1501,22,0)</f>
        <v>0</v>
      </c>
      <c r="BB872" s="232"/>
      <c r="BC872"/>
      <c r="BD872"/>
    </row>
    <row r="873" spans="1:59" x14ac:dyDescent="0.25">
      <c r="A873">
        <v>334676</v>
      </c>
      <c r="B873" s="125" t="s">
        <v>199</v>
      </c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 t="s">
        <v>134</v>
      </c>
      <c r="AQ873"/>
      <c r="AR873"/>
      <c r="AS873"/>
      <c r="AT873"/>
      <c r="AU873"/>
      <c r="AV873"/>
      <c r="AW873"/>
      <c r="AX873"/>
      <c r="AY873"/>
      <c r="AZ873"/>
      <c r="BA873">
        <f>VLOOKUP(A873,[1]ورقة2!A$3:X$1501,22,0)</f>
        <v>0</v>
      </c>
      <c r="BB873" s="240"/>
      <c r="BC873" s="240"/>
      <c r="BD873" s="240"/>
      <c r="BE873" s="240"/>
      <c r="BF873" s="240"/>
      <c r="BG873" s="240"/>
    </row>
    <row r="874" spans="1:59" x14ac:dyDescent="0.25">
      <c r="A874" s="235">
        <v>334683</v>
      </c>
      <c r="B874" s="125" t="s">
        <v>199</v>
      </c>
      <c r="C874" s="235"/>
      <c r="D874" s="235"/>
      <c r="E874" s="235"/>
      <c r="F874" s="235"/>
      <c r="G874" s="235"/>
      <c r="H874" s="235"/>
      <c r="I874" s="235"/>
      <c r="J874" s="235"/>
      <c r="K874" s="235"/>
      <c r="L874" s="235"/>
      <c r="M874" s="235"/>
      <c r="N874" s="235"/>
      <c r="O874" s="235"/>
      <c r="P874" s="235" t="s">
        <v>134</v>
      </c>
      <c r="Q874" s="235"/>
      <c r="R874" s="235"/>
      <c r="S874" s="235"/>
      <c r="T874" s="235"/>
      <c r="U874" s="235"/>
      <c r="V874" s="235"/>
      <c r="W874" s="235"/>
      <c r="X874" s="235"/>
      <c r="Y874" s="235"/>
      <c r="Z874" s="235"/>
      <c r="AA874" s="235"/>
      <c r="AB874" s="235"/>
      <c r="AC874" s="235"/>
      <c r="AD874" s="235"/>
      <c r="AE874" s="235"/>
      <c r="AF874" s="235"/>
      <c r="AG874" s="235" t="s">
        <v>134</v>
      </c>
      <c r="AH874" s="235"/>
      <c r="AI874" s="235"/>
      <c r="AJ874" s="235"/>
      <c r="AK874" s="235"/>
      <c r="AL874" s="235"/>
      <c r="AM874" s="235"/>
      <c r="AN874" s="235"/>
      <c r="AO874" s="235"/>
      <c r="AP874" s="235"/>
      <c r="AQ874" s="235"/>
      <c r="AR874" s="235"/>
      <c r="AS874" s="235" t="s">
        <v>134</v>
      </c>
      <c r="AT874" s="235" t="s">
        <v>134</v>
      </c>
      <c r="AU874" s="235"/>
      <c r="AV874" s="235"/>
      <c r="AW874" s="235"/>
      <c r="AX874" s="235"/>
      <c r="AY874" s="235"/>
      <c r="AZ874" s="235"/>
      <c r="BA874">
        <f>VLOOKUP(A874,[1]ورقة2!A$3:X$1501,22,0)</f>
        <v>0</v>
      </c>
      <c r="BB874" s="232"/>
      <c r="BC874"/>
      <c r="BD874"/>
    </row>
    <row r="875" spans="1:59" x14ac:dyDescent="0.25">
      <c r="A875">
        <v>334687</v>
      </c>
      <c r="B875" s="125" t="s">
        <v>199</v>
      </c>
      <c r="C875"/>
      <c r="D875"/>
      <c r="E875"/>
      <c r="F875"/>
      <c r="G875"/>
      <c r="H875"/>
      <c r="I875"/>
      <c r="J875"/>
      <c r="K875"/>
      <c r="L875"/>
      <c r="M875"/>
      <c r="N875"/>
      <c r="O875"/>
      <c r="P875" t="s">
        <v>134</v>
      </c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 t="s">
        <v>134</v>
      </c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 t="s">
        <v>134</v>
      </c>
      <c r="AY875"/>
      <c r="AZ875"/>
      <c r="BA875">
        <f>VLOOKUP(A875,[1]ورقة2!A$3:X$1501,22,0)</f>
        <v>0</v>
      </c>
      <c r="BB875" s="232"/>
      <c r="BC875"/>
      <c r="BD875"/>
    </row>
    <row r="876" spans="1:59" x14ac:dyDescent="0.25">
      <c r="A876">
        <v>334696</v>
      </c>
      <c r="B876" s="125" t="s">
        <v>199</v>
      </c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 t="s">
        <v>200</v>
      </c>
      <c r="X876"/>
      <c r="Y876"/>
      <c r="Z876"/>
      <c r="AA876"/>
      <c r="AB876"/>
      <c r="AC876"/>
      <c r="AD876"/>
      <c r="AE876"/>
      <c r="AF876"/>
      <c r="AG876" t="s">
        <v>200</v>
      </c>
      <c r="AH876"/>
      <c r="AI876"/>
      <c r="AJ876"/>
      <c r="AK876"/>
      <c r="AL876"/>
      <c r="AM876"/>
      <c r="AN876"/>
      <c r="AO876"/>
      <c r="AP876" t="s">
        <v>200</v>
      </c>
      <c r="AQ876"/>
      <c r="AR876"/>
      <c r="AS876"/>
      <c r="AT876"/>
      <c r="AU876"/>
      <c r="AV876"/>
      <c r="AW876"/>
      <c r="AX876"/>
      <c r="AY876"/>
      <c r="AZ876"/>
      <c r="BA876">
        <f>VLOOKUP(A876,[1]ورقة2!A$3:X$1501,22,0)</f>
        <v>0</v>
      </c>
      <c r="BB876" s="232"/>
      <c r="BC876"/>
      <c r="BD876"/>
    </row>
    <row r="877" spans="1:59" x14ac:dyDescent="0.25">
      <c r="A877">
        <v>334703</v>
      </c>
      <c r="B877" s="125" t="s">
        <v>199</v>
      </c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 t="s">
        <v>133</v>
      </c>
      <c r="AH877"/>
      <c r="AI877"/>
      <c r="AJ877"/>
      <c r="AK877"/>
      <c r="AL877"/>
      <c r="AM877"/>
      <c r="AN877"/>
      <c r="AO877"/>
      <c r="AP877"/>
      <c r="AQ877"/>
      <c r="AR877"/>
      <c r="AS877" t="s">
        <v>133</v>
      </c>
      <c r="AT877"/>
      <c r="AU877"/>
      <c r="AV877"/>
      <c r="AW877" t="s">
        <v>133</v>
      </c>
      <c r="AX877"/>
      <c r="AY877"/>
      <c r="AZ877" t="s">
        <v>133</v>
      </c>
      <c r="BA877">
        <f>VLOOKUP(A877,[1]ورقة2!A$3:X$1501,22,0)</f>
        <v>0</v>
      </c>
      <c r="BB877" s="232"/>
      <c r="BC877"/>
      <c r="BD877"/>
    </row>
    <row r="878" spans="1:59" x14ac:dyDescent="0.25">
      <c r="A878">
        <v>334715</v>
      </c>
      <c r="B878" s="125" t="s">
        <v>199</v>
      </c>
      <c r="C878"/>
      <c r="D878"/>
      <c r="E878"/>
      <c r="F878"/>
      <c r="G878"/>
      <c r="H878"/>
      <c r="I878"/>
      <c r="J878"/>
      <c r="K878"/>
      <c r="L878"/>
      <c r="M878"/>
      <c r="N878"/>
      <c r="O878"/>
      <c r="P878" t="s">
        <v>134</v>
      </c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 t="s">
        <v>134</v>
      </c>
      <c r="AH878"/>
      <c r="AI878"/>
      <c r="AJ878"/>
      <c r="AK878"/>
      <c r="AL878"/>
      <c r="AM878"/>
      <c r="AN878"/>
      <c r="AO878"/>
      <c r="AP878" t="s">
        <v>134</v>
      </c>
      <c r="AQ878" t="s">
        <v>134</v>
      </c>
      <c r="AR878"/>
      <c r="AS878"/>
      <c r="AT878"/>
      <c r="AU878"/>
      <c r="AV878"/>
      <c r="AW878"/>
      <c r="AX878" t="s">
        <v>134</v>
      </c>
      <c r="AY878"/>
      <c r="AZ878"/>
      <c r="BA878">
        <f>VLOOKUP(A878,[1]ورقة2!A$3:X$1501,22,0)</f>
        <v>0</v>
      </c>
      <c r="BB878" s="232"/>
      <c r="BC878"/>
      <c r="BD878"/>
    </row>
    <row r="879" spans="1:59" x14ac:dyDescent="0.25">
      <c r="A879">
        <v>334730</v>
      </c>
      <c r="B879" s="125" t="s">
        <v>199</v>
      </c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 t="s">
        <v>200</v>
      </c>
      <c r="AG879"/>
      <c r="AH879"/>
      <c r="AI879"/>
      <c r="AJ879"/>
      <c r="AK879"/>
      <c r="AL879" t="s">
        <v>200</v>
      </c>
      <c r="AM879"/>
      <c r="AN879" t="s">
        <v>200</v>
      </c>
      <c r="AO879"/>
      <c r="AP879"/>
      <c r="AQ879" t="s">
        <v>200</v>
      </c>
      <c r="AR879"/>
      <c r="AS879"/>
      <c r="AT879"/>
      <c r="AU879"/>
      <c r="AV879"/>
      <c r="AW879" t="s">
        <v>200</v>
      </c>
      <c r="AX879"/>
      <c r="AY879"/>
      <c r="AZ879"/>
      <c r="BA879">
        <f>VLOOKUP(A879,[1]ورقة2!A$3:X$1501,22,0)</f>
        <v>0</v>
      </c>
      <c r="BB879" s="232"/>
      <c r="BC879"/>
      <c r="BD879"/>
    </row>
    <row r="880" spans="1:59" x14ac:dyDescent="0.25">
      <c r="A880">
        <v>334738</v>
      </c>
      <c r="B880" s="125" t="s">
        <v>199</v>
      </c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 t="s">
        <v>134</v>
      </c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>
        <f>VLOOKUP(A880,[1]ورقة2!A$3:X$1501,22,0)</f>
        <v>0</v>
      </c>
      <c r="BB880" s="232"/>
      <c r="BC880"/>
      <c r="BD880"/>
    </row>
    <row r="881" spans="1:56" x14ac:dyDescent="0.25">
      <c r="A881">
        <v>334741</v>
      </c>
      <c r="B881" s="125" t="s">
        <v>199</v>
      </c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 t="s">
        <v>133</v>
      </c>
      <c r="AH881"/>
      <c r="AI881"/>
      <c r="AJ881"/>
      <c r="AK881"/>
      <c r="AL881"/>
      <c r="AM881"/>
      <c r="AN881"/>
      <c r="AO881"/>
      <c r="AP881" t="s">
        <v>134</v>
      </c>
      <c r="AQ881" t="s">
        <v>131</v>
      </c>
      <c r="AR881"/>
      <c r="AS881"/>
      <c r="AT881"/>
      <c r="AU881"/>
      <c r="AV881" t="s">
        <v>133</v>
      </c>
      <c r="AW881"/>
      <c r="AX881" t="s">
        <v>133</v>
      </c>
      <c r="AY881" t="s">
        <v>133</v>
      </c>
      <c r="AZ881" t="s">
        <v>133</v>
      </c>
      <c r="BA881">
        <f>VLOOKUP(A881,[1]ورقة2!A$3:X$1501,22,0)</f>
        <v>0</v>
      </c>
      <c r="BB881" s="232"/>
      <c r="BC881"/>
      <c r="BD881"/>
    </row>
    <row r="882" spans="1:56" x14ac:dyDescent="0.25">
      <c r="A882">
        <v>334756</v>
      </c>
      <c r="B882" s="125" t="s">
        <v>199</v>
      </c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 t="s">
        <v>134</v>
      </c>
      <c r="AT882"/>
      <c r="AU882"/>
      <c r="AV882" t="s">
        <v>133</v>
      </c>
      <c r="AW882" t="s">
        <v>133</v>
      </c>
      <c r="AX882"/>
      <c r="AY882" t="s">
        <v>133</v>
      </c>
      <c r="AZ882"/>
      <c r="BA882">
        <f>VLOOKUP(A882,[1]ورقة2!A$3:X$1501,22,0)</f>
        <v>0</v>
      </c>
      <c r="BB882" s="232"/>
      <c r="BC882"/>
      <c r="BD882"/>
    </row>
    <row r="883" spans="1:56" x14ac:dyDescent="0.25">
      <c r="A883" s="233">
        <v>334797</v>
      </c>
      <c r="B883" s="125" t="s">
        <v>199</v>
      </c>
      <c r="C883" s="233"/>
      <c r="D883" s="233"/>
      <c r="E883" s="233"/>
      <c r="F883" s="233"/>
      <c r="G883" s="233"/>
      <c r="H883" s="233"/>
      <c r="I883" s="233"/>
      <c r="J883" s="233"/>
      <c r="K883" s="233"/>
      <c r="L883" s="233"/>
      <c r="M883" s="233"/>
      <c r="N883" s="233"/>
      <c r="O883" s="233"/>
      <c r="P883" s="233"/>
      <c r="Q883" s="233"/>
      <c r="R883" s="233"/>
      <c r="S883" s="233"/>
      <c r="T883" s="233"/>
      <c r="U883" s="233"/>
      <c r="V883" s="233"/>
      <c r="W883" s="233"/>
      <c r="X883" s="233"/>
      <c r="Y883" s="233"/>
      <c r="Z883" s="233"/>
      <c r="AA883" s="233"/>
      <c r="AB883" s="233"/>
      <c r="AC883" s="233"/>
      <c r="AD883" s="233"/>
      <c r="AE883" s="233"/>
      <c r="AF883" s="233"/>
      <c r="AG883" s="233"/>
      <c r="AH883" s="233"/>
      <c r="AI883" s="233" t="s">
        <v>134</v>
      </c>
      <c r="AJ883" s="233"/>
      <c r="AK883" s="233"/>
      <c r="AL883" s="233"/>
      <c r="AM883" s="233"/>
      <c r="AN883" s="233"/>
      <c r="AO883" s="233"/>
      <c r="AP883" s="233"/>
      <c r="AQ883" s="233" t="s">
        <v>131</v>
      </c>
      <c r="AR883" s="233"/>
      <c r="AS883" s="233"/>
      <c r="AT883" s="233"/>
      <c r="AU883" s="233"/>
      <c r="AV883" s="233" t="s">
        <v>133</v>
      </c>
      <c r="AW883" s="233" t="s">
        <v>133</v>
      </c>
      <c r="AX883" s="233"/>
      <c r="AY883" s="233" t="s">
        <v>133</v>
      </c>
      <c r="AZ883" s="233"/>
      <c r="BA883">
        <f>VLOOKUP(A883,[1]ورقة2!A$3:X$1501,22,0)</f>
        <v>0</v>
      </c>
      <c r="BB883" s="232"/>
      <c r="BC883"/>
      <c r="BD883"/>
    </row>
    <row r="884" spans="1:56" x14ac:dyDescent="0.25">
      <c r="A884">
        <v>334803</v>
      </c>
      <c r="B884" s="125" t="s">
        <v>199</v>
      </c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 t="s">
        <v>134</v>
      </c>
      <c r="AT884"/>
      <c r="AU884" t="s">
        <v>133</v>
      </c>
      <c r="AV884" t="s">
        <v>133</v>
      </c>
      <c r="AW884" t="s">
        <v>133</v>
      </c>
      <c r="AX884" t="s">
        <v>133</v>
      </c>
      <c r="AY884"/>
      <c r="AZ884" t="s">
        <v>133</v>
      </c>
      <c r="BA884">
        <f>VLOOKUP(A884,[1]ورقة2!A$3:X$1501,22,0)</f>
        <v>0</v>
      </c>
      <c r="BB884" s="232"/>
      <c r="BC884"/>
      <c r="BD884"/>
    </row>
    <row r="885" spans="1:56" x14ac:dyDescent="0.25">
      <c r="A885">
        <v>334809</v>
      </c>
      <c r="B885" s="125" t="s">
        <v>199</v>
      </c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 t="s">
        <v>200</v>
      </c>
      <c r="AH885"/>
      <c r="AI885" t="s">
        <v>200</v>
      </c>
      <c r="AJ885"/>
      <c r="AK885" t="s">
        <v>200</v>
      </c>
      <c r="AL885"/>
      <c r="AM885"/>
      <c r="AN885"/>
      <c r="AO885"/>
      <c r="AP885" t="s">
        <v>200</v>
      </c>
      <c r="AQ885"/>
      <c r="AR885"/>
      <c r="AS885"/>
      <c r="AT885"/>
      <c r="AU885"/>
      <c r="AV885"/>
      <c r="AW885"/>
      <c r="AX885" t="s">
        <v>200</v>
      </c>
      <c r="AY885" t="s">
        <v>200</v>
      </c>
      <c r="AZ885" t="s">
        <v>200</v>
      </c>
      <c r="BA885" t="str">
        <f>VLOOKUP(A885,[1]ورقة2!A$3:X$1501,22,0)</f>
        <v>مستنفذ بنتيجة امتحانات الفصل الأول 2023-2024</v>
      </c>
      <c r="BB885" s="232"/>
      <c r="BC885"/>
      <c r="BD885"/>
    </row>
    <row r="886" spans="1:56" x14ac:dyDescent="0.25">
      <c r="A886" s="233">
        <v>334822</v>
      </c>
      <c r="B886" s="125" t="s">
        <v>199</v>
      </c>
      <c r="C886" s="233"/>
      <c r="D886" s="233"/>
      <c r="E886" s="233"/>
      <c r="F886" s="233"/>
      <c r="G886" s="233"/>
      <c r="H886" s="233"/>
      <c r="I886" s="233"/>
      <c r="J886" s="233"/>
      <c r="K886" s="233"/>
      <c r="L886" s="233"/>
      <c r="M886" s="233"/>
      <c r="N886" s="233"/>
      <c r="O886" s="233"/>
      <c r="P886" s="233"/>
      <c r="Q886" s="233"/>
      <c r="R886" s="233"/>
      <c r="S886" s="233"/>
      <c r="T886" s="233"/>
      <c r="U886" s="233"/>
      <c r="V886" s="233"/>
      <c r="W886" s="233" t="s">
        <v>133</v>
      </c>
      <c r="X886" s="233"/>
      <c r="Y886" s="233"/>
      <c r="Z886" s="233"/>
      <c r="AA886" s="233"/>
      <c r="AB886" s="233"/>
      <c r="AC886" s="233" t="s">
        <v>134</v>
      </c>
      <c r="AD886" s="233"/>
      <c r="AE886" s="233"/>
      <c r="AF886" s="233"/>
      <c r="AG886" s="233"/>
      <c r="AH886" s="233"/>
      <c r="AI886" s="233" t="s">
        <v>134</v>
      </c>
      <c r="AJ886" s="233"/>
      <c r="AK886" s="233" t="s">
        <v>134</v>
      </c>
      <c r="AL886" s="233"/>
      <c r="AM886" s="233"/>
      <c r="AN886" s="233"/>
      <c r="AO886" s="233"/>
      <c r="AP886" s="233" t="s">
        <v>134</v>
      </c>
      <c r="AQ886" s="233"/>
      <c r="AR886" s="233"/>
      <c r="AS886" s="233"/>
      <c r="AT886" s="233"/>
      <c r="AU886" s="233"/>
      <c r="AV886" s="233" t="s">
        <v>133</v>
      </c>
      <c r="AW886" s="233" t="s">
        <v>134</v>
      </c>
      <c r="AX886" s="233"/>
      <c r="AY886" s="233" t="s">
        <v>131</v>
      </c>
      <c r="AZ886" s="233"/>
      <c r="BA886">
        <f>VLOOKUP(A886,[1]ورقة2!A$3:X$1501,22,0)</f>
        <v>0</v>
      </c>
      <c r="BB886" s="232"/>
      <c r="BC886"/>
      <c r="BD886"/>
    </row>
    <row r="887" spans="1:56" x14ac:dyDescent="0.25">
      <c r="A887">
        <v>334834</v>
      </c>
      <c r="B887" s="125" t="s">
        <v>199</v>
      </c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 t="s">
        <v>200</v>
      </c>
      <c r="AY887"/>
      <c r="AZ887"/>
      <c r="BA887">
        <f>VLOOKUP(A887,[1]ورقة2!A$3:X$1501,22,0)</f>
        <v>0</v>
      </c>
      <c r="BB887" s="232"/>
      <c r="BC887"/>
      <c r="BD887"/>
    </row>
    <row r="888" spans="1:56" x14ac:dyDescent="0.25">
      <c r="A888">
        <v>334843</v>
      </c>
      <c r="B888" s="125" t="s">
        <v>199</v>
      </c>
      <c r="C888"/>
      <c r="D888"/>
      <c r="E888"/>
      <c r="F888"/>
      <c r="G888"/>
      <c r="H888"/>
      <c r="I888"/>
      <c r="J888"/>
      <c r="K888"/>
      <c r="L888"/>
      <c r="M888"/>
      <c r="N888"/>
      <c r="O888"/>
      <c r="P888" t="s">
        <v>134</v>
      </c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 t="s">
        <v>134</v>
      </c>
      <c r="AR888"/>
      <c r="AS888"/>
      <c r="AT888"/>
      <c r="AU888"/>
      <c r="AV888"/>
      <c r="AW888"/>
      <c r="AX888"/>
      <c r="AY888"/>
      <c r="AZ888"/>
      <c r="BA888">
        <f>VLOOKUP(A888,[1]ورقة2!A$3:X$1501,22,0)</f>
        <v>0</v>
      </c>
      <c r="BB888" s="232"/>
      <c r="BC888"/>
      <c r="BD888"/>
    </row>
    <row r="889" spans="1:56" x14ac:dyDescent="0.25">
      <c r="A889">
        <v>334849</v>
      </c>
      <c r="B889" s="125" t="s">
        <v>199</v>
      </c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 t="s">
        <v>200</v>
      </c>
      <c r="AQ889"/>
      <c r="AR889"/>
      <c r="AS889"/>
      <c r="AT889"/>
      <c r="AU889"/>
      <c r="AV889"/>
      <c r="AW889"/>
      <c r="AX889"/>
      <c r="AY889"/>
      <c r="AZ889"/>
      <c r="BA889">
        <f>VLOOKUP(A889,[1]ورقة2!A$3:X$1501,22,0)</f>
        <v>0</v>
      </c>
      <c r="BB889" s="232"/>
      <c r="BC889"/>
      <c r="BD889"/>
    </row>
    <row r="890" spans="1:56" x14ac:dyDescent="0.25">
      <c r="A890">
        <v>334855</v>
      </c>
      <c r="B890" s="125" t="s">
        <v>199</v>
      </c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 t="s">
        <v>134</v>
      </c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 t="s">
        <v>134</v>
      </c>
      <c r="AM890"/>
      <c r="AN890"/>
      <c r="AO890"/>
      <c r="AP890" t="s">
        <v>134</v>
      </c>
      <c r="AQ890"/>
      <c r="AR890"/>
      <c r="AS890"/>
      <c r="AT890"/>
      <c r="AU890" t="s">
        <v>134</v>
      </c>
      <c r="AV890"/>
      <c r="AW890"/>
      <c r="AX890"/>
      <c r="AY890"/>
      <c r="AZ890"/>
      <c r="BA890">
        <f>VLOOKUP(A890,[1]ورقة2!A$3:X$1501,22,0)</f>
        <v>0</v>
      </c>
      <c r="BB890" s="232"/>
      <c r="BC890"/>
      <c r="BD890"/>
    </row>
    <row r="891" spans="1:56" x14ac:dyDescent="0.25">
      <c r="A891" s="262">
        <v>334857</v>
      </c>
      <c r="B891" s="125" t="s">
        <v>199</v>
      </c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 t="s">
        <v>133</v>
      </c>
      <c r="AR891"/>
      <c r="AS891"/>
      <c r="AT891"/>
      <c r="AU891"/>
      <c r="AV891"/>
      <c r="AW891"/>
      <c r="AX891"/>
      <c r="AY891"/>
      <c r="AZ891"/>
      <c r="BA891">
        <f>VLOOKUP(A891,[1]ورقة2!A$3:X$1501,22,0)</f>
        <v>0</v>
      </c>
      <c r="BB891" s="232"/>
      <c r="BC891"/>
      <c r="BD891"/>
    </row>
    <row r="892" spans="1:56" x14ac:dyDescent="0.25">
      <c r="A892">
        <v>334865</v>
      </c>
      <c r="B892" s="125" t="s">
        <v>199</v>
      </c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 t="s">
        <v>134</v>
      </c>
      <c r="AR892"/>
      <c r="AS892"/>
      <c r="AT892"/>
      <c r="AU892"/>
      <c r="AV892"/>
      <c r="AW892"/>
      <c r="AX892"/>
      <c r="AY892"/>
      <c r="AZ892"/>
      <c r="BA892">
        <f>VLOOKUP(A892,[1]ورقة2!A$3:X$1501,22,0)</f>
        <v>0</v>
      </c>
      <c r="BB892" s="232"/>
      <c r="BC892"/>
      <c r="BD892"/>
    </row>
    <row r="893" spans="1:56" x14ac:dyDescent="0.25">
      <c r="A893">
        <v>334880</v>
      </c>
      <c r="B893" s="125" t="s">
        <v>199</v>
      </c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 t="s">
        <v>134</v>
      </c>
      <c r="AW893"/>
      <c r="AX893"/>
      <c r="AY893"/>
      <c r="AZ893"/>
      <c r="BA893">
        <f>VLOOKUP(A893,[1]ورقة2!A$3:X$1501,22,0)</f>
        <v>0</v>
      </c>
      <c r="BB893" s="232"/>
      <c r="BC893"/>
      <c r="BD893"/>
    </row>
    <row r="894" spans="1:56" x14ac:dyDescent="0.25">
      <c r="A894" s="233">
        <v>334881</v>
      </c>
      <c r="B894" s="125" t="s">
        <v>199</v>
      </c>
      <c r="C894" s="233"/>
      <c r="D894" s="233"/>
      <c r="E894" s="233"/>
      <c r="F894" s="233"/>
      <c r="G894" s="233"/>
      <c r="H894" s="233"/>
      <c r="I894" s="233"/>
      <c r="J894" s="233"/>
      <c r="K894" s="233"/>
      <c r="L894" s="233"/>
      <c r="M894" s="233"/>
      <c r="N894" s="233"/>
      <c r="O894" s="233"/>
      <c r="P894" s="233"/>
      <c r="Q894" s="233"/>
      <c r="R894" s="233"/>
      <c r="S894" s="233"/>
      <c r="T894" s="233"/>
      <c r="U894" s="233"/>
      <c r="V894" s="233"/>
      <c r="W894" s="233"/>
      <c r="X894" s="233"/>
      <c r="Y894" s="233"/>
      <c r="Z894" s="233"/>
      <c r="AA894" s="233"/>
      <c r="AB894" s="233"/>
      <c r="AC894" s="233"/>
      <c r="AD894" s="233"/>
      <c r="AE894" s="233"/>
      <c r="AF894" s="233"/>
      <c r="AG894" s="233"/>
      <c r="AH894" s="233"/>
      <c r="AI894" s="233"/>
      <c r="AJ894" s="233"/>
      <c r="AK894" s="233"/>
      <c r="AL894" s="233"/>
      <c r="AM894" s="233"/>
      <c r="AN894" s="233"/>
      <c r="AO894" s="233"/>
      <c r="AP894" s="233"/>
      <c r="AQ894" s="233" t="s">
        <v>200</v>
      </c>
      <c r="AR894" s="233"/>
      <c r="AS894" s="233"/>
      <c r="AT894" s="233"/>
      <c r="AU894" s="233"/>
      <c r="AV894" s="233"/>
      <c r="AW894" s="233" t="s">
        <v>200</v>
      </c>
      <c r="AX894" s="233"/>
      <c r="AY894" s="233"/>
      <c r="AZ894" s="233"/>
      <c r="BA894">
        <f>VLOOKUP(A894,[1]ورقة2!A$3:X$1501,22,0)</f>
        <v>0</v>
      </c>
      <c r="BB894" s="232"/>
      <c r="BC894"/>
      <c r="BD894"/>
    </row>
    <row r="895" spans="1:56" x14ac:dyDescent="0.25">
      <c r="A895">
        <v>334904</v>
      </c>
      <c r="B895" s="125" t="s">
        <v>199</v>
      </c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 t="s">
        <v>134</v>
      </c>
      <c r="AN895"/>
      <c r="AO895"/>
      <c r="AP895"/>
      <c r="AQ895"/>
      <c r="AR895"/>
      <c r="AS895"/>
      <c r="AT895"/>
      <c r="AU895"/>
      <c r="AV895"/>
      <c r="AW895"/>
      <c r="AX895"/>
      <c r="AY895" t="s">
        <v>134</v>
      </c>
      <c r="AZ895"/>
      <c r="BA895">
        <f>VLOOKUP(A895,[1]ورقة2!A$3:X$1501,22,0)</f>
        <v>0</v>
      </c>
      <c r="BB895" s="232"/>
      <c r="BC895"/>
      <c r="BD895"/>
    </row>
    <row r="896" spans="1:56" x14ac:dyDescent="0.25">
      <c r="A896">
        <v>334905</v>
      </c>
      <c r="B896" s="125" t="s">
        <v>199</v>
      </c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 t="s">
        <v>200</v>
      </c>
      <c r="AQ896"/>
      <c r="AR896"/>
      <c r="AS896"/>
      <c r="AT896"/>
      <c r="AU896"/>
      <c r="AV896"/>
      <c r="AW896"/>
      <c r="AX896"/>
      <c r="AY896"/>
      <c r="AZ896"/>
      <c r="BA896">
        <f>VLOOKUP(A896,[1]ورقة2!A$3:X$1501,22,0)</f>
        <v>0</v>
      </c>
      <c r="BB896" s="232"/>
      <c r="BC896"/>
      <c r="BD896"/>
    </row>
    <row r="897" spans="1:59" x14ac:dyDescent="0.25">
      <c r="A897" s="262">
        <v>334907</v>
      </c>
      <c r="B897" s="125" t="s">
        <v>199</v>
      </c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 t="s">
        <v>133</v>
      </c>
      <c r="AK897"/>
      <c r="AL897"/>
      <c r="AM897"/>
      <c r="AN897"/>
      <c r="AO897" t="s">
        <v>133</v>
      </c>
      <c r="AP897"/>
      <c r="AQ897" t="s">
        <v>133</v>
      </c>
      <c r="AR897"/>
      <c r="AS897"/>
      <c r="AT897" t="s">
        <v>133</v>
      </c>
      <c r="AU897" t="s">
        <v>133</v>
      </c>
      <c r="AV897" t="s">
        <v>133</v>
      </c>
      <c r="AW897" t="s">
        <v>133</v>
      </c>
      <c r="AX897" t="s">
        <v>133</v>
      </c>
      <c r="AY897"/>
      <c r="AZ897"/>
      <c r="BA897">
        <f>VLOOKUP(A897,[1]ورقة2!A$3:X$1501,22,0)</f>
        <v>0</v>
      </c>
      <c r="BB897" s="232"/>
      <c r="BC897"/>
      <c r="BD897"/>
    </row>
    <row r="898" spans="1:59" x14ac:dyDescent="0.25">
      <c r="A898" s="262">
        <v>334948</v>
      </c>
      <c r="B898" s="125" t="s">
        <v>199</v>
      </c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 t="s">
        <v>200</v>
      </c>
      <c r="AD898" t="s">
        <v>200</v>
      </c>
      <c r="AE898"/>
      <c r="AF898"/>
      <c r="AG898"/>
      <c r="AH898"/>
      <c r="AI898"/>
      <c r="AJ898"/>
      <c r="AK898"/>
      <c r="AL898"/>
      <c r="AM898"/>
      <c r="AN898"/>
      <c r="AO898"/>
      <c r="AP898"/>
      <c r="AQ898" t="s">
        <v>200</v>
      </c>
      <c r="AR898" t="s">
        <v>200</v>
      </c>
      <c r="AS898"/>
      <c r="AT898"/>
      <c r="AU898"/>
      <c r="AV898"/>
      <c r="AW898" t="s">
        <v>200</v>
      </c>
      <c r="AX898"/>
      <c r="AY898"/>
      <c r="AZ898" t="s">
        <v>200</v>
      </c>
      <c r="BA898" t="str">
        <f>VLOOKUP(A898,[1]ورقة2!A$3:X$1501,22,0)</f>
        <v>مستنفذ بنتيجة الفصل الأول للعام 2021-2022</v>
      </c>
      <c r="BB898" s="232"/>
      <c r="BC898"/>
      <c r="BD898"/>
    </row>
    <row r="899" spans="1:59" x14ac:dyDescent="0.25">
      <c r="A899">
        <v>334963</v>
      </c>
      <c r="B899" s="125" t="s">
        <v>199</v>
      </c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 t="s">
        <v>134</v>
      </c>
      <c r="AH899"/>
      <c r="AI899"/>
      <c r="AJ899"/>
      <c r="AK899"/>
      <c r="AL899"/>
      <c r="AM899"/>
      <c r="AN899"/>
      <c r="AO899"/>
      <c r="AP899" t="s">
        <v>134</v>
      </c>
      <c r="AQ899" t="s">
        <v>134</v>
      </c>
      <c r="AR899"/>
      <c r="AS899" t="s">
        <v>134</v>
      </c>
      <c r="AT899"/>
      <c r="AU899"/>
      <c r="AV899"/>
      <c r="AW899" t="s">
        <v>134</v>
      </c>
      <c r="AX899"/>
      <c r="AY899" t="s">
        <v>134</v>
      </c>
      <c r="AZ899"/>
      <c r="BA899">
        <f>VLOOKUP(A899,[1]ورقة2!A$3:X$1501,22,0)</f>
        <v>0</v>
      </c>
      <c r="BB899" s="232"/>
      <c r="BC899"/>
      <c r="BD899"/>
    </row>
    <row r="900" spans="1:59" x14ac:dyDescent="0.25">
      <c r="A900" s="233">
        <v>334969</v>
      </c>
      <c r="B900" s="125" t="s">
        <v>199</v>
      </c>
      <c r="C900" s="233"/>
      <c r="D900" s="233"/>
      <c r="E900" s="233"/>
      <c r="F900" s="233"/>
      <c r="G900" s="233"/>
      <c r="H900" s="233"/>
      <c r="I900" s="233"/>
      <c r="J900" s="233"/>
      <c r="K900" s="233"/>
      <c r="L900" s="233"/>
      <c r="M900" s="233"/>
      <c r="N900" s="233"/>
      <c r="O900" s="233"/>
      <c r="P900" s="233"/>
      <c r="Q900" s="233"/>
      <c r="R900" s="233"/>
      <c r="S900" s="233"/>
      <c r="T900" s="233"/>
      <c r="U900" s="233"/>
      <c r="V900" s="233"/>
      <c r="W900" s="233"/>
      <c r="X900" s="233"/>
      <c r="Y900" s="233"/>
      <c r="Z900" s="233"/>
      <c r="AA900" s="233"/>
      <c r="AB900" s="233"/>
      <c r="AC900" s="233"/>
      <c r="AD900" s="233"/>
      <c r="AE900" s="233"/>
      <c r="AF900" s="233"/>
      <c r="AG900" s="233"/>
      <c r="AH900" s="233"/>
      <c r="AI900" s="233"/>
      <c r="AJ900" s="233"/>
      <c r="AK900" s="233"/>
      <c r="AL900" s="233"/>
      <c r="AM900" s="233"/>
      <c r="AN900" s="233"/>
      <c r="AO900" s="233"/>
      <c r="AP900" s="233"/>
      <c r="AQ900" s="233"/>
      <c r="AR900" s="233"/>
      <c r="AS900" s="233"/>
      <c r="AT900" s="233"/>
      <c r="AU900" s="233"/>
      <c r="AV900" s="233" t="s">
        <v>200</v>
      </c>
      <c r="AW900" s="233"/>
      <c r="AX900" s="233"/>
      <c r="AY900" s="233"/>
      <c r="AZ900" s="233" t="s">
        <v>200</v>
      </c>
      <c r="BA900">
        <f>VLOOKUP(A900,[1]ورقة2!A$3:X$1501,22,0)</f>
        <v>0</v>
      </c>
      <c r="BB900" s="232"/>
      <c r="BC900"/>
      <c r="BD900"/>
    </row>
    <row r="901" spans="1:59" x14ac:dyDescent="0.25">
      <c r="A901">
        <v>334973</v>
      </c>
      <c r="B901" s="125" t="s">
        <v>199</v>
      </c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 t="s">
        <v>134</v>
      </c>
      <c r="AI901"/>
      <c r="AJ901"/>
      <c r="AK901"/>
      <c r="AL901"/>
      <c r="AM901"/>
      <c r="AN901"/>
      <c r="AO901"/>
      <c r="AP901" t="s">
        <v>134</v>
      </c>
      <c r="AQ901" t="s">
        <v>134</v>
      </c>
      <c r="AR901"/>
      <c r="AS901"/>
      <c r="AT901"/>
      <c r="AU901"/>
      <c r="AV901" t="s">
        <v>134</v>
      </c>
      <c r="AW901"/>
      <c r="AX901"/>
      <c r="AY901"/>
      <c r="AZ901"/>
      <c r="BA901">
        <f>VLOOKUP(A901,[1]ورقة2!A$3:X$1501,22,0)</f>
        <v>0</v>
      </c>
      <c r="BB901" s="232"/>
      <c r="BC901"/>
      <c r="BD901"/>
    </row>
    <row r="902" spans="1:59" x14ac:dyDescent="0.25">
      <c r="A902">
        <v>334978</v>
      </c>
      <c r="B902" s="125" t="s">
        <v>199</v>
      </c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 t="s">
        <v>134</v>
      </c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 t="s">
        <v>134</v>
      </c>
      <c r="AW902"/>
      <c r="AX902"/>
      <c r="AY902"/>
      <c r="AZ902"/>
      <c r="BA902">
        <f>VLOOKUP(A902,[1]ورقة2!A$3:X$1501,22,0)</f>
        <v>0</v>
      </c>
      <c r="BB902" s="232"/>
      <c r="BC902"/>
      <c r="BD902"/>
    </row>
    <row r="903" spans="1:59" x14ac:dyDescent="0.25">
      <c r="A903" s="262">
        <v>334987</v>
      </c>
      <c r="B903" s="125" t="s">
        <v>199</v>
      </c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 t="s">
        <v>133</v>
      </c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>
        <f>VLOOKUP(A903,[1]ورقة2!A$3:X$1501,22,0)</f>
        <v>0</v>
      </c>
      <c r="BB903" s="232"/>
      <c r="BC903"/>
      <c r="BD903"/>
    </row>
    <row r="904" spans="1:59" x14ac:dyDescent="0.25">
      <c r="A904">
        <v>334990</v>
      </c>
      <c r="B904" s="125" t="s">
        <v>199</v>
      </c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 t="s">
        <v>134</v>
      </c>
      <c r="AR904"/>
      <c r="AS904"/>
      <c r="AT904"/>
      <c r="AU904"/>
      <c r="AV904"/>
      <c r="AW904"/>
      <c r="AX904"/>
      <c r="AY904"/>
      <c r="AZ904" t="s">
        <v>134</v>
      </c>
      <c r="BA904">
        <f>VLOOKUP(A904,[1]ورقة2!A$3:X$1501,22,0)</f>
        <v>0</v>
      </c>
      <c r="BB904" s="232"/>
      <c r="BC904"/>
      <c r="BD904"/>
    </row>
    <row r="905" spans="1:59" x14ac:dyDescent="0.25">
      <c r="A905">
        <v>334992</v>
      </c>
      <c r="B905" s="125" t="s">
        <v>199</v>
      </c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 t="s">
        <v>134</v>
      </c>
      <c r="AQ905" t="s">
        <v>134</v>
      </c>
      <c r="AR905"/>
      <c r="AS905"/>
      <c r="AT905"/>
      <c r="AU905"/>
      <c r="AV905"/>
      <c r="AW905"/>
      <c r="AX905"/>
      <c r="AY905"/>
      <c r="AZ905"/>
      <c r="BA905">
        <f>VLOOKUP(A905,[1]ورقة2!A$3:X$1501,22,0)</f>
        <v>0</v>
      </c>
      <c r="BB905" s="232"/>
      <c r="BC905"/>
      <c r="BD905"/>
    </row>
    <row r="906" spans="1:59" x14ac:dyDescent="0.25">
      <c r="A906">
        <v>334995</v>
      </c>
      <c r="B906" s="125" t="s">
        <v>199</v>
      </c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 t="s">
        <v>134</v>
      </c>
      <c r="AQ906" t="s">
        <v>134</v>
      </c>
      <c r="AR906"/>
      <c r="AS906"/>
      <c r="AT906"/>
      <c r="AU906"/>
      <c r="AV906" t="s">
        <v>134</v>
      </c>
      <c r="AW906"/>
      <c r="AX906"/>
      <c r="AY906"/>
      <c r="AZ906"/>
      <c r="BA906">
        <f>VLOOKUP(A906,[1]ورقة2!A$3:X$1501,22,0)</f>
        <v>0</v>
      </c>
      <c r="BB906" s="232"/>
      <c r="BC906"/>
      <c r="BD906"/>
    </row>
    <row r="907" spans="1:59" x14ac:dyDescent="0.25">
      <c r="A907" s="234">
        <v>334999</v>
      </c>
      <c r="B907" s="125" t="s">
        <v>199</v>
      </c>
      <c r="C907" s="234"/>
      <c r="D907" s="234"/>
      <c r="E907" s="234"/>
      <c r="F907" s="234"/>
      <c r="G907" s="234" t="s">
        <v>200</v>
      </c>
      <c r="H907" s="234"/>
      <c r="I907" s="234"/>
      <c r="J907" s="234"/>
      <c r="K907" s="234"/>
      <c r="L907" s="234"/>
      <c r="M907" s="234"/>
      <c r="N907" s="234"/>
      <c r="O907" s="234"/>
      <c r="P907" s="234"/>
      <c r="Q907" s="234"/>
      <c r="R907" s="234"/>
      <c r="S907" s="234"/>
      <c r="T907" s="234"/>
      <c r="U907" s="234"/>
      <c r="V907" s="234"/>
      <c r="W907" s="234"/>
      <c r="X907" s="234"/>
      <c r="Y907" s="234"/>
      <c r="Z907" s="234"/>
      <c r="AA907" s="234"/>
      <c r="AB907" s="234"/>
      <c r="AC907" s="234"/>
      <c r="AD907" s="234"/>
      <c r="AE907" s="234"/>
      <c r="AF907" s="234"/>
      <c r="AG907" s="234"/>
      <c r="AH907" s="234"/>
      <c r="AI907" s="234"/>
      <c r="AJ907" s="234"/>
      <c r="AK907" s="234"/>
      <c r="AL907" s="234"/>
      <c r="AM907" s="234"/>
      <c r="AN907" s="234"/>
      <c r="AO907" s="234"/>
      <c r="AP907" s="234" t="s">
        <v>200</v>
      </c>
      <c r="AQ907" s="234"/>
      <c r="AR907" s="234"/>
      <c r="AS907" s="234"/>
      <c r="AT907" s="234"/>
      <c r="AU907" s="234"/>
      <c r="AV907" s="234"/>
      <c r="AW907" s="234"/>
      <c r="AX907" s="234"/>
      <c r="AY907" s="234"/>
      <c r="AZ907" s="234"/>
      <c r="BA907">
        <f>VLOOKUP(A907,[1]ورقة2!A$3:X$1501,22,0)</f>
        <v>0</v>
      </c>
      <c r="BB907" s="232"/>
      <c r="BC907"/>
      <c r="BD907"/>
    </row>
    <row r="908" spans="1:59" x14ac:dyDescent="0.25">
      <c r="A908">
        <v>335037</v>
      </c>
      <c r="B908" s="125" t="s">
        <v>199</v>
      </c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 t="s">
        <v>134</v>
      </c>
      <c r="AH908"/>
      <c r="AI908"/>
      <c r="AJ908"/>
      <c r="AK908"/>
      <c r="AL908"/>
      <c r="AM908"/>
      <c r="AN908"/>
      <c r="AO908"/>
      <c r="AP908" t="s">
        <v>134</v>
      </c>
      <c r="AQ908" t="s">
        <v>134</v>
      </c>
      <c r="AR908"/>
      <c r="AS908"/>
      <c r="AT908"/>
      <c r="AU908"/>
      <c r="AV908"/>
      <c r="AW908"/>
      <c r="AX908"/>
      <c r="AY908"/>
      <c r="AZ908"/>
      <c r="BA908">
        <f>VLOOKUP(A908,[1]ورقة2!A$3:X$1501,22,0)</f>
        <v>0</v>
      </c>
      <c r="BB908" s="232"/>
      <c r="BC908"/>
      <c r="BD908"/>
    </row>
    <row r="909" spans="1:59" x14ac:dyDescent="0.25">
      <c r="A909">
        <v>335045</v>
      </c>
      <c r="B909" s="125" t="s">
        <v>199</v>
      </c>
      <c r="C909"/>
      <c r="D909"/>
      <c r="E909"/>
      <c r="F909"/>
      <c r="G909"/>
      <c r="H909"/>
      <c r="I909"/>
      <c r="J909"/>
      <c r="K909"/>
      <c r="L909"/>
      <c r="M909"/>
      <c r="N909"/>
      <c r="O909"/>
      <c r="P909" t="s">
        <v>134</v>
      </c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 t="s">
        <v>134</v>
      </c>
      <c r="AH909"/>
      <c r="AI909"/>
      <c r="AJ909"/>
      <c r="AK909"/>
      <c r="AL909"/>
      <c r="AM909"/>
      <c r="AN909"/>
      <c r="AO909"/>
      <c r="AP909" t="s">
        <v>134</v>
      </c>
      <c r="AQ909"/>
      <c r="AR909"/>
      <c r="AS909"/>
      <c r="AT909" t="s">
        <v>134</v>
      </c>
      <c r="AU909"/>
      <c r="AV909" t="s">
        <v>133</v>
      </c>
      <c r="AW909"/>
      <c r="AX909"/>
      <c r="AY909" t="s">
        <v>133</v>
      </c>
      <c r="AZ909"/>
      <c r="BA909">
        <f>VLOOKUP(A909,[1]ورقة2!A$3:X$1501,22,0)</f>
        <v>0</v>
      </c>
      <c r="BB909" s="232"/>
      <c r="BC909"/>
      <c r="BD909"/>
    </row>
    <row r="910" spans="1:59" x14ac:dyDescent="0.25">
      <c r="A910">
        <v>335069</v>
      </c>
      <c r="B910" s="125" t="s">
        <v>199</v>
      </c>
      <c r="C910"/>
      <c r="D910"/>
      <c r="E910"/>
      <c r="F910"/>
      <c r="G910"/>
      <c r="H910"/>
      <c r="I910"/>
      <c r="J910"/>
      <c r="K910"/>
      <c r="L910"/>
      <c r="M910"/>
      <c r="N910"/>
      <c r="O910"/>
      <c r="P910" t="s">
        <v>134</v>
      </c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 t="s">
        <v>134</v>
      </c>
      <c r="AL910"/>
      <c r="AM910"/>
      <c r="AN910"/>
      <c r="AO910"/>
      <c r="AP910"/>
      <c r="AQ910" t="s">
        <v>134</v>
      </c>
      <c r="AR910"/>
      <c r="AS910"/>
      <c r="AT910"/>
      <c r="AU910"/>
      <c r="AV910"/>
      <c r="AW910"/>
      <c r="AX910"/>
      <c r="AY910"/>
      <c r="AZ910"/>
      <c r="BA910">
        <f>VLOOKUP(A910,[1]ورقة2!A$3:X$1501,22,0)</f>
        <v>0</v>
      </c>
      <c r="BB910" s="240"/>
      <c r="BC910" s="240"/>
      <c r="BD910" s="240"/>
      <c r="BE910" s="240"/>
      <c r="BF910" s="240"/>
      <c r="BG910" s="240"/>
    </row>
    <row r="911" spans="1:59" x14ac:dyDescent="0.25">
      <c r="A911">
        <v>335094</v>
      </c>
      <c r="B911" s="125" t="s">
        <v>199</v>
      </c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 t="s">
        <v>131</v>
      </c>
      <c r="AV911" t="s">
        <v>131</v>
      </c>
      <c r="AW911" t="s">
        <v>131</v>
      </c>
      <c r="AX911" t="s">
        <v>131</v>
      </c>
      <c r="AY911" t="s">
        <v>131</v>
      </c>
      <c r="AZ911" t="s">
        <v>131</v>
      </c>
      <c r="BA911">
        <f>VLOOKUP(A911,[1]ورقة2!A$3:X$1501,22,0)</f>
        <v>0</v>
      </c>
      <c r="BB911" s="232"/>
      <c r="BC911"/>
      <c r="BD911"/>
    </row>
    <row r="912" spans="1:59" x14ac:dyDescent="0.25">
      <c r="A912">
        <v>335110</v>
      </c>
      <c r="B912" s="125" t="s">
        <v>199</v>
      </c>
      <c r="C912"/>
      <c r="D912"/>
      <c r="E912"/>
      <c r="F912"/>
      <c r="G912"/>
      <c r="H912"/>
      <c r="I912"/>
      <c r="J912"/>
      <c r="K912" t="s">
        <v>134</v>
      </c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>
        <f>VLOOKUP(A912,[1]ورقة2!A$3:X$1501,22,0)</f>
        <v>0</v>
      </c>
      <c r="BB912" s="232"/>
      <c r="BC912"/>
      <c r="BD912"/>
    </row>
    <row r="913" spans="1:56" x14ac:dyDescent="0.25">
      <c r="A913">
        <v>335118</v>
      </c>
      <c r="B913" s="125" t="s">
        <v>199</v>
      </c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 t="s">
        <v>134</v>
      </c>
      <c r="AP913" t="s">
        <v>134</v>
      </c>
      <c r="AQ913" t="s">
        <v>134</v>
      </c>
      <c r="AR913"/>
      <c r="AS913"/>
      <c r="AT913"/>
      <c r="AU913" t="s">
        <v>133</v>
      </c>
      <c r="AV913"/>
      <c r="AW913"/>
      <c r="AX913"/>
      <c r="AY913" t="s">
        <v>133</v>
      </c>
      <c r="AZ913" t="s">
        <v>133</v>
      </c>
      <c r="BA913">
        <f>VLOOKUP(A913,[1]ورقة2!A$3:X$1501,22,0)</f>
        <v>0</v>
      </c>
      <c r="BB913" s="232"/>
      <c r="BC913"/>
      <c r="BD913"/>
    </row>
    <row r="914" spans="1:56" x14ac:dyDescent="0.25">
      <c r="A914">
        <v>335124</v>
      </c>
      <c r="B914" s="125" t="s">
        <v>199</v>
      </c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 t="s">
        <v>134</v>
      </c>
      <c r="AH914"/>
      <c r="AI914"/>
      <c r="AJ914"/>
      <c r="AK914"/>
      <c r="AL914"/>
      <c r="AM914" t="s">
        <v>134</v>
      </c>
      <c r="AN914"/>
      <c r="AO914" t="s">
        <v>134</v>
      </c>
      <c r="AP914" t="s">
        <v>133</v>
      </c>
      <c r="AQ914" t="s">
        <v>133</v>
      </c>
      <c r="AR914"/>
      <c r="AS914"/>
      <c r="AT914"/>
      <c r="AU914"/>
      <c r="AV914"/>
      <c r="AW914"/>
      <c r="AX914" t="s">
        <v>131</v>
      </c>
      <c r="AY914" t="s">
        <v>131</v>
      </c>
      <c r="AZ914" t="s">
        <v>131</v>
      </c>
      <c r="BA914">
        <f>VLOOKUP(A914,[1]ورقة2!A$3:X$1501,22,0)</f>
        <v>0</v>
      </c>
      <c r="BB914" s="232"/>
      <c r="BC914"/>
      <c r="BD914"/>
    </row>
    <row r="915" spans="1:56" x14ac:dyDescent="0.25">
      <c r="A915">
        <v>335131</v>
      </c>
      <c r="B915" s="125" t="s">
        <v>199</v>
      </c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 t="s">
        <v>134</v>
      </c>
      <c r="AQ915"/>
      <c r="AR915"/>
      <c r="AS915" t="s">
        <v>134</v>
      </c>
      <c r="AT915"/>
      <c r="AU915" t="s">
        <v>133</v>
      </c>
      <c r="AV915"/>
      <c r="AW915"/>
      <c r="AX915"/>
      <c r="AY915" t="s">
        <v>133</v>
      </c>
      <c r="AZ915" t="s">
        <v>133</v>
      </c>
      <c r="BA915">
        <f>VLOOKUP(A915,[1]ورقة2!A$3:X$1501,22,0)</f>
        <v>0</v>
      </c>
      <c r="BB915" s="232"/>
      <c r="BC915"/>
      <c r="BD915"/>
    </row>
    <row r="916" spans="1:56" x14ac:dyDescent="0.25">
      <c r="A916">
        <v>335132</v>
      </c>
      <c r="B916" s="125" t="s">
        <v>199</v>
      </c>
      <c r="C916"/>
      <c r="D916"/>
      <c r="E916"/>
      <c r="F916"/>
      <c r="G916" t="s">
        <v>131</v>
      </c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 t="s">
        <v>133</v>
      </c>
      <c r="AN916"/>
      <c r="AO916"/>
      <c r="AP916" t="s">
        <v>134</v>
      </c>
      <c r="AQ916"/>
      <c r="AR916"/>
      <c r="AS916"/>
      <c r="AT916" t="s">
        <v>134</v>
      </c>
      <c r="AU916"/>
      <c r="AV916"/>
      <c r="AW916"/>
      <c r="AX916"/>
      <c r="AY916" t="s">
        <v>133</v>
      </c>
      <c r="AZ916"/>
      <c r="BA916">
        <f>VLOOKUP(A916,[1]ورقة2!A$3:X$1501,22,0)</f>
        <v>0</v>
      </c>
      <c r="BB916" s="232"/>
      <c r="BC916"/>
      <c r="BD916"/>
    </row>
    <row r="917" spans="1:56" x14ac:dyDescent="0.25">
      <c r="A917" s="235">
        <v>335137</v>
      </c>
      <c r="B917" s="125" t="s">
        <v>199</v>
      </c>
      <c r="C917" s="235"/>
      <c r="D917" s="235"/>
      <c r="E917" s="235"/>
      <c r="F917" s="235"/>
      <c r="G917" s="235"/>
      <c r="H917" s="235"/>
      <c r="I917" s="235"/>
      <c r="J917" s="235"/>
      <c r="K917" s="235"/>
      <c r="L917" s="235"/>
      <c r="M917" s="235"/>
      <c r="N917" s="235"/>
      <c r="O917" s="235"/>
      <c r="P917" s="235"/>
      <c r="Q917" s="235"/>
      <c r="R917" s="235"/>
      <c r="S917" s="235"/>
      <c r="T917" s="235"/>
      <c r="U917" s="235"/>
      <c r="V917" s="235"/>
      <c r="W917" s="235"/>
      <c r="X917" s="235"/>
      <c r="Y917" s="235"/>
      <c r="Z917" s="235"/>
      <c r="AA917" s="235"/>
      <c r="AB917" s="235"/>
      <c r="AC917" s="235"/>
      <c r="AD917" s="235"/>
      <c r="AE917" s="235"/>
      <c r="AF917" s="235"/>
      <c r="AG917" s="235" t="s">
        <v>134</v>
      </c>
      <c r="AH917" s="235"/>
      <c r="AI917" s="235"/>
      <c r="AJ917" s="235"/>
      <c r="AK917" s="235"/>
      <c r="AL917" s="235"/>
      <c r="AM917" s="235"/>
      <c r="AN917" s="235"/>
      <c r="AO917" s="235"/>
      <c r="AP917" s="235"/>
      <c r="AQ917" s="235"/>
      <c r="AR917" s="235"/>
      <c r="AS917" s="235"/>
      <c r="AT917" s="235"/>
      <c r="AU917" s="235"/>
      <c r="AV917" s="235"/>
      <c r="AW917" s="235"/>
      <c r="AX917" s="235"/>
      <c r="AY917" s="235"/>
      <c r="AZ917" s="235"/>
      <c r="BA917">
        <f>VLOOKUP(A917,[1]ورقة2!A$3:X$1501,22,0)</f>
        <v>0</v>
      </c>
      <c r="BB917" s="232"/>
      <c r="BC917"/>
      <c r="BD917"/>
    </row>
    <row r="918" spans="1:56" x14ac:dyDescent="0.25">
      <c r="A918" s="233">
        <v>335140</v>
      </c>
      <c r="B918" s="125" t="s">
        <v>199</v>
      </c>
      <c r="C918" s="233"/>
      <c r="D918" s="233"/>
      <c r="E918" s="233"/>
      <c r="F918" s="233"/>
      <c r="G918" s="233" t="s">
        <v>133</v>
      </c>
      <c r="H918" s="233"/>
      <c r="I918" s="233"/>
      <c r="J918" s="233"/>
      <c r="K918" s="233"/>
      <c r="L918" s="233"/>
      <c r="M918" s="233"/>
      <c r="N918" s="233"/>
      <c r="O918" s="233"/>
      <c r="P918" s="233"/>
      <c r="Q918" s="233"/>
      <c r="R918" s="233"/>
      <c r="S918" s="233"/>
      <c r="T918" s="233"/>
      <c r="U918" s="233"/>
      <c r="V918" s="233"/>
      <c r="W918" s="233"/>
      <c r="X918" s="233"/>
      <c r="Y918" s="233"/>
      <c r="Z918" s="233"/>
      <c r="AA918" s="233"/>
      <c r="AB918" s="233"/>
      <c r="AC918" s="233"/>
      <c r="AD918" s="233"/>
      <c r="AE918" s="233"/>
      <c r="AF918" s="233"/>
      <c r="AG918" s="233"/>
      <c r="AH918" s="233"/>
      <c r="AI918" s="233"/>
      <c r="AJ918" s="233"/>
      <c r="AK918" s="233"/>
      <c r="AL918" s="233"/>
      <c r="AM918" s="233"/>
      <c r="AN918" s="233"/>
      <c r="AO918" s="233"/>
      <c r="AP918" s="233"/>
      <c r="AQ918" s="233"/>
      <c r="AR918" s="233"/>
      <c r="AS918" s="233"/>
      <c r="AT918" s="233"/>
      <c r="AU918" s="233"/>
      <c r="AV918" s="233"/>
      <c r="AW918" s="233"/>
      <c r="AX918" s="233"/>
      <c r="AY918" s="233" t="s">
        <v>134</v>
      </c>
      <c r="AZ918" s="233"/>
      <c r="BA918">
        <f>VLOOKUP(A918,[1]ورقة2!A$3:X$1501,22,0)</f>
        <v>0</v>
      </c>
      <c r="BB918" s="232"/>
      <c r="BC918"/>
      <c r="BD918"/>
    </row>
    <row r="919" spans="1:56" x14ac:dyDescent="0.25">
      <c r="A919" s="235">
        <v>335242</v>
      </c>
      <c r="B919" s="125" t="s">
        <v>199</v>
      </c>
      <c r="C919" s="235"/>
      <c r="D919" s="235"/>
      <c r="E919" s="235"/>
      <c r="F919" s="235"/>
      <c r="G919" s="235"/>
      <c r="H919" s="235"/>
      <c r="I919" s="235"/>
      <c r="J919" s="235"/>
      <c r="K919" s="235"/>
      <c r="L919" s="235"/>
      <c r="M919" s="235"/>
      <c r="N919" s="235"/>
      <c r="O919" s="235"/>
      <c r="P919" s="235"/>
      <c r="Q919" s="235"/>
      <c r="R919" s="235"/>
      <c r="S919" s="235"/>
      <c r="T919" s="235"/>
      <c r="U919" s="235"/>
      <c r="V919" s="235"/>
      <c r="W919" s="235"/>
      <c r="X919" s="235"/>
      <c r="Y919" s="235"/>
      <c r="Z919" s="235"/>
      <c r="AA919" s="235"/>
      <c r="AB919" s="235"/>
      <c r="AC919" s="235"/>
      <c r="AD919" s="235"/>
      <c r="AE919" s="235"/>
      <c r="AF919" s="235"/>
      <c r="AG919" s="235" t="s">
        <v>134</v>
      </c>
      <c r="AH919" s="235"/>
      <c r="AI919" s="235"/>
      <c r="AJ919" s="235"/>
      <c r="AK919" s="235"/>
      <c r="AL919" s="235"/>
      <c r="AM919" s="235"/>
      <c r="AN919" s="235"/>
      <c r="AO919" s="235"/>
      <c r="AP919" s="235"/>
      <c r="AQ919" s="235" t="s">
        <v>133</v>
      </c>
      <c r="AR919" s="235"/>
      <c r="AS919" s="235"/>
      <c r="AT919" s="235"/>
      <c r="AU919" s="235"/>
      <c r="AV919" s="235" t="s">
        <v>134</v>
      </c>
      <c r="AW919" s="235"/>
      <c r="AX919" s="235" t="s">
        <v>134</v>
      </c>
      <c r="AY919" s="235" t="s">
        <v>134</v>
      </c>
      <c r="AZ919" s="235"/>
      <c r="BA919">
        <f>VLOOKUP(A919,[1]ورقة2!A$3:X$1501,22,0)</f>
        <v>0</v>
      </c>
      <c r="BB919" s="232"/>
      <c r="BC919"/>
      <c r="BD919"/>
    </row>
    <row r="920" spans="1:56" x14ac:dyDescent="0.25">
      <c r="A920" s="235">
        <v>335260</v>
      </c>
      <c r="B920" s="125" t="s">
        <v>199</v>
      </c>
      <c r="C920" s="235"/>
      <c r="D920" s="235"/>
      <c r="E920" s="235"/>
      <c r="F920" s="235"/>
      <c r="G920" s="235"/>
      <c r="H920" s="235"/>
      <c r="I920" s="235"/>
      <c r="J920" s="235"/>
      <c r="K920" s="235"/>
      <c r="L920" s="235"/>
      <c r="M920" s="235"/>
      <c r="N920" s="235"/>
      <c r="O920" s="235"/>
      <c r="P920" s="235"/>
      <c r="Q920" s="235"/>
      <c r="R920" s="235"/>
      <c r="S920" s="235"/>
      <c r="T920" s="235"/>
      <c r="U920" s="235"/>
      <c r="V920" s="235"/>
      <c r="W920" s="235"/>
      <c r="X920" s="235"/>
      <c r="Y920" s="235"/>
      <c r="Z920" s="235"/>
      <c r="AA920" s="235"/>
      <c r="AB920" s="235"/>
      <c r="AC920" s="235"/>
      <c r="AD920" s="235"/>
      <c r="AE920" s="235"/>
      <c r="AF920" s="235"/>
      <c r="AG920" s="235" t="s">
        <v>134</v>
      </c>
      <c r="AH920" s="235"/>
      <c r="AI920" s="235"/>
      <c r="AJ920" s="235"/>
      <c r="AK920" s="235"/>
      <c r="AL920" s="235"/>
      <c r="AM920" s="235"/>
      <c r="AN920" s="235"/>
      <c r="AO920" s="235"/>
      <c r="AP920" s="235"/>
      <c r="AQ920" s="235"/>
      <c r="AR920" s="235"/>
      <c r="AS920" s="235"/>
      <c r="AT920" s="235"/>
      <c r="AU920" s="235"/>
      <c r="AV920" s="235" t="s">
        <v>134</v>
      </c>
      <c r="AW920" s="235"/>
      <c r="AX920" s="235"/>
      <c r="AY920" s="235"/>
      <c r="AZ920" s="235"/>
      <c r="BA920">
        <f>VLOOKUP(A920,[1]ورقة2!A$3:X$1501,22,0)</f>
        <v>0</v>
      </c>
      <c r="BB920" s="232"/>
      <c r="BC920"/>
      <c r="BD920"/>
    </row>
    <row r="921" spans="1:56" x14ac:dyDescent="0.25">
      <c r="A921" s="235">
        <v>335276</v>
      </c>
      <c r="B921" s="125" t="s">
        <v>199</v>
      </c>
      <c r="C921" s="235"/>
      <c r="D921" s="235"/>
      <c r="E921" s="235"/>
      <c r="F921" s="235"/>
      <c r="G921" s="235"/>
      <c r="H921" s="235"/>
      <c r="I921" s="235"/>
      <c r="J921" s="235"/>
      <c r="K921" s="235"/>
      <c r="L921" s="235"/>
      <c r="M921" s="235"/>
      <c r="N921" s="235"/>
      <c r="O921" s="235"/>
      <c r="P921" s="235"/>
      <c r="Q921" s="235"/>
      <c r="R921" s="235"/>
      <c r="S921" s="235"/>
      <c r="T921" s="235"/>
      <c r="U921" s="235"/>
      <c r="V921" s="235"/>
      <c r="W921" s="235"/>
      <c r="X921" s="235"/>
      <c r="Y921" s="235"/>
      <c r="Z921" s="235"/>
      <c r="AA921" s="235"/>
      <c r="AB921" s="235"/>
      <c r="AC921" s="235"/>
      <c r="AD921" s="235"/>
      <c r="AE921" s="235"/>
      <c r="AF921" s="235"/>
      <c r="AG921" s="235"/>
      <c r="AH921" s="235"/>
      <c r="AI921" s="235"/>
      <c r="AJ921" s="235"/>
      <c r="AK921" s="235"/>
      <c r="AL921" s="235"/>
      <c r="AM921" s="235"/>
      <c r="AN921" s="235"/>
      <c r="AO921" s="235"/>
      <c r="AP921" s="235"/>
      <c r="AQ921" s="235" t="s">
        <v>134</v>
      </c>
      <c r="AR921" s="235"/>
      <c r="AS921" s="235"/>
      <c r="AT921" s="235"/>
      <c r="AU921" s="235"/>
      <c r="AV921" s="235"/>
      <c r="AW921" s="235"/>
      <c r="AX921" s="235"/>
      <c r="AY921" s="235"/>
      <c r="AZ921" s="235"/>
      <c r="BA921">
        <f>VLOOKUP(A921,[1]ورقة2!A$3:X$1501,22,0)</f>
        <v>0</v>
      </c>
      <c r="BB921" s="232"/>
      <c r="BC921"/>
      <c r="BD921"/>
    </row>
    <row r="922" spans="1:56" x14ac:dyDescent="0.25">
      <c r="A922" s="263">
        <v>335278</v>
      </c>
      <c r="B922" s="125" t="s">
        <v>199</v>
      </c>
      <c r="C922" s="235"/>
      <c r="D922" s="235"/>
      <c r="E922" s="235"/>
      <c r="F922" s="235"/>
      <c r="G922" s="235"/>
      <c r="H922" s="235"/>
      <c r="I922" s="235"/>
      <c r="J922" s="235"/>
      <c r="K922" s="235" t="s">
        <v>133</v>
      </c>
      <c r="L922" s="235"/>
      <c r="M922" s="235"/>
      <c r="N922" s="235"/>
      <c r="O922" s="235"/>
      <c r="P922" s="235"/>
      <c r="Q922" s="235"/>
      <c r="R922" s="235"/>
      <c r="S922" s="235"/>
      <c r="T922" s="235"/>
      <c r="U922" s="235"/>
      <c r="V922" s="235"/>
      <c r="W922" s="235"/>
      <c r="X922" s="235"/>
      <c r="Y922" s="235"/>
      <c r="Z922" s="235"/>
      <c r="AA922" s="235"/>
      <c r="AB922" s="235"/>
      <c r="AC922" s="235"/>
      <c r="AD922" s="235"/>
      <c r="AE922" s="235"/>
      <c r="AF922" s="235"/>
      <c r="AG922" s="235"/>
      <c r="AH922" s="235"/>
      <c r="AI922" s="235"/>
      <c r="AJ922" s="235"/>
      <c r="AK922" s="235"/>
      <c r="AL922" s="235"/>
      <c r="AM922" s="235"/>
      <c r="AN922" s="235"/>
      <c r="AO922" s="235"/>
      <c r="AP922" s="235" t="s">
        <v>133</v>
      </c>
      <c r="AQ922" s="235"/>
      <c r="AR922" s="235"/>
      <c r="AS922" s="235"/>
      <c r="AT922" s="235"/>
      <c r="AU922" s="235"/>
      <c r="AV922" s="235" t="s">
        <v>133</v>
      </c>
      <c r="AW922" s="235"/>
      <c r="AX922" s="235"/>
      <c r="AY922" s="235"/>
      <c r="AZ922" s="235"/>
      <c r="BA922">
        <f>VLOOKUP(A922,[1]ورقة2!A$3:X$1501,22,0)</f>
        <v>0</v>
      </c>
      <c r="BB922" s="232"/>
      <c r="BC922"/>
      <c r="BD922"/>
    </row>
    <row r="923" spans="1:56" x14ac:dyDescent="0.25">
      <c r="A923" s="235">
        <v>335284</v>
      </c>
      <c r="B923" s="125" t="s">
        <v>199</v>
      </c>
      <c r="C923" s="235"/>
      <c r="D923" s="235"/>
      <c r="E923" s="235"/>
      <c r="F923" s="235"/>
      <c r="G923" s="235"/>
      <c r="H923" s="235"/>
      <c r="I923" s="235"/>
      <c r="J923" s="235"/>
      <c r="K923" s="235"/>
      <c r="L923" s="235"/>
      <c r="M923" s="235"/>
      <c r="N923" s="235"/>
      <c r="O923" s="235"/>
      <c r="P923" s="235"/>
      <c r="Q923" s="235"/>
      <c r="R923" s="235"/>
      <c r="S923" s="235"/>
      <c r="T923" s="235"/>
      <c r="U923" s="235"/>
      <c r="V923" s="235"/>
      <c r="W923" s="235"/>
      <c r="X923" s="235"/>
      <c r="Y923" s="235"/>
      <c r="Z923" s="235"/>
      <c r="AA923" s="235"/>
      <c r="AB923" s="235"/>
      <c r="AC923" s="235"/>
      <c r="AD923" s="235"/>
      <c r="AE923" s="235"/>
      <c r="AF923" s="235"/>
      <c r="AG923" s="235" t="s">
        <v>134</v>
      </c>
      <c r="AH923" s="235"/>
      <c r="AI923" s="235"/>
      <c r="AJ923" s="235"/>
      <c r="AK923" s="235"/>
      <c r="AL923" s="235"/>
      <c r="AM923" s="235"/>
      <c r="AN923" s="235"/>
      <c r="AO923" s="235"/>
      <c r="AP923" s="235"/>
      <c r="AQ923" s="235" t="s">
        <v>134</v>
      </c>
      <c r="AR923" s="235"/>
      <c r="AS923" s="235"/>
      <c r="AT923" s="235"/>
      <c r="AU923" s="235"/>
      <c r="AV923" s="235" t="s">
        <v>134</v>
      </c>
      <c r="AW923" s="235" t="s">
        <v>134</v>
      </c>
      <c r="AX923" s="235" t="s">
        <v>134</v>
      </c>
      <c r="AY923" s="235"/>
      <c r="AZ923" s="235" t="s">
        <v>134</v>
      </c>
      <c r="BA923">
        <f>VLOOKUP(A923,[1]ورقة2!A$3:X$1501,22,0)</f>
        <v>0</v>
      </c>
      <c r="BB923" s="232"/>
      <c r="BC923"/>
      <c r="BD923"/>
    </row>
    <row r="924" spans="1:56" x14ac:dyDescent="0.25">
      <c r="A924">
        <v>335296</v>
      </c>
      <c r="B924" s="125" t="s">
        <v>199</v>
      </c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 t="s">
        <v>134</v>
      </c>
      <c r="AD924"/>
      <c r="AE924"/>
      <c r="AF924"/>
      <c r="AG924" t="s">
        <v>134</v>
      </c>
      <c r="AH924"/>
      <c r="AI924"/>
      <c r="AJ924"/>
      <c r="AK924"/>
      <c r="AL924"/>
      <c r="AM924" t="s">
        <v>134</v>
      </c>
      <c r="AN924"/>
      <c r="AO924"/>
      <c r="AP924" t="s">
        <v>134</v>
      </c>
      <c r="AQ924" t="s">
        <v>134</v>
      </c>
      <c r="AR924"/>
      <c r="AS924"/>
      <c r="AT924"/>
      <c r="AU924"/>
      <c r="AV924"/>
      <c r="AW924"/>
      <c r="AX924"/>
      <c r="AY924" t="s">
        <v>134</v>
      </c>
      <c r="AZ924"/>
      <c r="BA924">
        <f>VLOOKUP(A924,[1]ورقة2!A$3:X$1501,22,0)</f>
        <v>0</v>
      </c>
      <c r="BB924" s="232"/>
      <c r="BC924"/>
      <c r="BD924"/>
    </row>
    <row r="925" spans="1:56" x14ac:dyDescent="0.25">
      <c r="A925" s="234">
        <v>335306</v>
      </c>
      <c r="B925" s="125" t="s">
        <v>199</v>
      </c>
      <c r="C925" s="234"/>
      <c r="D925" s="234"/>
      <c r="E925" s="234"/>
      <c r="F925" s="234"/>
      <c r="G925" s="234"/>
      <c r="H925" s="234"/>
      <c r="I925" s="234"/>
      <c r="J925" s="234"/>
      <c r="K925" s="234"/>
      <c r="L925" s="234"/>
      <c r="M925" s="234"/>
      <c r="N925" s="234"/>
      <c r="O925" s="234"/>
      <c r="P925" s="234"/>
      <c r="Q925" s="234"/>
      <c r="R925" s="234"/>
      <c r="S925" s="234"/>
      <c r="T925" s="234"/>
      <c r="U925" s="234"/>
      <c r="V925" s="234"/>
      <c r="W925" s="234"/>
      <c r="X925" s="234"/>
      <c r="Y925" s="234"/>
      <c r="Z925" s="234"/>
      <c r="AA925" s="234"/>
      <c r="AB925" s="234"/>
      <c r="AC925" s="234" t="s">
        <v>134</v>
      </c>
      <c r="AD925" s="234"/>
      <c r="AE925" s="234"/>
      <c r="AF925" s="234"/>
      <c r="AG925" s="234"/>
      <c r="AH925" s="234"/>
      <c r="AI925" s="234"/>
      <c r="AJ925" s="234"/>
      <c r="AK925" s="234"/>
      <c r="AL925" s="234"/>
      <c r="AM925" s="234" t="s">
        <v>134</v>
      </c>
      <c r="AN925" s="234"/>
      <c r="AO925" s="234"/>
      <c r="AP925" s="234"/>
      <c r="AQ925" s="234" t="s">
        <v>131</v>
      </c>
      <c r="AR925" s="234"/>
      <c r="AS925" s="234"/>
      <c r="AT925" s="234"/>
      <c r="AU925" s="234"/>
      <c r="AV925" s="234" t="s">
        <v>131</v>
      </c>
      <c r="AW925" s="234" t="s">
        <v>131</v>
      </c>
      <c r="AX925" s="234"/>
      <c r="AY925" s="234" t="s">
        <v>133</v>
      </c>
      <c r="AZ925" s="234"/>
      <c r="BA925">
        <f>VLOOKUP(A925,[1]ورقة2!A$3:X$1501,22,0)</f>
        <v>0</v>
      </c>
      <c r="BB925" s="232"/>
      <c r="BC925"/>
      <c r="BD925"/>
    </row>
    <row r="926" spans="1:56" x14ac:dyDescent="0.25">
      <c r="A926" s="235">
        <v>335313</v>
      </c>
      <c r="B926" s="125" t="s">
        <v>199</v>
      </c>
      <c r="C926" s="235"/>
      <c r="D926" s="235"/>
      <c r="E926" s="235"/>
      <c r="F926" s="235"/>
      <c r="G926" s="235"/>
      <c r="H926" s="235"/>
      <c r="I926" s="235"/>
      <c r="J926" s="235"/>
      <c r="K926" s="235"/>
      <c r="L926" s="235"/>
      <c r="M926" s="235"/>
      <c r="N926" s="235" t="s">
        <v>131</v>
      </c>
      <c r="O926" s="235"/>
      <c r="P926" s="235"/>
      <c r="Q926" s="235"/>
      <c r="R926" s="235"/>
      <c r="S926" s="235"/>
      <c r="T926" s="235"/>
      <c r="U926" s="235"/>
      <c r="V926" s="235"/>
      <c r="W926" s="235"/>
      <c r="X926" s="235"/>
      <c r="Y926" s="235"/>
      <c r="Z926" s="235"/>
      <c r="AA926" s="235"/>
      <c r="AB926" s="235"/>
      <c r="AC926" s="235"/>
      <c r="AD926" s="235"/>
      <c r="AE926" s="235"/>
      <c r="AF926" s="235"/>
      <c r="AG926" s="235"/>
      <c r="AH926" s="235"/>
      <c r="AI926" s="235"/>
      <c r="AJ926" s="235"/>
      <c r="AK926" s="235"/>
      <c r="AL926" s="235"/>
      <c r="AM926" s="235"/>
      <c r="AN926" s="235"/>
      <c r="AO926" s="235" t="s">
        <v>133</v>
      </c>
      <c r="AP926" s="235"/>
      <c r="AQ926" s="235" t="s">
        <v>133</v>
      </c>
      <c r="AR926" s="235"/>
      <c r="AS926" s="235"/>
      <c r="AT926" s="235"/>
      <c r="AU926" s="235"/>
      <c r="AV926" s="235"/>
      <c r="AW926" s="235"/>
      <c r="AX926" s="235"/>
      <c r="AY926" s="235"/>
      <c r="AZ926" s="235" t="s">
        <v>133</v>
      </c>
      <c r="BA926">
        <f>VLOOKUP(A926,[1]ورقة2!A$3:X$1501,22,0)</f>
        <v>0</v>
      </c>
      <c r="BB926" s="232"/>
      <c r="BC926"/>
      <c r="BD926"/>
    </row>
    <row r="927" spans="1:56" x14ac:dyDescent="0.25">
      <c r="A927">
        <v>335314</v>
      </c>
      <c r="B927" s="125" t="s">
        <v>199</v>
      </c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 t="s">
        <v>131</v>
      </c>
      <c r="AH927"/>
      <c r="AI927"/>
      <c r="AJ927"/>
      <c r="AK927"/>
      <c r="AL927"/>
      <c r="AM927"/>
      <c r="AN927"/>
      <c r="AO927"/>
      <c r="AP927" t="s">
        <v>133</v>
      </c>
      <c r="AQ927" t="s">
        <v>131</v>
      </c>
      <c r="AR927"/>
      <c r="AS927"/>
      <c r="AT927" t="s">
        <v>134</v>
      </c>
      <c r="AU927"/>
      <c r="AV927" t="s">
        <v>131</v>
      </c>
      <c r="AW927" t="s">
        <v>131</v>
      </c>
      <c r="AX927"/>
      <c r="AY927" t="s">
        <v>131</v>
      </c>
      <c r="AZ927"/>
      <c r="BA927">
        <f>VLOOKUP(A927,[1]ورقة2!A$3:X$1501,22,0)</f>
        <v>0</v>
      </c>
      <c r="BB927" s="232"/>
      <c r="BC927"/>
      <c r="BD927"/>
    </row>
    <row r="928" spans="1:56" x14ac:dyDescent="0.25">
      <c r="A928" s="235">
        <v>335320</v>
      </c>
      <c r="B928" s="125" t="s">
        <v>199</v>
      </c>
      <c r="C928" s="235"/>
      <c r="D928" s="235"/>
      <c r="E928" s="235"/>
      <c r="F928" s="235"/>
      <c r="G928" s="235"/>
      <c r="H928" s="235"/>
      <c r="I928" s="235"/>
      <c r="J928" s="235"/>
      <c r="K928" s="235"/>
      <c r="L928" s="235"/>
      <c r="M928" s="235"/>
      <c r="N928" s="235"/>
      <c r="O928" s="235"/>
      <c r="P928" s="235"/>
      <c r="Q928" s="235"/>
      <c r="R928" s="235"/>
      <c r="S928" s="235"/>
      <c r="T928" s="235"/>
      <c r="U928" s="235"/>
      <c r="V928" s="235"/>
      <c r="W928" s="235"/>
      <c r="X928" s="235"/>
      <c r="Y928" s="235"/>
      <c r="Z928" s="235"/>
      <c r="AA928" s="235"/>
      <c r="AB928" s="235"/>
      <c r="AC928" s="235"/>
      <c r="AD928" s="235"/>
      <c r="AE928" s="235"/>
      <c r="AF928" s="235"/>
      <c r="AG928" s="235"/>
      <c r="AH928" s="235"/>
      <c r="AI928" s="235"/>
      <c r="AJ928" s="235"/>
      <c r="AK928" s="235"/>
      <c r="AL928" s="235"/>
      <c r="AM928" s="235"/>
      <c r="AN928" s="235"/>
      <c r="AO928" s="235"/>
      <c r="AP928" s="235" t="s">
        <v>134</v>
      </c>
      <c r="AQ928" s="235"/>
      <c r="AR928" s="235"/>
      <c r="AS928" s="235"/>
      <c r="AT928" s="235"/>
      <c r="AU928" s="235"/>
      <c r="AV928" s="235"/>
      <c r="AW928" s="235"/>
      <c r="AX928" s="235"/>
      <c r="AY928" s="235"/>
      <c r="AZ928" s="235"/>
      <c r="BA928">
        <f>VLOOKUP(A928,[1]ورقة2!A$3:X$1501,22,0)</f>
        <v>0</v>
      </c>
      <c r="BB928" s="232"/>
      <c r="BC928"/>
      <c r="BD928"/>
    </row>
    <row r="929" spans="1:56" x14ac:dyDescent="0.25">
      <c r="A929" s="235">
        <v>335344</v>
      </c>
      <c r="B929" s="125" t="s">
        <v>199</v>
      </c>
      <c r="C929" s="235"/>
      <c r="D929" s="235"/>
      <c r="E929" s="235"/>
      <c r="F929" s="235"/>
      <c r="G929" s="235"/>
      <c r="H929" s="235"/>
      <c r="I929" s="235"/>
      <c r="J929" s="235"/>
      <c r="K929" s="235"/>
      <c r="L929" s="235"/>
      <c r="M929" s="235"/>
      <c r="N929" s="235"/>
      <c r="O929" s="235"/>
      <c r="P929" s="235"/>
      <c r="Q929" s="235"/>
      <c r="R929" s="235"/>
      <c r="S929" s="235"/>
      <c r="T929" s="235"/>
      <c r="U929" s="235"/>
      <c r="V929" s="235"/>
      <c r="W929" s="235"/>
      <c r="X929" s="235"/>
      <c r="Y929" s="235"/>
      <c r="Z929" s="235"/>
      <c r="AA929" s="235"/>
      <c r="AB929" s="235"/>
      <c r="AC929" s="235"/>
      <c r="AD929" s="235"/>
      <c r="AE929" s="235"/>
      <c r="AF929" s="235"/>
      <c r="AG929" s="235"/>
      <c r="AH929" s="235"/>
      <c r="AI929" s="235"/>
      <c r="AJ929" s="235"/>
      <c r="AK929" s="235"/>
      <c r="AL929" s="235"/>
      <c r="AM929" s="235"/>
      <c r="AN929" s="235"/>
      <c r="AO929" s="235"/>
      <c r="AP929" s="235"/>
      <c r="AQ929" s="235"/>
      <c r="AR929" s="235"/>
      <c r="AS929" s="235"/>
      <c r="AT929" s="235"/>
      <c r="AU929" s="235"/>
      <c r="AV929" s="235"/>
      <c r="AW929" s="235"/>
      <c r="AX929" s="235" t="s">
        <v>134</v>
      </c>
      <c r="AY929" s="235"/>
      <c r="AZ929" s="235"/>
      <c r="BA929">
        <f>VLOOKUP(A929,[1]ورقة2!A$3:X$1501,22,0)</f>
        <v>0</v>
      </c>
      <c r="BB929" s="232"/>
      <c r="BC929"/>
      <c r="BD929"/>
    </row>
    <row r="930" spans="1:56" x14ac:dyDescent="0.25">
      <c r="A930">
        <v>335345</v>
      </c>
      <c r="B930" s="125" t="s">
        <v>199</v>
      </c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 t="s">
        <v>131</v>
      </c>
      <c r="AO930"/>
      <c r="AP930"/>
      <c r="AQ930"/>
      <c r="AR930"/>
      <c r="AS930" t="s">
        <v>134</v>
      </c>
      <c r="AT930"/>
      <c r="AU930"/>
      <c r="AV930"/>
      <c r="AW930"/>
      <c r="AX930"/>
      <c r="AY930"/>
      <c r="AZ930"/>
      <c r="BA930">
        <f>VLOOKUP(A930,[1]ورقة2!A$3:X$1501,22,0)</f>
        <v>0</v>
      </c>
      <c r="BB930" s="232"/>
      <c r="BC930"/>
      <c r="BD930"/>
    </row>
    <row r="931" spans="1:56" x14ac:dyDescent="0.25">
      <c r="A931">
        <v>335373</v>
      </c>
      <c r="B931" s="125" t="s">
        <v>199</v>
      </c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 t="s">
        <v>134</v>
      </c>
      <c r="BA931">
        <f>VLOOKUP(A931,[1]ورقة2!A$3:X$1501,22,0)</f>
        <v>0</v>
      </c>
      <c r="BB931" s="232"/>
      <c r="BC931"/>
      <c r="BD931"/>
    </row>
    <row r="932" spans="1:56" x14ac:dyDescent="0.25">
      <c r="A932" s="235">
        <v>335377</v>
      </c>
      <c r="B932" s="125" t="s">
        <v>199</v>
      </c>
      <c r="C932" s="235"/>
      <c r="D932" s="235"/>
      <c r="E932" s="235"/>
      <c r="F932" s="235"/>
      <c r="G932" s="235"/>
      <c r="H932" s="235"/>
      <c r="I932" s="235"/>
      <c r="J932" s="235"/>
      <c r="K932" s="235"/>
      <c r="L932" s="235"/>
      <c r="M932" s="235"/>
      <c r="N932" s="235"/>
      <c r="O932" s="235"/>
      <c r="P932" s="235"/>
      <c r="Q932" s="235"/>
      <c r="R932" s="235"/>
      <c r="S932" s="235"/>
      <c r="T932" s="235"/>
      <c r="U932" s="235"/>
      <c r="V932" s="235"/>
      <c r="W932" s="235"/>
      <c r="X932" s="235"/>
      <c r="Y932" s="235"/>
      <c r="Z932" s="235"/>
      <c r="AA932" s="235"/>
      <c r="AB932" s="235"/>
      <c r="AC932" s="235"/>
      <c r="AD932" s="235"/>
      <c r="AE932" s="235"/>
      <c r="AF932" s="235"/>
      <c r="AG932" s="235"/>
      <c r="AH932" s="235"/>
      <c r="AI932" s="235" t="s">
        <v>134</v>
      </c>
      <c r="AJ932" s="235"/>
      <c r="AK932" s="235"/>
      <c r="AL932" s="235"/>
      <c r="AM932" s="235"/>
      <c r="AN932" s="235"/>
      <c r="AO932" s="235"/>
      <c r="AP932" s="235" t="s">
        <v>134</v>
      </c>
      <c r="AQ932" s="235" t="s">
        <v>134</v>
      </c>
      <c r="AR932" s="235"/>
      <c r="AS932" s="235"/>
      <c r="AT932" s="235"/>
      <c r="AU932" s="235"/>
      <c r="AV932" s="235"/>
      <c r="AW932" s="235"/>
      <c r="AX932" s="235" t="s">
        <v>133</v>
      </c>
      <c r="AY932" s="235" t="s">
        <v>133</v>
      </c>
      <c r="AZ932" s="235" t="s">
        <v>133</v>
      </c>
      <c r="BA932">
        <f>VLOOKUP(A932,[1]ورقة2!A$3:X$1501,22,0)</f>
        <v>0</v>
      </c>
      <c r="BB932" s="232"/>
      <c r="BC932"/>
      <c r="BD932"/>
    </row>
    <row r="933" spans="1:56" x14ac:dyDescent="0.25">
      <c r="A933" s="235">
        <v>335401</v>
      </c>
      <c r="B933" s="125" t="s">
        <v>199</v>
      </c>
      <c r="C933" s="235"/>
      <c r="D933" s="235"/>
      <c r="E933" s="235"/>
      <c r="F933" s="235"/>
      <c r="G933" s="235"/>
      <c r="H933" s="235"/>
      <c r="I933" s="235"/>
      <c r="J933" s="235"/>
      <c r="K933" s="235"/>
      <c r="L933" s="235"/>
      <c r="M933" s="235"/>
      <c r="N933" s="235"/>
      <c r="O933" s="235"/>
      <c r="P933" s="235"/>
      <c r="Q933" s="235"/>
      <c r="R933" s="235"/>
      <c r="S933" s="235"/>
      <c r="T933" s="235"/>
      <c r="U933" s="235"/>
      <c r="V933" s="235"/>
      <c r="W933" s="235"/>
      <c r="X933" s="235"/>
      <c r="Y933" s="235"/>
      <c r="Z933" s="235"/>
      <c r="AA933" s="235"/>
      <c r="AB933" s="235"/>
      <c r="AC933" s="235"/>
      <c r="AD933" s="235"/>
      <c r="AE933" s="235"/>
      <c r="AF933" s="235"/>
      <c r="AG933" s="235"/>
      <c r="AH933" s="235"/>
      <c r="AI933" s="235"/>
      <c r="AJ933" s="235"/>
      <c r="AK933" s="235"/>
      <c r="AL933" s="235"/>
      <c r="AM933" s="235"/>
      <c r="AN933" s="235"/>
      <c r="AO933" s="235"/>
      <c r="AP933" s="235" t="s">
        <v>134</v>
      </c>
      <c r="AQ933" s="235" t="s">
        <v>134</v>
      </c>
      <c r="AR933" s="235"/>
      <c r="AS933" s="235"/>
      <c r="AT933" s="235"/>
      <c r="AU933" s="235"/>
      <c r="AV933" s="235"/>
      <c r="AW933" s="235" t="s">
        <v>134</v>
      </c>
      <c r="AX933" s="235"/>
      <c r="AY933" s="235" t="s">
        <v>134</v>
      </c>
      <c r="AZ933" s="235"/>
      <c r="BA933">
        <f>VLOOKUP(A933,[1]ورقة2!A$3:X$1501,22,0)</f>
        <v>0</v>
      </c>
      <c r="BB933" s="232"/>
      <c r="BC933"/>
      <c r="BD933"/>
    </row>
    <row r="934" spans="1:56" x14ac:dyDescent="0.25">
      <c r="A934">
        <v>335464</v>
      </c>
      <c r="B934" s="125" t="s">
        <v>199</v>
      </c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 t="s">
        <v>134</v>
      </c>
      <c r="AQ934" t="s">
        <v>134</v>
      </c>
      <c r="AR934"/>
      <c r="AS934"/>
      <c r="AT934"/>
      <c r="AU934"/>
      <c r="AV934"/>
      <c r="AW934"/>
      <c r="AX934"/>
      <c r="AY934"/>
      <c r="AZ934"/>
      <c r="BA934">
        <f>VLOOKUP(A934,[1]ورقة2!A$3:X$1501,22,0)</f>
        <v>0</v>
      </c>
      <c r="BB934" s="232"/>
      <c r="BC934"/>
      <c r="BD934"/>
    </row>
    <row r="935" spans="1:56" x14ac:dyDescent="0.25">
      <c r="A935">
        <v>335465</v>
      </c>
      <c r="B935" s="125" t="s">
        <v>199</v>
      </c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 t="s">
        <v>133</v>
      </c>
      <c r="AQ935"/>
      <c r="AR935"/>
      <c r="AS935"/>
      <c r="AT935"/>
      <c r="AU935"/>
      <c r="AV935"/>
      <c r="AW935"/>
      <c r="AX935"/>
      <c r="AY935"/>
      <c r="AZ935"/>
      <c r="BA935">
        <f>VLOOKUP(A935,[1]ورقة2!A$3:X$1501,22,0)</f>
        <v>0</v>
      </c>
      <c r="BB935" s="232"/>
      <c r="BC935"/>
      <c r="BD935"/>
    </row>
    <row r="936" spans="1:56" x14ac:dyDescent="0.25">
      <c r="A936" s="235">
        <v>335484</v>
      </c>
      <c r="B936" s="125" t="s">
        <v>199</v>
      </c>
      <c r="C936" s="235"/>
      <c r="D936" s="235"/>
      <c r="E936" s="235"/>
      <c r="F936" s="235"/>
      <c r="G936" s="235"/>
      <c r="H936" s="235"/>
      <c r="I936" s="235"/>
      <c r="J936" s="235"/>
      <c r="K936" s="235"/>
      <c r="L936" s="235"/>
      <c r="M936" s="235"/>
      <c r="N936" s="235"/>
      <c r="O936" s="235"/>
      <c r="P936" s="235"/>
      <c r="Q936" s="235"/>
      <c r="R936" s="235"/>
      <c r="S936" s="235"/>
      <c r="T936" s="235"/>
      <c r="U936" s="235"/>
      <c r="V936" s="235"/>
      <c r="W936" s="235"/>
      <c r="X936" s="235"/>
      <c r="Y936" s="235"/>
      <c r="Z936" s="235"/>
      <c r="AA936" s="235"/>
      <c r="AB936" s="235"/>
      <c r="AC936" s="235"/>
      <c r="AD936" s="235"/>
      <c r="AE936" s="235"/>
      <c r="AF936" s="235"/>
      <c r="AG936" s="235"/>
      <c r="AH936" s="235"/>
      <c r="AI936" s="235"/>
      <c r="AJ936" s="235"/>
      <c r="AK936" s="235"/>
      <c r="AL936" s="235"/>
      <c r="AM936" s="235"/>
      <c r="AN936" s="235"/>
      <c r="AO936" s="235"/>
      <c r="AP936" s="235"/>
      <c r="AQ936" s="235"/>
      <c r="AR936" s="235"/>
      <c r="AS936" s="235"/>
      <c r="AT936" s="235"/>
      <c r="AU936" s="235" t="s">
        <v>133</v>
      </c>
      <c r="AV936" s="235" t="s">
        <v>133</v>
      </c>
      <c r="AW936" s="235" t="s">
        <v>133</v>
      </c>
      <c r="AX936" s="235"/>
      <c r="AY936" s="235"/>
      <c r="AZ936" s="235"/>
      <c r="BA936">
        <f>VLOOKUP(A936,[1]ورقة2!A$3:X$1501,22,0)</f>
        <v>0</v>
      </c>
      <c r="BB936" s="232"/>
      <c r="BC936"/>
      <c r="BD936"/>
    </row>
    <row r="937" spans="1:56" x14ac:dyDescent="0.25">
      <c r="A937">
        <v>335502</v>
      </c>
      <c r="B937" s="125" t="s">
        <v>199</v>
      </c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 t="s">
        <v>134</v>
      </c>
      <c r="AL937"/>
      <c r="AM937"/>
      <c r="AN937"/>
      <c r="AO937"/>
      <c r="AP937"/>
      <c r="AQ937" t="s">
        <v>134</v>
      </c>
      <c r="AR937"/>
      <c r="AS937"/>
      <c r="AT937"/>
      <c r="AU937"/>
      <c r="AV937"/>
      <c r="AW937"/>
      <c r="AX937"/>
      <c r="AY937"/>
      <c r="AZ937"/>
      <c r="BA937">
        <f>VLOOKUP(A937,[1]ورقة2!A$3:X$1501,22,0)</f>
        <v>0</v>
      </c>
      <c r="BB937" s="232"/>
      <c r="BC937"/>
      <c r="BD937"/>
    </row>
    <row r="938" spans="1:56" x14ac:dyDescent="0.25">
      <c r="A938" s="235">
        <v>335505</v>
      </c>
      <c r="B938" s="125" t="s">
        <v>199</v>
      </c>
      <c r="C938" s="235"/>
      <c r="D938" s="235"/>
      <c r="E938" s="235"/>
      <c r="F938" s="235"/>
      <c r="G938" s="235"/>
      <c r="H938" s="235"/>
      <c r="I938" s="235"/>
      <c r="J938" s="235"/>
      <c r="K938" s="235"/>
      <c r="L938" s="235"/>
      <c r="M938" s="235"/>
      <c r="N938" s="235"/>
      <c r="O938" s="235"/>
      <c r="P938" s="235"/>
      <c r="Q938" s="235"/>
      <c r="R938" s="235"/>
      <c r="S938" s="235"/>
      <c r="T938" s="235"/>
      <c r="U938" s="235"/>
      <c r="V938" s="235"/>
      <c r="W938" s="235"/>
      <c r="X938" s="235"/>
      <c r="Y938" s="235"/>
      <c r="Z938" s="235"/>
      <c r="AA938" s="235"/>
      <c r="AB938" s="235"/>
      <c r="AC938" s="235"/>
      <c r="AD938" s="235"/>
      <c r="AE938" s="235"/>
      <c r="AF938" s="235"/>
      <c r="AG938" s="235" t="s">
        <v>131</v>
      </c>
      <c r="AH938" s="235"/>
      <c r="AI938" s="235"/>
      <c r="AJ938" s="235"/>
      <c r="AK938" s="235"/>
      <c r="AL938" s="235"/>
      <c r="AM938" s="235"/>
      <c r="AN938" s="235"/>
      <c r="AO938" s="235"/>
      <c r="AP938" s="235" t="s">
        <v>134</v>
      </c>
      <c r="AQ938" s="235"/>
      <c r="AR938" s="235"/>
      <c r="AS938" s="235"/>
      <c r="AT938" s="235"/>
      <c r="AU938" s="235"/>
      <c r="AV938" s="235" t="s">
        <v>131</v>
      </c>
      <c r="AW938" s="235"/>
      <c r="AX938" s="235"/>
      <c r="AY938" s="235"/>
      <c r="AZ938" s="235"/>
      <c r="BA938">
        <f>VLOOKUP(A938,[1]ورقة2!A$3:X$1501,22,0)</f>
        <v>0</v>
      </c>
      <c r="BB938" s="232"/>
      <c r="BC938"/>
      <c r="BD938"/>
    </row>
    <row r="939" spans="1:56" x14ac:dyDescent="0.25">
      <c r="A939" s="235">
        <v>335518</v>
      </c>
      <c r="B939" s="125" t="s">
        <v>199</v>
      </c>
      <c r="C939" s="235"/>
      <c r="D939" s="235"/>
      <c r="E939" s="235"/>
      <c r="F939" s="235"/>
      <c r="G939" s="235"/>
      <c r="H939" s="235"/>
      <c r="I939" s="235"/>
      <c r="J939" s="235"/>
      <c r="K939" s="235"/>
      <c r="L939" s="235"/>
      <c r="M939" s="235"/>
      <c r="N939" s="235"/>
      <c r="O939" s="235"/>
      <c r="P939" s="235"/>
      <c r="Q939" s="235"/>
      <c r="R939" s="235"/>
      <c r="S939" s="235"/>
      <c r="T939" s="235"/>
      <c r="U939" s="235"/>
      <c r="V939" s="235"/>
      <c r="W939" s="235"/>
      <c r="X939" s="235"/>
      <c r="Y939" s="235"/>
      <c r="Z939" s="235"/>
      <c r="AA939" s="235"/>
      <c r="AB939" s="235"/>
      <c r="AC939" s="235" t="s">
        <v>134</v>
      </c>
      <c r="AD939" s="235"/>
      <c r="AE939" s="235"/>
      <c r="AF939" s="235"/>
      <c r="AG939" s="235"/>
      <c r="AH939" s="235"/>
      <c r="AI939" s="235"/>
      <c r="AJ939" s="235"/>
      <c r="AK939" s="235"/>
      <c r="AL939" s="235"/>
      <c r="AM939" s="235"/>
      <c r="AN939" s="235"/>
      <c r="AO939" s="235"/>
      <c r="AP939" s="235" t="s">
        <v>134</v>
      </c>
      <c r="AQ939" s="235"/>
      <c r="AR939" s="235"/>
      <c r="AS939" s="235"/>
      <c r="AT939" s="235"/>
      <c r="AU939" s="235"/>
      <c r="AV939" s="235"/>
      <c r="AW939" s="235"/>
      <c r="AX939" s="235"/>
      <c r="AY939" s="235"/>
      <c r="AZ939" s="235"/>
      <c r="BA939">
        <f>VLOOKUP(A939,[1]ورقة2!A$3:X$1501,22,0)</f>
        <v>0</v>
      </c>
      <c r="BB939" s="232"/>
      <c r="BC939"/>
      <c r="BD939"/>
    </row>
    <row r="940" spans="1:56" x14ac:dyDescent="0.25">
      <c r="A940" s="235">
        <v>335530</v>
      </c>
      <c r="B940" s="125" t="s">
        <v>199</v>
      </c>
      <c r="C940" s="235"/>
      <c r="D940" s="235"/>
      <c r="E940" s="235"/>
      <c r="F940" s="235"/>
      <c r="G940" s="235"/>
      <c r="H940" s="235"/>
      <c r="I940" s="235"/>
      <c r="J940" s="235"/>
      <c r="K940" s="235"/>
      <c r="L940" s="235"/>
      <c r="M940" s="235"/>
      <c r="N940" s="235"/>
      <c r="O940" s="235"/>
      <c r="P940" s="235"/>
      <c r="Q940" s="235"/>
      <c r="R940" s="235"/>
      <c r="S940" s="235"/>
      <c r="T940" s="235"/>
      <c r="U940" s="235"/>
      <c r="V940" s="235"/>
      <c r="W940" s="235"/>
      <c r="X940" s="235"/>
      <c r="Y940" s="235"/>
      <c r="Z940" s="235"/>
      <c r="AA940" s="235"/>
      <c r="AB940" s="235"/>
      <c r="AC940" s="235"/>
      <c r="AD940" s="235"/>
      <c r="AE940" s="235"/>
      <c r="AF940" s="235"/>
      <c r="AG940" s="235"/>
      <c r="AH940" s="235"/>
      <c r="AI940" s="235"/>
      <c r="AJ940" s="235"/>
      <c r="AK940" s="235"/>
      <c r="AL940" s="235"/>
      <c r="AM940" s="235"/>
      <c r="AN940" s="235"/>
      <c r="AO940" s="235"/>
      <c r="AP940" s="235" t="s">
        <v>131</v>
      </c>
      <c r="AQ940" s="235" t="s">
        <v>131</v>
      </c>
      <c r="AR940" s="235"/>
      <c r="AS940" s="235"/>
      <c r="AT940" s="235"/>
      <c r="AU940" s="235" t="s">
        <v>131</v>
      </c>
      <c r="AV940" s="235" t="s">
        <v>131</v>
      </c>
      <c r="AW940" s="235" t="s">
        <v>131</v>
      </c>
      <c r="AX940" s="235" t="s">
        <v>131</v>
      </c>
      <c r="AY940" s="235" t="s">
        <v>131</v>
      </c>
      <c r="AZ940" s="235" t="s">
        <v>131</v>
      </c>
      <c r="BA940">
        <f>VLOOKUP(A940,[1]ورقة2!A$3:X$1501,22,0)</f>
        <v>0</v>
      </c>
      <c r="BB940" s="232"/>
      <c r="BC940"/>
      <c r="BD940"/>
    </row>
    <row r="941" spans="1:56" x14ac:dyDescent="0.25">
      <c r="A941" s="235">
        <v>335540</v>
      </c>
      <c r="B941" s="125" t="s">
        <v>199</v>
      </c>
      <c r="C941" s="235"/>
      <c r="D941" s="235"/>
      <c r="E941" s="235"/>
      <c r="F941" s="235"/>
      <c r="G941" s="235"/>
      <c r="H941" s="235"/>
      <c r="I941" s="235"/>
      <c r="J941" s="235"/>
      <c r="K941" s="235"/>
      <c r="L941" s="235"/>
      <c r="M941" s="235"/>
      <c r="N941" s="235"/>
      <c r="O941" s="235"/>
      <c r="P941" s="235"/>
      <c r="Q941" s="235"/>
      <c r="R941" s="235"/>
      <c r="S941" s="235"/>
      <c r="T941" s="235"/>
      <c r="U941" s="235"/>
      <c r="V941" s="235"/>
      <c r="W941" s="235"/>
      <c r="X941" s="235"/>
      <c r="Y941" s="235"/>
      <c r="Z941" s="235"/>
      <c r="AA941" s="235"/>
      <c r="AB941" s="235"/>
      <c r="AC941" s="235"/>
      <c r="AD941" s="235"/>
      <c r="AE941" s="235"/>
      <c r="AF941" s="235"/>
      <c r="AG941" s="235" t="s">
        <v>131</v>
      </c>
      <c r="AH941" s="235"/>
      <c r="AI941" s="235"/>
      <c r="AJ941" s="235"/>
      <c r="AK941" s="235"/>
      <c r="AL941" s="235"/>
      <c r="AM941" s="235"/>
      <c r="AN941" s="235"/>
      <c r="AO941" s="235"/>
      <c r="AP941" s="235"/>
      <c r="AQ941" s="235"/>
      <c r="AR941" s="235"/>
      <c r="AS941" s="235"/>
      <c r="AT941" s="235" t="s">
        <v>131</v>
      </c>
      <c r="AU941" s="235"/>
      <c r="AV941" s="235" t="s">
        <v>131</v>
      </c>
      <c r="AW941" s="235" t="s">
        <v>133</v>
      </c>
      <c r="AX941" s="235" t="s">
        <v>131</v>
      </c>
      <c r="AY941" s="235"/>
      <c r="AZ941" s="235"/>
      <c r="BA941">
        <f>VLOOKUP(A941,[1]ورقة2!A$3:X$1501,22,0)</f>
        <v>0</v>
      </c>
      <c r="BB941" s="232"/>
      <c r="BC941"/>
      <c r="BD941"/>
    </row>
    <row r="942" spans="1:56" x14ac:dyDescent="0.25">
      <c r="A942" s="235">
        <v>335546</v>
      </c>
      <c r="B942" s="125" t="s">
        <v>199</v>
      </c>
      <c r="C942" s="235"/>
      <c r="D942" s="235"/>
      <c r="E942" s="235"/>
      <c r="F942" s="235"/>
      <c r="G942" s="235"/>
      <c r="H942" s="235"/>
      <c r="I942" s="235"/>
      <c r="J942" s="235"/>
      <c r="K942" s="235"/>
      <c r="L942" s="235"/>
      <c r="M942" s="235"/>
      <c r="N942" s="235"/>
      <c r="O942" s="235"/>
      <c r="P942" s="235"/>
      <c r="Q942" s="235"/>
      <c r="R942" s="235"/>
      <c r="S942" s="235"/>
      <c r="T942" s="235"/>
      <c r="U942" s="235"/>
      <c r="V942" s="235"/>
      <c r="W942" s="235"/>
      <c r="X942" s="235"/>
      <c r="Y942" s="235"/>
      <c r="Z942" s="235"/>
      <c r="AA942" s="235"/>
      <c r="AB942" s="235"/>
      <c r="AC942" s="235"/>
      <c r="AD942" s="235"/>
      <c r="AE942" s="235"/>
      <c r="AF942" s="235"/>
      <c r="AG942" s="235"/>
      <c r="AH942" s="235"/>
      <c r="AI942" s="235"/>
      <c r="AJ942" s="235"/>
      <c r="AK942" s="235"/>
      <c r="AL942" s="235"/>
      <c r="AM942" s="235"/>
      <c r="AN942" s="235"/>
      <c r="AO942" s="235"/>
      <c r="AP942" s="235"/>
      <c r="AQ942" s="235" t="s">
        <v>134</v>
      </c>
      <c r="AR942" s="235"/>
      <c r="AS942" s="235"/>
      <c r="AT942" s="235"/>
      <c r="AU942" s="235"/>
      <c r="AV942" s="235"/>
      <c r="AW942" s="235"/>
      <c r="AX942" s="235"/>
      <c r="AY942" s="235"/>
      <c r="AZ942" s="235"/>
      <c r="BA942">
        <f>VLOOKUP(A942,[1]ورقة2!A$3:X$1501,22,0)</f>
        <v>0</v>
      </c>
      <c r="BB942" s="232"/>
      <c r="BC942"/>
      <c r="BD942"/>
    </row>
    <row r="943" spans="1:56" x14ac:dyDescent="0.25">
      <c r="A943">
        <v>335584</v>
      </c>
      <c r="B943" s="125" t="s">
        <v>199</v>
      </c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 t="s">
        <v>134</v>
      </c>
      <c r="AU943" t="s">
        <v>134</v>
      </c>
      <c r="AV943"/>
      <c r="AW943"/>
      <c r="AX943" t="s">
        <v>134</v>
      </c>
      <c r="AY943"/>
      <c r="AZ943"/>
      <c r="BA943">
        <f>VLOOKUP(A943,[1]ورقة2!A$3:X$1501,22,0)</f>
        <v>0</v>
      </c>
      <c r="BB943" s="232"/>
      <c r="BC943"/>
      <c r="BD943"/>
    </row>
    <row r="944" spans="1:56" x14ac:dyDescent="0.25">
      <c r="A944">
        <v>335587</v>
      </c>
      <c r="B944" s="125" t="s">
        <v>199</v>
      </c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 t="s">
        <v>134</v>
      </c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>
        <f>VLOOKUP(A944,[1]ورقة2!A$3:X$1501,22,0)</f>
        <v>0</v>
      </c>
      <c r="BB944" s="232"/>
      <c r="BC944"/>
      <c r="BD944"/>
    </row>
    <row r="945" spans="1:56" x14ac:dyDescent="0.25">
      <c r="A945" s="235">
        <v>335589</v>
      </c>
      <c r="B945" s="125" t="s">
        <v>199</v>
      </c>
      <c r="C945" s="235"/>
      <c r="D945" s="235"/>
      <c r="E945" s="235"/>
      <c r="F945" s="235"/>
      <c r="G945" s="235"/>
      <c r="H945" s="235"/>
      <c r="I945" s="235"/>
      <c r="J945" s="235"/>
      <c r="K945" s="235"/>
      <c r="L945" s="235"/>
      <c r="M945" s="235"/>
      <c r="N945" s="235"/>
      <c r="O945" s="235"/>
      <c r="P945" s="235"/>
      <c r="Q945" s="235"/>
      <c r="R945" s="235"/>
      <c r="S945" s="235"/>
      <c r="T945" s="235"/>
      <c r="U945" s="235"/>
      <c r="V945" s="235"/>
      <c r="W945" s="235"/>
      <c r="X945" s="235"/>
      <c r="Y945" s="235"/>
      <c r="Z945" s="235"/>
      <c r="AA945" s="235"/>
      <c r="AB945" s="235"/>
      <c r="AC945" s="235"/>
      <c r="AD945" s="235"/>
      <c r="AE945" s="235"/>
      <c r="AF945" s="235"/>
      <c r="AG945" s="235"/>
      <c r="AH945" s="235"/>
      <c r="AI945" s="235"/>
      <c r="AJ945" s="235"/>
      <c r="AK945" s="235"/>
      <c r="AL945" s="235"/>
      <c r="AM945" s="235"/>
      <c r="AN945" s="235"/>
      <c r="AO945" s="235"/>
      <c r="AP945" s="235" t="s">
        <v>134</v>
      </c>
      <c r="AQ945" s="235"/>
      <c r="AR945" s="235"/>
      <c r="AS945" s="235"/>
      <c r="AT945" s="235"/>
      <c r="AU945" s="235"/>
      <c r="AV945" s="235"/>
      <c r="AW945" s="235"/>
      <c r="AX945" s="235" t="s">
        <v>133</v>
      </c>
      <c r="AY945" s="235"/>
      <c r="AZ945" s="235"/>
      <c r="BA945">
        <f>VLOOKUP(A945,[1]ورقة2!A$3:X$1501,22,0)</f>
        <v>0</v>
      </c>
      <c r="BB945" s="232"/>
      <c r="BC945"/>
      <c r="BD945"/>
    </row>
    <row r="946" spans="1:56" x14ac:dyDescent="0.25">
      <c r="A946" s="235">
        <v>335595</v>
      </c>
      <c r="B946" s="125" t="s">
        <v>199</v>
      </c>
      <c r="C946" s="235"/>
      <c r="D946" s="235"/>
      <c r="E946" s="235"/>
      <c r="F946" s="235"/>
      <c r="G946" s="235"/>
      <c r="H946" s="235"/>
      <c r="I946" s="235"/>
      <c r="J946" s="235"/>
      <c r="K946" s="235"/>
      <c r="L946" s="235"/>
      <c r="M946" s="235"/>
      <c r="N946" s="235"/>
      <c r="O946" s="235"/>
      <c r="P946" s="235"/>
      <c r="Q946" s="235"/>
      <c r="R946" s="235"/>
      <c r="S946" s="235"/>
      <c r="T946" s="235"/>
      <c r="U946" s="235"/>
      <c r="V946" s="235"/>
      <c r="W946" s="235"/>
      <c r="X946" s="235"/>
      <c r="Y946" s="235"/>
      <c r="Z946" s="235"/>
      <c r="AA946" s="235"/>
      <c r="AB946" s="235"/>
      <c r="AC946" s="235"/>
      <c r="AD946" s="235"/>
      <c r="AE946" s="235"/>
      <c r="AF946" s="235"/>
      <c r="AG946" s="235"/>
      <c r="AH946" s="235"/>
      <c r="AI946" s="235"/>
      <c r="AJ946" s="235"/>
      <c r="AK946" s="235"/>
      <c r="AL946" s="235"/>
      <c r="AM946" s="235"/>
      <c r="AN946" s="235"/>
      <c r="AO946" s="235"/>
      <c r="AP946" s="235"/>
      <c r="AQ946" s="235" t="s">
        <v>133</v>
      </c>
      <c r="AR946" s="235"/>
      <c r="AS946" s="235"/>
      <c r="AT946" s="235"/>
      <c r="AU946" s="235"/>
      <c r="AV946" s="235" t="s">
        <v>133</v>
      </c>
      <c r="AW946" s="235"/>
      <c r="AX946" s="235" t="s">
        <v>134</v>
      </c>
      <c r="AY946" s="235"/>
      <c r="AZ946" s="235"/>
      <c r="BA946">
        <f>VLOOKUP(A946,[1]ورقة2!A$3:X$1501,22,0)</f>
        <v>0</v>
      </c>
      <c r="BB946" s="232"/>
      <c r="BC946"/>
      <c r="BD946"/>
    </row>
    <row r="947" spans="1:56" x14ac:dyDescent="0.25">
      <c r="A947" s="235">
        <v>335611</v>
      </c>
      <c r="B947" s="125" t="s">
        <v>199</v>
      </c>
      <c r="C947" s="235"/>
      <c r="D947" s="235"/>
      <c r="E947" s="235"/>
      <c r="F947" s="235"/>
      <c r="G947" s="235"/>
      <c r="H947" s="235"/>
      <c r="I947" s="235"/>
      <c r="J947" s="235"/>
      <c r="K947" s="235"/>
      <c r="L947" s="235"/>
      <c r="M947" s="235"/>
      <c r="N947" s="235"/>
      <c r="O947" s="235"/>
      <c r="P947" s="235"/>
      <c r="Q947" s="235"/>
      <c r="R947" s="235"/>
      <c r="S947" s="235"/>
      <c r="T947" s="235"/>
      <c r="U947" s="235"/>
      <c r="V947" s="235"/>
      <c r="W947" s="235"/>
      <c r="X947" s="235"/>
      <c r="Y947" s="235"/>
      <c r="Z947" s="235"/>
      <c r="AA947" s="235"/>
      <c r="AB947" s="235"/>
      <c r="AC947" s="235"/>
      <c r="AD947" s="235"/>
      <c r="AE947" s="235"/>
      <c r="AF947" s="235"/>
      <c r="AG947" s="235"/>
      <c r="AH947" s="235"/>
      <c r="AI947" s="235"/>
      <c r="AJ947" s="235"/>
      <c r="AK947" s="235"/>
      <c r="AL947" s="235"/>
      <c r="AM947" s="235"/>
      <c r="AN947" s="235"/>
      <c r="AO947" s="235"/>
      <c r="AP947" s="235" t="s">
        <v>134</v>
      </c>
      <c r="AQ947" s="235" t="s">
        <v>134</v>
      </c>
      <c r="AR947" s="235"/>
      <c r="AS947" s="235"/>
      <c r="AT947" s="235"/>
      <c r="AU947" s="235" t="s">
        <v>134</v>
      </c>
      <c r="AV947" s="235"/>
      <c r="AW947" s="235"/>
      <c r="AX947" s="235" t="s">
        <v>134</v>
      </c>
      <c r="AY947" s="235" t="s">
        <v>133</v>
      </c>
      <c r="AZ947" s="235"/>
      <c r="BA947">
        <f>VLOOKUP(A947,[1]ورقة2!A$3:X$1501,22,0)</f>
        <v>0</v>
      </c>
      <c r="BB947" s="232"/>
      <c r="BC947"/>
      <c r="BD947"/>
    </row>
    <row r="948" spans="1:56" x14ac:dyDescent="0.25">
      <c r="A948">
        <v>335663</v>
      </c>
      <c r="B948" s="125" t="s">
        <v>199</v>
      </c>
      <c r="C948"/>
      <c r="D948"/>
      <c r="E948"/>
      <c r="F948"/>
      <c r="G948"/>
      <c r="H948" t="s">
        <v>134</v>
      </c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 t="s">
        <v>134</v>
      </c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 t="s">
        <v>134</v>
      </c>
      <c r="AW948"/>
      <c r="AX948"/>
      <c r="AY948"/>
      <c r="AZ948"/>
      <c r="BA948">
        <f>VLOOKUP(A948,[1]ورقة2!A$3:X$1501,22,0)</f>
        <v>0</v>
      </c>
      <c r="BB948" s="232"/>
      <c r="BC948"/>
      <c r="BD948"/>
    </row>
    <row r="949" spans="1:56" x14ac:dyDescent="0.25">
      <c r="A949" s="235">
        <v>335665</v>
      </c>
      <c r="B949" s="125" t="s">
        <v>199</v>
      </c>
      <c r="C949" s="235"/>
      <c r="D949" s="235"/>
      <c r="E949" s="235"/>
      <c r="F949" s="235"/>
      <c r="G949" s="235"/>
      <c r="H949" s="235"/>
      <c r="I949" s="235"/>
      <c r="J949" s="235"/>
      <c r="K949" s="235"/>
      <c r="L949" s="235"/>
      <c r="M949" s="235"/>
      <c r="N949" s="235"/>
      <c r="O949" s="235"/>
      <c r="P949" s="235"/>
      <c r="Q949" s="235"/>
      <c r="R949" s="235"/>
      <c r="S949" s="235"/>
      <c r="T949" s="235"/>
      <c r="U949" s="235"/>
      <c r="V949" s="235"/>
      <c r="W949" s="235"/>
      <c r="X949" s="235"/>
      <c r="Y949" s="235"/>
      <c r="Z949" s="235"/>
      <c r="AA949" s="235"/>
      <c r="AB949" s="235"/>
      <c r="AC949" s="235"/>
      <c r="AD949" s="235"/>
      <c r="AE949" s="235"/>
      <c r="AF949" s="235"/>
      <c r="AG949" s="235"/>
      <c r="AH949" s="235"/>
      <c r="AI949" s="235"/>
      <c r="AJ949" s="235"/>
      <c r="AK949" s="235"/>
      <c r="AL949" s="235"/>
      <c r="AM949" s="235"/>
      <c r="AN949" s="235"/>
      <c r="AO949" s="235"/>
      <c r="AP949" s="235"/>
      <c r="AQ949" s="235" t="s">
        <v>134</v>
      </c>
      <c r="AR949" s="235"/>
      <c r="AS949" s="235"/>
      <c r="AT949" s="235"/>
      <c r="AU949" s="235"/>
      <c r="AV949" s="235"/>
      <c r="AW949" s="235"/>
      <c r="AX949" s="235"/>
      <c r="AY949" s="235" t="s">
        <v>134</v>
      </c>
      <c r="AZ949" s="235"/>
      <c r="BA949">
        <f>VLOOKUP(A949,[1]ورقة2!A$3:X$1501,22,0)</f>
        <v>0</v>
      </c>
      <c r="BB949" s="232"/>
      <c r="BC949"/>
      <c r="BD949"/>
    </row>
    <row r="950" spans="1:56" x14ac:dyDescent="0.25">
      <c r="A950" s="235">
        <v>335673</v>
      </c>
      <c r="B950" s="125" t="s">
        <v>199</v>
      </c>
      <c r="C950" s="235"/>
      <c r="D950" s="235"/>
      <c r="E950" s="235"/>
      <c r="F950" s="235"/>
      <c r="G950" s="235"/>
      <c r="H950" s="235"/>
      <c r="I950" s="235"/>
      <c r="J950" s="235"/>
      <c r="K950" s="235"/>
      <c r="L950" s="235"/>
      <c r="M950" s="235"/>
      <c r="N950" s="235"/>
      <c r="O950" s="235"/>
      <c r="P950" s="235"/>
      <c r="Q950" s="235"/>
      <c r="R950" s="235"/>
      <c r="S950" s="235"/>
      <c r="T950" s="235"/>
      <c r="U950" s="235"/>
      <c r="V950" s="235"/>
      <c r="W950" s="235"/>
      <c r="X950" s="235"/>
      <c r="Y950" s="235"/>
      <c r="Z950" s="235"/>
      <c r="AA950" s="235"/>
      <c r="AB950" s="235"/>
      <c r="AC950" s="235"/>
      <c r="AD950" s="235"/>
      <c r="AE950" s="235"/>
      <c r="AF950" s="235"/>
      <c r="AG950" s="235"/>
      <c r="AH950" s="235"/>
      <c r="AI950" s="235"/>
      <c r="AJ950" s="235"/>
      <c r="AK950" s="235"/>
      <c r="AL950" s="235"/>
      <c r="AM950" s="235"/>
      <c r="AN950" s="235"/>
      <c r="AO950" s="235"/>
      <c r="AP950" s="235"/>
      <c r="AQ950" s="235" t="s">
        <v>134</v>
      </c>
      <c r="AR950" s="235"/>
      <c r="AS950" s="235"/>
      <c r="AT950" s="235"/>
      <c r="AU950" s="235"/>
      <c r="AV950" s="235"/>
      <c r="AW950" s="235"/>
      <c r="AX950" s="235"/>
      <c r="AY950" s="235"/>
      <c r="AZ950" s="235"/>
      <c r="BA950">
        <f>VLOOKUP(A950,[1]ورقة2!A$3:X$1501,22,0)</f>
        <v>0</v>
      </c>
      <c r="BB950" s="232"/>
      <c r="BC950"/>
      <c r="BD950"/>
    </row>
    <row r="951" spans="1:56" x14ac:dyDescent="0.25">
      <c r="A951" s="235">
        <v>335677</v>
      </c>
      <c r="B951" s="125" t="s">
        <v>199</v>
      </c>
      <c r="C951" s="235"/>
      <c r="D951" s="235"/>
      <c r="E951" s="235"/>
      <c r="F951" s="235"/>
      <c r="G951" s="235"/>
      <c r="H951" s="235"/>
      <c r="I951" s="235"/>
      <c r="J951" s="235"/>
      <c r="K951" s="235"/>
      <c r="L951" s="235"/>
      <c r="M951" s="235"/>
      <c r="N951" s="235"/>
      <c r="O951" s="235"/>
      <c r="P951" s="235"/>
      <c r="Q951" s="235"/>
      <c r="R951" s="235"/>
      <c r="S951" s="235"/>
      <c r="T951" s="235"/>
      <c r="U951" s="235"/>
      <c r="V951" s="235"/>
      <c r="W951" s="235"/>
      <c r="X951" s="235"/>
      <c r="Y951" s="235"/>
      <c r="Z951" s="235"/>
      <c r="AA951" s="235" t="s">
        <v>134</v>
      </c>
      <c r="AB951" s="235"/>
      <c r="AC951" s="235"/>
      <c r="AD951" s="235"/>
      <c r="AE951" s="235"/>
      <c r="AF951" s="235"/>
      <c r="AG951" s="235"/>
      <c r="AH951" s="235"/>
      <c r="AI951" s="235"/>
      <c r="AJ951" s="235"/>
      <c r="AK951" s="235"/>
      <c r="AL951" s="235"/>
      <c r="AM951" s="235"/>
      <c r="AN951" s="235"/>
      <c r="AO951" s="235"/>
      <c r="AP951" s="235"/>
      <c r="AQ951" s="235"/>
      <c r="AR951" s="235"/>
      <c r="AS951" s="235"/>
      <c r="AT951" s="235"/>
      <c r="AU951" s="235"/>
      <c r="AV951" s="235"/>
      <c r="AW951" s="235"/>
      <c r="AX951" s="235"/>
      <c r="AY951" s="235"/>
      <c r="AZ951" s="235"/>
      <c r="BA951">
        <f>VLOOKUP(A951,[1]ورقة2!A$3:X$1501,22,0)</f>
        <v>0</v>
      </c>
      <c r="BB951" s="232"/>
      <c r="BC951"/>
      <c r="BD951"/>
    </row>
    <row r="952" spans="1:56" x14ac:dyDescent="0.25">
      <c r="A952" s="235">
        <v>335697</v>
      </c>
      <c r="B952" s="125" t="s">
        <v>199</v>
      </c>
      <c r="C952" s="235"/>
      <c r="D952" s="235"/>
      <c r="E952" s="235"/>
      <c r="F952" s="235"/>
      <c r="G952" s="235"/>
      <c r="H952" s="235"/>
      <c r="I952" s="235"/>
      <c r="J952" s="235"/>
      <c r="K952" s="235"/>
      <c r="L952" s="235"/>
      <c r="M952" s="235"/>
      <c r="N952" s="235"/>
      <c r="O952" s="235"/>
      <c r="P952" s="235" t="s">
        <v>134</v>
      </c>
      <c r="Q952" s="235"/>
      <c r="R952" s="235"/>
      <c r="S952" s="235"/>
      <c r="T952" s="235"/>
      <c r="U952" s="235"/>
      <c r="V952" s="235"/>
      <c r="W952" s="235"/>
      <c r="X952" s="235"/>
      <c r="Y952" s="235"/>
      <c r="Z952" s="235"/>
      <c r="AA952" s="235"/>
      <c r="AB952" s="235"/>
      <c r="AC952" s="235"/>
      <c r="AD952" s="235"/>
      <c r="AE952" s="235"/>
      <c r="AF952" s="235"/>
      <c r="AG952" s="235" t="s">
        <v>134</v>
      </c>
      <c r="AH952" s="235"/>
      <c r="AI952" s="235"/>
      <c r="AJ952" s="235"/>
      <c r="AK952" s="235"/>
      <c r="AL952" s="235"/>
      <c r="AM952" s="235"/>
      <c r="AN952" s="235"/>
      <c r="AO952" s="235"/>
      <c r="AP952" s="235"/>
      <c r="AQ952" s="235"/>
      <c r="AR952" s="235"/>
      <c r="AS952" s="235"/>
      <c r="AT952" s="235"/>
      <c r="AU952" s="235"/>
      <c r="AV952" s="235"/>
      <c r="AW952" s="235"/>
      <c r="AX952" s="235"/>
      <c r="AY952" s="235" t="s">
        <v>134</v>
      </c>
      <c r="AZ952" s="235"/>
      <c r="BA952">
        <f>VLOOKUP(A952,[1]ورقة2!A$3:X$1501,22,0)</f>
        <v>0</v>
      </c>
      <c r="BB952" s="232"/>
      <c r="BC952"/>
      <c r="BD952"/>
    </row>
    <row r="953" spans="1:56" x14ac:dyDescent="0.25">
      <c r="A953" s="235">
        <v>335700</v>
      </c>
      <c r="B953" s="125" t="s">
        <v>199</v>
      </c>
      <c r="C953" s="235"/>
      <c r="D953" s="235"/>
      <c r="E953" s="235"/>
      <c r="F953" s="235"/>
      <c r="G953" s="235"/>
      <c r="H953" s="235"/>
      <c r="I953" s="235"/>
      <c r="J953" s="235"/>
      <c r="K953" s="235"/>
      <c r="L953" s="235"/>
      <c r="M953" s="235"/>
      <c r="N953" s="235"/>
      <c r="O953" s="235"/>
      <c r="P953" s="235" t="s">
        <v>134</v>
      </c>
      <c r="Q953" s="235"/>
      <c r="R953" s="235"/>
      <c r="S953" s="235"/>
      <c r="T953" s="235"/>
      <c r="U953" s="235"/>
      <c r="V953" s="235"/>
      <c r="W953" s="235"/>
      <c r="X953" s="235"/>
      <c r="Y953" s="235"/>
      <c r="Z953" s="235"/>
      <c r="AA953" s="235"/>
      <c r="AB953" s="235"/>
      <c r="AC953" s="235"/>
      <c r="AD953" s="235"/>
      <c r="AE953" s="235"/>
      <c r="AF953" s="235"/>
      <c r="AG953" s="235"/>
      <c r="AH953" s="235"/>
      <c r="AI953" s="235"/>
      <c r="AJ953" s="235"/>
      <c r="AK953" s="235"/>
      <c r="AL953" s="235"/>
      <c r="AM953" s="235"/>
      <c r="AN953" s="235"/>
      <c r="AO953" s="235"/>
      <c r="AP953" s="235" t="s">
        <v>131</v>
      </c>
      <c r="AQ953" s="235" t="s">
        <v>134</v>
      </c>
      <c r="AR953" s="235"/>
      <c r="AS953" s="235"/>
      <c r="AT953" s="235" t="s">
        <v>131</v>
      </c>
      <c r="AU953" s="235"/>
      <c r="AV953" s="235" t="s">
        <v>131</v>
      </c>
      <c r="AW953" s="235" t="s">
        <v>133</v>
      </c>
      <c r="AX953" s="235" t="s">
        <v>133</v>
      </c>
      <c r="AY953" s="235"/>
      <c r="AZ953" s="235" t="s">
        <v>133</v>
      </c>
      <c r="BA953">
        <f>VLOOKUP(A953,[1]ورقة2!A$3:X$1501,22,0)</f>
        <v>0</v>
      </c>
      <c r="BB953" s="232"/>
      <c r="BC953"/>
      <c r="BD953"/>
    </row>
    <row r="954" spans="1:56" x14ac:dyDescent="0.25">
      <c r="A954" s="235">
        <v>335705</v>
      </c>
      <c r="B954" s="125" t="s">
        <v>199</v>
      </c>
      <c r="C954" s="235"/>
      <c r="D954" s="235"/>
      <c r="E954" s="235"/>
      <c r="F954" s="235"/>
      <c r="G954" s="235"/>
      <c r="H954" s="235"/>
      <c r="I954" s="235"/>
      <c r="J954" s="235"/>
      <c r="K954" s="235"/>
      <c r="L954" s="235"/>
      <c r="M954" s="235"/>
      <c r="N954" s="235"/>
      <c r="O954" s="235"/>
      <c r="P954" s="235"/>
      <c r="Q954" s="235"/>
      <c r="R954" s="235"/>
      <c r="S954" s="235"/>
      <c r="T954" s="235"/>
      <c r="U954" s="235"/>
      <c r="V954" s="235"/>
      <c r="W954" s="235" t="s">
        <v>134</v>
      </c>
      <c r="X954" s="235"/>
      <c r="Y954" s="235"/>
      <c r="Z954" s="235"/>
      <c r="AA954" s="235"/>
      <c r="AB954" s="235"/>
      <c r="AC954" s="235"/>
      <c r="AD954" s="235"/>
      <c r="AE954" s="235"/>
      <c r="AF954" s="235"/>
      <c r="AG954" s="235"/>
      <c r="AH954" s="235"/>
      <c r="AI954" s="235"/>
      <c r="AJ954" s="235"/>
      <c r="AK954" s="235"/>
      <c r="AL954" s="235"/>
      <c r="AM954" s="235"/>
      <c r="AN954" s="235"/>
      <c r="AO954" s="235"/>
      <c r="AP954" s="235"/>
      <c r="AQ954" s="235" t="s">
        <v>134</v>
      </c>
      <c r="AR954" s="235"/>
      <c r="AS954" s="235"/>
      <c r="AT954" s="235"/>
      <c r="AU954" s="235" t="s">
        <v>134</v>
      </c>
      <c r="AV954" s="235"/>
      <c r="AW954" s="235"/>
      <c r="AX954" s="235"/>
      <c r="AY954" s="235"/>
      <c r="AZ954" s="235"/>
      <c r="BA954">
        <f>VLOOKUP(A954,[1]ورقة2!A$3:X$1501,22,0)</f>
        <v>0</v>
      </c>
      <c r="BB954" s="232"/>
      <c r="BC954"/>
      <c r="BD954"/>
    </row>
    <row r="955" spans="1:56" x14ac:dyDescent="0.25">
      <c r="A955" s="235">
        <v>335709</v>
      </c>
      <c r="B955" s="125" t="s">
        <v>199</v>
      </c>
      <c r="C955" s="235"/>
      <c r="D955" s="235"/>
      <c r="E955" s="235"/>
      <c r="F955" s="235"/>
      <c r="G955" s="235"/>
      <c r="H955" s="235"/>
      <c r="I955" s="235"/>
      <c r="J955" s="235"/>
      <c r="K955" s="235"/>
      <c r="L955" s="235"/>
      <c r="M955" s="235"/>
      <c r="N955" s="235"/>
      <c r="O955" s="235"/>
      <c r="P955" s="235"/>
      <c r="Q955" s="235"/>
      <c r="R955" s="235"/>
      <c r="S955" s="235"/>
      <c r="T955" s="235"/>
      <c r="U955" s="235"/>
      <c r="V955" s="235"/>
      <c r="W955" s="235"/>
      <c r="X955" s="235"/>
      <c r="Y955" s="235"/>
      <c r="Z955" s="235"/>
      <c r="AA955" s="235"/>
      <c r="AB955" s="235"/>
      <c r="AC955" s="235"/>
      <c r="AD955" s="235"/>
      <c r="AE955" s="235"/>
      <c r="AF955" s="235"/>
      <c r="AG955" s="235"/>
      <c r="AH955" s="235"/>
      <c r="AI955" s="235"/>
      <c r="AJ955" s="235"/>
      <c r="AK955" s="235"/>
      <c r="AL955" s="235"/>
      <c r="AM955" s="235"/>
      <c r="AN955" s="235"/>
      <c r="AO955" s="235"/>
      <c r="AP955" s="235" t="s">
        <v>134</v>
      </c>
      <c r="AQ955" s="235"/>
      <c r="AR955" s="235"/>
      <c r="AS955" s="235" t="s">
        <v>131</v>
      </c>
      <c r="AT955" s="235"/>
      <c r="AU955" s="235" t="s">
        <v>131</v>
      </c>
      <c r="AV955" s="235"/>
      <c r="AW955" s="235"/>
      <c r="AX955" s="235" t="s">
        <v>131</v>
      </c>
      <c r="AY955" s="235" t="s">
        <v>133</v>
      </c>
      <c r="AZ955" s="235" t="s">
        <v>131</v>
      </c>
      <c r="BA955">
        <f>VLOOKUP(A955,[1]ورقة2!A$3:X$1501,22,0)</f>
        <v>0</v>
      </c>
      <c r="BB955" s="232"/>
      <c r="BC955"/>
      <c r="BD955"/>
    </row>
    <row r="956" spans="1:56" x14ac:dyDescent="0.25">
      <c r="A956" s="234">
        <v>335716</v>
      </c>
      <c r="B956" s="125" t="s">
        <v>199</v>
      </c>
      <c r="C956" s="234"/>
      <c r="D956" s="234"/>
      <c r="E956" s="234"/>
      <c r="F956" s="234"/>
      <c r="G956" s="234"/>
      <c r="H956" s="234"/>
      <c r="I956" s="234"/>
      <c r="J956" s="234"/>
      <c r="K956" s="234"/>
      <c r="L956" s="234"/>
      <c r="M956" s="234"/>
      <c r="N956" s="234"/>
      <c r="O956" s="234"/>
      <c r="P956" s="234"/>
      <c r="Q956" s="234"/>
      <c r="R956" s="234"/>
      <c r="S956" s="234"/>
      <c r="T956" s="234"/>
      <c r="U956" s="234"/>
      <c r="V956" s="234"/>
      <c r="W956" s="234"/>
      <c r="X956" s="234"/>
      <c r="Y956" s="234"/>
      <c r="Z956" s="234"/>
      <c r="AA956" s="234"/>
      <c r="AB956" s="234"/>
      <c r="AC956" s="234"/>
      <c r="AD956" s="234"/>
      <c r="AE956" s="234"/>
      <c r="AF956" s="234"/>
      <c r="AG956" s="234" t="s">
        <v>133</v>
      </c>
      <c r="AH956" s="234"/>
      <c r="AI956" s="234"/>
      <c r="AJ956" s="234"/>
      <c r="AK956" s="234"/>
      <c r="AL956" s="234"/>
      <c r="AM956" s="234"/>
      <c r="AN956" s="234"/>
      <c r="AO956" s="234"/>
      <c r="AP956" s="234" t="s">
        <v>133</v>
      </c>
      <c r="AQ956" s="234" t="s">
        <v>131</v>
      </c>
      <c r="AR956" s="234"/>
      <c r="AS956" s="234"/>
      <c r="AT956" s="234" t="s">
        <v>134</v>
      </c>
      <c r="AU956" s="234"/>
      <c r="AV956" s="234" t="s">
        <v>133</v>
      </c>
      <c r="AW956" s="234" t="s">
        <v>131</v>
      </c>
      <c r="AX956" s="234"/>
      <c r="AY956" s="234"/>
      <c r="AZ956" s="234" t="s">
        <v>131</v>
      </c>
      <c r="BA956">
        <f>VLOOKUP(A956,[1]ورقة2!A$3:X$1501,22,0)</f>
        <v>0</v>
      </c>
      <c r="BB956" s="232"/>
      <c r="BC956"/>
      <c r="BD956"/>
    </row>
    <row r="957" spans="1:56" x14ac:dyDescent="0.25">
      <c r="A957">
        <v>335723</v>
      </c>
      <c r="B957" s="125" t="s">
        <v>199</v>
      </c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 t="s">
        <v>134</v>
      </c>
      <c r="AZ957"/>
      <c r="BA957">
        <f>VLOOKUP(A957,[1]ورقة2!A$3:X$1501,22,0)</f>
        <v>0</v>
      </c>
      <c r="BB957" s="232"/>
      <c r="BC957"/>
      <c r="BD957"/>
    </row>
    <row r="958" spans="1:56" x14ac:dyDescent="0.25">
      <c r="A958">
        <v>335734</v>
      </c>
      <c r="B958" s="125" t="s">
        <v>199</v>
      </c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 t="s">
        <v>134</v>
      </c>
      <c r="AQ958"/>
      <c r="AR958"/>
      <c r="AS958"/>
      <c r="AT958"/>
      <c r="AU958"/>
      <c r="AV958"/>
      <c r="AW958"/>
      <c r="AX958"/>
      <c r="AY958"/>
      <c r="AZ958"/>
      <c r="BA958">
        <f>VLOOKUP(A958,[1]ورقة2!A$3:X$1501,22,0)</f>
        <v>0</v>
      </c>
      <c r="BB958" s="232"/>
      <c r="BC958"/>
      <c r="BD958"/>
    </row>
    <row r="959" spans="1:56" x14ac:dyDescent="0.25">
      <c r="A959" s="235">
        <v>335739</v>
      </c>
      <c r="B959" s="125" t="s">
        <v>199</v>
      </c>
      <c r="C959" s="235"/>
      <c r="D959" s="235"/>
      <c r="E959" s="235"/>
      <c r="F959" s="235"/>
      <c r="G959" s="235"/>
      <c r="H959" s="235"/>
      <c r="I959" s="235"/>
      <c r="J959" s="235"/>
      <c r="K959" s="235"/>
      <c r="L959" s="235"/>
      <c r="M959" s="235"/>
      <c r="N959" s="235"/>
      <c r="O959" s="235"/>
      <c r="P959" s="235" t="s">
        <v>134</v>
      </c>
      <c r="Q959" s="235"/>
      <c r="R959" s="235"/>
      <c r="S959" s="235"/>
      <c r="T959" s="235"/>
      <c r="U959" s="235"/>
      <c r="V959" s="235"/>
      <c r="W959" s="235"/>
      <c r="X959" s="235"/>
      <c r="Y959" s="235"/>
      <c r="Z959" s="235"/>
      <c r="AA959" s="235"/>
      <c r="AB959" s="235"/>
      <c r="AC959" s="235"/>
      <c r="AD959" s="235"/>
      <c r="AE959" s="235"/>
      <c r="AF959" s="235"/>
      <c r="AG959" s="235" t="s">
        <v>134</v>
      </c>
      <c r="AH959" s="235"/>
      <c r="AI959" s="235"/>
      <c r="AJ959" s="235"/>
      <c r="AK959" s="235" t="s">
        <v>134</v>
      </c>
      <c r="AL959" s="235"/>
      <c r="AM959" s="235"/>
      <c r="AN959" s="235"/>
      <c r="AO959" s="235"/>
      <c r="AP959" s="235"/>
      <c r="AQ959" s="235" t="s">
        <v>134</v>
      </c>
      <c r="AR959" s="235"/>
      <c r="AS959" s="235"/>
      <c r="AT959" s="235"/>
      <c r="AU959" s="235" t="s">
        <v>134</v>
      </c>
      <c r="AV959" s="235"/>
      <c r="AW959" s="235" t="s">
        <v>133</v>
      </c>
      <c r="AX959" s="235" t="s">
        <v>134</v>
      </c>
      <c r="AY959" s="235" t="s">
        <v>134</v>
      </c>
      <c r="AZ959" s="235"/>
      <c r="BA959">
        <f>VLOOKUP(A959,[1]ورقة2!A$3:X$1501,22,0)</f>
        <v>0</v>
      </c>
      <c r="BB959" s="232"/>
      <c r="BC959"/>
      <c r="BD959"/>
    </row>
    <row r="960" spans="1:56" x14ac:dyDescent="0.25">
      <c r="A960">
        <v>335749</v>
      </c>
      <c r="B960" s="125" t="s">
        <v>199</v>
      </c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 t="s">
        <v>134</v>
      </c>
      <c r="AJ960"/>
      <c r="AK960"/>
      <c r="AL960"/>
      <c r="AM960"/>
      <c r="AN960"/>
      <c r="AO960"/>
      <c r="AP960" t="s">
        <v>134</v>
      </c>
      <c r="AQ960" t="s">
        <v>134</v>
      </c>
      <c r="AR960"/>
      <c r="AS960"/>
      <c r="AT960" t="s">
        <v>134</v>
      </c>
      <c r="AU960" t="s">
        <v>133</v>
      </c>
      <c r="AV960"/>
      <c r="AW960"/>
      <c r="AX960"/>
      <c r="AY960" t="s">
        <v>133</v>
      </c>
      <c r="AZ960" t="s">
        <v>133</v>
      </c>
      <c r="BA960">
        <f>VLOOKUP(A960,[1]ورقة2!A$3:X$1501,22,0)</f>
        <v>0</v>
      </c>
      <c r="BB960" s="232"/>
      <c r="BC960"/>
      <c r="BD960"/>
    </row>
    <row r="961" spans="1:59" x14ac:dyDescent="0.25">
      <c r="A961">
        <v>335757</v>
      </c>
      <c r="B961" s="125" t="s">
        <v>199</v>
      </c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 t="s">
        <v>131</v>
      </c>
      <c r="AQ961"/>
      <c r="AR961"/>
      <c r="AS961"/>
      <c r="AT961"/>
      <c r="AU961"/>
      <c r="AV961"/>
      <c r="AW961"/>
      <c r="AX961" t="s">
        <v>131</v>
      </c>
      <c r="AY961"/>
      <c r="AZ961" t="s">
        <v>131</v>
      </c>
      <c r="BA961">
        <f>VLOOKUP(A961,[1]ورقة2!A$3:X$1501,22,0)</f>
        <v>0</v>
      </c>
      <c r="BB961" s="232"/>
      <c r="BC961"/>
      <c r="BD961"/>
    </row>
    <row r="962" spans="1:59" x14ac:dyDescent="0.25">
      <c r="A962">
        <v>335798</v>
      </c>
      <c r="B962" s="125" t="s">
        <v>199</v>
      </c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 t="s">
        <v>134</v>
      </c>
      <c r="AU962"/>
      <c r="AV962"/>
      <c r="AW962" t="s">
        <v>134</v>
      </c>
      <c r="AX962"/>
      <c r="AY962"/>
      <c r="AZ962"/>
      <c r="BA962">
        <f>VLOOKUP(A962,[1]ورقة2!A$3:X$1501,22,0)</f>
        <v>0</v>
      </c>
      <c r="BB962" s="232"/>
      <c r="BC962"/>
      <c r="BD962"/>
    </row>
    <row r="963" spans="1:59" x14ac:dyDescent="0.25">
      <c r="A963">
        <v>335819</v>
      </c>
      <c r="B963" s="125" t="s">
        <v>199</v>
      </c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 t="s">
        <v>133</v>
      </c>
      <c r="AZ963"/>
      <c r="BA963">
        <f>VLOOKUP(A963,[1]ورقة2!A$3:X$1501,22,0)</f>
        <v>0</v>
      </c>
      <c r="BB963" s="232"/>
      <c r="BC963"/>
      <c r="BD963"/>
    </row>
    <row r="964" spans="1:59" x14ac:dyDescent="0.25">
      <c r="A964">
        <v>335858</v>
      </c>
      <c r="B964" s="125" t="s">
        <v>199</v>
      </c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 t="s">
        <v>134</v>
      </c>
      <c r="AP964" t="s">
        <v>134</v>
      </c>
      <c r="AQ964" t="s">
        <v>134</v>
      </c>
      <c r="AR964"/>
      <c r="AS964"/>
      <c r="AT964" t="s">
        <v>134</v>
      </c>
      <c r="AU964"/>
      <c r="AV964"/>
      <c r="AW964"/>
      <c r="AX964" t="s">
        <v>134</v>
      </c>
      <c r="AY964"/>
      <c r="AZ964"/>
      <c r="BA964">
        <f>VLOOKUP(A964,[1]ورقة2!A$3:X$1501,22,0)</f>
        <v>0</v>
      </c>
      <c r="BB964" s="232"/>
      <c r="BC964"/>
      <c r="BD964"/>
    </row>
    <row r="965" spans="1:59" x14ac:dyDescent="0.25">
      <c r="A965">
        <v>335862</v>
      </c>
      <c r="B965" s="125" t="s">
        <v>199</v>
      </c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 t="s">
        <v>134</v>
      </c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>
        <f>VLOOKUP(A965,[1]ورقة2!A$3:X$1501,22,0)</f>
        <v>0</v>
      </c>
      <c r="BB965" s="232"/>
      <c r="BC965"/>
      <c r="BD965"/>
    </row>
    <row r="966" spans="1:59" x14ac:dyDescent="0.25">
      <c r="A966">
        <v>335867</v>
      </c>
      <c r="B966" s="125" t="s">
        <v>199</v>
      </c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 t="s">
        <v>133</v>
      </c>
      <c r="AV966"/>
      <c r="AW966"/>
      <c r="AX966"/>
      <c r="AY966" t="s">
        <v>133</v>
      </c>
      <c r="AZ966"/>
      <c r="BA966">
        <f>VLOOKUP(A966,[1]ورقة2!A$3:X$1501,22,0)</f>
        <v>0</v>
      </c>
      <c r="BB966" s="232"/>
      <c r="BC966"/>
      <c r="BD966"/>
    </row>
    <row r="967" spans="1:59" x14ac:dyDescent="0.25">
      <c r="A967">
        <v>335892</v>
      </c>
      <c r="B967" s="125" t="s">
        <v>199</v>
      </c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 t="s">
        <v>133</v>
      </c>
      <c r="AY967"/>
      <c r="AZ967" t="s">
        <v>133</v>
      </c>
      <c r="BA967">
        <f>VLOOKUP(A967,[1]ورقة2!A$3:X$1501,22,0)</f>
        <v>0</v>
      </c>
      <c r="BB967" s="232"/>
      <c r="BC967"/>
      <c r="BD967"/>
    </row>
    <row r="968" spans="1:59" x14ac:dyDescent="0.25">
      <c r="A968">
        <v>335907</v>
      </c>
      <c r="B968" s="125" t="s">
        <v>199</v>
      </c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 t="s">
        <v>134</v>
      </c>
      <c r="AQ968"/>
      <c r="AR968"/>
      <c r="AS968"/>
      <c r="AT968"/>
      <c r="AU968"/>
      <c r="AV968"/>
      <c r="AW968"/>
      <c r="AX968"/>
      <c r="AY968"/>
      <c r="AZ968"/>
      <c r="BA968">
        <f>VLOOKUP(A968,[1]ورقة2!A$3:X$1501,22,0)</f>
        <v>0</v>
      </c>
      <c r="BB968" s="232"/>
      <c r="BC968"/>
      <c r="BD968"/>
    </row>
    <row r="969" spans="1:59" x14ac:dyDescent="0.25">
      <c r="A969">
        <v>335923</v>
      </c>
      <c r="B969" s="125" t="s">
        <v>199</v>
      </c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 t="s">
        <v>134</v>
      </c>
      <c r="AJ969"/>
      <c r="AK969"/>
      <c r="AL969"/>
      <c r="AM969" t="s">
        <v>134</v>
      </c>
      <c r="AN969"/>
      <c r="AO969"/>
      <c r="AP969"/>
      <c r="AQ969" t="s">
        <v>134</v>
      </c>
      <c r="AR969"/>
      <c r="AS969"/>
      <c r="AT969"/>
      <c r="AU969"/>
      <c r="AV969" t="s">
        <v>133</v>
      </c>
      <c r="AW969" t="s">
        <v>133</v>
      </c>
      <c r="AX969" t="s">
        <v>131</v>
      </c>
      <c r="AY969"/>
      <c r="AZ969" t="s">
        <v>131</v>
      </c>
      <c r="BA969">
        <f>VLOOKUP(A969,[1]ورقة2!A$3:X$1501,22,0)</f>
        <v>0</v>
      </c>
      <c r="BB969" s="232"/>
      <c r="BC969"/>
      <c r="BD969"/>
    </row>
    <row r="970" spans="1:59" x14ac:dyDescent="0.25">
      <c r="A970">
        <v>335933</v>
      </c>
      <c r="B970" s="125" t="s">
        <v>199</v>
      </c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 t="s">
        <v>134</v>
      </c>
      <c r="AL970"/>
      <c r="AM970"/>
      <c r="AN970"/>
      <c r="AO970"/>
      <c r="AP970"/>
      <c r="AQ970" t="s">
        <v>134</v>
      </c>
      <c r="AR970"/>
      <c r="AS970"/>
      <c r="AT970"/>
      <c r="AU970"/>
      <c r="AV970" t="s">
        <v>131</v>
      </c>
      <c r="AW970" t="s">
        <v>134</v>
      </c>
      <c r="AX970" t="s">
        <v>131</v>
      </c>
      <c r="AY970" t="s">
        <v>134</v>
      </c>
      <c r="AZ970"/>
      <c r="BA970">
        <f>VLOOKUP(A970,[1]ورقة2!A$3:X$1501,22,0)</f>
        <v>0</v>
      </c>
      <c r="BB970" s="232"/>
      <c r="BC970"/>
      <c r="BD970"/>
    </row>
    <row r="971" spans="1:59" x14ac:dyDescent="0.25">
      <c r="A971">
        <v>335945</v>
      </c>
      <c r="B971" s="125" t="s">
        <v>199</v>
      </c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 t="s">
        <v>134</v>
      </c>
      <c r="AD971"/>
      <c r="AE971"/>
      <c r="AF971"/>
      <c r="AG971" t="s">
        <v>134</v>
      </c>
      <c r="AH971"/>
      <c r="AI971"/>
      <c r="AJ971"/>
      <c r="AK971"/>
      <c r="AL971"/>
      <c r="AM971"/>
      <c r="AN971"/>
      <c r="AO971"/>
      <c r="AP971"/>
      <c r="AQ971" t="s">
        <v>134</v>
      </c>
      <c r="AR971"/>
      <c r="AS971"/>
      <c r="AT971"/>
      <c r="AU971" t="s">
        <v>133</v>
      </c>
      <c r="AV971" t="s">
        <v>133</v>
      </c>
      <c r="AW971" t="s">
        <v>133</v>
      </c>
      <c r="AX971" t="s">
        <v>134</v>
      </c>
      <c r="AY971" t="s">
        <v>134</v>
      </c>
      <c r="AZ971"/>
      <c r="BA971">
        <f>VLOOKUP(A971,[1]ورقة2!A$3:X$1501,22,0)</f>
        <v>0</v>
      </c>
      <c r="BB971" s="232"/>
      <c r="BC971"/>
      <c r="BD971"/>
    </row>
    <row r="972" spans="1:59" x14ac:dyDescent="0.25">
      <c r="A972">
        <v>335947</v>
      </c>
      <c r="B972" s="125" t="s">
        <v>199</v>
      </c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 t="s">
        <v>134</v>
      </c>
      <c r="AM972"/>
      <c r="AN972"/>
      <c r="AO972"/>
      <c r="AP972" t="s">
        <v>134</v>
      </c>
      <c r="AQ972"/>
      <c r="AR972"/>
      <c r="AS972" t="s">
        <v>134</v>
      </c>
      <c r="AT972"/>
      <c r="AU972"/>
      <c r="AV972"/>
      <c r="AW972"/>
      <c r="AX972" t="s">
        <v>133</v>
      </c>
      <c r="AY972" t="s">
        <v>133</v>
      </c>
      <c r="AZ972" t="s">
        <v>131</v>
      </c>
      <c r="BA972">
        <f>VLOOKUP(A972,[1]ورقة2!A$3:X$1501,22,0)</f>
        <v>0</v>
      </c>
      <c r="BB972" s="232"/>
      <c r="BC972"/>
      <c r="BD972"/>
    </row>
    <row r="973" spans="1:59" x14ac:dyDescent="0.25">
      <c r="A973">
        <v>335974</v>
      </c>
      <c r="B973" s="125" t="s">
        <v>199</v>
      </c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 t="s">
        <v>134</v>
      </c>
      <c r="AW973"/>
      <c r="AX973"/>
      <c r="AY973"/>
      <c r="AZ973"/>
      <c r="BA973">
        <f>VLOOKUP(A973,[1]ورقة2!A$3:X$1501,22,0)</f>
        <v>0</v>
      </c>
      <c r="BB973" s="232"/>
      <c r="BC973"/>
      <c r="BD973"/>
    </row>
    <row r="974" spans="1:59" x14ac:dyDescent="0.25">
      <c r="A974">
        <v>335983</v>
      </c>
      <c r="B974" s="125" t="s">
        <v>199</v>
      </c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 t="s">
        <v>131</v>
      </c>
      <c r="AT974" t="s">
        <v>133</v>
      </c>
      <c r="AU974"/>
      <c r="AV974" t="s">
        <v>131</v>
      </c>
      <c r="AW974" t="s">
        <v>133</v>
      </c>
      <c r="AX974"/>
      <c r="AY974" t="s">
        <v>133</v>
      </c>
      <c r="AZ974" t="s">
        <v>131</v>
      </c>
      <c r="BA974">
        <f>VLOOKUP(A974,[1]ورقة2!A$3:X$1501,22,0)</f>
        <v>0</v>
      </c>
      <c r="BB974" s="232"/>
      <c r="BC974"/>
      <c r="BD974"/>
    </row>
    <row r="975" spans="1:59" x14ac:dyDescent="0.25">
      <c r="A975">
        <v>335984</v>
      </c>
      <c r="B975" s="125" t="s">
        <v>199</v>
      </c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 t="s">
        <v>134</v>
      </c>
      <c r="AR975"/>
      <c r="AS975"/>
      <c r="AT975"/>
      <c r="AU975"/>
      <c r="AV975"/>
      <c r="AW975"/>
      <c r="AX975"/>
      <c r="AY975"/>
      <c r="AZ975"/>
      <c r="BA975">
        <f>VLOOKUP(A975,[1]ورقة2!A$3:X$1501,22,0)</f>
        <v>0</v>
      </c>
      <c r="BB975" s="232"/>
      <c r="BC975"/>
      <c r="BD975"/>
    </row>
    <row r="976" spans="1:59" x14ac:dyDescent="0.25">
      <c r="A976">
        <v>335987</v>
      </c>
      <c r="B976" s="125" t="s">
        <v>199</v>
      </c>
      <c r="C976"/>
      <c r="D976"/>
      <c r="E976"/>
      <c r="F976"/>
      <c r="G976"/>
      <c r="H976"/>
      <c r="I976"/>
      <c r="J976"/>
      <c r="K976"/>
      <c r="L976"/>
      <c r="M976"/>
      <c r="N976"/>
      <c r="O976"/>
      <c r="P976" t="s">
        <v>134</v>
      </c>
      <c r="Q976"/>
      <c r="R976"/>
      <c r="S976"/>
      <c r="T976"/>
      <c r="U976"/>
      <c r="V976"/>
      <c r="W976"/>
      <c r="X976" t="s">
        <v>134</v>
      </c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 t="s">
        <v>134</v>
      </c>
      <c r="AM976"/>
      <c r="AN976"/>
      <c r="AO976"/>
      <c r="AP976" t="s">
        <v>134</v>
      </c>
      <c r="AQ976" t="s">
        <v>134</v>
      </c>
      <c r="AR976"/>
      <c r="AS976"/>
      <c r="AT976"/>
      <c r="AU976"/>
      <c r="AV976"/>
      <c r="AW976"/>
      <c r="AX976"/>
      <c r="AY976"/>
      <c r="AZ976"/>
      <c r="BA976">
        <f>VLOOKUP(A976,[1]ورقة2!A$3:X$1501,22,0)</f>
        <v>0</v>
      </c>
      <c r="BB976" s="240"/>
      <c r="BC976" s="240"/>
      <c r="BD976" s="240"/>
      <c r="BE976" s="240"/>
      <c r="BF976" s="240"/>
      <c r="BG976" s="240"/>
    </row>
    <row r="977" spans="1:56" x14ac:dyDescent="0.25">
      <c r="A977">
        <v>336012</v>
      </c>
      <c r="B977" s="125" t="s">
        <v>199</v>
      </c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 t="s">
        <v>134</v>
      </c>
      <c r="AQ977"/>
      <c r="AR977"/>
      <c r="AS977"/>
      <c r="AT977"/>
      <c r="AU977"/>
      <c r="AV977"/>
      <c r="AW977"/>
      <c r="AX977"/>
      <c r="AY977"/>
      <c r="AZ977"/>
      <c r="BA977">
        <f>VLOOKUP(A977,[1]ورقة2!A$3:X$1501,22,0)</f>
        <v>0</v>
      </c>
      <c r="BB977" s="232"/>
      <c r="BC977"/>
      <c r="BD977"/>
    </row>
    <row r="978" spans="1:56" x14ac:dyDescent="0.25">
      <c r="A978">
        <v>336033</v>
      </c>
      <c r="B978" s="125" t="s">
        <v>199</v>
      </c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 t="s">
        <v>131</v>
      </c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 t="s">
        <v>131</v>
      </c>
      <c r="AR978"/>
      <c r="AS978"/>
      <c r="AT978"/>
      <c r="AU978" t="s">
        <v>131</v>
      </c>
      <c r="AV978" t="s">
        <v>131</v>
      </c>
      <c r="AW978" t="s">
        <v>131</v>
      </c>
      <c r="AX978"/>
      <c r="AY978" t="s">
        <v>131</v>
      </c>
      <c r="AZ978"/>
      <c r="BA978">
        <f>VLOOKUP(A978,[1]ورقة2!A$3:X$1501,22,0)</f>
        <v>0</v>
      </c>
      <c r="BB978" s="232"/>
      <c r="BC978"/>
      <c r="BD978"/>
    </row>
    <row r="979" spans="1:56" x14ac:dyDescent="0.25">
      <c r="A979">
        <v>336033</v>
      </c>
      <c r="B979" s="125" t="s">
        <v>199</v>
      </c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 t="s">
        <v>131</v>
      </c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 t="s">
        <v>131</v>
      </c>
      <c r="AR979"/>
      <c r="AS979"/>
      <c r="AT979"/>
      <c r="AU979" t="s">
        <v>131</v>
      </c>
      <c r="AV979" t="s">
        <v>131</v>
      </c>
      <c r="AW979" t="s">
        <v>131</v>
      </c>
      <c r="AX979"/>
      <c r="AY979" t="s">
        <v>131</v>
      </c>
      <c r="AZ979"/>
      <c r="BA979">
        <f>VLOOKUP(A979,[1]ورقة2!A$3:X$1501,22,0)</f>
        <v>0</v>
      </c>
      <c r="BB979" s="232"/>
      <c r="BC979"/>
      <c r="BD979"/>
    </row>
    <row r="980" spans="1:56" x14ac:dyDescent="0.25">
      <c r="A980">
        <v>336034</v>
      </c>
      <c r="B980" s="125" t="s">
        <v>199</v>
      </c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 t="s">
        <v>134</v>
      </c>
      <c r="AZ980"/>
      <c r="BA980">
        <f>VLOOKUP(A980,[1]ورقة2!A$3:X$1501,22,0)</f>
        <v>0</v>
      </c>
      <c r="BB980" s="232"/>
      <c r="BC980"/>
      <c r="BD980"/>
    </row>
    <row r="981" spans="1:56" x14ac:dyDescent="0.25">
      <c r="A981">
        <v>336036</v>
      </c>
      <c r="B981" s="125" t="s">
        <v>199</v>
      </c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 t="s">
        <v>134</v>
      </c>
      <c r="AQ981"/>
      <c r="AR981"/>
      <c r="AS981"/>
      <c r="AT981"/>
      <c r="AU981"/>
      <c r="AV981"/>
      <c r="AW981"/>
      <c r="AX981"/>
      <c r="AY981"/>
      <c r="AZ981"/>
      <c r="BA981">
        <f>VLOOKUP(A981,[1]ورقة2!A$3:X$1501,22,0)</f>
        <v>0</v>
      </c>
      <c r="BB981" s="232"/>
      <c r="BC981"/>
      <c r="BD981"/>
    </row>
    <row r="982" spans="1:56" x14ac:dyDescent="0.25">
      <c r="A982">
        <v>336045</v>
      </c>
      <c r="B982" s="125" t="s">
        <v>199</v>
      </c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 t="s">
        <v>131</v>
      </c>
      <c r="AQ982"/>
      <c r="AR982"/>
      <c r="AS982"/>
      <c r="AT982"/>
      <c r="AU982"/>
      <c r="AV982" t="s">
        <v>131</v>
      </c>
      <c r="AW982"/>
      <c r="AX982"/>
      <c r="AY982" t="s">
        <v>133</v>
      </c>
      <c r="AZ982" t="s">
        <v>133</v>
      </c>
      <c r="BA982">
        <f>VLOOKUP(A982,[1]ورقة2!A$3:X$1501,22,0)</f>
        <v>0</v>
      </c>
      <c r="BB982" s="232"/>
      <c r="BC982"/>
      <c r="BD982"/>
    </row>
    <row r="983" spans="1:56" x14ac:dyDescent="0.25">
      <c r="A983">
        <v>336051</v>
      </c>
      <c r="B983" s="125" t="s">
        <v>199</v>
      </c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 t="s">
        <v>134</v>
      </c>
      <c r="AZ983"/>
      <c r="BA983">
        <f>VLOOKUP(A983,[1]ورقة2!A$3:X$1501,22,0)</f>
        <v>0</v>
      </c>
      <c r="BB983" s="232"/>
      <c r="BC983"/>
      <c r="BD983"/>
    </row>
    <row r="984" spans="1:56" x14ac:dyDescent="0.25">
      <c r="A984">
        <v>336057</v>
      </c>
      <c r="B984" s="125" t="s">
        <v>199</v>
      </c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 t="s">
        <v>134</v>
      </c>
      <c r="AQ984"/>
      <c r="AR984"/>
      <c r="AS984"/>
      <c r="AT984"/>
      <c r="AU984"/>
      <c r="AV984"/>
      <c r="AW984"/>
      <c r="AX984"/>
      <c r="AY984" t="s">
        <v>134</v>
      </c>
      <c r="AZ984"/>
      <c r="BA984">
        <f>VLOOKUP(A984,[1]ورقة2!A$3:X$1501,22,0)</f>
        <v>0</v>
      </c>
      <c r="BB984" s="232"/>
      <c r="BC984"/>
      <c r="BD984"/>
    </row>
    <row r="985" spans="1:56" x14ac:dyDescent="0.25">
      <c r="A985">
        <v>336076</v>
      </c>
      <c r="B985" s="125" t="s">
        <v>199</v>
      </c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 t="s">
        <v>134</v>
      </c>
      <c r="AN985"/>
      <c r="AO985"/>
      <c r="AP985" t="s">
        <v>134</v>
      </c>
      <c r="AQ985" t="s">
        <v>134</v>
      </c>
      <c r="AR985"/>
      <c r="AS985"/>
      <c r="AT985"/>
      <c r="AU985"/>
      <c r="AV985"/>
      <c r="AW985"/>
      <c r="AX985"/>
      <c r="AY985" t="s">
        <v>134</v>
      </c>
      <c r="AZ985"/>
      <c r="BA985">
        <f>VLOOKUP(A985,[1]ورقة2!A$3:X$1501,22,0)</f>
        <v>0</v>
      </c>
      <c r="BB985" s="232"/>
      <c r="BC985"/>
      <c r="BD985"/>
    </row>
    <row r="986" spans="1:56" x14ac:dyDescent="0.25">
      <c r="A986">
        <v>336083</v>
      </c>
      <c r="B986" s="125" t="s">
        <v>199</v>
      </c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 t="s">
        <v>134</v>
      </c>
      <c r="AQ986"/>
      <c r="AR986"/>
      <c r="AS986"/>
      <c r="AT986" t="s">
        <v>134</v>
      </c>
      <c r="AU986"/>
      <c r="AV986"/>
      <c r="AW986"/>
      <c r="AX986"/>
      <c r="AY986"/>
      <c r="AZ986"/>
      <c r="BA986">
        <f>VLOOKUP(A986,[1]ورقة2!A$3:X$1501,22,0)</f>
        <v>0</v>
      </c>
      <c r="BB986" s="232"/>
      <c r="BC986"/>
      <c r="BD986"/>
    </row>
    <row r="987" spans="1:56" x14ac:dyDescent="0.25">
      <c r="A987">
        <v>336092</v>
      </c>
      <c r="B987" s="125" t="s">
        <v>199</v>
      </c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 t="s">
        <v>134</v>
      </c>
      <c r="AP987"/>
      <c r="AQ987"/>
      <c r="AR987"/>
      <c r="AS987"/>
      <c r="AT987"/>
      <c r="AU987"/>
      <c r="AV987"/>
      <c r="AW987"/>
      <c r="AX987"/>
      <c r="AY987"/>
      <c r="AZ987"/>
      <c r="BA987">
        <f>VLOOKUP(A987,[1]ورقة2!A$3:X$1501,22,0)</f>
        <v>0</v>
      </c>
      <c r="BB987" s="232"/>
      <c r="BC987"/>
      <c r="BD987"/>
    </row>
    <row r="988" spans="1:56" x14ac:dyDescent="0.25">
      <c r="A988">
        <v>336093</v>
      </c>
      <c r="B988" s="125" t="s">
        <v>199</v>
      </c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 t="s">
        <v>134</v>
      </c>
      <c r="AW988"/>
      <c r="AX988"/>
      <c r="AY988"/>
      <c r="AZ988"/>
      <c r="BA988">
        <f>VLOOKUP(A988,[1]ورقة2!A$3:X$1501,22,0)</f>
        <v>0</v>
      </c>
      <c r="BB988" s="232"/>
      <c r="BC988"/>
      <c r="BD988"/>
    </row>
    <row r="989" spans="1:56" x14ac:dyDescent="0.25">
      <c r="A989">
        <v>336112</v>
      </c>
      <c r="B989" s="125" t="s">
        <v>199</v>
      </c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 t="s">
        <v>134</v>
      </c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>
        <f>VLOOKUP(A989,[1]ورقة2!A$3:X$1501,22,0)</f>
        <v>0</v>
      </c>
      <c r="BB989" s="232"/>
      <c r="BC989"/>
      <c r="BD989"/>
    </row>
    <row r="990" spans="1:56" x14ac:dyDescent="0.25">
      <c r="A990">
        <v>336136</v>
      </c>
      <c r="B990" s="125" t="s">
        <v>199</v>
      </c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 t="s">
        <v>134</v>
      </c>
      <c r="AN990"/>
      <c r="AO990"/>
      <c r="AP990"/>
      <c r="AQ990"/>
      <c r="AR990"/>
      <c r="AS990"/>
      <c r="AT990" t="s">
        <v>134</v>
      </c>
      <c r="AU990" t="s">
        <v>134</v>
      </c>
      <c r="AV990" t="s">
        <v>134</v>
      </c>
      <c r="AW990"/>
      <c r="AX990" t="s">
        <v>134</v>
      </c>
      <c r="AY990" t="s">
        <v>134</v>
      </c>
      <c r="AZ990" t="s">
        <v>134</v>
      </c>
      <c r="BA990">
        <f>VLOOKUP(A990,[1]ورقة2!A$3:X$1501,22,0)</f>
        <v>0</v>
      </c>
      <c r="BB990" s="232"/>
      <c r="BC990"/>
      <c r="BD990"/>
    </row>
    <row r="991" spans="1:56" x14ac:dyDescent="0.25">
      <c r="A991">
        <v>336156</v>
      </c>
      <c r="B991" s="125" t="s">
        <v>199</v>
      </c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 t="s">
        <v>134</v>
      </c>
      <c r="AQ991"/>
      <c r="AR991"/>
      <c r="AS991"/>
      <c r="AT991"/>
      <c r="AU991"/>
      <c r="AV991"/>
      <c r="AW991"/>
      <c r="AX991"/>
      <c r="AY991"/>
      <c r="AZ991"/>
      <c r="BA991">
        <f>VLOOKUP(A991,[1]ورقة2!A$3:X$1501,22,0)</f>
        <v>0</v>
      </c>
      <c r="BB991" s="232"/>
      <c r="BC991"/>
      <c r="BD991"/>
    </row>
    <row r="992" spans="1:56" x14ac:dyDescent="0.25">
      <c r="A992">
        <v>336225</v>
      </c>
      <c r="B992" s="125" t="s">
        <v>199</v>
      </c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 t="s">
        <v>134</v>
      </c>
      <c r="X992"/>
      <c r="Y992"/>
      <c r="Z992"/>
      <c r="AA992"/>
      <c r="AB992"/>
      <c r="AC992"/>
      <c r="AD992"/>
      <c r="AE992"/>
      <c r="AF992"/>
      <c r="AG992" t="s">
        <v>134</v>
      </c>
      <c r="AH992"/>
      <c r="AI992"/>
      <c r="AJ992"/>
      <c r="AK992"/>
      <c r="AL992"/>
      <c r="AM992"/>
      <c r="AN992"/>
      <c r="AO992"/>
      <c r="AP992"/>
      <c r="AQ992" t="s">
        <v>134</v>
      </c>
      <c r="AR992"/>
      <c r="AS992" t="s">
        <v>134</v>
      </c>
      <c r="AT992" t="s">
        <v>134</v>
      </c>
      <c r="AU992"/>
      <c r="AV992"/>
      <c r="AW992"/>
      <c r="AX992"/>
      <c r="AY992" t="s">
        <v>133</v>
      </c>
      <c r="AZ992" t="s">
        <v>133</v>
      </c>
      <c r="BA992">
        <f>VLOOKUP(A992,[1]ورقة2!A$3:X$1501,22,0)</f>
        <v>0</v>
      </c>
      <c r="BB992" s="232"/>
      <c r="BC992"/>
      <c r="BD992"/>
    </row>
    <row r="993" spans="1:59" x14ac:dyDescent="0.25">
      <c r="A993">
        <v>336226</v>
      </c>
      <c r="B993" s="125" t="s">
        <v>199</v>
      </c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 t="s">
        <v>134</v>
      </c>
      <c r="AZ993"/>
      <c r="BA993">
        <f>VLOOKUP(A993,[1]ورقة2!A$3:X$1501,22,0)</f>
        <v>0</v>
      </c>
      <c r="BB993" s="232"/>
      <c r="BC993"/>
      <c r="BD993"/>
    </row>
    <row r="994" spans="1:59" x14ac:dyDescent="0.25">
      <c r="A994">
        <v>336296</v>
      </c>
      <c r="B994" s="125" t="s">
        <v>199</v>
      </c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 t="s">
        <v>134</v>
      </c>
      <c r="AN994"/>
      <c r="AO994"/>
      <c r="AP994" t="s">
        <v>134</v>
      </c>
      <c r="AQ994"/>
      <c r="AR994"/>
      <c r="AS994"/>
      <c r="AT994"/>
      <c r="AU994"/>
      <c r="AV994"/>
      <c r="AW994" t="s">
        <v>133</v>
      </c>
      <c r="AX994"/>
      <c r="AY994" t="s">
        <v>133</v>
      </c>
      <c r="AZ994" t="s">
        <v>133</v>
      </c>
      <c r="BA994">
        <f>VLOOKUP(A994,[1]ورقة2!A$3:X$1501,22,0)</f>
        <v>0</v>
      </c>
      <c r="BB994" s="232"/>
      <c r="BC994"/>
      <c r="BD994"/>
    </row>
    <row r="995" spans="1:59" x14ac:dyDescent="0.25">
      <c r="A995">
        <v>336301</v>
      </c>
      <c r="B995" s="125" t="s">
        <v>199</v>
      </c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 t="s">
        <v>131</v>
      </c>
      <c r="AJ995"/>
      <c r="AK995"/>
      <c r="AL995"/>
      <c r="AM995" t="s">
        <v>131</v>
      </c>
      <c r="AN995"/>
      <c r="AO995"/>
      <c r="AP995" t="s">
        <v>134</v>
      </c>
      <c r="AQ995"/>
      <c r="AR995"/>
      <c r="AS995" t="s">
        <v>134</v>
      </c>
      <c r="AT995"/>
      <c r="AU995"/>
      <c r="AV995"/>
      <c r="AW995" t="s">
        <v>133</v>
      </c>
      <c r="AX995"/>
      <c r="AY995" t="s">
        <v>133</v>
      </c>
      <c r="AZ995"/>
      <c r="BA995">
        <f>VLOOKUP(A995,[1]ورقة2!A$3:X$1501,22,0)</f>
        <v>0</v>
      </c>
      <c r="BB995" s="232"/>
      <c r="BC995"/>
      <c r="BD995"/>
    </row>
    <row r="996" spans="1:59" x14ac:dyDescent="0.25">
      <c r="A996">
        <v>336334</v>
      </c>
      <c r="B996" s="125" t="s">
        <v>199</v>
      </c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 t="s">
        <v>134</v>
      </c>
      <c r="AZ996"/>
      <c r="BA996">
        <f>VLOOKUP(A996,[1]ورقة2!A$3:X$1501,22,0)</f>
        <v>0</v>
      </c>
      <c r="BB996" s="232"/>
      <c r="BC996"/>
      <c r="BD996"/>
    </row>
    <row r="997" spans="1:59" x14ac:dyDescent="0.25">
      <c r="A997">
        <v>336335</v>
      </c>
      <c r="B997" s="125" t="s">
        <v>199</v>
      </c>
      <c r="C997"/>
      <c r="D997"/>
      <c r="E997"/>
      <c r="F997"/>
      <c r="G997"/>
      <c r="H997"/>
      <c r="I997"/>
      <c r="J997"/>
      <c r="K997"/>
      <c r="L997"/>
      <c r="M997"/>
      <c r="N997"/>
      <c r="O997"/>
      <c r="P997" t="s">
        <v>134</v>
      </c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 t="s">
        <v>134</v>
      </c>
      <c r="AP997"/>
      <c r="AQ997" t="s">
        <v>134</v>
      </c>
      <c r="AR997"/>
      <c r="AS997"/>
      <c r="AT997"/>
      <c r="AU997"/>
      <c r="AV997" t="s">
        <v>134</v>
      </c>
      <c r="AW997" t="s">
        <v>134</v>
      </c>
      <c r="AX997"/>
      <c r="AY997"/>
      <c r="AZ997" t="s">
        <v>134</v>
      </c>
      <c r="BA997">
        <f>VLOOKUP(A997,[1]ورقة2!A$3:X$1501,22,0)</f>
        <v>0</v>
      </c>
      <c r="BB997" s="232"/>
      <c r="BC997"/>
      <c r="BD997"/>
    </row>
    <row r="998" spans="1:59" x14ac:dyDescent="0.25">
      <c r="A998">
        <v>336337</v>
      </c>
      <c r="B998" s="125" t="s">
        <v>199</v>
      </c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 t="s">
        <v>134</v>
      </c>
      <c r="AQ998"/>
      <c r="AR998"/>
      <c r="AS998"/>
      <c r="AT998"/>
      <c r="AU998"/>
      <c r="AV998" t="s">
        <v>134</v>
      </c>
      <c r="AW998"/>
      <c r="AX998" t="s">
        <v>134</v>
      </c>
      <c r="AY998"/>
      <c r="AZ998"/>
      <c r="BA998">
        <f>VLOOKUP(A998,[1]ورقة2!A$3:X$1501,22,0)</f>
        <v>0</v>
      </c>
      <c r="BB998" s="232"/>
      <c r="BC998"/>
      <c r="BD998"/>
    </row>
    <row r="999" spans="1:59" x14ac:dyDescent="0.25">
      <c r="A999">
        <v>336360</v>
      </c>
      <c r="B999" s="125" t="s">
        <v>199</v>
      </c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 t="s">
        <v>131</v>
      </c>
      <c r="AB999" t="s">
        <v>134</v>
      </c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 t="s">
        <v>134</v>
      </c>
      <c r="AQ999"/>
      <c r="AR999"/>
      <c r="AS999"/>
      <c r="AT999"/>
      <c r="AU999"/>
      <c r="AV999"/>
      <c r="AW999"/>
      <c r="AX999"/>
      <c r="AY999" t="s">
        <v>133</v>
      </c>
      <c r="AZ999"/>
      <c r="BA999">
        <f>VLOOKUP(A999,[1]ورقة2!A$3:X$1501,22,0)</f>
        <v>0</v>
      </c>
      <c r="BB999" s="232"/>
      <c r="BC999"/>
      <c r="BD999"/>
    </row>
    <row r="1000" spans="1:59" x14ac:dyDescent="0.25">
      <c r="A1000">
        <v>336386</v>
      </c>
      <c r="B1000" s="125" t="s">
        <v>199</v>
      </c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 t="s">
        <v>133</v>
      </c>
      <c r="AQ1000"/>
      <c r="AR1000" t="s">
        <v>133</v>
      </c>
      <c r="AS1000"/>
      <c r="AT1000"/>
      <c r="AU1000"/>
      <c r="AV1000"/>
      <c r="AW1000"/>
      <c r="AX1000"/>
      <c r="AY1000"/>
      <c r="AZ1000"/>
      <c r="BA1000">
        <f>VLOOKUP(A1000,[1]ورقة2!A$3:X$1501,22,0)</f>
        <v>0</v>
      </c>
      <c r="BB1000" s="232"/>
      <c r="BC1000"/>
      <c r="BD1000"/>
    </row>
    <row r="1001" spans="1:59" x14ac:dyDescent="0.25">
      <c r="A1001">
        <v>336391</v>
      </c>
      <c r="B1001" s="125" t="s">
        <v>199</v>
      </c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 t="s">
        <v>134</v>
      </c>
      <c r="AZ1001"/>
      <c r="BA1001">
        <f>VLOOKUP(A1001,[1]ورقة2!A$3:X$1501,22,0)</f>
        <v>0</v>
      </c>
      <c r="BB1001" s="232"/>
      <c r="BC1001"/>
      <c r="BD1001"/>
    </row>
    <row r="1002" spans="1:59" x14ac:dyDescent="0.25">
      <c r="A1002">
        <v>336426</v>
      </c>
      <c r="B1002" s="125" t="s">
        <v>199</v>
      </c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 t="s">
        <v>134</v>
      </c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>
        <f>VLOOKUP(A1002,[1]ورقة2!A$3:X$1501,22,0)</f>
        <v>0</v>
      </c>
      <c r="BB1002" s="240"/>
      <c r="BC1002" s="240"/>
      <c r="BD1002" s="240"/>
      <c r="BE1002" s="240"/>
      <c r="BF1002" s="240"/>
      <c r="BG1002" s="240"/>
    </row>
    <row r="1003" spans="1:59" x14ac:dyDescent="0.25">
      <c r="A1003">
        <v>336475</v>
      </c>
      <c r="B1003" s="125" t="s">
        <v>199</v>
      </c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 t="s">
        <v>134</v>
      </c>
      <c r="AQ1003"/>
      <c r="AR1003"/>
      <c r="AS1003"/>
      <c r="AT1003" t="s">
        <v>134</v>
      </c>
      <c r="AU1003"/>
      <c r="AV1003"/>
      <c r="AW1003"/>
      <c r="AX1003"/>
      <c r="AY1003" t="s">
        <v>133</v>
      </c>
      <c r="AZ1003"/>
      <c r="BA1003">
        <f>VLOOKUP(A1003,[1]ورقة2!A$3:X$1501,22,0)</f>
        <v>0</v>
      </c>
      <c r="BB1003" s="232"/>
      <c r="BC1003"/>
      <c r="BD1003"/>
    </row>
    <row r="1004" spans="1:59" x14ac:dyDescent="0.25">
      <c r="A1004">
        <v>336532</v>
      </c>
      <c r="B1004" s="125" t="s">
        <v>199</v>
      </c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 t="s">
        <v>131</v>
      </c>
      <c r="AC1004"/>
      <c r="AD1004"/>
      <c r="AE1004"/>
      <c r="AF1004"/>
      <c r="AG1004"/>
      <c r="AH1004"/>
      <c r="AI1004"/>
      <c r="AJ1004"/>
      <c r="AK1004"/>
      <c r="AL1004"/>
      <c r="AM1004"/>
      <c r="AN1004" t="s">
        <v>131</v>
      </c>
      <c r="AO1004"/>
      <c r="AP1004"/>
      <c r="AQ1004"/>
      <c r="AR1004"/>
      <c r="AS1004"/>
      <c r="AT1004"/>
      <c r="AU1004"/>
      <c r="AV1004"/>
      <c r="AW1004"/>
      <c r="AX1004" t="s">
        <v>131</v>
      </c>
      <c r="AY1004"/>
      <c r="AZ1004"/>
      <c r="BA1004">
        <f>VLOOKUP(A1004,[1]ورقة2!A$3:X$1501,22,0)</f>
        <v>0</v>
      </c>
      <c r="BB1004" s="232"/>
      <c r="BC1004"/>
      <c r="BD1004"/>
    </row>
    <row r="1005" spans="1:59" x14ac:dyDescent="0.25">
      <c r="A1005">
        <v>336536</v>
      </c>
      <c r="B1005" s="125" t="s">
        <v>199</v>
      </c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 t="s">
        <v>133</v>
      </c>
      <c r="AR1005"/>
      <c r="AS1005"/>
      <c r="AT1005"/>
      <c r="AU1005"/>
      <c r="AV1005"/>
      <c r="AW1005"/>
      <c r="AX1005" t="s">
        <v>133</v>
      </c>
      <c r="AY1005"/>
      <c r="AZ1005"/>
      <c r="BA1005">
        <f>VLOOKUP(A1005,[1]ورقة2!A$3:X$1501,22,0)</f>
        <v>0</v>
      </c>
      <c r="BB1005" s="232"/>
      <c r="BC1005"/>
      <c r="BD1005"/>
    </row>
    <row r="1006" spans="1:59" x14ac:dyDescent="0.25">
      <c r="A1006">
        <v>336552</v>
      </c>
      <c r="B1006" s="125" t="s">
        <v>199</v>
      </c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 t="s">
        <v>134</v>
      </c>
      <c r="AY1006"/>
      <c r="AZ1006"/>
      <c r="BA1006">
        <f>VLOOKUP(A1006,[1]ورقة2!A$3:X$1501,22,0)</f>
        <v>0</v>
      </c>
      <c r="BB1006" s="232"/>
      <c r="BC1006"/>
      <c r="BD1006"/>
    </row>
    <row r="1007" spans="1:59" x14ac:dyDescent="0.25">
      <c r="A1007">
        <v>336555</v>
      </c>
      <c r="B1007" s="125" t="s">
        <v>199</v>
      </c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 t="s">
        <v>131</v>
      </c>
      <c r="AI1007"/>
      <c r="AJ1007"/>
      <c r="AK1007"/>
      <c r="AL1007" t="s">
        <v>134</v>
      </c>
      <c r="AM1007"/>
      <c r="AN1007"/>
      <c r="AO1007"/>
      <c r="AP1007"/>
      <c r="AQ1007" t="s">
        <v>131</v>
      </c>
      <c r="AR1007"/>
      <c r="AS1007"/>
      <c r="AT1007"/>
      <c r="AU1007"/>
      <c r="AV1007"/>
      <c r="AW1007"/>
      <c r="AX1007"/>
      <c r="AY1007"/>
      <c r="AZ1007"/>
      <c r="BA1007">
        <f>VLOOKUP(A1007,[1]ورقة2!A$3:X$1501,22,0)</f>
        <v>0</v>
      </c>
      <c r="BB1007" s="232"/>
      <c r="BC1007"/>
      <c r="BD1007"/>
    </row>
    <row r="1008" spans="1:59" x14ac:dyDescent="0.25">
      <c r="A1008">
        <v>336562</v>
      </c>
      <c r="B1008" s="125" t="s">
        <v>199</v>
      </c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 t="s">
        <v>134</v>
      </c>
      <c r="AH1008"/>
      <c r="AI1008"/>
      <c r="AJ1008"/>
      <c r="AK1008"/>
      <c r="AL1008"/>
      <c r="AM1008"/>
      <c r="AN1008"/>
      <c r="AO1008"/>
      <c r="AP1008" t="s">
        <v>131</v>
      </c>
      <c r="AQ1008" t="s">
        <v>131</v>
      </c>
      <c r="AR1008"/>
      <c r="AS1008"/>
      <c r="AT1008"/>
      <c r="AU1008"/>
      <c r="AV1008" t="s">
        <v>131</v>
      </c>
      <c r="AW1008" t="s">
        <v>134</v>
      </c>
      <c r="AX1008" t="s">
        <v>131</v>
      </c>
      <c r="AY1008" t="s">
        <v>131</v>
      </c>
      <c r="AZ1008"/>
      <c r="BA1008">
        <f>VLOOKUP(A1008,[1]ورقة2!A$3:X$1501,22,0)</f>
        <v>0</v>
      </c>
      <c r="BB1008" s="232"/>
      <c r="BC1008"/>
      <c r="BD1008"/>
    </row>
    <row r="1009" spans="1:59" x14ac:dyDescent="0.25">
      <c r="A1009">
        <v>336570</v>
      </c>
      <c r="B1009" s="125" t="s">
        <v>199</v>
      </c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 t="s">
        <v>134</v>
      </c>
      <c r="AZ1009"/>
      <c r="BA1009">
        <f>VLOOKUP(A1009,[1]ورقة2!A$3:X$1501,22,0)</f>
        <v>0</v>
      </c>
      <c r="BB1009" s="232"/>
      <c r="BC1009"/>
      <c r="BD1009"/>
    </row>
    <row r="1010" spans="1:59" x14ac:dyDescent="0.25">
      <c r="A1010">
        <v>336573</v>
      </c>
      <c r="B1010" s="125" t="s">
        <v>199</v>
      </c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 t="s">
        <v>131</v>
      </c>
      <c r="AD1010"/>
      <c r="AE1010"/>
      <c r="AF1010"/>
      <c r="AG1010"/>
      <c r="AH1010"/>
      <c r="AI1010"/>
      <c r="AJ1010" t="s">
        <v>131</v>
      </c>
      <c r="AK1010"/>
      <c r="AL1010"/>
      <c r="AM1010"/>
      <c r="AN1010"/>
      <c r="AO1010"/>
      <c r="AP1010" t="s">
        <v>134</v>
      </c>
      <c r="AQ1010" t="s">
        <v>134</v>
      </c>
      <c r="AR1010"/>
      <c r="AS1010"/>
      <c r="AT1010"/>
      <c r="AU1010"/>
      <c r="AV1010" t="s">
        <v>131</v>
      </c>
      <c r="AW1010" t="s">
        <v>131</v>
      </c>
      <c r="AX1010"/>
      <c r="AY1010" t="s">
        <v>131</v>
      </c>
      <c r="AZ1010" t="s">
        <v>131</v>
      </c>
      <c r="BA1010">
        <f>VLOOKUP(A1010,[1]ورقة2!A$3:X$1501,22,0)</f>
        <v>0</v>
      </c>
      <c r="BB1010" s="232"/>
      <c r="BC1010"/>
      <c r="BD1010"/>
    </row>
    <row r="1011" spans="1:59" x14ac:dyDescent="0.25">
      <c r="A1011">
        <v>336576</v>
      </c>
      <c r="B1011" s="125" t="s">
        <v>199</v>
      </c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 t="s">
        <v>134</v>
      </c>
      <c r="AR1011"/>
      <c r="AS1011"/>
      <c r="AT1011"/>
      <c r="AU1011"/>
      <c r="AV1011"/>
      <c r="AW1011"/>
      <c r="AX1011"/>
      <c r="AY1011"/>
      <c r="AZ1011"/>
      <c r="BA1011">
        <f>VLOOKUP(A1011,[1]ورقة2!A$3:X$1501,22,0)</f>
        <v>0</v>
      </c>
      <c r="BB1011" s="232"/>
      <c r="BC1011"/>
      <c r="BD1011"/>
    </row>
    <row r="1012" spans="1:59" x14ac:dyDescent="0.25">
      <c r="A1012">
        <v>336577</v>
      </c>
      <c r="B1012" s="125" t="s">
        <v>199</v>
      </c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 t="s">
        <v>131</v>
      </c>
      <c r="Y1012"/>
      <c r="Z1012"/>
      <c r="AA1012"/>
      <c r="AB1012"/>
      <c r="AC1012"/>
      <c r="AD1012"/>
      <c r="AE1012"/>
      <c r="AF1012"/>
      <c r="AG1012"/>
      <c r="AH1012"/>
      <c r="AI1012" t="s">
        <v>131</v>
      </c>
      <c r="AJ1012"/>
      <c r="AK1012"/>
      <c r="AL1012"/>
      <c r="AM1012"/>
      <c r="AN1012"/>
      <c r="AO1012"/>
      <c r="AP1012" t="s">
        <v>134</v>
      </c>
      <c r="AQ1012"/>
      <c r="AR1012"/>
      <c r="AS1012"/>
      <c r="AT1012"/>
      <c r="AU1012"/>
      <c r="AV1012"/>
      <c r="AW1012" t="s">
        <v>131</v>
      </c>
      <c r="AX1012" t="s">
        <v>131</v>
      </c>
      <c r="AY1012"/>
      <c r="AZ1012"/>
      <c r="BA1012">
        <f>VLOOKUP(A1012,[1]ورقة2!A$3:X$1501,22,0)</f>
        <v>0</v>
      </c>
      <c r="BB1012" s="232"/>
      <c r="BC1012"/>
      <c r="BD1012"/>
    </row>
    <row r="1013" spans="1:59" x14ac:dyDescent="0.25">
      <c r="A1013">
        <v>336584</v>
      </c>
      <c r="B1013" s="125" t="s">
        <v>199</v>
      </c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 t="s">
        <v>131</v>
      </c>
      <c r="AO1013"/>
      <c r="AP1013"/>
      <c r="AQ1013" t="s">
        <v>133</v>
      </c>
      <c r="AR1013"/>
      <c r="AS1013"/>
      <c r="AT1013"/>
      <c r="AU1013"/>
      <c r="AV1013"/>
      <c r="AW1013" t="s">
        <v>131</v>
      </c>
      <c r="AX1013"/>
      <c r="AY1013"/>
      <c r="AZ1013"/>
      <c r="BA1013">
        <f>VLOOKUP(A1013,[1]ورقة2!A$3:X$1501,22,0)</f>
        <v>0</v>
      </c>
      <c r="BB1013" s="232"/>
      <c r="BC1013"/>
      <c r="BD1013"/>
    </row>
    <row r="1014" spans="1:59" x14ac:dyDescent="0.25">
      <c r="A1014">
        <v>336589</v>
      </c>
      <c r="B1014" s="125" t="s">
        <v>199</v>
      </c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 t="s">
        <v>134</v>
      </c>
      <c r="AN1014"/>
      <c r="AO1014"/>
      <c r="AP1014"/>
      <c r="AQ1014" t="s">
        <v>134</v>
      </c>
      <c r="AR1014"/>
      <c r="AS1014"/>
      <c r="AT1014"/>
      <c r="AU1014"/>
      <c r="AV1014"/>
      <c r="AW1014" t="s">
        <v>134</v>
      </c>
      <c r="AX1014"/>
      <c r="AY1014"/>
      <c r="AZ1014"/>
      <c r="BA1014">
        <f>VLOOKUP(A1014,[1]ورقة2!A$3:X$1501,22,0)</f>
        <v>0</v>
      </c>
      <c r="BB1014" s="232"/>
      <c r="BC1014"/>
      <c r="BD1014"/>
    </row>
    <row r="1015" spans="1:59" x14ac:dyDescent="0.25">
      <c r="A1015">
        <v>336590</v>
      </c>
      <c r="B1015" s="125" t="s">
        <v>199</v>
      </c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 t="s">
        <v>134</v>
      </c>
      <c r="AH1015"/>
      <c r="AI1015"/>
      <c r="AJ1015"/>
      <c r="AK1015"/>
      <c r="AL1015"/>
      <c r="AM1015"/>
      <c r="AN1015"/>
      <c r="AO1015"/>
      <c r="AP1015"/>
      <c r="AQ1015" t="s">
        <v>134</v>
      </c>
      <c r="AR1015"/>
      <c r="AS1015"/>
      <c r="AT1015"/>
      <c r="AU1015"/>
      <c r="AV1015"/>
      <c r="AW1015"/>
      <c r="AX1015" t="s">
        <v>134</v>
      </c>
      <c r="AY1015"/>
      <c r="AZ1015"/>
      <c r="BA1015">
        <f>VLOOKUP(A1015,[1]ورقة2!A$3:X$1501,22,0)</f>
        <v>0</v>
      </c>
      <c r="BB1015" s="232"/>
      <c r="BC1015"/>
      <c r="BD1015"/>
    </row>
    <row r="1016" spans="1:59" x14ac:dyDescent="0.25">
      <c r="A1016">
        <v>336593</v>
      </c>
      <c r="B1016" s="125" t="s">
        <v>199</v>
      </c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 t="s">
        <v>134</v>
      </c>
      <c r="AH1016"/>
      <c r="AI1016"/>
      <c r="AJ1016"/>
      <c r="AK1016"/>
      <c r="AL1016"/>
      <c r="AM1016"/>
      <c r="AN1016"/>
      <c r="AO1016"/>
      <c r="AP1016" t="s">
        <v>134</v>
      </c>
      <c r="AQ1016"/>
      <c r="AR1016"/>
      <c r="AS1016" t="s">
        <v>133</v>
      </c>
      <c r="AT1016"/>
      <c r="AU1016"/>
      <c r="AV1016"/>
      <c r="AW1016"/>
      <c r="AX1016"/>
      <c r="AY1016"/>
      <c r="AZ1016"/>
      <c r="BA1016">
        <f>VLOOKUP(A1016,[1]ورقة2!A$3:X$1501,22,0)</f>
        <v>0</v>
      </c>
      <c r="BB1016" s="232"/>
      <c r="BC1016"/>
      <c r="BD1016"/>
    </row>
    <row r="1017" spans="1:59" x14ac:dyDescent="0.25">
      <c r="A1017">
        <v>336598</v>
      </c>
      <c r="B1017" s="125" t="s">
        <v>199</v>
      </c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 t="s">
        <v>134</v>
      </c>
      <c r="AQ1017" t="s">
        <v>134</v>
      </c>
      <c r="AR1017"/>
      <c r="AS1017"/>
      <c r="AT1017" t="s">
        <v>134</v>
      </c>
      <c r="AU1017" t="s">
        <v>133</v>
      </c>
      <c r="AV1017" t="s">
        <v>133</v>
      </c>
      <c r="AW1017"/>
      <c r="AX1017"/>
      <c r="AY1017" t="s">
        <v>133</v>
      </c>
      <c r="AZ1017" t="s">
        <v>133</v>
      </c>
      <c r="BA1017">
        <f>VLOOKUP(A1017,[1]ورقة2!A$3:X$1501,22,0)</f>
        <v>0</v>
      </c>
      <c r="BB1017" s="232"/>
      <c r="BC1017"/>
      <c r="BD1017"/>
    </row>
    <row r="1018" spans="1:59" x14ac:dyDescent="0.25">
      <c r="A1018">
        <v>336614</v>
      </c>
      <c r="B1018" s="125" t="s">
        <v>199</v>
      </c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 t="s">
        <v>134</v>
      </c>
      <c r="AD1018"/>
      <c r="AE1018"/>
      <c r="AF1018"/>
      <c r="AG1018" t="s">
        <v>134</v>
      </c>
      <c r="AH1018"/>
      <c r="AI1018"/>
      <c r="AJ1018"/>
      <c r="AK1018"/>
      <c r="AL1018"/>
      <c r="AM1018"/>
      <c r="AN1018"/>
      <c r="AO1018"/>
      <c r="AP1018"/>
      <c r="AQ1018" t="s">
        <v>134</v>
      </c>
      <c r="AR1018"/>
      <c r="AS1018"/>
      <c r="AT1018"/>
      <c r="AU1018"/>
      <c r="AV1018"/>
      <c r="AW1018"/>
      <c r="AX1018" t="s">
        <v>134</v>
      </c>
      <c r="AY1018"/>
      <c r="AZ1018"/>
      <c r="BA1018">
        <f>VLOOKUP(A1018,[1]ورقة2!A$3:X$1501,22,0)</f>
        <v>0</v>
      </c>
      <c r="BB1018" s="240"/>
      <c r="BC1018" s="240"/>
      <c r="BD1018" s="240"/>
      <c r="BE1018" s="240"/>
      <c r="BF1018" s="240"/>
      <c r="BG1018" s="240"/>
    </row>
    <row r="1019" spans="1:59" x14ac:dyDescent="0.25">
      <c r="A1019">
        <v>336621</v>
      </c>
      <c r="B1019" s="125" t="s">
        <v>199</v>
      </c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 t="s">
        <v>131</v>
      </c>
      <c r="Q1019"/>
      <c r="R1019"/>
      <c r="S1019"/>
      <c r="T1019"/>
      <c r="U1019"/>
      <c r="V1019"/>
      <c r="W1019" t="s">
        <v>131</v>
      </c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 t="s">
        <v>131</v>
      </c>
      <c r="AN1019"/>
      <c r="AO1019"/>
      <c r="AP1019" t="s">
        <v>131</v>
      </c>
      <c r="AQ1019"/>
      <c r="AR1019"/>
      <c r="AS1019" t="s">
        <v>131</v>
      </c>
      <c r="AT1019"/>
      <c r="AU1019"/>
      <c r="AV1019" t="s">
        <v>131</v>
      </c>
      <c r="AW1019"/>
      <c r="AX1019"/>
      <c r="AY1019" t="s">
        <v>133</v>
      </c>
      <c r="AZ1019" t="s">
        <v>131</v>
      </c>
      <c r="BA1019">
        <f>VLOOKUP(A1019,[1]ورقة2!A$3:X$1501,22,0)</f>
        <v>0</v>
      </c>
      <c r="BB1019" s="232"/>
      <c r="BC1019"/>
      <c r="BD1019"/>
    </row>
    <row r="1020" spans="1:59" x14ac:dyDescent="0.25">
      <c r="A1020">
        <v>336686</v>
      </c>
      <c r="B1020" s="125" t="s">
        <v>199</v>
      </c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 t="s">
        <v>134</v>
      </c>
      <c r="AR1020"/>
      <c r="AS1020"/>
      <c r="AT1020"/>
      <c r="AU1020"/>
      <c r="AV1020"/>
      <c r="AW1020"/>
      <c r="AX1020" t="s">
        <v>133</v>
      </c>
      <c r="AY1020"/>
      <c r="AZ1020"/>
      <c r="BA1020">
        <f>VLOOKUP(A1020,[1]ورقة2!A$3:X$1501,22,0)</f>
        <v>0</v>
      </c>
      <c r="BB1020" s="232"/>
      <c r="BC1020"/>
      <c r="BD1020"/>
    </row>
    <row r="1021" spans="1:59" x14ac:dyDescent="0.25">
      <c r="A1021" s="261">
        <v>336707</v>
      </c>
      <c r="B1021" s="125" t="s">
        <v>199</v>
      </c>
      <c r="C1021" s="233"/>
      <c r="D1021" s="233"/>
      <c r="E1021" s="233"/>
      <c r="F1021" s="233"/>
      <c r="G1021" s="233"/>
      <c r="H1021" s="233"/>
      <c r="I1021" s="233"/>
      <c r="J1021" s="233"/>
      <c r="K1021" s="233"/>
      <c r="L1021" s="233"/>
      <c r="M1021" s="233"/>
      <c r="N1021" s="233"/>
      <c r="O1021" s="233"/>
      <c r="P1021" s="233"/>
      <c r="Q1021" s="233"/>
      <c r="R1021" s="233"/>
      <c r="S1021" s="233"/>
      <c r="T1021" s="233"/>
      <c r="U1021" s="233"/>
      <c r="V1021" s="233"/>
      <c r="W1021" s="233"/>
      <c r="X1021" s="233"/>
      <c r="Y1021" s="233"/>
      <c r="Z1021" s="233"/>
      <c r="AA1021" s="233"/>
      <c r="AB1021" s="233"/>
      <c r="AC1021" s="233"/>
      <c r="AD1021" s="233"/>
      <c r="AE1021" s="233"/>
      <c r="AF1021" s="233"/>
      <c r="AG1021" s="233" t="s">
        <v>134</v>
      </c>
      <c r="AH1021" s="233"/>
      <c r="AI1021" s="233"/>
      <c r="AJ1021" s="233"/>
      <c r="AK1021" s="233"/>
      <c r="AL1021" s="233"/>
      <c r="AM1021" s="233" t="s">
        <v>134</v>
      </c>
      <c r="AN1021" s="233"/>
      <c r="AO1021" s="233"/>
      <c r="AP1021" s="233"/>
      <c r="AQ1021" s="233" t="s">
        <v>134</v>
      </c>
      <c r="AR1021" s="233"/>
      <c r="AS1021" s="233"/>
      <c r="AT1021" s="233" t="s">
        <v>134</v>
      </c>
      <c r="AU1021" s="233"/>
      <c r="AV1021" s="233" t="s">
        <v>133</v>
      </c>
      <c r="AW1021" s="233" t="s">
        <v>133</v>
      </c>
      <c r="AX1021" s="233" t="s">
        <v>133</v>
      </c>
      <c r="AY1021" s="233" t="s">
        <v>133</v>
      </c>
      <c r="AZ1021" s="233"/>
      <c r="BA1021">
        <f>VLOOKUP(A1021,[1]ورقة2!A$3:X$1501,22,0)</f>
        <v>0</v>
      </c>
      <c r="BB1021" s="232"/>
      <c r="BC1021"/>
      <c r="BD1021"/>
    </row>
    <row r="1022" spans="1:59" x14ac:dyDescent="0.25">
      <c r="A1022" s="247">
        <v>336735</v>
      </c>
      <c r="B1022" s="125" t="s">
        <v>199</v>
      </c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 t="s">
        <v>134</v>
      </c>
      <c r="AH1022"/>
      <c r="AI1022"/>
      <c r="AJ1022"/>
      <c r="AK1022"/>
      <c r="AL1022"/>
      <c r="AM1022"/>
      <c r="AN1022"/>
      <c r="AO1022"/>
      <c r="AP1022" t="s">
        <v>134</v>
      </c>
      <c r="AQ1022" t="s">
        <v>134</v>
      </c>
      <c r="AR1022"/>
      <c r="AS1022"/>
      <c r="AT1022" t="s">
        <v>134</v>
      </c>
      <c r="AU1022"/>
      <c r="AV1022"/>
      <c r="AW1022"/>
      <c r="AX1022"/>
      <c r="AY1022"/>
      <c r="AZ1022"/>
      <c r="BA1022">
        <f>VLOOKUP(A1022,[1]ورقة2!A$3:X$1501,22,0)</f>
        <v>0</v>
      </c>
      <c r="BB1022" s="232"/>
      <c r="BC1022"/>
      <c r="BD1022"/>
    </row>
    <row r="1023" spans="1:59" x14ac:dyDescent="0.25">
      <c r="A1023">
        <v>336746</v>
      </c>
      <c r="B1023" s="125" t="s">
        <v>199</v>
      </c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 t="s">
        <v>134</v>
      </c>
      <c r="AH1023"/>
      <c r="AI1023"/>
      <c r="AJ1023"/>
      <c r="AK1023"/>
      <c r="AL1023"/>
      <c r="AM1023"/>
      <c r="AN1023"/>
      <c r="AO1023"/>
      <c r="AP1023" t="s">
        <v>134</v>
      </c>
      <c r="AQ1023" t="s">
        <v>134</v>
      </c>
      <c r="AR1023"/>
      <c r="AS1023"/>
      <c r="AT1023"/>
      <c r="AU1023"/>
      <c r="AV1023"/>
      <c r="AW1023"/>
      <c r="AX1023"/>
      <c r="AY1023"/>
      <c r="AZ1023" t="s">
        <v>131</v>
      </c>
      <c r="BA1023">
        <f>VLOOKUP(A1023,[1]ورقة2!A$3:X$1501,22,0)</f>
        <v>0</v>
      </c>
      <c r="BB1023" s="232"/>
      <c r="BC1023"/>
      <c r="BD1023"/>
    </row>
    <row r="1024" spans="1:59" x14ac:dyDescent="0.25">
      <c r="A1024">
        <v>336751</v>
      </c>
      <c r="B1024" s="125" t="s">
        <v>199</v>
      </c>
      <c r="C1024"/>
      <c r="D1024"/>
      <c r="E1024"/>
      <c r="F1024"/>
      <c r="G1024"/>
      <c r="H1024" t="s">
        <v>131</v>
      </c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 t="s">
        <v>131</v>
      </c>
      <c r="AQ1024" t="s">
        <v>133</v>
      </c>
      <c r="AR1024"/>
      <c r="AS1024"/>
      <c r="AT1024"/>
      <c r="AU1024"/>
      <c r="AV1024"/>
      <c r="AW1024"/>
      <c r="AX1024"/>
      <c r="AY1024" t="s">
        <v>134</v>
      </c>
      <c r="AZ1024"/>
      <c r="BA1024">
        <f>VLOOKUP(A1024,[1]ورقة2!A$3:X$1501,22,0)</f>
        <v>0</v>
      </c>
      <c r="BB1024" s="232"/>
      <c r="BC1024"/>
      <c r="BD1024"/>
    </row>
    <row r="1025" spans="1:59" x14ac:dyDescent="0.25">
      <c r="A1025">
        <v>336768</v>
      </c>
      <c r="B1025" s="125" t="s">
        <v>199</v>
      </c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 t="s">
        <v>133</v>
      </c>
      <c r="AN1025"/>
      <c r="AO1025"/>
      <c r="AP1025" t="s">
        <v>134</v>
      </c>
      <c r="AQ1025"/>
      <c r="AR1025" t="s">
        <v>134</v>
      </c>
      <c r="AS1025"/>
      <c r="AT1025"/>
      <c r="AU1025" t="s">
        <v>133</v>
      </c>
      <c r="AV1025"/>
      <c r="AW1025"/>
      <c r="AX1025" t="s">
        <v>133</v>
      </c>
      <c r="AY1025" t="s">
        <v>133</v>
      </c>
      <c r="AZ1025" t="s">
        <v>133</v>
      </c>
      <c r="BA1025">
        <f>VLOOKUP(A1025,[1]ورقة2!A$3:X$1501,22,0)</f>
        <v>0</v>
      </c>
      <c r="BB1025" s="232"/>
      <c r="BC1025"/>
      <c r="BD1025"/>
    </row>
    <row r="1026" spans="1:59" x14ac:dyDescent="0.25">
      <c r="A1026">
        <v>336770</v>
      </c>
      <c r="B1026" s="125" t="s">
        <v>199</v>
      </c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 t="s">
        <v>134</v>
      </c>
      <c r="AH1026"/>
      <c r="AI1026"/>
      <c r="AJ1026"/>
      <c r="AK1026"/>
      <c r="AL1026"/>
      <c r="AM1026"/>
      <c r="AN1026"/>
      <c r="AO1026"/>
      <c r="AP1026"/>
      <c r="AQ1026" t="s">
        <v>134</v>
      </c>
      <c r="AR1026"/>
      <c r="AS1026"/>
      <c r="AT1026"/>
      <c r="AU1026"/>
      <c r="AV1026"/>
      <c r="AW1026"/>
      <c r="AX1026"/>
      <c r="AY1026"/>
      <c r="AZ1026"/>
      <c r="BA1026">
        <f>VLOOKUP(A1026,[1]ورقة2!A$3:X$1501,22,0)</f>
        <v>0</v>
      </c>
      <c r="BB1026" s="232"/>
      <c r="BC1026"/>
      <c r="BD1026"/>
    </row>
    <row r="1027" spans="1:59" x14ac:dyDescent="0.25">
      <c r="A1027">
        <v>336772</v>
      </c>
      <c r="B1027" s="125" t="s">
        <v>199</v>
      </c>
      <c r="C1027" t="s">
        <v>131</v>
      </c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>
        <f>VLOOKUP(A1027,[1]ورقة2!A$3:X$1501,22,0)</f>
        <v>0</v>
      </c>
      <c r="BB1027" s="232"/>
      <c r="BC1027"/>
      <c r="BD1027"/>
    </row>
    <row r="1028" spans="1:59" x14ac:dyDescent="0.25">
      <c r="A1028">
        <v>336774</v>
      </c>
      <c r="B1028" s="125" t="s">
        <v>199</v>
      </c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 t="s">
        <v>134</v>
      </c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>
        <f>VLOOKUP(A1028,[1]ورقة2!A$3:X$1501,22,0)</f>
        <v>0</v>
      </c>
      <c r="BB1028" s="232"/>
      <c r="BC1028"/>
      <c r="BD1028"/>
    </row>
    <row r="1029" spans="1:59" x14ac:dyDescent="0.25">
      <c r="A1029">
        <v>336776</v>
      </c>
      <c r="B1029" s="125" t="s">
        <v>199</v>
      </c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 t="s">
        <v>134</v>
      </c>
      <c r="AH1029"/>
      <c r="AI1029"/>
      <c r="AJ1029"/>
      <c r="AK1029"/>
      <c r="AL1029"/>
      <c r="AM1029"/>
      <c r="AN1029"/>
      <c r="AO1029"/>
      <c r="AP1029"/>
      <c r="AQ1029" t="s">
        <v>131</v>
      </c>
      <c r="AR1029"/>
      <c r="AS1029"/>
      <c r="AT1029" t="s">
        <v>134</v>
      </c>
      <c r="AU1029"/>
      <c r="AV1029" t="s">
        <v>131</v>
      </c>
      <c r="AW1029" t="s">
        <v>131</v>
      </c>
      <c r="AX1029" t="s">
        <v>131</v>
      </c>
      <c r="AY1029" t="s">
        <v>131</v>
      </c>
      <c r="AZ1029" t="s">
        <v>131</v>
      </c>
      <c r="BA1029">
        <f>VLOOKUP(A1029,[1]ورقة2!A$3:X$1501,22,0)</f>
        <v>0</v>
      </c>
      <c r="BB1029" s="232"/>
    </row>
    <row r="1030" spans="1:59" x14ac:dyDescent="0.25">
      <c r="A1030">
        <v>336785</v>
      </c>
      <c r="B1030" s="125" t="s">
        <v>199</v>
      </c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 t="s">
        <v>134</v>
      </c>
      <c r="AR1030"/>
      <c r="AS1030"/>
      <c r="AT1030"/>
      <c r="AU1030"/>
      <c r="AV1030"/>
      <c r="AW1030"/>
      <c r="AX1030" t="s">
        <v>134</v>
      </c>
      <c r="AY1030"/>
      <c r="AZ1030"/>
      <c r="BA1030">
        <f>VLOOKUP(A1030,[1]ورقة2!A$3:X$1501,22,0)</f>
        <v>0</v>
      </c>
      <c r="BB1030" s="240"/>
      <c r="BC1030" s="240"/>
      <c r="BD1030" s="240"/>
      <c r="BE1030" s="240"/>
      <c r="BF1030" s="240"/>
      <c r="BG1030" s="240"/>
    </row>
    <row r="1031" spans="1:59" x14ac:dyDescent="0.25">
      <c r="A1031">
        <v>336788</v>
      </c>
      <c r="B1031" s="125" t="s">
        <v>199</v>
      </c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 t="s">
        <v>134</v>
      </c>
      <c r="AH1031"/>
      <c r="AI1031"/>
      <c r="AJ1031"/>
      <c r="AK1031"/>
      <c r="AL1031"/>
      <c r="AM1031" t="s">
        <v>134</v>
      </c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>
        <f>VLOOKUP(A1031,[1]ورقة2!A$3:X$1501,22,0)</f>
        <v>0</v>
      </c>
      <c r="BB1031" s="232"/>
      <c r="BC1031"/>
      <c r="BD1031"/>
    </row>
    <row r="1032" spans="1:59" x14ac:dyDescent="0.25">
      <c r="A1032">
        <v>336797</v>
      </c>
      <c r="B1032" s="125" t="s">
        <v>199</v>
      </c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 t="s">
        <v>134</v>
      </c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 t="s">
        <v>134</v>
      </c>
      <c r="AR1032"/>
      <c r="AS1032"/>
      <c r="AT1032"/>
      <c r="AU1032"/>
      <c r="AV1032"/>
      <c r="AW1032"/>
      <c r="AX1032"/>
      <c r="AY1032"/>
      <c r="AZ1032"/>
      <c r="BA1032">
        <f>VLOOKUP(A1032,[1]ورقة2!A$3:X$1501,22,0)</f>
        <v>0</v>
      </c>
      <c r="BB1032" s="232"/>
      <c r="BC1032"/>
      <c r="BD1032"/>
    </row>
    <row r="1033" spans="1:59" x14ac:dyDescent="0.25">
      <c r="A1033">
        <v>336816</v>
      </c>
      <c r="B1033" s="125" t="s">
        <v>199</v>
      </c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 t="s">
        <v>134</v>
      </c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>
        <f>VLOOKUP(A1033,[1]ورقة2!A$3:X$1501,22,0)</f>
        <v>0</v>
      </c>
      <c r="BB1033" s="232"/>
      <c r="BC1033"/>
      <c r="BD1033"/>
    </row>
    <row r="1034" spans="1:59" x14ac:dyDescent="0.25">
      <c r="A1034">
        <v>336835</v>
      </c>
      <c r="B1034" s="125" t="s">
        <v>199</v>
      </c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 t="s">
        <v>134</v>
      </c>
      <c r="AJ1034" t="s">
        <v>134</v>
      </c>
      <c r="AK1034"/>
      <c r="AL1034" t="s">
        <v>133</v>
      </c>
      <c r="AM1034"/>
      <c r="AN1034"/>
      <c r="AO1034"/>
      <c r="AP1034"/>
      <c r="AQ1034" t="s">
        <v>134</v>
      </c>
      <c r="AR1034"/>
      <c r="AS1034"/>
      <c r="AT1034"/>
      <c r="AU1034" t="s">
        <v>134</v>
      </c>
      <c r="AV1034" t="s">
        <v>134</v>
      </c>
      <c r="AW1034"/>
      <c r="AX1034"/>
      <c r="AY1034"/>
      <c r="AZ1034" t="s">
        <v>133</v>
      </c>
      <c r="BA1034">
        <f>VLOOKUP(A1034,[1]ورقة2!A$3:X$1501,22,0)</f>
        <v>0</v>
      </c>
      <c r="BB1034" s="232"/>
      <c r="BC1034"/>
      <c r="BD1034"/>
    </row>
    <row r="1035" spans="1:59" x14ac:dyDescent="0.25">
      <c r="A1035">
        <v>336854</v>
      </c>
      <c r="B1035" s="125" t="s">
        <v>199</v>
      </c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 t="s">
        <v>134</v>
      </c>
      <c r="AU1035"/>
      <c r="AV1035"/>
      <c r="AW1035"/>
      <c r="AX1035"/>
      <c r="AY1035"/>
      <c r="AZ1035" t="s">
        <v>134</v>
      </c>
      <c r="BA1035">
        <f>VLOOKUP(A1035,[1]ورقة2!A$3:X$1501,22,0)</f>
        <v>0</v>
      </c>
      <c r="BB1035" s="232"/>
      <c r="BC1035"/>
      <c r="BD1035"/>
    </row>
    <row r="1036" spans="1:59" x14ac:dyDescent="0.25">
      <c r="A1036">
        <v>336862</v>
      </c>
      <c r="B1036" s="125" t="s">
        <v>199</v>
      </c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 t="s">
        <v>134</v>
      </c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>
        <f>VLOOKUP(A1036,[1]ورقة2!A$3:X$1501,22,0)</f>
        <v>0</v>
      </c>
      <c r="BB1036" s="232"/>
      <c r="BC1036"/>
      <c r="BD1036"/>
    </row>
    <row r="1037" spans="1:59" x14ac:dyDescent="0.25">
      <c r="A1037">
        <v>336868</v>
      </c>
      <c r="B1037" s="125" t="s">
        <v>199</v>
      </c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 t="s">
        <v>134</v>
      </c>
      <c r="AC1037"/>
      <c r="AD1037"/>
      <c r="AE1037"/>
      <c r="AF1037"/>
      <c r="AG1037"/>
      <c r="AH1037"/>
      <c r="AI1037"/>
      <c r="AJ1037"/>
      <c r="AK1037"/>
      <c r="AL1037" t="s">
        <v>134</v>
      </c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>
        <f>VLOOKUP(A1037,[1]ورقة2!A$3:X$1501,22,0)</f>
        <v>0</v>
      </c>
      <c r="BB1037" s="232"/>
      <c r="BC1037"/>
      <c r="BD1037"/>
    </row>
    <row r="1038" spans="1:59" x14ac:dyDescent="0.25">
      <c r="A1038">
        <v>336869</v>
      </c>
      <c r="B1038" s="125" t="s">
        <v>199</v>
      </c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 t="s">
        <v>134</v>
      </c>
      <c r="AK1038"/>
      <c r="AL1038"/>
      <c r="AM1038"/>
      <c r="AN1038"/>
      <c r="AO1038"/>
      <c r="AP1038" t="s">
        <v>134</v>
      </c>
      <c r="AQ1038" t="s">
        <v>133</v>
      </c>
      <c r="AR1038"/>
      <c r="AS1038"/>
      <c r="AT1038"/>
      <c r="AU1038"/>
      <c r="AV1038"/>
      <c r="AW1038"/>
      <c r="AX1038"/>
      <c r="AY1038" t="s">
        <v>134</v>
      </c>
      <c r="AZ1038" t="s">
        <v>134</v>
      </c>
      <c r="BA1038">
        <f>VLOOKUP(A1038,[1]ورقة2!A$3:X$1501,22,0)</f>
        <v>0</v>
      </c>
      <c r="BB1038" s="232"/>
      <c r="BC1038"/>
      <c r="BD1038"/>
    </row>
    <row r="1039" spans="1:59" x14ac:dyDescent="0.25">
      <c r="A1039">
        <v>336870</v>
      </c>
      <c r="B1039" s="125" t="s">
        <v>199</v>
      </c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 t="s">
        <v>134</v>
      </c>
      <c r="AH1039"/>
      <c r="AI1039"/>
      <c r="AJ1039"/>
      <c r="AK1039"/>
      <c r="AL1039" t="s">
        <v>134</v>
      </c>
      <c r="AM1039"/>
      <c r="AN1039"/>
      <c r="AO1039"/>
      <c r="AP1039"/>
      <c r="AQ1039" t="s">
        <v>134</v>
      </c>
      <c r="AR1039"/>
      <c r="AS1039"/>
      <c r="AT1039"/>
      <c r="AU1039"/>
      <c r="AV1039" t="s">
        <v>133</v>
      </c>
      <c r="AW1039" t="s">
        <v>131</v>
      </c>
      <c r="AX1039"/>
      <c r="AY1039"/>
      <c r="AZ1039" t="s">
        <v>131</v>
      </c>
      <c r="BA1039">
        <f>VLOOKUP(A1039,[1]ورقة2!A$3:X$1501,22,0)</f>
        <v>0</v>
      </c>
      <c r="BB1039" s="232"/>
      <c r="BC1039"/>
      <c r="BD1039"/>
    </row>
    <row r="1040" spans="1:59" x14ac:dyDescent="0.25">
      <c r="A1040">
        <v>336880</v>
      </c>
      <c r="B1040" s="125" t="s">
        <v>199</v>
      </c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 t="s">
        <v>131</v>
      </c>
      <c r="AN1040"/>
      <c r="AO1040"/>
      <c r="AP1040" t="s">
        <v>134</v>
      </c>
      <c r="AQ1040"/>
      <c r="AR1040"/>
      <c r="AS1040"/>
      <c r="AT1040"/>
      <c r="AU1040"/>
      <c r="AV1040"/>
      <c r="AW1040"/>
      <c r="AX1040"/>
      <c r="AY1040" t="s">
        <v>131</v>
      </c>
      <c r="AZ1040" t="s">
        <v>133</v>
      </c>
      <c r="BA1040">
        <f>VLOOKUP(A1040,[1]ورقة2!A$3:X$1501,22,0)</f>
        <v>0</v>
      </c>
      <c r="BB1040" s="232"/>
      <c r="BC1040"/>
      <c r="BD1040"/>
    </row>
    <row r="1041" spans="1:59" x14ac:dyDescent="0.25">
      <c r="A1041">
        <v>336884</v>
      </c>
      <c r="B1041" s="125" t="s">
        <v>199</v>
      </c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 t="s">
        <v>133</v>
      </c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>
        <f>VLOOKUP(A1041,[1]ورقة2!A$3:X$1501,22,0)</f>
        <v>0</v>
      </c>
      <c r="BB1041" s="232"/>
      <c r="BC1041"/>
      <c r="BD1041"/>
    </row>
    <row r="1042" spans="1:59" x14ac:dyDescent="0.25">
      <c r="A1042">
        <v>336891</v>
      </c>
      <c r="B1042" s="125" t="s">
        <v>199</v>
      </c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 t="s">
        <v>134</v>
      </c>
      <c r="AH1042" t="s">
        <v>134</v>
      </c>
      <c r="AI1042"/>
      <c r="AJ1042"/>
      <c r="AK1042"/>
      <c r="AL1042"/>
      <c r="AM1042"/>
      <c r="AN1042" t="s">
        <v>133</v>
      </c>
      <c r="AO1042" t="s">
        <v>134</v>
      </c>
      <c r="AP1042"/>
      <c r="AQ1042"/>
      <c r="AR1042"/>
      <c r="AS1042"/>
      <c r="AT1042"/>
      <c r="AU1042" t="s">
        <v>133</v>
      </c>
      <c r="AV1042" t="s">
        <v>133</v>
      </c>
      <c r="AW1042" t="s">
        <v>133</v>
      </c>
      <c r="AX1042"/>
      <c r="AY1042"/>
      <c r="AZ1042" t="s">
        <v>133</v>
      </c>
      <c r="BA1042">
        <f>VLOOKUP(A1042,[1]ورقة2!A$3:X$1501,22,0)</f>
        <v>0</v>
      </c>
      <c r="BB1042" s="232"/>
      <c r="BC1042"/>
      <c r="BD1042"/>
    </row>
    <row r="1043" spans="1:59" x14ac:dyDescent="0.25">
      <c r="A1043">
        <v>336898</v>
      </c>
      <c r="B1043" s="125" t="s">
        <v>199</v>
      </c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 t="s">
        <v>134</v>
      </c>
      <c r="AR1043"/>
      <c r="AS1043"/>
      <c r="AT1043"/>
      <c r="AU1043"/>
      <c r="AV1043"/>
      <c r="AW1043"/>
      <c r="AX1043"/>
      <c r="AY1043"/>
      <c r="AZ1043"/>
      <c r="BA1043">
        <f>VLOOKUP(A1043,[1]ورقة2!A$3:X$1501,22,0)</f>
        <v>0</v>
      </c>
      <c r="BB1043" s="232"/>
      <c r="BC1043"/>
      <c r="BD1043"/>
    </row>
    <row r="1044" spans="1:59" x14ac:dyDescent="0.25">
      <c r="A1044">
        <v>336907</v>
      </c>
      <c r="B1044" s="125" t="s">
        <v>199</v>
      </c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 t="s">
        <v>134</v>
      </c>
      <c r="AH1044"/>
      <c r="AI1044"/>
      <c r="AJ1044"/>
      <c r="AK1044"/>
      <c r="AL1044" t="s">
        <v>134</v>
      </c>
      <c r="AM1044"/>
      <c r="AN1044"/>
      <c r="AO1044"/>
      <c r="AP1044" t="s">
        <v>134</v>
      </c>
      <c r="AQ1044" t="s">
        <v>134</v>
      </c>
      <c r="AR1044"/>
      <c r="AS1044"/>
      <c r="AT1044" t="s">
        <v>134</v>
      </c>
      <c r="AU1044"/>
      <c r="AV1044"/>
      <c r="AW1044"/>
      <c r="AX1044" t="s">
        <v>133</v>
      </c>
      <c r="AY1044" t="s">
        <v>133</v>
      </c>
      <c r="AZ1044"/>
      <c r="BA1044">
        <f>VLOOKUP(A1044,[1]ورقة2!A$3:X$1501,22,0)</f>
        <v>0</v>
      </c>
      <c r="BB1044" s="232"/>
      <c r="BC1044"/>
      <c r="BD1044"/>
    </row>
    <row r="1045" spans="1:59" x14ac:dyDescent="0.25">
      <c r="A1045">
        <v>336958</v>
      </c>
      <c r="B1045" s="125" t="s">
        <v>199</v>
      </c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 t="s">
        <v>134</v>
      </c>
      <c r="AE1045"/>
      <c r="AF1045"/>
      <c r="AG1045" t="s">
        <v>134</v>
      </c>
      <c r="AH1045"/>
      <c r="AI1045"/>
      <c r="AJ1045"/>
      <c r="AK1045"/>
      <c r="AL1045"/>
      <c r="AM1045"/>
      <c r="AN1045"/>
      <c r="AO1045"/>
      <c r="AP1045" t="s">
        <v>134</v>
      </c>
      <c r="AQ1045" t="s">
        <v>134</v>
      </c>
      <c r="AR1045"/>
      <c r="AS1045" t="s">
        <v>134</v>
      </c>
      <c r="AT1045" t="s">
        <v>134</v>
      </c>
      <c r="AU1045"/>
      <c r="AV1045" t="s">
        <v>134</v>
      </c>
      <c r="AW1045"/>
      <c r="AX1045"/>
      <c r="AY1045" t="s">
        <v>134</v>
      </c>
      <c r="AZ1045"/>
      <c r="BA1045">
        <f>VLOOKUP(A1045,[1]ورقة2!A$3:X$1501,22,0)</f>
        <v>0</v>
      </c>
      <c r="BB1045" s="232"/>
      <c r="BC1045"/>
      <c r="BD1045"/>
    </row>
    <row r="1046" spans="1:59" x14ac:dyDescent="0.25">
      <c r="A1046">
        <v>336959</v>
      </c>
      <c r="B1046" s="125" t="s">
        <v>199</v>
      </c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 t="s">
        <v>200</v>
      </c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>
        <f>VLOOKUP(A1046,[1]ورقة2!A$3:X$1501,22,0)</f>
        <v>0</v>
      </c>
      <c r="BB1046" s="240"/>
      <c r="BC1046" s="240"/>
      <c r="BD1046" s="240"/>
      <c r="BE1046" s="240"/>
      <c r="BF1046" s="240"/>
      <c r="BG1046" s="240"/>
    </row>
    <row r="1047" spans="1:59" x14ac:dyDescent="0.25">
      <c r="A1047">
        <v>336987</v>
      </c>
      <c r="B1047" s="125" t="s">
        <v>199</v>
      </c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 t="s">
        <v>134</v>
      </c>
      <c r="AQ1047"/>
      <c r="AR1047"/>
      <c r="AS1047"/>
      <c r="AT1047"/>
      <c r="AU1047"/>
      <c r="AV1047"/>
      <c r="AW1047"/>
      <c r="AX1047"/>
      <c r="AY1047"/>
      <c r="AZ1047"/>
      <c r="BA1047">
        <f>VLOOKUP(A1047,[1]ورقة2!A$3:X$1501,22,0)</f>
        <v>0</v>
      </c>
      <c r="BB1047" s="232"/>
      <c r="BC1047"/>
      <c r="BD1047"/>
    </row>
    <row r="1048" spans="1:59" x14ac:dyDescent="0.25">
      <c r="A1048">
        <v>336991</v>
      </c>
      <c r="B1048" s="125" t="s">
        <v>199</v>
      </c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 t="s">
        <v>131</v>
      </c>
      <c r="AO1048"/>
      <c r="AP1048" t="s">
        <v>134</v>
      </c>
      <c r="AQ1048" t="s">
        <v>131</v>
      </c>
      <c r="AR1048"/>
      <c r="AS1048"/>
      <c r="AT1048"/>
      <c r="AU1048" t="s">
        <v>133</v>
      </c>
      <c r="AV1048"/>
      <c r="AW1048" t="s">
        <v>131</v>
      </c>
      <c r="AX1048" t="s">
        <v>133</v>
      </c>
      <c r="AY1048" t="s">
        <v>133</v>
      </c>
      <c r="AZ1048"/>
      <c r="BA1048">
        <f>VLOOKUP(A1048,[1]ورقة2!A$3:X$1501,22,0)</f>
        <v>0</v>
      </c>
      <c r="BB1048" s="232"/>
      <c r="BC1048"/>
      <c r="BD1048"/>
    </row>
    <row r="1049" spans="1:59" x14ac:dyDescent="0.25">
      <c r="A1049">
        <v>336992</v>
      </c>
      <c r="B1049" s="125" t="s">
        <v>199</v>
      </c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 t="s">
        <v>133</v>
      </c>
      <c r="AD1049"/>
      <c r="AE1049"/>
      <c r="AF1049"/>
      <c r="AG1049" t="s">
        <v>133</v>
      </c>
      <c r="AH1049"/>
      <c r="AI1049" t="s">
        <v>133</v>
      </c>
      <c r="AJ1049"/>
      <c r="AK1049"/>
      <c r="AL1049"/>
      <c r="AM1049"/>
      <c r="AN1049"/>
      <c r="AO1049"/>
      <c r="AP1049"/>
      <c r="AQ1049"/>
      <c r="AR1049"/>
      <c r="AS1049"/>
      <c r="AT1049" t="s">
        <v>134</v>
      </c>
      <c r="AU1049"/>
      <c r="AV1049"/>
      <c r="AW1049"/>
      <c r="AX1049" t="s">
        <v>133</v>
      </c>
      <c r="AY1049" t="s">
        <v>134</v>
      </c>
      <c r="AZ1049"/>
      <c r="BA1049">
        <f>VLOOKUP(A1049,[1]ورقة2!A$3:X$1501,22,0)</f>
        <v>0</v>
      </c>
      <c r="BB1049" s="232"/>
      <c r="BC1049"/>
      <c r="BD1049"/>
    </row>
    <row r="1050" spans="1:59" x14ac:dyDescent="0.25">
      <c r="A1050">
        <v>337002</v>
      </c>
      <c r="B1050" s="125" t="s">
        <v>199</v>
      </c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 t="s">
        <v>134</v>
      </c>
      <c r="AQ1050" t="s">
        <v>134</v>
      </c>
      <c r="AR1050"/>
      <c r="AS1050"/>
      <c r="AT1050"/>
      <c r="AU1050"/>
      <c r="AV1050"/>
      <c r="AW1050"/>
      <c r="AX1050"/>
      <c r="AY1050"/>
      <c r="AZ1050"/>
      <c r="BA1050">
        <f>VLOOKUP(A1050,[1]ورقة2!A$3:X$1501,22,0)</f>
        <v>0</v>
      </c>
      <c r="BB1050" s="232"/>
      <c r="BC1050"/>
      <c r="BD1050"/>
    </row>
    <row r="1051" spans="1:59" x14ac:dyDescent="0.25">
      <c r="A1051">
        <v>337014</v>
      </c>
      <c r="B1051" s="125" t="s">
        <v>199</v>
      </c>
      <c r="C1051"/>
      <c r="D1051"/>
      <c r="E1051"/>
      <c r="F1051"/>
      <c r="G1051"/>
      <c r="H1051"/>
      <c r="I1051"/>
      <c r="J1051"/>
      <c r="K1051"/>
      <c r="L1051"/>
      <c r="M1051"/>
      <c r="N1051" t="s">
        <v>134</v>
      </c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 t="s">
        <v>134</v>
      </c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 t="s">
        <v>134</v>
      </c>
      <c r="AQ1051"/>
      <c r="AR1051"/>
      <c r="AS1051"/>
      <c r="AT1051"/>
      <c r="AU1051"/>
      <c r="AV1051"/>
      <c r="AW1051"/>
      <c r="AX1051"/>
      <c r="AY1051" t="s">
        <v>134</v>
      </c>
      <c r="AZ1051"/>
      <c r="BA1051">
        <f>VLOOKUP(A1051,[1]ورقة2!A$3:X$1501,22,0)</f>
        <v>0</v>
      </c>
      <c r="BB1051" s="232"/>
      <c r="BC1051"/>
      <c r="BD1051"/>
    </row>
    <row r="1052" spans="1:59" x14ac:dyDescent="0.25">
      <c r="A1052">
        <v>337020</v>
      </c>
      <c r="B1052" s="125" t="s">
        <v>199</v>
      </c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 t="s">
        <v>134</v>
      </c>
      <c r="AJ1052"/>
      <c r="AK1052"/>
      <c r="AL1052"/>
      <c r="AM1052"/>
      <c r="AN1052"/>
      <c r="AO1052"/>
      <c r="AP1052" t="s">
        <v>133</v>
      </c>
      <c r="AQ1052" t="s">
        <v>134</v>
      </c>
      <c r="AR1052"/>
      <c r="AS1052" t="s">
        <v>133</v>
      </c>
      <c r="AT1052"/>
      <c r="AU1052"/>
      <c r="AV1052"/>
      <c r="AW1052" t="s">
        <v>134</v>
      </c>
      <c r="AX1052"/>
      <c r="AY1052" t="s">
        <v>134</v>
      </c>
      <c r="AZ1052"/>
      <c r="BA1052">
        <f>VLOOKUP(A1052,[1]ورقة2!A$3:X$1501,22,0)</f>
        <v>0</v>
      </c>
      <c r="BB1052" s="232"/>
      <c r="BC1052"/>
      <c r="BD1052"/>
    </row>
    <row r="1053" spans="1:59" x14ac:dyDescent="0.25">
      <c r="A1053" s="233">
        <v>337022</v>
      </c>
      <c r="B1053" s="125" t="s">
        <v>199</v>
      </c>
      <c r="C1053" s="233"/>
      <c r="D1053" s="233"/>
      <c r="E1053" s="233"/>
      <c r="F1053" s="233"/>
      <c r="G1053" s="233"/>
      <c r="H1053" s="233"/>
      <c r="I1053" s="233"/>
      <c r="J1053" s="233"/>
      <c r="K1053" s="233"/>
      <c r="L1053" s="233"/>
      <c r="M1053" s="233"/>
      <c r="N1053" s="233"/>
      <c r="O1053" s="233"/>
      <c r="P1053" s="233"/>
      <c r="Q1053" s="233"/>
      <c r="R1053" s="233"/>
      <c r="S1053" s="233"/>
      <c r="T1053" s="233"/>
      <c r="U1053" s="233"/>
      <c r="V1053" s="233"/>
      <c r="W1053" s="233"/>
      <c r="X1053" s="233"/>
      <c r="Y1053" s="233"/>
      <c r="Z1053" s="233"/>
      <c r="AA1053" s="233"/>
      <c r="AB1053" s="233"/>
      <c r="AC1053" s="233"/>
      <c r="AD1053" s="233"/>
      <c r="AE1053" s="233"/>
      <c r="AF1053" s="233"/>
      <c r="AG1053" s="233"/>
      <c r="AH1053" s="233"/>
      <c r="AI1053" s="233"/>
      <c r="AJ1053" s="233"/>
      <c r="AK1053" s="233"/>
      <c r="AL1053" s="233" t="s">
        <v>200</v>
      </c>
      <c r="AM1053" s="233"/>
      <c r="AN1053" s="233"/>
      <c r="AO1053" s="233"/>
      <c r="AP1053" s="233"/>
      <c r="AQ1053" s="233"/>
      <c r="AR1053" s="233"/>
      <c r="AS1053" s="233"/>
      <c r="AT1053" s="233"/>
      <c r="AU1053" s="233"/>
      <c r="AV1053" s="233"/>
      <c r="AW1053" s="233"/>
      <c r="AX1053" s="233"/>
      <c r="AY1053" s="233"/>
      <c r="AZ1053" s="233"/>
      <c r="BA1053">
        <f>VLOOKUP(A1053,[1]ورقة2!A$3:X$1501,22,0)</f>
        <v>0</v>
      </c>
      <c r="BB1053" s="232"/>
      <c r="BC1053"/>
      <c r="BD1053"/>
    </row>
    <row r="1054" spans="1:59" x14ac:dyDescent="0.25">
      <c r="A1054" s="233">
        <v>337034</v>
      </c>
      <c r="B1054" s="125" t="s">
        <v>199</v>
      </c>
      <c r="C1054" s="233"/>
      <c r="D1054" s="233"/>
      <c r="E1054" s="233"/>
      <c r="F1054" s="233"/>
      <c r="G1054" s="233"/>
      <c r="H1054" s="233"/>
      <c r="I1054" s="233"/>
      <c r="J1054" s="233"/>
      <c r="K1054" s="233"/>
      <c r="L1054" s="233"/>
      <c r="M1054" s="233"/>
      <c r="N1054" s="233"/>
      <c r="O1054" s="233"/>
      <c r="P1054" s="233"/>
      <c r="Q1054" s="233"/>
      <c r="R1054" s="233"/>
      <c r="S1054" s="233"/>
      <c r="T1054" s="233"/>
      <c r="U1054" s="233"/>
      <c r="V1054" s="233"/>
      <c r="W1054" s="233"/>
      <c r="X1054" s="233"/>
      <c r="Y1054" s="233"/>
      <c r="Z1054" s="233"/>
      <c r="AA1054" s="233"/>
      <c r="AB1054" s="233"/>
      <c r="AC1054" s="233"/>
      <c r="AD1054" s="233"/>
      <c r="AE1054" s="233"/>
      <c r="AF1054" s="233"/>
      <c r="AG1054" s="233" t="s">
        <v>200</v>
      </c>
      <c r="AH1054" s="233"/>
      <c r="AI1054" s="233"/>
      <c r="AJ1054" s="233"/>
      <c r="AK1054" s="233" t="s">
        <v>200</v>
      </c>
      <c r="AL1054" s="233"/>
      <c r="AM1054" s="233"/>
      <c r="AN1054" s="233"/>
      <c r="AO1054" s="233" t="s">
        <v>200</v>
      </c>
      <c r="AP1054" s="233" t="s">
        <v>200</v>
      </c>
      <c r="AQ1054" s="233" t="s">
        <v>200</v>
      </c>
      <c r="AR1054" s="233" t="s">
        <v>200</v>
      </c>
      <c r="AS1054" s="233" t="s">
        <v>200</v>
      </c>
      <c r="AT1054" s="233" t="s">
        <v>200</v>
      </c>
      <c r="AU1054" s="233"/>
      <c r="AV1054" s="233"/>
      <c r="AW1054" s="233"/>
      <c r="AX1054" s="233"/>
      <c r="AY1054" s="233"/>
      <c r="AZ1054" s="233"/>
      <c r="BA1054">
        <f>VLOOKUP(A1054,[1]ورقة2!A$3:X$1501,22,0)</f>
        <v>0</v>
      </c>
      <c r="BB1054" s="240"/>
      <c r="BC1054" s="240"/>
      <c r="BD1054" s="240"/>
      <c r="BE1054" s="240"/>
      <c r="BF1054" s="240"/>
      <c r="BG1054" s="240"/>
    </row>
    <row r="1055" spans="1:59" x14ac:dyDescent="0.25">
      <c r="A1055" s="262">
        <v>337063</v>
      </c>
      <c r="B1055" s="125" t="s">
        <v>199</v>
      </c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 t="s">
        <v>200</v>
      </c>
      <c r="AD1055"/>
      <c r="AE1055"/>
      <c r="AF1055"/>
      <c r="AG1055"/>
      <c r="AH1055"/>
      <c r="AI1055"/>
      <c r="AJ1055"/>
      <c r="AK1055"/>
      <c r="AL1055"/>
      <c r="AM1055"/>
      <c r="AN1055"/>
      <c r="AO1055" t="s">
        <v>200</v>
      </c>
      <c r="AP1055" t="s">
        <v>200</v>
      </c>
      <c r="AQ1055"/>
      <c r="AR1055"/>
      <c r="AS1055"/>
      <c r="AT1055"/>
      <c r="AU1055"/>
      <c r="AV1055"/>
      <c r="AW1055"/>
      <c r="AX1055"/>
      <c r="AY1055"/>
      <c r="AZ1055"/>
      <c r="BA1055" t="str">
        <f>VLOOKUP(A1055,[1]ورقة2!A$3:X$1501,22,0)</f>
        <v>مستنفذ فصل أول 2022-2023</v>
      </c>
      <c r="BB1055" s="240"/>
      <c r="BC1055" s="240"/>
      <c r="BD1055" s="240"/>
      <c r="BE1055" s="240"/>
      <c r="BF1055" s="240"/>
      <c r="BG1055" s="240"/>
    </row>
    <row r="1056" spans="1:59" x14ac:dyDescent="0.25">
      <c r="A1056">
        <v>337086</v>
      </c>
      <c r="B1056" s="125" t="s">
        <v>199</v>
      </c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 t="s">
        <v>134</v>
      </c>
      <c r="Q1056"/>
      <c r="R1056"/>
      <c r="S1056"/>
      <c r="T1056"/>
      <c r="U1056"/>
      <c r="V1056"/>
      <c r="W1056"/>
      <c r="X1056"/>
      <c r="Y1056"/>
      <c r="Z1056"/>
      <c r="AA1056"/>
      <c r="AB1056"/>
      <c r="AC1056" t="s">
        <v>134</v>
      </c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>
        <f>VLOOKUP(A1056,[1]ورقة2!A$3:X$1501,22,0)</f>
        <v>0</v>
      </c>
      <c r="BB1056" s="232"/>
      <c r="BC1056"/>
      <c r="BD1056"/>
    </row>
    <row r="1057" spans="1:59" x14ac:dyDescent="0.25">
      <c r="A1057">
        <v>337090</v>
      </c>
      <c r="B1057" s="125" t="s">
        <v>199</v>
      </c>
      <c r="C1057"/>
      <c r="D1057"/>
      <c r="E1057"/>
      <c r="F1057"/>
      <c r="G1057"/>
      <c r="H1057"/>
      <c r="I1057"/>
      <c r="J1057"/>
      <c r="K1057"/>
      <c r="L1057"/>
      <c r="M1057"/>
      <c r="N1057" t="s">
        <v>133</v>
      </c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 t="s">
        <v>131</v>
      </c>
      <c r="AN1057"/>
      <c r="AO1057"/>
      <c r="AP1057" t="s">
        <v>131</v>
      </c>
      <c r="AQ1057" t="s">
        <v>131</v>
      </c>
      <c r="AR1057"/>
      <c r="AS1057"/>
      <c r="AT1057" t="s">
        <v>134</v>
      </c>
      <c r="AU1057"/>
      <c r="AV1057"/>
      <c r="AW1057"/>
      <c r="AX1057" t="s">
        <v>133</v>
      </c>
      <c r="AY1057" t="s">
        <v>131</v>
      </c>
      <c r="AZ1057" t="s">
        <v>133</v>
      </c>
      <c r="BA1057">
        <f>VLOOKUP(A1057,[1]ورقة2!A$3:X$1501,22,0)</f>
        <v>0</v>
      </c>
      <c r="BB1057" s="232"/>
      <c r="BC1057"/>
      <c r="BD1057"/>
    </row>
    <row r="1058" spans="1:59" x14ac:dyDescent="0.25">
      <c r="A1058">
        <v>337102</v>
      </c>
      <c r="B1058" s="125" t="s">
        <v>199</v>
      </c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 t="s">
        <v>134</v>
      </c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 t="s">
        <v>134</v>
      </c>
      <c r="AR1058"/>
      <c r="AS1058"/>
      <c r="AT1058"/>
      <c r="AU1058"/>
      <c r="AV1058"/>
      <c r="AW1058" t="s">
        <v>133</v>
      </c>
      <c r="AX1058" t="s">
        <v>134</v>
      </c>
      <c r="AY1058" t="s">
        <v>134</v>
      </c>
      <c r="AZ1058"/>
      <c r="BA1058">
        <f>VLOOKUP(A1058,[1]ورقة2!A$3:X$1501,22,0)</f>
        <v>0</v>
      </c>
      <c r="BB1058" s="232"/>
      <c r="BC1058"/>
      <c r="BD1058"/>
    </row>
    <row r="1059" spans="1:59" x14ac:dyDescent="0.25">
      <c r="A1059">
        <v>337124</v>
      </c>
      <c r="B1059" s="125" t="s">
        <v>199</v>
      </c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 t="s">
        <v>134</v>
      </c>
      <c r="AQ1059"/>
      <c r="AR1059"/>
      <c r="AS1059"/>
      <c r="AT1059"/>
      <c r="AU1059"/>
      <c r="AV1059"/>
      <c r="AW1059"/>
      <c r="AX1059"/>
      <c r="AY1059"/>
      <c r="AZ1059"/>
      <c r="BA1059">
        <f>VLOOKUP(A1059,[1]ورقة2!A$3:X$1501,22,0)</f>
        <v>0</v>
      </c>
      <c r="BB1059" s="232"/>
      <c r="BC1059"/>
      <c r="BD1059"/>
    </row>
    <row r="1060" spans="1:59" x14ac:dyDescent="0.25">
      <c r="A1060">
        <v>337125</v>
      </c>
      <c r="B1060" s="125" t="s">
        <v>199</v>
      </c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 t="s">
        <v>134</v>
      </c>
      <c r="AQ1060"/>
      <c r="AR1060"/>
      <c r="AS1060"/>
      <c r="AT1060"/>
      <c r="AU1060"/>
      <c r="AV1060"/>
      <c r="AW1060"/>
      <c r="AX1060"/>
      <c r="AY1060"/>
      <c r="AZ1060"/>
      <c r="BA1060">
        <f>VLOOKUP(A1060,[1]ورقة2!A$3:X$1501,22,0)</f>
        <v>0</v>
      </c>
      <c r="BB1060" s="232"/>
      <c r="BC1060"/>
      <c r="BD1060"/>
    </row>
    <row r="1061" spans="1:59" x14ac:dyDescent="0.25">
      <c r="A1061">
        <v>337127</v>
      </c>
      <c r="B1061" s="125" t="s">
        <v>199</v>
      </c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 t="s">
        <v>200</v>
      </c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>
        <f>VLOOKUP(A1061,[1]ورقة2!A$3:X$1501,22,0)</f>
        <v>0</v>
      </c>
      <c r="BB1061" s="232"/>
      <c r="BC1061"/>
      <c r="BD1061"/>
    </row>
    <row r="1062" spans="1:59" x14ac:dyDescent="0.25">
      <c r="A1062">
        <v>337128</v>
      </c>
      <c r="B1062" s="125" t="s">
        <v>199</v>
      </c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 t="s">
        <v>134</v>
      </c>
      <c r="AQ1062" t="s">
        <v>134</v>
      </c>
      <c r="AR1062"/>
      <c r="AS1062"/>
      <c r="AT1062"/>
      <c r="AU1062"/>
      <c r="AV1062"/>
      <c r="AW1062"/>
      <c r="AX1062"/>
      <c r="AY1062"/>
      <c r="AZ1062"/>
      <c r="BA1062">
        <f>VLOOKUP(A1062,[1]ورقة2!A$3:X$1501,22,0)</f>
        <v>0</v>
      </c>
      <c r="BB1062" s="232"/>
      <c r="BC1062"/>
      <c r="BD1062"/>
    </row>
    <row r="1063" spans="1:59" x14ac:dyDescent="0.25">
      <c r="A1063">
        <v>337142</v>
      </c>
      <c r="B1063" s="125" t="s">
        <v>199</v>
      </c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 t="s">
        <v>133</v>
      </c>
      <c r="AH1063"/>
      <c r="AI1063"/>
      <c r="AJ1063"/>
      <c r="AK1063"/>
      <c r="AL1063"/>
      <c r="AM1063" t="s">
        <v>133</v>
      </c>
      <c r="AN1063"/>
      <c r="AO1063"/>
      <c r="AP1063"/>
      <c r="AQ1063" t="s">
        <v>133</v>
      </c>
      <c r="AR1063"/>
      <c r="AS1063"/>
      <c r="AT1063"/>
      <c r="AU1063"/>
      <c r="AV1063"/>
      <c r="AW1063"/>
      <c r="AX1063"/>
      <c r="AY1063" t="s">
        <v>134</v>
      </c>
      <c r="AZ1063"/>
      <c r="BA1063">
        <f>VLOOKUP(A1063,[1]ورقة2!A$3:X$1501,22,0)</f>
        <v>0</v>
      </c>
      <c r="BB1063" s="232"/>
      <c r="BC1063"/>
      <c r="BD1063"/>
    </row>
    <row r="1064" spans="1:59" x14ac:dyDescent="0.25">
      <c r="A1064">
        <v>337146</v>
      </c>
      <c r="B1064" s="125" t="s">
        <v>199</v>
      </c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 t="s">
        <v>134</v>
      </c>
      <c r="AR1064"/>
      <c r="AS1064"/>
      <c r="AT1064"/>
      <c r="AU1064"/>
      <c r="AV1064"/>
      <c r="AW1064"/>
      <c r="AX1064"/>
      <c r="AY1064"/>
      <c r="AZ1064"/>
      <c r="BA1064">
        <f>VLOOKUP(A1064,[1]ورقة2!A$3:X$1501,22,0)</f>
        <v>0</v>
      </c>
      <c r="BB1064" s="232"/>
      <c r="BC1064"/>
      <c r="BD1064"/>
    </row>
    <row r="1065" spans="1:59" x14ac:dyDescent="0.25">
      <c r="A1065" s="262">
        <v>337165</v>
      </c>
      <c r="B1065" s="125" t="s">
        <v>199</v>
      </c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 t="s">
        <v>133</v>
      </c>
      <c r="AQ1065" t="s">
        <v>133</v>
      </c>
      <c r="AR1065"/>
      <c r="AS1065"/>
      <c r="AT1065"/>
      <c r="AU1065"/>
      <c r="AV1065"/>
      <c r="AW1065"/>
      <c r="AX1065"/>
      <c r="AY1065"/>
      <c r="AZ1065"/>
      <c r="BA1065">
        <f>VLOOKUP(A1065,[1]ورقة2!A$3:X$1501,22,0)</f>
        <v>0</v>
      </c>
      <c r="BB1065" s="232"/>
    </row>
    <row r="1066" spans="1:59" x14ac:dyDescent="0.25">
      <c r="A1066" s="262">
        <v>337172</v>
      </c>
      <c r="B1066" s="125" t="s">
        <v>199</v>
      </c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 t="s">
        <v>200</v>
      </c>
      <c r="AD1066"/>
      <c r="AE1066"/>
      <c r="AF1066"/>
      <c r="AG1066"/>
      <c r="AH1066"/>
      <c r="AI1066"/>
      <c r="AJ1066"/>
      <c r="AK1066" t="s">
        <v>200</v>
      </c>
      <c r="AL1066"/>
      <c r="AM1066"/>
      <c r="AN1066"/>
      <c r="AO1066" t="s">
        <v>200</v>
      </c>
      <c r="AP1066"/>
      <c r="AQ1066"/>
      <c r="AR1066" t="s">
        <v>200</v>
      </c>
      <c r="AS1066"/>
      <c r="AT1066"/>
      <c r="AU1066"/>
      <c r="AV1066"/>
      <c r="AW1066"/>
      <c r="AX1066" t="s">
        <v>200</v>
      </c>
      <c r="AY1066" t="s">
        <v>200</v>
      </c>
      <c r="AZ1066"/>
      <c r="BA1066" t="str">
        <f>VLOOKUP(A1066,[1]ورقة2!A$3:X$1501,22,0)</f>
        <v>مستنفذ فصل أول 2022-2023</v>
      </c>
      <c r="BB1066" s="240"/>
      <c r="BC1066" s="240"/>
      <c r="BD1066" s="240"/>
      <c r="BE1066" s="240"/>
      <c r="BF1066" s="240"/>
      <c r="BG1066" s="240"/>
    </row>
    <row r="1067" spans="1:59" x14ac:dyDescent="0.25">
      <c r="A1067">
        <v>337214</v>
      </c>
      <c r="B1067" s="125" t="s">
        <v>199</v>
      </c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 t="s">
        <v>200</v>
      </c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 t="s">
        <v>200</v>
      </c>
      <c r="AU1067"/>
      <c r="AV1067"/>
      <c r="AW1067" t="s">
        <v>200</v>
      </c>
      <c r="AX1067" t="s">
        <v>200</v>
      </c>
      <c r="AY1067" t="s">
        <v>200</v>
      </c>
      <c r="AZ1067" t="s">
        <v>200</v>
      </c>
      <c r="BA1067">
        <f>VLOOKUP(A1067,[1]ورقة2!A$3:X$1501,22,0)</f>
        <v>0</v>
      </c>
      <c r="BB1067" s="232"/>
      <c r="BC1067"/>
      <c r="BD1067"/>
    </row>
    <row r="1068" spans="1:59" x14ac:dyDescent="0.25">
      <c r="A1068">
        <v>337219</v>
      </c>
      <c r="B1068" s="125" t="s">
        <v>199</v>
      </c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 t="s">
        <v>134</v>
      </c>
      <c r="X1068"/>
      <c r="Y1068"/>
      <c r="Z1068"/>
      <c r="AA1068"/>
      <c r="AB1068"/>
      <c r="AC1068"/>
      <c r="AD1068"/>
      <c r="AE1068"/>
      <c r="AF1068"/>
      <c r="AG1068" t="s">
        <v>134</v>
      </c>
      <c r="AH1068"/>
      <c r="AI1068"/>
      <c r="AJ1068"/>
      <c r="AK1068"/>
      <c r="AL1068"/>
      <c r="AM1068"/>
      <c r="AN1068"/>
      <c r="AO1068" t="s">
        <v>134</v>
      </c>
      <c r="AP1068"/>
      <c r="AQ1068"/>
      <c r="AR1068"/>
      <c r="AS1068"/>
      <c r="AT1068" t="s">
        <v>134</v>
      </c>
      <c r="AU1068"/>
      <c r="AV1068"/>
      <c r="AW1068"/>
      <c r="AX1068"/>
      <c r="AY1068"/>
      <c r="AZ1068"/>
      <c r="BA1068">
        <f>VLOOKUP(A1068,[1]ورقة2!A$3:X$1501,22,0)</f>
        <v>0</v>
      </c>
      <c r="BB1068" s="240"/>
      <c r="BC1068" s="240"/>
      <c r="BD1068" s="240"/>
      <c r="BE1068" s="240"/>
      <c r="BF1068" s="240"/>
      <c r="BG1068" s="240"/>
    </row>
    <row r="1069" spans="1:59" x14ac:dyDescent="0.25">
      <c r="A1069">
        <v>337249</v>
      </c>
      <c r="B1069" s="125" t="s">
        <v>199</v>
      </c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 t="s">
        <v>134</v>
      </c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 t="s">
        <v>134</v>
      </c>
      <c r="AG1069" t="s">
        <v>134</v>
      </c>
      <c r="AH1069"/>
      <c r="AI1069"/>
      <c r="AJ1069"/>
      <c r="AK1069"/>
      <c r="AL1069"/>
      <c r="AM1069"/>
      <c r="AN1069" t="s">
        <v>133</v>
      </c>
      <c r="AO1069"/>
      <c r="AP1069"/>
      <c r="AQ1069" t="s">
        <v>134</v>
      </c>
      <c r="AR1069"/>
      <c r="AS1069"/>
      <c r="AT1069"/>
      <c r="AU1069"/>
      <c r="AV1069" t="s">
        <v>134</v>
      </c>
      <c r="AW1069"/>
      <c r="AX1069"/>
      <c r="AY1069" t="s">
        <v>134</v>
      </c>
      <c r="AZ1069"/>
      <c r="BA1069">
        <f>VLOOKUP(A1069,[1]ورقة2!A$3:X$1501,22,0)</f>
        <v>0</v>
      </c>
      <c r="BB1069" s="232"/>
      <c r="BC1069"/>
      <c r="BD1069"/>
    </row>
    <row r="1070" spans="1:59" x14ac:dyDescent="0.25">
      <c r="A1070">
        <v>337258</v>
      </c>
      <c r="B1070" s="125" t="s">
        <v>199</v>
      </c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 t="s">
        <v>200</v>
      </c>
      <c r="AN1070"/>
      <c r="AO1070"/>
      <c r="AP1070"/>
      <c r="AQ1070"/>
      <c r="AR1070"/>
      <c r="AS1070"/>
      <c r="AT1070"/>
      <c r="AU1070"/>
      <c r="AV1070"/>
      <c r="AW1070"/>
      <c r="AX1070"/>
      <c r="AY1070" t="s">
        <v>200</v>
      </c>
      <c r="AZ1070"/>
      <c r="BA1070" t="str">
        <f>VLOOKUP(A1070,[1]ورقة2!A$3:X$1501,22,0)</f>
        <v>مستنفذ بنتيجة الفصل الثاني للعام 2021-2022</v>
      </c>
      <c r="BB1070" s="232"/>
      <c r="BC1070"/>
      <c r="BD1070"/>
    </row>
    <row r="1071" spans="1:59" x14ac:dyDescent="0.25">
      <c r="A1071">
        <v>337266</v>
      </c>
      <c r="B1071" s="125" t="s">
        <v>199</v>
      </c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 t="s">
        <v>131</v>
      </c>
      <c r="AM1071"/>
      <c r="AN1071"/>
      <c r="AO1071"/>
      <c r="AP1071"/>
      <c r="AQ1071" t="s">
        <v>134</v>
      </c>
      <c r="AR1071"/>
      <c r="AS1071"/>
      <c r="AT1071"/>
      <c r="AU1071"/>
      <c r="AV1071"/>
      <c r="AW1071"/>
      <c r="AX1071"/>
      <c r="AY1071" t="s">
        <v>134</v>
      </c>
      <c r="AZ1071"/>
      <c r="BA1071">
        <f>VLOOKUP(A1071,[1]ورقة2!A$3:X$1501,22,0)</f>
        <v>0</v>
      </c>
      <c r="BB1071" s="232"/>
      <c r="BC1071"/>
      <c r="BD1071"/>
    </row>
    <row r="1072" spans="1:59" x14ac:dyDescent="0.25">
      <c r="A1072">
        <v>337268</v>
      </c>
      <c r="B1072" s="125" t="s">
        <v>199</v>
      </c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 t="s">
        <v>134</v>
      </c>
      <c r="AK1072"/>
      <c r="AL1072"/>
      <c r="AM1072"/>
      <c r="AN1072"/>
      <c r="AO1072"/>
      <c r="AP1072"/>
      <c r="AQ1072"/>
      <c r="AR1072" t="s">
        <v>134</v>
      </c>
      <c r="AS1072"/>
      <c r="AT1072"/>
      <c r="AU1072"/>
      <c r="AV1072" t="s">
        <v>134</v>
      </c>
      <c r="AW1072"/>
      <c r="AX1072"/>
      <c r="AY1072"/>
      <c r="AZ1072" t="s">
        <v>134</v>
      </c>
      <c r="BA1072">
        <f>VLOOKUP(A1072,[1]ورقة2!A$3:X$1501,22,0)</f>
        <v>0</v>
      </c>
      <c r="BB1072" s="232"/>
      <c r="BC1072"/>
      <c r="BD1072"/>
    </row>
    <row r="1073" spans="1:56" x14ac:dyDescent="0.25">
      <c r="A1073">
        <v>337286</v>
      </c>
      <c r="B1073" s="125" t="s">
        <v>199</v>
      </c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 t="s">
        <v>133</v>
      </c>
      <c r="AI1073"/>
      <c r="AJ1073"/>
      <c r="AK1073"/>
      <c r="AL1073"/>
      <c r="AM1073"/>
      <c r="AN1073"/>
      <c r="AO1073"/>
      <c r="AP1073"/>
      <c r="AQ1073" t="s">
        <v>133</v>
      </c>
      <c r="AR1073"/>
      <c r="AS1073"/>
      <c r="AT1073"/>
      <c r="AU1073"/>
      <c r="AV1073"/>
      <c r="AW1073"/>
      <c r="AX1073" t="s">
        <v>133</v>
      </c>
      <c r="AY1073"/>
      <c r="AZ1073"/>
      <c r="BA1073">
        <f>VLOOKUP(A1073,[1]ورقة2!A$3:X$1501,22,0)</f>
        <v>0</v>
      </c>
      <c r="BB1073" s="232"/>
      <c r="BC1073"/>
      <c r="BD1073"/>
    </row>
    <row r="1074" spans="1:56" x14ac:dyDescent="0.25">
      <c r="A1074">
        <v>337313</v>
      </c>
      <c r="B1074" s="125" t="s">
        <v>199</v>
      </c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 t="s">
        <v>134</v>
      </c>
      <c r="AQ1074"/>
      <c r="AR1074"/>
      <c r="AS1074"/>
      <c r="AT1074"/>
      <c r="AU1074"/>
      <c r="AV1074"/>
      <c r="AW1074"/>
      <c r="AX1074"/>
      <c r="AY1074"/>
      <c r="AZ1074"/>
      <c r="BA1074">
        <f>VLOOKUP(A1074,[1]ورقة2!A$3:X$1501,22,0)</f>
        <v>0</v>
      </c>
      <c r="BB1074" s="232"/>
      <c r="BC1074"/>
      <c r="BD1074"/>
    </row>
    <row r="1075" spans="1:56" x14ac:dyDescent="0.25">
      <c r="A1075">
        <v>337318</v>
      </c>
      <c r="B1075" s="125" t="s">
        <v>199</v>
      </c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 t="s">
        <v>134</v>
      </c>
      <c r="AR1075"/>
      <c r="AS1075"/>
      <c r="AT1075"/>
      <c r="AU1075"/>
      <c r="AV1075"/>
      <c r="AW1075"/>
      <c r="AX1075"/>
      <c r="AY1075"/>
      <c r="AZ1075"/>
      <c r="BA1075">
        <f>VLOOKUP(A1075,[1]ورقة2!A$3:X$1501,22,0)</f>
        <v>0</v>
      </c>
      <c r="BB1075" s="232"/>
      <c r="BC1075"/>
      <c r="BD1075"/>
    </row>
    <row r="1076" spans="1:56" x14ac:dyDescent="0.25">
      <c r="A1076">
        <v>337320</v>
      </c>
      <c r="B1076" s="125" t="s">
        <v>199</v>
      </c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 t="s">
        <v>134</v>
      </c>
      <c r="AQ1076"/>
      <c r="AR1076"/>
      <c r="AS1076"/>
      <c r="AT1076"/>
      <c r="AU1076"/>
      <c r="AV1076"/>
      <c r="AW1076"/>
      <c r="AX1076"/>
      <c r="AY1076"/>
      <c r="AZ1076"/>
      <c r="BA1076">
        <f>VLOOKUP(A1076,[1]ورقة2!A$3:X$1501,22,0)</f>
        <v>0</v>
      </c>
      <c r="BB1076" s="232"/>
      <c r="BC1076"/>
      <c r="BD1076"/>
    </row>
    <row r="1077" spans="1:56" x14ac:dyDescent="0.25">
      <c r="A1077">
        <v>337365</v>
      </c>
      <c r="B1077" s="125" t="s">
        <v>199</v>
      </c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 t="s">
        <v>134</v>
      </c>
      <c r="AJ1077"/>
      <c r="AK1077"/>
      <c r="AL1077"/>
      <c r="AM1077" t="s">
        <v>134</v>
      </c>
      <c r="AN1077"/>
      <c r="AO1077" t="s">
        <v>133</v>
      </c>
      <c r="AP1077"/>
      <c r="AQ1077" t="s">
        <v>134</v>
      </c>
      <c r="AR1077"/>
      <c r="AS1077"/>
      <c r="AT1077" t="s">
        <v>133</v>
      </c>
      <c r="AU1077" t="s">
        <v>134</v>
      </c>
      <c r="AV1077" t="s">
        <v>133</v>
      </c>
      <c r="AW1077"/>
      <c r="AX1077"/>
      <c r="AY1077"/>
      <c r="AZ1077" t="s">
        <v>133</v>
      </c>
      <c r="BA1077">
        <f>VLOOKUP(A1077,[1]ورقة2!A$3:X$1501,22,0)</f>
        <v>0</v>
      </c>
      <c r="BB1077" s="232"/>
      <c r="BC1077"/>
      <c r="BD1077"/>
    </row>
    <row r="1078" spans="1:56" x14ac:dyDescent="0.25">
      <c r="A1078">
        <v>337372</v>
      </c>
      <c r="B1078" s="125" t="s">
        <v>199</v>
      </c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 t="s">
        <v>134</v>
      </c>
      <c r="AJ1078"/>
      <c r="AK1078"/>
      <c r="AL1078" t="s">
        <v>134</v>
      </c>
      <c r="AM1078" t="s">
        <v>134</v>
      </c>
      <c r="AN1078"/>
      <c r="AO1078"/>
      <c r="AP1078"/>
      <c r="AQ1078" t="s">
        <v>133</v>
      </c>
      <c r="AR1078"/>
      <c r="AS1078" t="s">
        <v>133</v>
      </c>
      <c r="AT1078"/>
      <c r="AU1078"/>
      <c r="AV1078"/>
      <c r="AW1078" t="s">
        <v>133</v>
      </c>
      <c r="AX1078"/>
      <c r="AY1078" t="s">
        <v>133</v>
      </c>
      <c r="AZ1078"/>
      <c r="BA1078">
        <f>VLOOKUP(A1078,[1]ورقة2!A$3:X$1501,22,0)</f>
        <v>0</v>
      </c>
      <c r="BB1078" s="232"/>
      <c r="BC1078"/>
      <c r="BD1078"/>
    </row>
    <row r="1079" spans="1:56" x14ac:dyDescent="0.25">
      <c r="A1079">
        <v>337378</v>
      </c>
      <c r="B1079" s="125" t="s">
        <v>199</v>
      </c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 t="s">
        <v>131</v>
      </c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 t="s">
        <v>131</v>
      </c>
      <c r="AY1079" t="s">
        <v>131</v>
      </c>
      <c r="AZ1079"/>
      <c r="BA1079">
        <f>VLOOKUP(A1079,[1]ورقة2!A$3:X$1501,22,0)</f>
        <v>0</v>
      </c>
      <c r="BB1079" s="232"/>
      <c r="BC1079"/>
      <c r="BD1079"/>
    </row>
    <row r="1080" spans="1:56" x14ac:dyDescent="0.25">
      <c r="A1080" s="233">
        <v>337382</v>
      </c>
      <c r="B1080" s="125" t="s">
        <v>199</v>
      </c>
      <c r="C1080" s="233"/>
      <c r="D1080" s="233"/>
      <c r="E1080" s="233"/>
      <c r="F1080" s="233"/>
      <c r="G1080" s="233"/>
      <c r="H1080" s="233"/>
      <c r="I1080" s="233"/>
      <c r="J1080" s="233"/>
      <c r="K1080" s="233"/>
      <c r="L1080" s="233"/>
      <c r="M1080" s="233"/>
      <c r="N1080" s="233"/>
      <c r="O1080" s="233"/>
      <c r="P1080" s="233"/>
      <c r="Q1080" s="233"/>
      <c r="R1080" s="233"/>
      <c r="S1080" s="233"/>
      <c r="T1080" s="233"/>
      <c r="U1080" s="233"/>
      <c r="V1080" s="233"/>
      <c r="W1080" s="233"/>
      <c r="X1080" s="233"/>
      <c r="Y1080" s="233"/>
      <c r="Z1080" s="233"/>
      <c r="AA1080" s="233"/>
      <c r="AB1080" s="233"/>
      <c r="AC1080" s="233"/>
      <c r="AD1080" s="233"/>
      <c r="AE1080" s="233"/>
      <c r="AF1080" s="233"/>
      <c r="AG1080" s="233"/>
      <c r="AH1080" s="233"/>
      <c r="AI1080" s="233"/>
      <c r="AJ1080" s="233"/>
      <c r="AK1080" s="233"/>
      <c r="AL1080" s="233"/>
      <c r="AM1080" s="233"/>
      <c r="AN1080" s="233"/>
      <c r="AO1080" s="233"/>
      <c r="AP1080" s="233"/>
      <c r="AQ1080" s="233"/>
      <c r="AR1080" s="233"/>
      <c r="AS1080" s="233"/>
      <c r="AT1080" s="233"/>
      <c r="AU1080" s="233"/>
      <c r="AV1080" s="233"/>
      <c r="AW1080" s="233"/>
      <c r="AX1080" s="233"/>
      <c r="AY1080" s="233" t="s">
        <v>134</v>
      </c>
      <c r="AZ1080" s="233"/>
      <c r="BA1080">
        <f>VLOOKUP(A1080,[1]ورقة2!A$3:X$1501,22,0)</f>
        <v>0</v>
      </c>
      <c r="BB1080" s="232"/>
      <c r="BC1080"/>
      <c r="BD1080"/>
    </row>
    <row r="1081" spans="1:56" x14ac:dyDescent="0.25">
      <c r="A1081">
        <v>337392</v>
      </c>
      <c r="B1081" s="125" t="s">
        <v>199</v>
      </c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 t="s">
        <v>134</v>
      </c>
      <c r="AR1081"/>
      <c r="AS1081"/>
      <c r="AT1081"/>
      <c r="AU1081"/>
      <c r="AV1081"/>
      <c r="AW1081"/>
      <c r="AX1081"/>
      <c r="AY1081"/>
      <c r="AZ1081"/>
      <c r="BA1081">
        <f>VLOOKUP(A1081,[1]ورقة2!A$3:X$1501,22,0)</f>
        <v>0</v>
      </c>
      <c r="BB1081" s="232"/>
      <c r="BC1081"/>
      <c r="BD1081"/>
    </row>
    <row r="1082" spans="1:56" x14ac:dyDescent="0.25">
      <c r="A1082">
        <v>337410</v>
      </c>
      <c r="B1082" s="125" t="s">
        <v>199</v>
      </c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 t="s">
        <v>134</v>
      </c>
      <c r="AK1082"/>
      <c r="AL1082" t="s">
        <v>134</v>
      </c>
      <c r="AM1082"/>
      <c r="AN1082"/>
      <c r="AO1082"/>
      <c r="AP1082"/>
      <c r="AQ1082" t="s">
        <v>134</v>
      </c>
      <c r="AR1082"/>
      <c r="AS1082"/>
      <c r="AT1082" t="s">
        <v>134</v>
      </c>
      <c r="AU1082"/>
      <c r="AV1082" t="s">
        <v>134</v>
      </c>
      <c r="AW1082" t="s">
        <v>134</v>
      </c>
      <c r="AX1082"/>
      <c r="AY1082" t="s">
        <v>134</v>
      </c>
      <c r="AZ1082"/>
      <c r="BA1082">
        <f>VLOOKUP(A1082,[1]ورقة2!A$3:X$1501,22,0)</f>
        <v>0</v>
      </c>
      <c r="BB1082" s="232"/>
      <c r="BC1082"/>
      <c r="BD1082"/>
    </row>
    <row r="1083" spans="1:56" x14ac:dyDescent="0.25">
      <c r="A1083">
        <v>337412</v>
      </c>
      <c r="B1083" s="125" t="s">
        <v>199</v>
      </c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 t="s">
        <v>134</v>
      </c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 t="s">
        <v>133</v>
      </c>
      <c r="AH1083" t="s">
        <v>134</v>
      </c>
      <c r="AI1083"/>
      <c r="AJ1083"/>
      <c r="AK1083"/>
      <c r="AL1083"/>
      <c r="AM1083" t="s">
        <v>134</v>
      </c>
      <c r="AN1083"/>
      <c r="AO1083"/>
      <c r="AP1083"/>
      <c r="AQ1083" t="s">
        <v>133</v>
      </c>
      <c r="AR1083"/>
      <c r="AS1083"/>
      <c r="AT1083"/>
      <c r="AU1083"/>
      <c r="AV1083"/>
      <c r="AW1083"/>
      <c r="AX1083"/>
      <c r="AY1083"/>
      <c r="AZ1083"/>
      <c r="BA1083">
        <f>VLOOKUP(A1083,[1]ورقة2!A$3:X$1501,22,0)</f>
        <v>0</v>
      </c>
      <c r="BB1083" s="232"/>
      <c r="BC1083"/>
      <c r="BD1083"/>
    </row>
    <row r="1084" spans="1:56" x14ac:dyDescent="0.25">
      <c r="A1084">
        <v>337418</v>
      </c>
      <c r="B1084" s="125" t="s">
        <v>199</v>
      </c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 t="s">
        <v>134</v>
      </c>
      <c r="AQ1084" t="s">
        <v>131</v>
      </c>
      <c r="AR1084" t="s">
        <v>134</v>
      </c>
      <c r="AS1084"/>
      <c r="AT1084"/>
      <c r="AU1084"/>
      <c r="AV1084" t="s">
        <v>131</v>
      </c>
      <c r="AW1084" t="s">
        <v>131</v>
      </c>
      <c r="AX1084"/>
      <c r="AY1084" t="s">
        <v>134</v>
      </c>
      <c r="AZ1084" t="s">
        <v>133</v>
      </c>
      <c r="BA1084">
        <f>VLOOKUP(A1084,[1]ورقة2!A$3:X$1501,22,0)</f>
        <v>0</v>
      </c>
      <c r="BB1084" s="232"/>
      <c r="BC1084"/>
      <c r="BD1084"/>
    </row>
    <row r="1085" spans="1:56" x14ac:dyDescent="0.25">
      <c r="A1085" s="233">
        <v>337419</v>
      </c>
      <c r="B1085" s="125" t="s">
        <v>199</v>
      </c>
      <c r="C1085" s="233"/>
      <c r="D1085" s="233"/>
      <c r="E1085" s="233"/>
      <c r="F1085" s="233"/>
      <c r="G1085" s="233"/>
      <c r="H1085" s="233"/>
      <c r="I1085" s="233"/>
      <c r="J1085" s="233"/>
      <c r="K1085" s="233"/>
      <c r="L1085" s="233"/>
      <c r="M1085" s="233"/>
      <c r="N1085" s="233"/>
      <c r="O1085" s="233"/>
      <c r="P1085" s="233"/>
      <c r="Q1085" s="233"/>
      <c r="R1085" s="233"/>
      <c r="S1085" s="233"/>
      <c r="T1085" s="233"/>
      <c r="U1085" s="233"/>
      <c r="V1085" s="233"/>
      <c r="W1085" s="233"/>
      <c r="X1085" s="233"/>
      <c r="Y1085" s="233"/>
      <c r="Z1085" s="233"/>
      <c r="AA1085" s="233"/>
      <c r="AB1085" s="233"/>
      <c r="AC1085" s="233"/>
      <c r="AD1085" s="233"/>
      <c r="AE1085" s="233"/>
      <c r="AF1085" s="233"/>
      <c r="AG1085" s="233"/>
      <c r="AH1085" s="233"/>
      <c r="AI1085" s="233"/>
      <c r="AJ1085" s="233"/>
      <c r="AK1085" s="233"/>
      <c r="AL1085" s="233"/>
      <c r="AM1085" s="233"/>
      <c r="AN1085" s="233"/>
      <c r="AO1085" s="233"/>
      <c r="AP1085" s="233"/>
      <c r="AQ1085" s="233"/>
      <c r="AR1085" s="233"/>
      <c r="AS1085" s="233"/>
      <c r="AT1085" s="233"/>
      <c r="AU1085" s="233"/>
      <c r="AV1085" s="233"/>
      <c r="AW1085" s="233"/>
      <c r="AX1085" s="233"/>
      <c r="AY1085" s="233" t="s">
        <v>133</v>
      </c>
      <c r="AZ1085" s="233"/>
      <c r="BA1085">
        <f>VLOOKUP(A1085,[1]ورقة2!A$3:X$1501,22,0)</f>
        <v>0</v>
      </c>
      <c r="BB1085" s="232"/>
      <c r="BC1085"/>
      <c r="BD1085"/>
    </row>
    <row r="1086" spans="1:56" x14ac:dyDescent="0.25">
      <c r="A1086">
        <v>337435</v>
      </c>
      <c r="B1086" s="125" t="s">
        <v>199</v>
      </c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 t="s">
        <v>134</v>
      </c>
      <c r="AD1086"/>
      <c r="AE1086"/>
      <c r="AF1086"/>
      <c r="AG1086" t="s">
        <v>131</v>
      </c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 t="s">
        <v>131</v>
      </c>
      <c r="AV1086" t="s">
        <v>131</v>
      </c>
      <c r="AW1086" t="s">
        <v>131</v>
      </c>
      <c r="AX1086" t="s">
        <v>131</v>
      </c>
      <c r="AY1086" t="s">
        <v>131</v>
      </c>
      <c r="AZ1086"/>
      <c r="BA1086">
        <f>VLOOKUP(A1086,[1]ورقة2!A$3:X$1501,22,0)</f>
        <v>0</v>
      </c>
      <c r="BB1086" s="232"/>
      <c r="BC1086"/>
      <c r="BD1086"/>
    </row>
    <row r="1087" spans="1:56" x14ac:dyDescent="0.25">
      <c r="A1087">
        <v>337441</v>
      </c>
      <c r="B1087" s="125" t="s">
        <v>199</v>
      </c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 t="s">
        <v>134</v>
      </c>
      <c r="AN1087"/>
      <c r="AO1087"/>
      <c r="AP1087" t="s">
        <v>134</v>
      </c>
      <c r="AQ1087" t="s">
        <v>134</v>
      </c>
      <c r="AR1087"/>
      <c r="AS1087" t="s">
        <v>134</v>
      </c>
      <c r="AT1087"/>
      <c r="AU1087"/>
      <c r="AV1087"/>
      <c r="AW1087"/>
      <c r="AX1087"/>
      <c r="AY1087" t="s">
        <v>133</v>
      </c>
      <c r="AZ1087"/>
      <c r="BA1087">
        <f>VLOOKUP(A1087,[1]ورقة2!A$3:X$1501,22,0)</f>
        <v>0</v>
      </c>
      <c r="BB1087" s="232"/>
      <c r="BC1087"/>
      <c r="BD1087"/>
    </row>
    <row r="1088" spans="1:56" x14ac:dyDescent="0.25">
      <c r="A1088">
        <v>337450</v>
      </c>
      <c r="B1088" s="125" t="s">
        <v>199</v>
      </c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 t="s">
        <v>134</v>
      </c>
      <c r="AQ1088"/>
      <c r="AR1088"/>
      <c r="AS1088" t="s">
        <v>134</v>
      </c>
      <c r="AT1088"/>
      <c r="AU1088"/>
      <c r="AV1088"/>
      <c r="AW1088"/>
      <c r="AX1088"/>
      <c r="AY1088" t="s">
        <v>133</v>
      </c>
      <c r="AZ1088"/>
      <c r="BA1088">
        <f>VLOOKUP(A1088,[1]ورقة2!A$3:X$1501,22,0)</f>
        <v>0</v>
      </c>
      <c r="BB1088" s="232"/>
      <c r="BC1088"/>
      <c r="BD1088"/>
    </row>
    <row r="1089" spans="1:59" x14ac:dyDescent="0.25">
      <c r="A1089">
        <v>337483</v>
      </c>
      <c r="B1089" s="125" t="s">
        <v>199</v>
      </c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 t="s">
        <v>131</v>
      </c>
      <c r="AN1089"/>
      <c r="AO1089"/>
      <c r="AP1089"/>
      <c r="AQ1089"/>
      <c r="AR1089"/>
      <c r="AS1089"/>
      <c r="AT1089" t="s">
        <v>133</v>
      </c>
      <c r="AU1089" t="s">
        <v>131</v>
      </c>
      <c r="AV1089" t="s">
        <v>131</v>
      </c>
      <c r="AW1089" t="s">
        <v>131</v>
      </c>
      <c r="AX1089" t="s">
        <v>131</v>
      </c>
      <c r="AY1089" t="s">
        <v>131</v>
      </c>
      <c r="AZ1089" t="s">
        <v>131</v>
      </c>
      <c r="BA1089">
        <f>VLOOKUP(A1089,[1]ورقة2!A$3:X$1501,22,0)</f>
        <v>0</v>
      </c>
      <c r="BB1089" s="232"/>
      <c r="BC1089"/>
      <c r="BD1089"/>
    </row>
    <row r="1090" spans="1:59" x14ac:dyDescent="0.25">
      <c r="A1090">
        <v>337488</v>
      </c>
      <c r="B1090" s="125" t="s">
        <v>199</v>
      </c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 t="s">
        <v>131</v>
      </c>
      <c r="AQ1090" t="s">
        <v>134</v>
      </c>
      <c r="AR1090"/>
      <c r="AS1090"/>
      <c r="AT1090" t="s">
        <v>134</v>
      </c>
      <c r="AU1090"/>
      <c r="AV1090" t="s">
        <v>131</v>
      </c>
      <c r="AW1090" t="s">
        <v>131</v>
      </c>
      <c r="AX1090"/>
      <c r="AY1090"/>
      <c r="AZ1090"/>
      <c r="BA1090">
        <f>VLOOKUP(A1090,[1]ورقة2!A$3:X$1501,22,0)</f>
        <v>0</v>
      </c>
      <c r="BB1090" s="232"/>
      <c r="BC1090"/>
      <c r="BD1090"/>
    </row>
    <row r="1091" spans="1:59" x14ac:dyDescent="0.25">
      <c r="A1091">
        <v>337489</v>
      </c>
      <c r="B1091" s="125" t="s">
        <v>199</v>
      </c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 t="s">
        <v>134</v>
      </c>
      <c r="AI1091"/>
      <c r="AJ1091"/>
      <c r="AK1091"/>
      <c r="AL1091"/>
      <c r="AM1091"/>
      <c r="AN1091"/>
      <c r="AO1091"/>
      <c r="AP1091" t="s">
        <v>133</v>
      </c>
      <c r="AQ1091"/>
      <c r="AR1091"/>
      <c r="AS1091"/>
      <c r="AT1091"/>
      <c r="AU1091"/>
      <c r="AV1091"/>
      <c r="AW1091" t="s">
        <v>131</v>
      </c>
      <c r="AX1091"/>
      <c r="AY1091"/>
      <c r="AZ1091" t="s">
        <v>133</v>
      </c>
      <c r="BA1091">
        <f>VLOOKUP(A1091,[1]ورقة2!A$3:X$1501,22,0)</f>
        <v>0</v>
      </c>
      <c r="BB1091" s="240"/>
      <c r="BC1091" s="240"/>
      <c r="BD1091" s="240"/>
      <c r="BE1091" s="240"/>
      <c r="BF1091" s="240"/>
      <c r="BG1091" s="240"/>
    </row>
    <row r="1092" spans="1:59" x14ac:dyDescent="0.25">
      <c r="A1092" s="233">
        <v>337496</v>
      </c>
      <c r="B1092" s="125" t="s">
        <v>199</v>
      </c>
      <c r="C1092" s="233"/>
      <c r="D1092" s="233"/>
      <c r="E1092" s="233"/>
      <c r="F1092" s="233"/>
      <c r="G1092" s="233"/>
      <c r="H1092" s="233"/>
      <c r="I1092" s="233"/>
      <c r="J1092" s="233"/>
      <c r="K1092" s="233"/>
      <c r="L1092" s="233"/>
      <c r="M1092" s="233"/>
      <c r="N1092" s="233"/>
      <c r="O1092" s="233"/>
      <c r="P1092" s="233"/>
      <c r="Q1092" s="233"/>
      <c r="R1092" s="233"/>
      <c r="S1092" s="233"/>
      <c r="T1092" s="233"/>
      <c r="U1092" s="233"/>
      <c r="V1092" s="233"/>
      <c r="W1092" s="233"/>
      <c r="X1092" s="233"/>
      <c r="Y1092" s="233"/>
      <c r="Z1092" s="233"/>
      <c r="AA1092" s="233"/>
      <c r="AB1092" s="233"/>
      <c r="AC1092" s="233"/>
      <c r="AD1092" s="233"/>
      <c r="AE1092" s="233"/>
      <c r="AF1092" s="233"/>
      <c r="AG1092" s="233"/>
      <c r="AH1092" s="233"/>
      <c r="AI1092" s="233"/>
      <c r="AJ1092" s="233"/>
      <c r="AK1092" s="233"/>
      <c r="AL1092" s="233"/>
      <c r="AM1092" s="233"/>
      <c r="AN1092" s="233"/>
      <c r="AO1092" s="233"/>
      <c r="AP1092" s="233"/>
      <c r="AQ1092" s="233" t="s">
        <v>134</v>
      </c>
      <c r="AR1092" s="233"/>
      <c r="AS1092" s="233"/>
      <c r="AT1092" s="233"/>
      <c r="AU1092" s="233"/>
      <c r="AV1092" s="233" t="s">
        <v>134</v>
      </c>
      <c r="AW1092" s="233"/>
      <c r="AX1092" s="233"/>
      <c r="AY1092" s="233"/>
      <c r="AZ1092" s="233"/>
      <c r="BA1092">
        <f>VLOOKUP(A1092,[1]ورقة2!A$3:X$1501,22,0)</f>
        <v>0</v>
      </c>
      <c r="BB1092" s="232"/>
      <c r="BC1092"/>
      <c r="BD1092"/>
    </row>
    <row r="1093" spans="1:59" x14ac:dyDescent="0.25">
      <c r="A1093">
        <v>337567</v>
      </c>
      <c r="B1093" s="125" t="s">
        <v>199</v>
      </c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 t="s">
        <v>131</v>
      </c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 t="s">
        <v>131</v>
      </c>
      <c r="AW1093"/>
      <c r="AX1093"/>
      <c r="AY1093" t="s">
        <v>131</v>
      </c>
      <c r="AZ1093"/>
      <c r="BA1093">
        <f>VLOOKUP(A1093,[1]ورقة2!A$3:X$1501,22,0)</f>
        <v>0</v>
      </c>
      <c r="BB1093" s="232"/>
      <c r="BC1093"/>
      <c r="BD1093"/>
    </row>
    <row r="1094" spans="1:59" x14ac:dyDescent="0.25">
      <c r="A1094">
        <v>337575</v>
      </c>
      <c r="B1094" s="125" t="s">
        <v>199</v>
      </c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 t="s">
        <v>133</v>
      </c>
      <c r="AQ1094"/>
      <c r="AR1094"/>
      <c r="AS1094"/>
      <c r="AT1094"/>
      <c r="AU1094"/>
      <c r="AV1094"/>
      <c r="AW1094"/>
      <c r="AX1094" t="s">
        <v>133</v>
      </c>
      <c r="AY1094"/>
      <c r="AZ1094" t="s">
        <v>133</v>
      </c>
      <c r="BA1094">
        <f>VLOOKUP(A1094,[1]ورقة2!A$3:X$1501,22,0)</f>
        <v>0</v>
      </c>
      <c r="BB1094" s="232"/>
      <c r="BC1094"/>
      <c r="BD1094"/>
    </row>
    <row r="1095" spans="1:59" x14ac:dyDescent="0.25">
      <c r="A1095">
        <v>337579</v>
      </c>
      <c r="B1095" s="125" t="s">
        <v>199</v>
      </c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 t="s">
        <v>133</v>
      </c>
      <c r="AZ1095"/>
      <c r="BA1095">
        <f>VLOOKUP(A1095,[1]ورقة2!A$3:X$1501,22,0)</f>
        <v>0</v>
      </c>
      <c r="BB1095" s="232"/>
      <c r="BC1095"/>
      <c r="BD1095"/>
    </row>
    <row r="1096" spans="1:59" x14ac:dyDescent="0.25">
      <c r="A1096">
        <v>337588</v>
      </c>
      <c r="B1096" s="125" t="s">
        <v>199</v>
      </c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 t="s">
        <v>134</v>
      </c>
      <c r="AQ1096"/>
      <c r="AR1096"/>
      <c r="AS1096" t="s">
        <v>134</v>
      </c>
      <c r="AT1096"/>
      <c r="AU1096"/>
      <c r="AV1096"/>
      <c r="AW1096"/>
      <c r="AX1096"/>
      <c r="AY1096"/>
      <c r="AZ1096"/>
      <c r="BA1096">
        <f>VLOOKUP(A1096,[1]ورقة2!A$3:X$1501,22,0)</f>
        <v>0</v>
      </c>
      <c r="BB1096" s="232"/>
      <c r="BC1096"/>
      <c r="BD1096"/>
    </row>
    <row r="1097" spans="1:59" x14ac:dyDescent="0.25">
      <c r="A1097">
        <v>337592</v>
      </c>
      <c r="B1097" s="125" t="s">
        <v>199</v>
      </c>
      <c r="C1097"/>
      <c r="D1097"/>
      <c r="E1097"/>
      <c r="F1097"/>
      <c r="G1097"/>
      <c r="H1097"/>
      <c r="I1097"/>
      <c r="J1097"/>
      <c r="K1097" t="s">
        <v>133</v>
      </c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 t="s">
        <v>134</v>
      </c>
      <c r="AR1097"/>
      <c r="AS1097"/>
      <c r="AT1097"/>
      <c r="AU1097" t="s">
        <v>133</v>
      </c>
      <c r="AV1097"/>
      <c r="AW1097"/>
      <c r="AX1097" t="s">
        <v>133</v>
      </c>
      <c r="AY1097"/>
      <c r="AZ1097"/>
      <c r="BA1097">
        <f>VLOOKUP(A1097,[1]ورقة2!A$3:X$1501,22,0)</f>
        <v>0</v>
      </c>
      <c r="BB1097" s="240"/>
      <c r="BC1097" s="240"/>
      <c r="BD1097" s="240"/>
      <c r="BE1097" s="240"/>
      <c r="BF1097" s="240"/>
      <c r="BG1097" s="240"/>
    </row>
    <row r="1098" spans="1:59" x14ac:dyDescent="0.25">
      <c r="A1098">
        <v>337605</v>
      </c>
      <c r="B1098" s="125" t="s">
        <v>199</v>
      </c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 t="s">
        <v>134</v>
      </c>
      <c r="AL1098"/>
      <c r="AM1098" t="s">
        <v>131</v>
      </c>
      <c r="AN1098"/>
      <c r="AO1098"/>
      <c r="AP1098" t="s">
        <v>133</v>
      </c>
      <c r="AQ1098"/>
      <c r="AR1098"/>
      <c r="AS1098"/>
      <c r="AT1098"/>
      <c r="AU1098" t="s">
        <v>134</v>
      </c>
      <c r="AV1098"/>
      <c r="AW1098" t="s">
        <v>133</v>
      </c>
      <c r="AX1098" t="s">
        <v>133</v>
      </c>
      <c r="AY1098" t="s">
        <v>131</v>
      </c>
      <c r="AZ1098"/>
      <c r="BA1098">
        <f>VLOOKUP(A1098,[1]ورقة2!A$3:X$1501,22,0)</f>
        <v>0</v>
      </c>
      <c r="BB1098" s="232"/>
      <c r="BC1098"/>
      <c r="BD1098"/>
    </row>
    <row r="1099" spans="1:59" x14ac:dyDescent="0.25">
      <c r="A1099">
        <v>337610</v>
      </c>
      <c r="B1099" s="125" t="s">
        <v>199</v>
      </c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 t="s">
        <v>134</v>
      </c>
      <c r="AT1099"/>
      <c r="AU1099"/>
      <c r="AV1099"/>
      <c r="AW1099"/>
      <c r="AX1099"/>
      <c r="AY1099" t="s">
        <v>133</v>
      </c>
      <c r="AZ1099"/>
      <c r="BA1099">
        <f>VLOOKUP(A1099,[1]ورقة2!A$3:X$1501,22,0)</f>
        <v>0</v>
      </c>
      <c r="BB1099" s="232"/>
      <c r="BC1099"/>
      <c r="BD1099"/>
    </row>
    <row r="1100" spans="1:59" x14ac:dyDescent="0.25">
      <c r="A1100">
        <v>337662</v>
      </c>
      <c r="B1100" s="125" t="s">
        <v>199</v>
      </c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 t="s">
        <v>133</v>
      </c>
      <c r="X1100"/>
      <c r="Y1100"/>
      <c r="Z1100"/>
      <c r="AA1100"/>
      <c r="AB1100"/>
      <c r="AC1100" t="s">
        <v>133</v>
      </c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 t="s">
        <v>134</v>
      </c>
      <c r="AQ1100"/>
      <c r="AR1100"/>
      <c r="AS1100"/>
      <c r="AT1100"/>
      <c r="AU1100"/>
      <c r="AV1100"/>
      <c r="AW1100"/>
      <c r="AX1100"/>
      <c r="AY1100"/>
      <c r="AZ1100"/>
      <c r="BA1100">
        <f>VLOOKUP(A1100,[1]ورقة2!A$3:X$1501,22,0)</f>
        <v>0</v>
      </c>
      <c r="BB1100" s="232"/>
      <c r="BC1100"/>
      <c r="BD1100"/>
    </row>
    <row r="1101" spans="1:59" x14ac:dyDescent="0.25">
      <c r="A1101">
        <v>337695</v>
      </c>
      <c r="B1101" s="125" t="s">
        <v>199</v>
      </c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 t="s">
        <v>134</v>
      </c>
      <c r="AK1101"/>
      <c r="AL1101"/>
      <c r="AM1101"/>
      <c r="AN1101"/>
      <c r="AO1101"/>
      <c r="AP1101"/>
      <c r="AQ1101"/>
      <c r="AR1101"/>
      <c r="AS1101"/>
      <c r="AT1101" t="s">
        <v>134</v>
      </c>
      <c r="AU1101" t="s">
        <v>133</v>
      </c>
      <c r="AV1101" t="s">
        <v>131</v>
      </c>
      <c r="AW1101" t="s">
        <v>131</v>
      </c>
      <c r="AX1101"/>
      <c r="AY1101" t="s">
        <v>131</v>
      </c>
      <c r="AZ1101" t="s">
        <v>131</v>
      </c>
      <c r="BA1101">
        <f>VLOOKUP(A1101,[1]ورقة2!A$3:X$1501,22,0)</f>
        <v>0</v>
      </c>
      <c r="BB1101" s="232"/>
      <c r="BC1101"/>
      <c r="BD1101"/>
    </row>
    <row r="1102" spans="1:59" x14ac:dyDescent="0.25">
      <c r="A1102" s="233">
        <v>337719</v>
      </c>
      <c r="B1102" s="125" t="s">
        <v>199</v>
      </c>
      <c r="C1102" s="233"/>
      <c r="D1102" s="233"/>
      <c r="E1102" s="233"/>
      <c r="F1102" s="233"/>
      <c r="G1102" s="233"/>
      <c r="H1102" s="233"/>
      <c r="I1102" s="233" t="s">
        <v>133</v>
      </c>
      <c r="J1102" s="233"/>
      <c r="K1102" s="233"/>
      <c r="L1102" s="233"/>
      <c r="M1102" s="233"/>
      <c r="N1102" s="233" t="s">
        <v>131</v>
      </c>
      <c r="O1102" s="233"/>
      <c r="P1102" s="233"/>
      <c r="Q1102" s="233"/>
      <c r="R1102" s="233"/>
      <c r="S1102" s="233"/>
      <c r="T1102" s="233"/>
      <c r="U1102" s="233"/>
      <c r="V1102" s="233"/>
      <c r="W1102" s="233"/>
      <c r="X1102" s="233"/>
      <c r="Y1102" s="233"/>
      <c r="Z1102" s="233"/>
      <c r="AA1102" s="233"/>
      <c r="AB1102" s="233"/>
      <c r="AC1102" s="233"/>
      <c r="AD1102" s="233"/>
      <c r="AE1102" s="233"/>
      <c r="AF1102" s="233"/>
      <c r="AG1102" s="233"/>
      <c r="AH1102" s="233"/>
      <c r="AI1102" s="233"/>
      <c r="AJ1102" s="233"/>
      <c r="AK1102" s="233"/>
      <c r="AL1102" s="233"/>
      <c r="AM1102" s="233"/>
      <c r="AN1102" s="233" t="s">
        <v>133</v>
      </c>
      <c r="AO1102" s="233"/>
      <c r="AP1102" s="233" t="s">
        <v>134</v>
      </c>
      <c r="AQ1102" s="233"/>
      <c r="AR1102" s="233"/>
      <c r="AS1102" s="233"/>
      <c r="AT1102" s="233"/>
      <c r="AU1102" s="233"/>
      <c r="AV1102" s="233" t="s">
        <v>131</v>
      </c>
      <c r="AW1102" s="233"/>
      <c r="AX1102" s="233" t="s">
        <v>133</v>
      </c>
      <c r="AY1102" s="233"/>
      <c r="AZ1102" s="233"/>
      <c r="BA1102">
        <f>VLOOKUP(A1102,[1]ورقة2!A$3:X$1501,22,0)</f>
        <v>0</v>
      </c>
      <c r="BB1102" s="232"/>
      <c r="BC1102"/>
      <c r="BD1102"/>
    </row>
    <row r="1103" spans="1:59" x14ac:dyDescent="0.25">
      <c r="A1103">
        <v>337722</v>
      </c>
      <c r="B1103" s="125" t="s">
        <v>199</v>
      </c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 t="s">
        <v>134</v>
      </c>
      <c r="AQ1103"/>
      <c r="AR1103"/>
      <c r="AS1103"/>
      <c r="AT1103"/>
      <c r="AU1103" t="s">
        <v>133</v>
      </c>
      <c r="AV1103"/>
      <c r="AW1103"/>
      <c r="AX1103"/>
      <c r="AY1103"/>
      <c r="AZ1103"/>
      <c r="BA1103">
        <f>VLOOKUP(A1103,[1]ورقة2!A$3:X$1501,22,0)</f>
        <v>0</v>
      </c>
      <c r="BB1103" s="232"/>
      <c r="BC1103"/>
      <c r="BD1103"/>
    </row>
    <row r="1104" spans="1:59" x14ac:dyDescent="0.25">
      <c r="A1104">
        <v>337753</v>
      </c>
      <c r="B1104" s="125" t="s">
        <v>199</v>
      </c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 t="s">
        <v>134</v>
      </c>
      <c r="AN1104"/>
      <c r="AO1104" t="s">
        <v>133</v>
      </c>
      <c r="AP1104" t="s">
        <v>133</v>
      </c>
      <c r="AQ1104" t="s">
        <v>133</v>
      </c>
      <c r="AR1104"/>
      <c r="AS1104" t="s">
        <v>134</v>
      </c>
      <c r="AT1104"/>
      <c r="AU1104"/>
      <c r="AV1104"/>
      <c r="AW1104" t="s">
        <v>133</v>
      </c>
      <c r="AX1104"/>
      <c r="AY1104"/>
      <c r="AZ1104" t="s">
        <v>133</v>
      </c>
      <c r="BA1104">
        <f>VLOOKUP(A1104,[1]ورقة2!A$3:X$1501,22,0)</f>
        <v>0</v>
      </c>
      <c r="BB1104" s="232"/>
      <c r="BC1104"/>
      <c r="BD1104"/>
    </row>
    <row r="1105" spans="1:59" x14ac:dyDescent="0.25">
      <c r="A1105">
        <v>337762</v>
      </c>
      <c r="B1105" s="125" t="s">
        <v>199</v>
      </c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 t="s">
        <v>134</v>
      </c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 t="s">
        <v>133</v>
      </c>
      <c r="AW1105"/>
      <c r="AX1105"/>
      <c r="AY1105" t="s">
        <v>133</v>
      </c>
      <c r="AZ1105"/>
      <c r="BA1105">
        <f>VLOOKUP(A1105,[1]ورقة2!A$3:X$1501,22,0)</f>
        <v>0</v>
      </c>
      <c r="BB1105" s="232"/>
      <c r="BC1105"/>
      <c r="BD1105"/>
    </row>
    <row r="1106" spans="1:59" x14ac:dyDescent="0.25">
      <c r="A1106">
        <v>337766</v>
      </c>
      <c r="B1106" s="125" t="s">
        <v>199</v>
      </c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 t="s">
        <v>133</v>
      </c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>
        <f>VLOOKUP(A1106,[1]ورقة2!A$3:X$1501,22,0)</f>
        <v>0</v>
      </c>
      <c r="BB1106" s="232"/>
      <c r="BC1106"/>
      <c r="BD1106"/>
    </row>
    <row r="1107" spans="1:59" x14ac:dyDescent="0.25">
      <c r="A1107">
        <v>337778</v>
      </c>
      <c r="B1107" s="125" t="s">
        <v>199</v>
      </c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 t="s">
        <v>134</v>
      </c>
      <c r="AP1107"/>
      <c r="AQ1107"/>
      <c r="AR1107"/>
      <c r="AS1107"/>
      <c r="AT1107"/>
      <c r="AU1107"/>
      <c r="AV1107"/>
      <c r="AW1107"/>
      <c r="AX1107"/>
      <c r="AY1107"/>
      <c r="AZ1107"/>
      <c r="BA1107">
        <f>VLOOKUP(A1107,[1]ورقة2!A$3:X$1501,22,0)</f>
        <v>0</v>
      </c>
      <c r="BB1107" s="232"/>
      <c r="BC1107"/>
      <c r="BD1107"/>
    </row>
    <row r="1108" spans="1:59" x14ac:dyDescent="0.25">
      <c r="A1108">
        <v>337781</v>
      </c>
      <c r="B1108" s="125" t="s">
        <v>199</v>
      </c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 t="s">
        <v>134</v>
      </c>
      <c r="AQ1108"/>
      <c r="AR1108"/>
      <c r="AS1108"/>
      <c r="AT1108"/>
      <c r="AU1108"/>
      <c r="AV1108"/>
      <c r="AW1108"/>
      <c r="AX1108"/>
      <c r="AY1108"/>
      <c r="AZ1108"/>
      <c r="BA1108">
        <f>VLOOKUP(A1108,[1]ورقة2!A$3:X$1501,22,0)</f>
        <v>0</v>
      </c>
      <c r="BB1108" s="240"/>
      <c r="BC1108" s="240"/>
      <c r="BD1108" s="240"/>
      <c r="BE1108" s="240"/>
      <c r="BF1108" s="240"/>
      <c r="BG1108" s="240"/>
    </row>
    <row r="1109" spans="1:59" x14ac:dyDescent="0.25">
      <c r="A1109">
        <v>337827</v>
      </c>
      <c r="B1109" s="125" t="s">
        <v>199</v>
      </c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 t="s">
        <v>134</v>
      </c>
      <c r="AZ1109"/>
      <c r="BA1109">
        <f>VLOOKUP(A1109,[1]ورقة2!A$3:X$1501,22,0)</f>
        <v>0</v>
      </c>
      <c r="BB1109" s="232"/>
      <c r="BC1109"/>
      <c r="BD1109"/>
    </row>
    <row r="1110" spans="1:59" x14ac:dyDescent="0.25">
      <c r="A1110">
        <v>337828</v>
      </c>
      <c r="B1110" s="125" t="s">
        <v>199</v>
      </c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 t="s">
        <v>131</v>
      </c>
      <c r="AJ1110"/>
      <c r="AK1110"/>
      <c r="AL1110"/>
      <c r="AM1110"/>
      <c r="AN1110"/>
      <c r="AO1110" t="s">
        <v>134</v>
      </c>
      <c r="AP1110" t="s">
        <v>133</v>
      </c>
      <c r="AQ1110"/>
      <c r="AR1110"/>
      <c r="AS1110"/>
      <c r="AT1110"/>
      <c r="AU1110" t="s">
        <v>133</v>
      </c>
      <c r="AV1110"/>
      <c r="AW1110"/>
      <c r="AX1110" t="s">
        <v>133</v>
      </c>
      <c r="AY1110"/>
      <c r="AZ1110" t="s">
        <v>131</v>
      </c>
      <c r="BA1110">
        <f>VLOOKUP(A1110,[1]ورقة2!A$3:X$1501,22,0)</f>
        <v>0</v>
      </c>
      <c r="BB1110" s="240"/>
      <c r="BC1110" s="240"/>
      <c r="BD1110" s="240"/>
      <c r="BE1110" s="240"/>
      <c r="BF1110" s="240"/>
      <c r="BG1110" s="240"/>
    </row>
    <row r="1111" spans="1:59" x14ac:dyDescent="0.25">
      <c r="A1111" s="233">
        <v>337881</v>
      </c>
      <c r="B1111" s="125" t="s">
        <v>199</v>
      </c>
      <c r="C1111" s="233"/>
      <c r="D1111" s="233"/>
      <c r="E1111" s="233"/>
      <c r="F1111" s="233"/>
      <c r="G1111" s="233"/>
      <c r="H1111" s="233" t="s">
        <v>134</v>
      </c>
      <c r="I1111" s="233"/>
      <c r="J1111" s="233"/>
      <c r="K1111" s="233"/>
      <c r="L1111" s="233"/>
      <c r="M1111" s="233"/>
      <c r="N1111" s="233"/>
      <c r="O1111" s="233"/>
      <c r="P1111" s="233"/>
      <c r="Q1111" s="233"/>
      <c r="R1111" s="233"/>
      <c r="S1111" s="233"/>
      <c r="T1111" s="233"/>
      <c r="U1111" s="233"/>
      <c r="V1111" s="233"/>
      <c r="W1111" s="233"/>
      <c r="X1111" s="233"/>
      <c r="Y1111" s="233"/>
      <c r="Z1111" s="233"/>
      <c r="AA1111" s="233"/>
      <c r="AB1111" s="233"/>
      <c r="AC1111" s="233"/>
      <c r="AD1111" s="233"/>
      <c r="AE1111" s="233"/>
      <c r="AF1111" s="233"/>
      <c r="AG1111" s="233"/>
      <c r="AH1111" s="233"/>
      <c r="AI1111" s="233"/>
      <c r="AJ1111" s="233"/>
      <c r="AK1111" s="233"/>
      <c r="AL1111" s="233"/>
      <c r="AM1111" s="233"/>
      <c r="AN1111" s="233"/>
      <c r="AO1111" s="233"/>
      <c r="AP1111" s="233"/>
      <c r="AQ1111" s="233"/>
      <c r="AR1111" s="233"/>
      <c r="AS1111" s="233"/>
      <c r="AT1111" s="233"/>
      <c r="AU1111" s="233"/>
      <c r="AV1111" s="233" t="s">
        <v>134</v>
      </c>
      <c r="AW1111" s="233"/>
      <c r="AX1111" s="233"/>
      <c r="AY1111" s="233" t="s">
        <v>134</v>
      </c>
      <c r="AZ1111" s="233"/>
      <c r="BA1111">
        <f>VLOOKUP(A1111,[1]ورقة2!A$3:X$1501,22,0)</f>
        <v>0</v>
      </c>
      <c r="BB1111" s="232"/>
      <c r="BC1111"/>
      <c r="BD1111"/>
    </row>
    <row r="1112" spans="1:59" x14ac:dyDescent="0.25">
      <c r="A1112">
        <v>337885</v>
      </c>
      <c r="B1112" s="125" t="s">
        <v>199</v>
      </c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 t="s">
        <v>133</v>
      </c>
      <c r="AR1112"/>
      <c r="AS1112"/>
      <c r="AT1112"/>
      <c r="AU1112"/>
      <c r="AV1112"/>
      <c r="AW1112"/>
      <c r="AX1112"/>
      <c r="AY1112"/>
      <c r="AZ1112"/>
      <c r="BA1112">
        <f>VLOOKUP(A1112,[1]ورقة2!A$3:X$1501,22,0)</f>
        <v>0</v>
      </c>
      <c r="BB1112" s="232"/>
      <c r="BC1112"/>
      <c r="BD1112"/>
    </row>
    <row r="1113" spans="1:59" x14ac:dyDescent="0.25">
      <c r="A1113" s="233">
        <v>337890</v>
      </c>
      <c r="B1113" s="125" t="s">
        <v>199</v>
      </c>
      <c r="C1113" s="233"/>
      <c r="D1113" s="233"/>
      <c r="E1113" s="233"/>
      <c r="F1113" s="233"/>
      <c r="G1113" s="233"/>
      <c r="H1113" s="233"/>
      <c r="I1113" s="233"/>
      <c r="J1113" s="233"/>
      <c r="K1113" s="233"/>
      <c r="L1113" s="233"/>
      <c r="M1113" s="233"/>
      <c r="N1113" s="233"/>
      <c r="O1113" s="233"/>
      <c r="P1113" s="233"/>
      <c r="Q1113" s="233"/>
      <c r="R1113" s="233"/>
      <c r="S1113" s="233"/>
      <c r="T1113" s="233"/>
      <c r="U1113" s="233"/>
      <c r="V1113" s="233"/>
      <c r="W1113" s="233"/>
      <c r="X1113" s="233"/>
      <c r="Y1113" s="233"/>
      <c r="Z1113" s="233"/>
      <c r="AA1113" s="233"/>
      <c r="AB1113" s="233"/>
      <c r="AC1113" s="233"/>
      <c r="AD1113" s="233"/>
      <c r="AE1113" s="233"/>
      <c r="AF1113" s="233"/>
      <c r="AG1113" s="233" t="s">
        <v>131</v>
      </c>
      <c r="AH1113" s="233"/>
      <c r="AI1113" s="233"/>
      <c r="AJ1113" s="233"/>
      <c r="AK1113" s="233"/>
      <c r="AL1113" s="233"/>
      <c r="AM1113" s="233"/>
      <c r="AN1113" s="233"/>
      <c r="AO1113" s="233"/>
      <c r="AP1113" s="233"/>
      <c r="AQ1113" s="233" t="s">
        <v>131</v>
      </c>
      <c r="AR1113" s="233"/>
      <c r="AS1113" s="233"/>
      <c r="AT1113" s="233"/>
      <c r="AU1113" s="233"/>
      <c r="AV1113" s="233" t="s">
        <v>133</v>
      </c>
      <c r="AW1113" s="233" t="s">
        <v>133</v>
      </c>
      <c r="AX1113" s="233"/>
      <c r="AY1113" s="233"/>
      <c r="AZ1113" s="233" t="s">
        <v>133</v>
      </c>
      <c r="BA1113">
        <f>VLOOKUP(A1113,[1]ورقة2!A$3:X$1501,22,0)</f>
        <v>0</v>
      </c>
      <c r="BB1113" s="232"/>
      <c r="BC1113"/>
      <c r="BD1113"/>
    </row>
    <row r="1114" spans="1:59" x14ac:dyDescent="0.25">
      <c r="A1114">
        <v>337895</v>
      </c>
      <c r="B1114" s="125" t="s">
        <v>199</v>
      </c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 t="s">
        <v>134</v>
      </c>
      <c r="AY1114"/>
      <c r="AZ1114"/>
      <c r="BA1114">
        <f>VLOOKUP(A1114,[1]ورقة2!A$3:X$1501,22,0)</f>
        <v>0</v>
      </c>
      <c r="BB1114" s="232"/>
      <c r="BC1114"/>
      <c r="BD1114"/>
    </row>
    <row r="1115" spans="1:59" x14ac:dyDescent="0.25">
      <c r="A1115">
        <v>337920</v>
      </c>
      <c r="B1115" s="125" t="s">
        <v>199</v>
      </c>
      <c r="C1115"/>
      <c r="D1115"/>
      <c r="E1115"/>
      <c r="F1115"/>
      <c r="G1115"/>
      <c r="H1115"/>
      <c r="I1115"/>
      <c r="J1115"/>
      <c r="K1115"/>
      <c r="L1115"/>
      <c r="M1115"/>
      <c r="N1115" t="s">
        <v>134</v>
      </c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 t="s">
        <v>134</v>
      </c>
      <c r="AQ1115"/>
      <c r="AR1115"/>
      <c r="AS1115"/>
      <c r="AT1115"/>
      <c r="AU1115"/>
      <c r="AV1115"/>
      <c r="AW1115"/>
      <c r="AX1115"/>
      <c r="AY1115" t="s">
        <v>133</v>
      </c>
      <c r="AZ1115"/>
      <c r="BA1115">
        <f>VLOOKUP(A1115,[1]ورقة2!A$3:X$1501,22,0)</f>
        <v>0</v>
      </c>
      <c r="BB1115" s="232"/>
      <c r="BC1115"/>
      <c r="BD1115"/>
    </row>
    <row r="1116" spans="1:59" x14ac:dyDescent="0.25">
      <c r="A1116">
        <v>337924</v>
      </c>
      <c r="B1116" s="125" t="s">
        <v>199</v>
      </c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 t="s">
        <v>134</v>
      </c>
      <c r="AY1116" t="s">
        <v>134</v>
      </c>
      <c r="AZ1116"/>
      <c r="BA1116">
        <f>VLOOKUP(A1116,[1]ورقة2!A$3:X$1501,22,0)</f>
        <v>0</v>
      </c>
      <c r="BB1116" s="232"/>
      <c r="BC1116"/>
      <c r="BD1116"/>
    </row>
    <row r="1117" spans="1:59" x14ac:dyDescent="0.25">
      <c r="A1117">
        <v>338008</v>
      </c>
      <c r="B1117" s="125" t="s">
        <v>199</v>
      </c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 t="s">
        <v>131</v>
      </c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 t="s">
        <v>131</v>
      </c>
      <c r="AR1117"/>
      <c r="AS1117"/>
      <c r="AT1117"/>
      <c r="AU1117"/>
      <c r="AV1117"/>
      <c r="AW1117"/>
      <c r="AX1117"/>
      <c r="AY1117"/>
      <c r="AZ1117"/>
      <c r="BA1117">
        <f>VLOOKUP(A1117,[1]ورقة2!A$3:X$1501,22,0)</f>
        <v>0</v>
      </c>
      <c r="BB1117" s="232"/>
      <c r="BC1117"/>
      <c r="BD1117"/>
    </row>
    <row r="1118" spans="1:59" x14ac:dyDescent="0.25">
      <c r="A1118">
        <v>338029</v>
      </c>
      <c r="B1118" s="125" t="s">
        <v>199</v>
      </c>
      <c r="C1118"/>
      <c r="D1118"/>
      <c r="E1118"/>
      <c r="F1118"/>
      <c r="G1118"/>
      <c r="H1118"/>
      <c r="I1118" t="s">
        <v>131</v>
      </c>
      <c r="J1118"/>
      <c r="K1118"/>
      <c r="L1118"/>
      <c r="M1118"/>
      <c r="N1118" t="s">
        <v>131</v>
      </c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 t="s">
        <v>133</v>
      </c>
      <c r="AN1118"/>
      <c r="AO1118"/>
      <c r="AP1118"/>
      <c r="AQ1118" t="s">
        <v>134</v>
      </c>
      <c r="AR1118"/>
      <c r="AS1118"/>
      <c r="AT1118"/>
      <c r="AU1118"/>
      <c r="AV1118"/>
      <c r="AW1118"/>
      <c r="AX1118"/>
      <c r="AY1118" t="s">
        <v>133</v>
      </c>
      <c r="AZ1118"/>
      <c r="BA1118">
        <f>VLOOKUP(A1118,[1]ورقة2!A$3:X$1501,22,0)</f>
        <v>0</v>
      </c>
      <c r="BB1118" s="232"/>
      <c r="BC1118"/>
      <c r="BD1118"/>
    </row>
    <row r="1119" spans="1:59" x14ac:dyDescent="0.25">
      <c r="A1119">
        <v>338072</v>
      </c>
      <c r="B1119" s="125" t="s">
        <v>199</v>
      </c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 t="s">
        <v>133</v>
      </c>
      <c r="AH1119"/>
      <c r="AI1119"/>
      <c r="AJ1119"/>
      <c r="AK1119"/>
      <c r="AL1119" t="s">
        <v>133</v>
      </c>
      <c r="AM1119"/>
      <c r="AN1119"/>
      <c r="AO1119"/>
      <c r="AP1119"/>
      <c r="AQ1119" t="s">
        <v>134</v>
      </c>
      <c r="AR1119"/>
      <c r="AS1119"/>
      <c r="AT1119"/>
      <c r="AU1119"/>
      <c r="AV1119"/>
      <c r="AW1119"/>
      <c r="AX1119"/>
      <c r="AY1119"/>
      <c r="AZ1119"/>
      <c r="BA1119">
        <f>VLOOKUP(A1119,[1]ورقة2!A$3:X$1501,22,0)</f>
        <v>0</v>
      </c>
      <c r="BB1119" s="232"/>
      <c r="BC1119"/>
      <c r="BD1119"/>
    </row>
    <row r="1120" spans="1:59" x14ac:dyDescent="0.25">
      <c r="A1120">
        <v>338090</v>
      </c>
      <c r="B1120" s="125" t="s">
        <v>199</v>
      </c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 t="s">
        <v>134</v>
      </c>
      <c r="AQ1120" t="s">
        <v>134</v>
      </c>
      <c r="AR1120"/>
      <c r="AS1120"/>
      <c r="AT1120"/>
      <c r="AU1120"/>
      <c r="AV1120"/>
      <c r="AW1120"/>
      <c r="AX1120"/>
      <c r="AY1120"/>
      <c r="AZ1120"/>
      <c r="BA1120">
        <f>VLOOKUP(A1120,[1]ورقة2!A$3:X$1501,22,0)</f>
        <v>0</v>
      </c>
      <c r="BB1120" s="232"/>
      <c r="BC1120"/>
      <c r="BD1120"/>
    </row>
    <row r="1121" spans="1:56" x14ac:dyDescent="0.25">
      <c r="A1121">
        <v>338105</v>
      </c>
      <c r="B1121" s="125" t="s">
        <v>199</v>
      </c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 t="s">
        <v>133</v>
      </c>
      <c r="AL1121"/>
      <c r="AM1121"/>
      <c r="AN1121"/>
      <c r="AO1121"/>
      <c r="AP1121" t="s">
        <v>133</v>
      </c>
      <c r="AQ1121"/>
      <c r="AR1121"/>
      <c r="AS1121"/>
      <c r="AT1121"/>
      <c r="AU1121"/>
      <c r="AV1121"/>
      <c r="AW1121"/>
      <c r="AX1121"/>
      <c r="AY1121"/>
      <c r="AZ1121"/>
      <c r="BA1121">
        <f>VLOOKUP(A1121,[1]ورقة2!A$3:X$1501,22,0)</f>
        <v>0</v>
      </c>
      <c r="BB1121" s="232"/>
      <c r="BC1121"/>
      <c r="BD1121"/>
    </row>
    <row r="1122" spans="1:56" x14ac:dyDescent="0.25">
      <c r="A1122">
        <v>338113</v>
      </c>
      <c r="B1122" s="125" t="s">
        <v>199</v>
      </c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 t="s">
        <v>131</v>
      </c>
      <c r="AM1122"/>
      <c r="AN1122"/>
      <c r="AO1122"/>
      <c r="AP1122" t="s">
        <v>133</v>
      </c>
      <c r="AQ1122"/>
      <c r="AR1122"/>
      <c r="AS1122"/>
      <c r="AT1122"/>
      <c r="AU1122" t="s">
        <v>131</v>
      </c>
      <c r="AV1122"/>
      <c r="AW1122" t="s">
        <v>133</v>
      </c>
      <c r="AX1122" t="s">
        <v>133</v>
      </c>
      <c r="AY1122" t="s">
        <v>131</v>
      </c>
      <c r="AZ1122" t="s">
        <v>131</v>
      </c>
      <c r="BA1122">
        <f>VLOOKUP(A1122,[1]ورقة2!A$3:X$1501,22,0)</f>
        <v>0</v>
      </c>
      <c r="BB1122" s="232"/>
      <c r="BC1122"/>
      <c r="BD1122"/>
    </row>
    <row r="1123" spans="1:56" x14ac:dyDescent="0.25">
      <c r="A1123">
        <v>338115</v>
      </c>
      <c r="B1123" s="125" t="s">
        <v>199</v>
      </c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 t="s">
        <v>134</v>
      </c>
      <c r="AQ1123"/>
      <c r="AR1123"/>
      <c r="AS1123"/>
      <c r="AT1123"/>
      <c r="AU1123"/>
      <c r="AV1123"/>
      <c r="AW1123"/>
      <c r="AX1123" t="s">
        <v>133</v>
      </c>
      <c r="AY1123"/>
      <c r="AZ1123"/>
      <c r="BA1123">
        <f>VLOOKUP(A1123,[1]ورقة2!A$3:X$1501,22,0)</f>
        <v>0</v>
      </c>
      <c r="BB1123" s="232"/>
      <c r="BC1123"/>
      <c r="BD1123"/>
    </row>
    <row r="1124" spans="1:56" x14ac:dyDescent="0.25">
      <c r="A1124">
        <v>338129</v>
      </c>
      <c r="B1124" s="125" t="s">
        <v>199</v>
      </c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 t="s">
        <v>133</v>
      </c>
      <c r="BA1124">
        <f>VLOOKUP(A1124,[1]ورقة2!A$3:X$1501,22,0)</f>
        <v>0</v>
      </c>
      <c r="BB1124" s="232"/>
      <c r="BC1124"/>
      <c r="BD1124"/>
    </row>
    <row r="1125" spans="1:56" x14ac:dyDescent="0.25">
      <c r="A1125" s="233">
        <v>338131</v>
      </c>
      <c r="B1125" s="125" t="s">
        <v>199</v>
      </c>
      <c r="C1125" s="233"/>
      <c r="D1125" s="233" t="s">
        <v>134</v>
      </c>
      <c r="E1125" s="233"/>
      <c r="F1125" s="233"/>
      <c r="G1125" s="233"/>
      <c r="H1125" s="233"/>
      <c r="I1125" s="233"/>
      <c r="J1125" s="233"/>
      <c r="K1125" s="233"/>
      <c r="L1125" s="233"/>
      <c r="M1125" s="233"/>
      <c r="N1125" s="233"/>
      <c r="O1125" s="233"/>
      <c r="P1125" s="233"/>
      <c r="Q1125" s="233"/>
      <c r="R1125" s="233"/>
      <c r="S1125" s="233"/>
      <c r="T1125" s="233"/>
      <c r="U1125" s="233"/>
      <c r="V1125" s="233"/>
      <c r="W1125" s="233"/>
      <c r="X1125" s="233"/>
      <c r="Y1125" s="233"/>
      <c r="Z1125" s="233"/>
      <c r="AA1125" s="233"/>
      <c r="AB1125" s="233"/>
      <c r="AC1125" s="233"/>
      <c r="AD1125" s="233"/>
      <c r="AE1125" s="233"/>
      <c r="AF1125" s="233"/>
      <c r="AG1125" s="233" t="s">
        <v>134</v>
      </c>
      <c r="AH1125" s="233"/>
      <c r="AI1125" s="233"/>
      <c r="AJ1125" s="233"/>
      <c r="AK1125" s="233"/>
      <c r="AL1125" s="233"/>
      <c r="AM1125" s="233"/>
      <c r="AN1125" s="233"/>
      <c r="AO1125" s="233"/>
      <c r="AP1125" s="233"/>
      <c r="AQ1125" s="233" t="s">
        <v>134</v>
      </c>
      <c r="AR1125" s="233"/>
      <c r="AS1125" s="233"/>
      <c r="AT1125" s="233" t="s">
        <v>133</v>
      </c>
      <c r="AU1125" s="233"/>
      <c r="AV1125" s="233"/>
      <c r="AW1125" s="233" t="s">
        <v>131</v>
      </c>
      <c r="AX1125" s="233" t="s">
        <v>133</v>
      </c>
      <c r="AY1125" s="233" t="s">
        <v>133</v>
      </c>
      <c r="AZ1125" s="233" t="s">
        <v>131</v>
      </c>
      <c r="BA1125">
        <f>VLOOKUP(A1125,[1]ورقة2!A$3:X$1501,22,0)</f>
        <v>0</v>
      </c>
      <c r="BB1125" s="232"/>
      <c r="BC1125"/>
      <c r="BD1125"/>
    </row>
    <row r="1126" spans="1:56" x14ac:dyDescent="0.25">
      <c r="A1126">
        <v>338132</v>
      </c>
      <c r="B1126" s="125" t="s">
        <v>199</v>
      </c>
      <c r="C1126"/>
      <c r="D1126"/>
      <c r="E1126"/>
      <c r="F1126"/>
      <c r="G1126"/>
      <c r="H1126"/>
      <c r="I1126"/>
      <c r="J1126"/>
      <c r="K1126"/>
      <c r="L1126"/>
      <c r="M1126"/>
      <c r="N1126"/>
      <c r="O1126" t="s">
        <v>134</v>
      </c>
      <c r="P1126"/>
      <c r="Q1126"/>
      <c r="R1126"/>
      <c r="S1126"/>
      <c r="T1126"/>
      <c r="U1126"/>
      <c r="V1126"/>
      <c r="W1126" t="s">
        <v>131</v>
      </c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 t="s">
        <v>133</v>
      </c>
      <c r="AQ1126"/>
      <c r="AR1126"/>
      <c r="AS1126"/>
      <c r="AT1126" t="s">
        <v>134</v>
      </c>
      <c r="AU1126"/>
      <c r="AV1126"/>
      <c r="AW1126"/>
      <c r="AX1126"/>
      <c r="AY1126" t="s">
        <v>133</v>
      </c>
      <c r="AZ1126"/>
      <c r="BA1126">
        <f>VLOOKUP(A1126,[1]ورقة2!A$3:X$1501,22,0)</f>
        <v>0</v>
      </c>
      <c r="BB1126" s="232"/>
      <c r="BC1126"/>
      <c r="BD1126"/>
    </row>
    <row r="1127" spans="1:56" x14ac:dyDescent="0.25">
      <c r="A1127">
        <v>338146</v>
      </c>
      <c r="B1127" s="125" t="s">
        <v>199</v>
      </c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 t="s">
        <v>134</v>
      </c>
      <c r="BA1127">
        <f>VLOOKUP(A1127,[1]ورقة2!A$3:X$1501,22,0)</f>
        <v>0</v>
      </c>
      <c r="BB1127" s="232"/>
      <c r="BC1127"/>
      <c r="BD1127"/>
    </row>
    <row r="1128" spans="1:56" x14ac:dyDescent="0.25">
      <c r="A1128">
        <v>338150</v>
      </c>
      <c r="B1128" s="125" t="s">
        <v>199</v>
      </c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 t="s">
        <v>134</v>
      </c>
      <c r="AF1128"/>
      <c r="AG1128"/>
      <c r="AH1128" t="s">
        <v>133</v>
      </c>
      <c r="AI1128"/>
      <c r="AJ1128"/>
      <c r="AK1128"/>
      <c r="AL1128"/>
      <c r="AM1128"/>
      <c r="AN1128"/>
      <c r="AO1128"/>
      <c r="AP1128" t="s">
        <v>133</v>
      </c>
      <c r="AQ1128"/>
      <c r="AR1128"/>
      <c r="AS1128"/>
      <c r="AT1128"/>
      <c r="AU1128"/>
      <c r="AV1128"/>
      <c r="AW1128"/>
      <c r="AX1128"/>
      <c r="AY1128"/>
      <c r="AZ1128"/>
      <c r="BA1128">
        <f>VLOOKUP(A1128,[1]ورقة2!A$3:X$1501,22,0)</f>
        <v>0</v>
      </c>
      <c r="BB1128" s="232"/>
      <c r="BC1128"/>
      <c r="BD1128"/>
    </row>
    <row r="1129" spans="1:56" x14ac:dyDescent="0.25">
      <c r="A1129">
        <v>338164</v>
      </c>
      <c r="B1129" s="125" t="s">
        <v>199</v>
      </c>
      <c r="C1129"/>
      <c r="D1129"/>
      <c r="E1129"/>
      <c r="F1129"/>
      <c r="G1129"/>
      <c r="H1129"/>
      <c r="I1129"/>
      <c r="J1129"/>
      <c r="K1129"/>
      <c r="L1129"/>
      <c r="M1129"/>
      <c r="N1129" t="s">
        <v>134</v>
      </c>
      <c r="O1129"/>
      <c r="P1129"/>
      <c r="Q1129"/>
      <c r="R1129"/>
      <c r="S1129"/>
      <c r="T1129"/>
      <c r="U1129"/>
      <c r="V1129"/>
      <c r="W1129"/>
      <c r="X1129"/>
      <c r="Y1129"/>
      <c r="Z1129"/>
      <c r="AA1129" t="s">
        <v>134</v>
      </c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 t="s">
        <v>134</v>
      </c>
      <c r="AR1129"/>
      <c r="AS1129"/>
      <c r="AT1129"/>
      <c r="AU1129"/>
      <c r="AV1129"/>
      <c r="AW1129"/>
      <c r="AX1129"/>
      <c r="AY1129" t="s">
        <v>133</v>
      </c>
      <c r="AZ1129"/>
      <c r="BA1129">
        <f>VLOOKUP(A1129,[1]ورقة2!A$3:X$1501,22,0)</f>
        <v>0</v>
      </c>
      <c r="BB1129" s="232"/>
      <c r="BC1129"/>
      <c r="BD1129"/>
    </row>
    <row r="1130" spans="1:56" x14ac:dyDescent="0.25">
      <c r="A1130">
        <v>338171</v>
      </c>
      <c r="B1130" s="125" t="s">
        <v>199</v>
      </c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 t="s">
        <v>134</v>
      </c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>
        <f>VLOOKUP(A1130,[1]ورقة2!A$3:X$1501,22,0)</f>
        <v>0</v>
      </c>
      <c r="BB1130" s="232"/>
      <c r="BC1130"/>
      <c r="BD1130"/>
    </row>
    <row r="1131" spans="1:56" x14ac:dyDescent="0.25">
      <c r="A1131">
        <v>338210</v>
      </c>
      <c r="B1131" s="125" t="s">
        <v>199</v>
      </c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 t="s">
        <v>134</v>
      </c>
      <c r="AV1131" t="s">
        <v>134</v>
      </c>
      <c r="AW1131"/>
      <c r="AX1131"/>
      <c r="AY1131"/>
      <c r="AZ1131"/>
      <c r="BA1131">
        <f>VLOOKUP(A1131,[1]ورقة2!A$3:X$1501,22,0)</f>
        <v>0</v>
      </c>
      <c r="BB1131" s="232"/>
      <c r="BC1131"/>
      <c r="BD1131"/>
    </row>
    <row r="1132" spans="1:56" x14ac:dyDescent="0.25">
      <c r="A1132">
        <v>338220</v>
      </c>
      <c r="B1132" s="125" t="s">
        <v>199</v>
      </c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 t="s">
        <v>134</v>
      </c>
      <c r="AQ1132"/>
      <c r="AR1132"/>
      <c r="AS1132"/>
      <c r="AT1132"/>
      <c r="AU1132"/>
      <c r="AV1132"/>
      <c r="AW1132"/>
      <c r="AX1132"/>
      <c r="AY1132"/>
      <c r="AZ1132"/>
      <c r="BA1132">
        <f>VLOOKUP(A1132,[1]ورقة2!A$3:X$1501,22,0)</f>
        <v>0</v>
      </c>
      <c r="BB1132" s="232"/>
      <c r="BC1132"/>
      <c r="BD1132"/>
    </row>
    <row r="1133" spans="1:56" x14ac:dyDescent="0.25">
      <c r="A1133">
        <v>338222</v>
      </c>
      <c r="B1133" s="125" t="s">
        <v>199</v>
      </c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 t="s">
        <v>134</v>
      </c>
      <c r="AQ1133"/>
      <c r="AR1133"/>
      <c r="AS1133"/>
      <c r="AT1133"/>
      <c r="AU1133"/>
      <c r="AV1133"/>
      <c r="AW1133"/>
      <c r="AX1133"/>
      <c r="AY1133" t="s">
        <v>134</v>
      </c>
      <c r="AZ1133"/>
      <c r="BA1133">
        <f>VLOOKUP(A1133,[1]ورقة2!A$3:X$1501,22,0)</f>
        <v>0</v>
      </c>
      <c r="BB1133" s="232"/>
      <c r="BC1133"/>
      <c r="BD1133"/>
    </row>
    <row r="1134" spans="1:56" x14ac:dyDescent="0.25">
      <c r="A1134">
        <v>338227</v>
      </c>
      <c r="B1134" s="125" t="s">
        <v>199</v>
      </c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 t="s">
        <v>134</v>
      </c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 t="s">
        <v>134</v>
      </c>
      <c r="AM1134" t="s">
        <v>133</v>
      </c>
      <c r="AN1134"/>
      <c r="AO1134"/>
      <c r="AP1134" t="s">
        <v>134</v>
      </c>
      <c r="AQ1134"/>
      <c r="AR1134"/>
      <c r="AS1134"/>
      <c r="AT1134"/>
      <c r="AU1134"/>
      <c r="AV1134"/>
      <c r="AW1134"/>
      <c r="AX1134"/>
      <c r="AY1134" t="s">
        <v>133</v>
      </c>
      <c r="AZ1134" t="s">
        <v>133</v>
      </c>
      <c r="BA1134">
        <f>VLOOKUP(A1134,[1]ورقة2!A$3:X$1501,22,0)</f>
        <v>0</v>
      </c>
      <c r="BB1134" s="232"/>
      <c r="BC1134"/>
      <c r="BD1134"/>
    </row>
    <row r="1135" spans="1:56" x14ac:dyDescent="0.25">
      <c r="A1135">
        <v>338234</v>
      </c>
      <c r="B1135" s="125" t="s">
        <v>199</v>
      </c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 t="s">
        <v>134</v>
      </c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 t="s">
        <v>134</v>
      </c>
      <c r="AU1135" t="s">
        <v>133</v>
      </c>
      <c r="AV1135"/>
      <c r="AW1135"/>
      <c r="AX1135" t="s">
        <v>133</v>
      </c>
      <c r="AY1135"/>
      <c r="AZ1135" t="s">
        <v>133</v>
      </c>
      <c r="BA1135">
        <f>VLOOKUP(A1135,[1]ورقة2!A$3:X$1501,22,0)</f>
        <v>0</v>
      </c>
      <c r="BB1135" s="232"/>
      <c r="BC1135"/>
      <c r="BD1135"/>
    </row>
    <row r="1136" spans="1:56" x14ac:dyDescent="0.25">
      <c r="A1136">
        <v>338261</v>
      </c>
      <c r="B1136" s="125" t="s">
        <v>199</v>
      </c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 t="s">
        <v>131</v>
      </c>
      <c r="AH1136"/>
      <c r="AI1136"/>
      <c r="AJ1136"/>
      <c r="AK1136"/>
      <c r="AL1136"/>
      <c r="AM1136" t="s">
        <v>131</v>
      </c>
      <c r="AN1136"/>
      <c r="AO1136" t="s">
        <v>134</v>
      </c>
      <c r="AP1136" t="s">
        <v>131</v>
      </c>
      <c r="AQ1136" t="s">
        <v>131</v>
      </c>
      <c r="AR1136"/>
      <c r="AS1136"/>
      <c r="AT1136"/>
      <c r="AU1136" t="s">
        <v>133</v>
      </c>
      <c r="AV1136"/>
      <c r="AW1136" t="s">
        <v>131</v>
      </c>
      <c r="AX1136"/>
      <c r="AY1136" t="s">
        <v>131</v>
      </c>
      <c r="AZ1136"/>
      <c r="BA1136">
        <f>VLOOKUP(A1136,[1]ورقة2!A$3:X$1501,22,0)</f>
        <v>0</v>
      </c>
      <c r="BB1136" s="232"/>
      <c r="BC1136"/>
      <c r="BD1136"/>
    </row>
    <row r="1137" spans="1:56" x14ac:dyDescent="0.25">
      <c r="A1137">
        <v>338263</v>
      </c>
      <c r="B1137" s="125" t="s">
        <v>199</v>
      </c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 t="s">
        <v>134</v>
      </c>
      <c r="AF1137"/>
      <c r="AG1137"/>
      <c r="AH1137"/>
      <c r="AI1137"/>
      <c r="AJ1137"/>
      <c r="AK1137"/>
      <c r="AL1137"/>
      <c r="AM1137"/>
      <c r="AN1137"/>
      <c r="AO1137"/>
      <c r="AP1137" t="s">
        <v>134</v>
      </c>
      <c r="AQ1137"/>
      <c r="AR1137"/>
      <c r="AS1137"/>
      <c r="AT1137"/>
      <c r="AU1137"/>
      <c r="AV1137"/>
      <c r="AW1137"/>
      <c r="AX1137"/>
      <c r="AY1137"/>
      <c r="AZ1137"/>
      <c r="BA1137">
        <f>VLOOKUP(A1137,[1]ورقة2!A$3:X$1501,22,0)</f>
        <v>0</v>
      </c>
      <c r="BB1137" s="232"/>
      <c r="BC1137"/>
      <c r="BD1137"/>
    </row>
    <row r="1138" spans="1:56" x14ac:dyDescent="0.25">
      <c r="A1138">
        <v>338264</v>
      </c>
      <c r="B1138" s="125" t="s">
        <v>199</v>
      </c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 t="s">
        <v>134</v>
      </c>
      <c r="AW1138"/>
      <c r="AX1138"/>
      <c r="AY1138"/>
      <c r="AZ1138"/>
      <c r="BA1138">
        <f>VLOOKUP(A1138,[1]ورقة2!A$3:X$1501,22,0)</f>
        <v>0</v>
      </c>
      <c r="BB1138" s="232"/>
      <c r="BC1138"/>
      <c r="BD1138"/>
    </row>
    <row r="1139" spans="1:56" x14ac:dyDescent="0.25">
      <c r="A1139">
        <v>338266</v>
      </c>
      <c r="B1139" s="125" t="s">
        <v>199</v>
      </c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 t="s">
        <v>134</v>
      </c>
      <c r="AH1139"/>
      <c r="AI1139"/>
      <c r="AJ1139"/>
      <c r="AK1139"/>
      <c r="AL1139"/>
      <c r="AM1139"/>
      <c r="AN1139"/>
      <c r="AO1139"/>
      <c r="AP1139" t="s">
        <v>134</v>
      </c>
      <c r="AQ1139" t="s">
        <v>134</v>
      </c>
      <c r="AR1139"/>
      <c r="AS1139" t="s">
        <v>134</v>
      </c>
      <c r="AT1139"/>
      <c r="AU1139"/>
      <c r="AV1139"/>
      <c r="AW1139"/>
      <c r="AX1139" t="s">
        <v>133</v>
      </c>
      <c r="AY1139" t="s">
        <v>133</v>
      </c>
      <c r="AZ1139"/>
      <c r="BA1139">
        <f>VLOOKUP(A1139,[1]ورقة2!A$3:X$1501,22,0)</f>
        <v>0</v>
      </c>
      <c r="BB1139" s="232"/>
      <c r="BC1139"/>
      <c r="BD1139"/>
    </row>
    <row r="1140" spans="1:56" x14ac:dyDescent="0.25">
      <c r="A1140">
        <v>338280</v>
      </c>
      <c r="B1140" s="125" t="s">
        <v>199</v>
      </c>
      <c r="C1140"/>
      <c r="D1140"/>
      <c r="E1140"/>
      <c r="F1140"/>
      <c r="G1140"/>
      <c r="H1140"/>
      <c r="I1140" t="s">
        <v>133</v>
      </c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 t="s">
        <v>133</v>
      </c>
      <c r="AB1140"/>
      <c r="AC1140"/>
      <c r="AD1140"/>
      <c r="AE1140"/>
      <c r="AF1140"/>
      <c r="AG1140"/>
      <c r="AH1140"/>
      <c r="AI1140"/>
      <c r="AJ1140"/>
      <c r="AK1140"/>
      <c r="AL1140"/>
      <c r="AM1140" t="s">
        <v>133</v>
      </c>
      <c r="AN1140"/>
      <c r="AO1140"/>
      <c r="AP1140"/>
      <c r="AQ1140"/>
      <c r="AR1140"/>
      <c r="AS1140"/>
      <c r="AT1140"/>
      <c r="AU1140"/>
      <c r="AV1140"/>
      <c r="AW1140"/>
      <c r="AX1140"/>
      <c r="AY1140" t="s">
        <v>133</v>
      </c>
      <c r="AZ1140"/>
      <c r="BA1140">
        <f>VLOOKUP(A1140,[1]ورقة2!A$3:X$1501,22,0)</f>
        <v>0</v>
      </c>
      <c r="BB1140" s="232"/>
      <c r="BC1140"/>
      <c r="BD1140"/>
    </row>
    <row r="1141" spans="1:56" x14ac:dyDescent="0.25">
      <c r="A1141" s="262">
        <v>338334</v>
      </c>
      <c r="B1141" s="125" t="s">
        <v>199</v>
      </c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 t="s">
        <v>133</v>
      </c>
      <c r="AN1141"/>
      <c r="AO1141"/>
      <c r="AP1141" t="s">
        <v>133</v>
      </c>
      <c r="AQ1141" t="s">
        <v>133</v>
      </c>
      <c r="AR1141"/>
      <c r="AS1141" t="s">
        <v>133</v>
      </c>
      <c r="AT1141"/>
      <c r="AU1141"/>
      <c r="AV1141"/>
      <c r="AW1141"/>
      <c r="AX1141"/>
      <c r="AY1141" t="s">
        <v>133</v>
      </c>
      <c r="AZ1141"/>
      <c r="BA1141">
        <f>VLOOKUP(A1141,[1]ورقة2!A$3:X$1501,22,0)</f>
        <v>0</v>
      </c>
      <c r="BB1141" s="232"/>
      <c r="BC1141"/>
      <c r="BD1141"/>
    </row>
    <row r="1142" spans="1:56" x14ac:dyDescent="0.25">
      <c r="A1142">
        <v>338338</v>
      </c>
      <c r="B1142" s="125" t="s">
        <v>199</v>
      </c>
      <c r="C1142"/>
      <c r="D1142"/>
      <c r="E1142"/>
      <c r="F1142"/>
      <c r="G1142"/>
      <c r="H1142"/>
      <c r="I1142"/>
      <c r="J1142" t="s">
        <v>134</v>
      </c>
      <c r="K1142"/>
      <c r="L1142"/>
      <c r="M1142"/>
      <c r="N1142"/>
      <c r="O1142"/>
      <c r="P1142" t="s">
        <v>134</v>
      </c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 t="s">
        <v>134</v>
      </c>
      <c r="AH1142"/>
      <c r="AI1142" t="s">
        <v>134</v>
      </c>
      <c r="AJ1142"/>
      <c r="AK1142"/>
      <c r="AL1142"/>
      <c r="AM1142"/>
      <c r="AN1142"/>
      <c r="AO1142"/>
      <c r="AP1142" t="s">
        <v>134</v>
      </c>
      <c r="AQ1142"/>
      <c r="AR1142"/>
      <c r="AS1142"/>
      <c r="AT1142" t="s">
        <v>134</v>
      </c>
      <c r="AU1142"/>
      <c r="AV1142"/>
      <c r="AW1142"/>
      <c r="AX1142"/>
      <c r="AY1142"/>
      <c r="AZ1142"/>
      <c r="BA1142">
        <f>VLOOKUP(A1142,[1]ورقة2!A$3:X$1501,22,0)</f>
        <v>0</v>
      </c>
      <c r="BB1142" s="232"/>
      <c r="BC1142"/>
      <c r="BD1142"/>
    </row>
    <row r="1143" spans="1:56" x14ac:dyDescent="0.25">
      <c r="A1143">
        <v>338515</v>
      </c>
      <c r="B1143" s="125" t="s">
        <v>199</v>
      </c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 t="s">
        <v>134</v>
      </c>
      <c r="AT1143"/>
      <c r="AU1143"/>
      <c r="AV1143"/>
      <c r="AW1143"/>
      <c r="AX1143"/>
      <c r="AY1143"/>
      <c r="AZ1143"/>
      <c r="BA1143">
        <f>VLOOKUP(A1143,[1]ورقة2!A$3:X$1501,22,0)</f>
        <v>0</v>
      </c>
      <c r="BB1143" s="232"/>
      <c r="BC1143"/>
      <c r="BD1143"/>
    </row>
    <row r="1144" spans="1:56" x14ac:dyDescent="0.25">
      <c r="A1144">
        <v>338567</v>
      </c>
      <c r="B1144" s="125" t="s">
        <v>199</v>
      </c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 t="s">
        <v>134</v>
      </c>
      <c r="AU1144"/>
      <c r="AV1144"/>
      <c r="AW1144"/>
      <c r="AX1144"/>
      <c r="AY1144"/>
      <c r="AZ1144"/>
      <c r="BA1144">
        <f>VLOOKUP(A1144,[1]ورقة2!A$3:X$1501,22,0)</f>
        <v>0</v>
      </c>
      <c r="BB1144" s="232"/>
      <c r="BC1144"/>
      <c r="BD1144"/>
    </row>
    <row r="1145" spans="1:56" x14ac:dyDescent="0.25">
      <c r="A1145">
        <v>338568</v>
      </c>
      <c r="B1145" s="125" t="s">
        <v>199</v>
      </c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 t="s">
        <v>134</v>
      </c>
      <c r="AQ1145"/>
      <c r="AR1145"/>
      <c r="AS1145"/>
      <c r="AT1145"/>
      <c r="AU1145"/>
      <c r="AV1145" t="s">
        <v>133</v>
      </c>
      <c r="AW1145"/>
      <c r="AX1145"/>
      <c r="AY1145" t="s">
        <v>133</v>
      </c>
      <c r="AZ1145"/>
      <c r="BA1145">
        <f>VLOOKUP(A1145,[1]ورقة2!A$3:X$1501,22,0)</f>
        <v>0</v>
      </c>
      <c r="BB1145" s="232"/>
      <c r="BC1145"/>
      <c r="BD1145"/>
    </row>
    <row r="1146" spans="1:56" x14ac:dyDescent="0.25">
      <c r="A1146">
        <v>338570</v>
      </c>
      <c r="B1146" s="125" t="s">
        <v>199</v>
      </c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 t="s">
        <v>134</v>
      </c>
      <c r="AQ1146"/>
      <c r="AR1146"/>
      <c r="AS1146"/>
      <c r="AT1146"/>
      <c r="AU1146"/>
      <c r="AV1146"/>
      <c r="AW1146"/>
      <c r="AX1146"/>
      <c r="AY1146"/>
      <c r="AZ1146"/>
      <c r="BA1146">
        <f>VLOOKUP(A1146,[1]ورقة2!A$3:X$1501,22,0)</f>
        <v>0</v>
      </c>
      <c r="BB1146" s="232"/>
      <c r="BC1146"/>
      <c r="BD1146"/>
    </row>
    <row r="1147" spans="1:56" x14ac:dyDescent="0.25">
      <c r="A1147">
        <v>338590</v>
      </c>
      <c r="B1147" s="125" t="s">
        <v>199</v>
      </c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 t="s">
        <v>133</v>
      </c>
      <c r="AQ1147"/>
      <c r="AR1147"/>
      <c r="AS1147"/>
      <c r="AT1147"/>
      <c r="AU1147" t="s">
        <v>131</v>
      </c>
      <c r="AV1147" t="s">
        <v>131</v>
      </c>
      <c r="AW1147" t="s">
        <v>131</v>
      </c>
      <c r="AX1147" t="s">
        <v>131</v>
      </c>
      <c r="AY1147" t="s">
        <v>131</v>
      </c>
      <c r="AZ1147" t="s">
        <v>131</v>
      </c>
      <c r="BA1147">
        <f>VLOOKUP(A1147,[1]ورقة2!A$3:X$1501,22,0)</f>
        <v>0</v>
      </c>
      <c r="BB1147" s="232"/>
      <c r="BC1147"/>
      <c r="BD1147"/>
    </row>
    <row r="1148" spans="1:56" x14ac:dyDescent="0.25">
      <c r="A1148">
        <v>338595</v>
      </c>
      <c r="B1148" s="125" t="s">
        <v>199</v>
      </c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 t="s">
        <v>131</v>
      </c>
      <c r="AY1148"/>
      <c r="AZ1148"/>
      <c r="BA1148">
        <f>VLOOKUP(A1148,[1]ورقة2!A$3:X$1501,22,0)</f>
        <v>0</v>
      </c>
      <c r="BB1148" s="232"/>
      <c r="BC1148"/>
      <c r="BD1148"/>
    </row>
    <row r="1149" spans="1:56" x14ac:dyDescent="0.25">
      <c r="A1149">
        <v>338617</v>
      </c>
      <c r="B1149" s="125" t="s">
        <v>199</v>
      </c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 t="s">
        <v>133</v>
      </c>
      <c r="AZ1149"/>
      <c r="BA1149">
        <f>VLOOKUP(A1149,[1]ورقة2!A$3:X$1501,22,0)</f>
        <v>0</v>
      </c>
      <c r="BB1149" s="232"/>
      <c r="BC1149"/>
      <c r="BD1149"/>
    </row>
    <row r="1150" spans="1:56" x14ac:dyDescent="0.25">
      <c r="A1150">
        <v>338638</v>
      </c>
      <c r="B1150" s="125" t="s">
        <v>199</v>
      </c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 t="s">
        <v>134</v>
      </c>
      <c r="Q1150"/>
      <c r="R1150"/>
      <c r="S1150"/>
      <c r="T1150"/>
      <c r="U1150"/>
      <c r="V1150"/>
      <c r="W1150"/>
      <c r="X1150"/>
      <c r="Y1150"/>
      <c r="Z1150"/>
      <c r="AA1150"/>
      <c r="AB1150"/>
      <c r="AC1150" t="s">
        <v>134</v>
      </c>
      <c r="AD1150"/>
      <c r="AE1150"/>
      <c r="AF1150"/>
      <c r="AG1150"/>
      <c r="AH1150"/>
      <c r="AI1150"/>
      <c r="AJ1150" t="s">
        <v>134</v>
      </c>
      <c r="AK1150"/>
      <c r="AL1150"/>
      <c r="AM1150"/>
      <c r="AN1150"/>
      <c r="AO1150"/>
      <c r="AP1150" t="s">
        <v>134</v>
      </c>
      <c r="AQ1150"/>
      <c r="AR1150"/>
      <c r="AS1150"/>
      <c r="AT1150"/>
      <c r="AU1150"/>
      <c r="AV1150"/>
      <c r="AW1150"/>
      <c r="AX1150"/>
      <c r="AY1150" t="s">
        <v>133</v>
      </c>
      <c r="AZ1150"/>
      <c r="BA1150">
        <f>VLOOKUP(A1150,[1]ورقة2!A$3:X$1501,22,0)</f>
        <v>0</v>
      </c>
      <c r="BB1150" s="232"/>
      <c r="BC1150"/>
      <c r="BD1150"/>
    </row>
    <row r="1151" spans="1:56" x14ac:dyDescent="0.25">
      <c r="A1151">
        <v>338669</v>
      </c>
      <c r="B1151" s="125" t="s">
        <v>199</v>
      </c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 t="s">
        <v>134</v>
      </c>
      <c r="AQ1151"/>
      <c r="AR1151"/>
      <c r="AS1151"/>
      <c r="AT1151"/>
      <c r="AU1151"/>
      <c r="AV1151"/>
      <c r="AW1151"/>
      <c r="AX1151"/>
      <c r="AY1151"/>
      <c r="AZ1151" t="s">
        <v>133</v>
      </c>
      <c r="BA1151">
        <f>VLOOKUP(A1151,[1]ورقة2!A$3:X$1501,22,0)</f>
        <v>0</v>
      </c>
      <c r="BB1151" s="232"/>
      <c r="BC1151"/>
      <c r="BD1151"/>
    </row>
    <row r="1152" spans="1:56" x14ac:dyDescent="0.25">
      <c r="A1152">
        <v>338672</v>
      </c>
      <c r="B1152" s="125" t="s">
        <v>199</v>
      </c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 t="s">
        <v>133</v>
      </c>
      <c r="BA1152">
        <f>VLOOKUP(A1152,[1]ورقة2!A$3:X$1501,22,0)</f>
        <v>0</v>
      </c>
      <c r="BB1152" s="232"/>
      <c r="BC1152"/>
      <c r="BD1152"/>
    </row>
    <row r="1153" spans="1:56" x14ac:dyDescent="0.25">
      <c r="A1153">
        <v>338680</v>
      </c>
      <c r="B1153" s="125" t="s">
        <v>199</v>
      </c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 t="s">
        <v>133</v>
      </c>
      <c r="AR1153"/>
      <c r="AS1153"/>
      <c r="AT1153"/>
      <c r="AU1153" t="s">
        <v>131</v>
      </c>
      <c r="AV1153" t="s">
        <v>131</v>
      </c>
      <c r="AW1153" t="s">
        <v>131</v>
      </c>
      <c r="AX1153" t="s">
        <v>131</v>
      </c>
      <c r="AY1153" t="s">
        <v>131</v>
      </c>
      <c r="AZ1153" t="s">
        <v>131</v>
      </c>
      <c r="BA1153">
        <f>VLOOKUP(A1153,[1]ورقة2!A$3:X$1501,22,0)</f>
        <v>0</v>
      </c>
      <c r="BB1153" s="232"/>
      <c r="BC1153"/>
      <c r="BD1153"/>
    </row>
    <row r="1154" spans="1:56" x14ac:dyDescent="0.25">
      <c r="A1154">
        <v>338683</v>
      </c>
      <c r="B1154" s="125" t="s">
        <v>199</v>
      </c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 t="s">
        <v>131</v>
      </c>
      <c r="AQ1154"/>
      <c r="AR1154"/>
      <c r="AS1154"/>
      <c r="AT1154"/>
      <c r="AU1154"/>
      <c r="AV1154"/>
      <c r="AW1154"/>
      <c r="AX1154"/>
      <c r="AY1154" t="s">
        <v>133</v>
      </c>
      <c r="AZ1154"/>
      <c r="BA1154">
        <f>VLOOKUP(A1154,[1]ورقة2!A$3:X$1501,22,0)</f>
        <v>0</v>
      </c>
      <c r="BB1154" s="232"/>
      <c r="BC1154"/>
      <c r="BD1154"/>
    </row>
    <row r="1155" spans="1:56" x14ac:dyDescent="0.25">
      <c r="A1155">
        <v>338693</v>
      </c>
      <c r="B1155" s="125" t="s">
        <v>199</v>
      </c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 t="s">
        <v>131</v>
      </c>
      <c r="AK1155"/>
      <c r="AL1155"/>
      <c r="AM1155"/>
      <c r="AN1155"/>
      <c r="AO1155"/>
      <c r="AP1155"/>
      <c r="AQ1155"/>
      <c r="AR1155"/>
      <c r="AS1155"/>
      <c r="AT1155"/>
      <c r="AU1155" t="s">
        <v>131</v>
      </c>
      <c r="AV1155"/>
      <c r="AW1155"/>
      <c r="AX1155"/>
      <c r="AY1155"/>
      <c r="AZ1155"/>
      <c r="BA1155">
        <f>VLOOKUP(A1155,[1]ورقة2!A$3:X$1501,22,0)</f>
        <v>0</v>
      </c>
      <c r="BB1155" s="232"/>
      <c r="BC1155"/>
      <c r="BD1155"/>
    </row>
    <row r="1156" spans="1:56" x14ac:dyDescent="0.25">
      <c r="A1156">
        <v>338717</v>
      </c>
      <c r="B1156" s="125" t="s">
        <v>199</v>
      </c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 t="s">
        <v>134</v>
      </c>
      <c r="AQ1156"/>
      <c r="AR1156"/>
      <c r="AS1156"/>
      <c r="AT1156"/>
      <c r="AU1156"/>
      <c r="AV1156"/>
      <c r="AW1156"/>
      <c r="AX1156"/>
      <c r="AY1156"/>
      <c r="AZ1156"/>
      <c r="BA1156">
        <f>VLOOKUP(A1156,[1]ورقة2!A$3:X$1501,22,0)</f>
        <v>0</v>
      </c>
      <c r="BB1156" s="232"/>
      <c r="BC1156"/>
      <c r="BD1156"/>
    </row>
    <row r="1157" spans="1:56" x14ac:dyDescent="0.25">
      <c r="A1157">
        <v>338727</v>
      </c>
      <c r="B1157" s="125" t="s">
        <v>199</v>
      </c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 t="s">
        <v>133</v>
      </c>
      <c r="AZ1157" t="s">
        <v>133</v>
      </c>
      <c r="BA1157">
        <f>VLOOKUP(A1157,[1]ورقة2!A$3:X$1501,22,0)</f>
        <v>0</v>
      </c>
      <c r="BB1157" s="232"/>
      <c r="BC1157"/>
      <c r="BD1157"/>
    </row>
    <row r="1158" spans="1:56" x14ac:dyDescent="0.25">
      <c r="A1158">
        <v>338785</v>
      </c>
      <c r="B1158" s="125" t="s">
        <v>199</v>
      </c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 t="s">
        <v>133</v>
      </c>
      <c r="AQ1158" t="s">
        <v>133</v>
      </c>
      <c r="AR1158"/>
      <c r="AS1158"/>
      <c r="AT1158"/>
      <c r="AU1158"/>
      <c r="AV1158"/>
      <c r="AW1158"/>
      <c r="AX1158" t="s">
        <v>133</v>
      </c>
      <c r="AY1158"/>
      <c r="AZ1158" t="s">
        <v>133</v>
      </c>
      <c r="BA1158">
        <f>VLOOKUP(A1158,[1]ورقة2!A$3:X$1501,22,0)</f>
        <v>0</v>
      </c>
      <c r="BB1158" s="232"/>
      <c r="BC1158"/>
      <c r="BD1158"/>
    </row>
    <row r="1159" spans="1:56" x14ac:dyDescent="0.25">
      <c r="A1159">
        <v>338791</v>
      </c>
      <c r="B1159" s="125" t="s">
        <v>199</v>
      </c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 t="s">
        <v>133</v>
      </c>
      <c r="AX1159"/>
      <c r="AY1159" t="s">
        <v>133</v>
      </c>
      <c r="AZ1159" t="s">
        <v>133</v>
      </c>
      <c r="BA1159">
        <f>VLOOKUP(A1159,[1]ورقة2!A$3:X$1501,22,0)</f>
        <v>0</v>
      </c>
      <c r="BB1159" s="232"/>
      <c r="BC1159"/>
      <c r="BD1159"/>
    </row>
    <row r="1160" spans="1:56" x14ac:dyDescent="0.25">
      <c r="A1160">
        <v>338808</v>
      </c>
      <c r="B1160" s="125" t="s">
        <v>199</v>
      </c>
      <c r="C1160"/>
      <c r="D1160"/>
      <c r="E1160"/>
      <c r="F1160"/>
      <c r="G1160"/>
      <c r="H1160"/>
      <c r="I1160"/>
      <c r="J1160"/>
      <c r="K1160"/>
      <c r="L1160"/>
      <c r="M1160"/>
      <c r="N1160" t="s">
        <v>131</v>
      </c>
      <c r="O1160"/>
      <c r="P1160"/>
      <c r="Q1160"/>
      <c r="R1160"/>
      <c r="S1160"/>
      <c r="T1160"/>
      <c r="U1160"/>
      <c r="V1160" t="s">
        <v>131</v>
      </c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 t="s">
        <v>131</v>
      </c>
      <c r="AK1160"/>
      <c r="AL1160"/>
      <c r="AM1160" t="s">
        <v>131</v>
      </c>
      <c r="AN1160"/>
      <c r="AO1160"/>
      <c r="AP1160"/>
      <c r="AQ1160"/>
      <c r="AR1160"/>
      <c r="AS1160"/>
      <c r="AT1160"/>
      <c r="AU1160"/>
      <c r="AV1160"/>
      <c r="AW1160"/>
      <c r="AX1160"/>
      <c r="AY1160" t="s">
        <v>133</v>
      </c>
      <c r="AZ1160"/>
      <c r="BA1160">
        <f>VLOOKUP(A1160,[1]ورقة2!A$3:X$1501,22,0)</f>
        <v>0</v>
      </c>
      <c r="BB1160" s="232"/>
      <c r="BC1160"/>
      <c r="BD1160"/>
    </row>
    <row r="1161" spans="1:56" x14ac:dyDescent="0.25">
      <c r="A1161">
        <v>338817</v>
      </c>
      <c r="B1161" s="125" t="s">
        <v>199</v>
      </c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 t="s">
        <v>133</v>
      </c>
      <c r="AY1161"/>
      <c r="AZ1161" t="s">
        <v>133</v>
      </c>
      <c r="BA1161">
        <f>VLOOKUP(A1161,[1]ورقة2!A$3:X$1501,22,0)</f>
        <v>0</v>
      </c>
      <c r="BB1161" s="232"/>
      <c r="BC1161"/>
      <c r="BD1161"/>
    </row>
    <row r="1162" spans="1:56" x14ac:dyDescent="0.25">
      <c r="A1162">
        <v>338818</v>
      </c>
      <c r="B1162" s="125" t="s">
        <v>199</v>
      </c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 t="s">
        <v>131</v>
      </c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 t="s">
        <v>134</v>
      </c>
      <c r="AF1162"/>
      <c r="AG1162"/>
      <c r="AH1162"/>
      <c r="AI1162"/>
      <c r="AJ1162" t="s">
        <v>131</v>
      </c>
      <c r="AK1162"/>
      <c r="AL1162"/>
      <c r="AM1162"/>
      <c r="AN1162"/>
      <c r="AO1162" t="s">
        <v>133</v>
      </c>
      <c r="AP1162" t="s">
        <v>134</v>
      </c>
      <c r="AQ1162"/>
      <c r="AR1162"/>
      <c r="AS1162"/>
      <c r="AT1162"/>
      <c r="AU1162"/>
      <c r="AV1162" t="s">
        <v>133</v>
      </c>
      <c r="AW1162"/>
      <c r="AX1162"/>
      <c r="AY1162"/>
      <c r="AZ1162"/>
      <c r="BA1162">
        <f>VLOOKUP(A1162,[1]ورقة2!A$3:X$1501,22,0)</f>
        <v>0</v>
      </c>
      <c r="BB1162" s="232"/>
      <c r="BC1162"/>
      <c r="BD1162"/>
    </row>
    <row r="1163" spans="1:56" x14ac:dyDescent="0.25">
      <c r="A1163">
        <v>338819</v>
      </c>
      <c r="B1163" s="125" t="s">
        <v>199</v>
      </c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 t="s">
        <v>133</v>
      </c>
      <c r="AN1163"/>
      <c r="AO1163" t="s">
        <v>133</v>
      </c>
      <c r="AP1163"/>
      <c r="AQ1163"/>
      <c r="AR1163"/>
      <c r="AS1163" t="s">
        <v>133</v>
      </c>
      <c r="AT1163"/>
      <c r="AU1163"/>
      <c r="AV1163" t="s">
        <v>131</v>
      </c>
      <c r="AW1163" t="s">
        <v>131</v>
      </c>
      <c r="AX1163" t="s">
        <v>131</v>
      </c>
      <c r="AY1163" t="s">
        <v>131</v>
      </c>
      <c r="AZ1163"/>
      <c r="BA1163">
        <f>VLOOKUP(A1163,[1]ورقة2!A$3:X$1501,22,0)</f>
        <v>0</v>
      </c>
      <c r="BB1163" s="232"/>
      <c r="BC1163"/>
      <c r="BD1163"/>
    </row>
    <row r="1164" spans="1:56" x14ac:dyDescent="0.25">
      <c r="A1164">
        <v>338825</v>
      </c>
      <c r="B1164" s="125" t="s">
        <v>199</v>
      </c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 t="s">
        <v>133</v>
      </c>
      <c r="AT1164"/>
      <c r="AU1164"/>
      <c r="AV1164"/>
      <c r="AW1164"/>
      <c r="AX1164"/>
      <c r="AY1164"/>
      <c r="AZ1164"/>
      <c r="BA1164">
        <f>VLOOKUP(A1164,[1]ورقة2!A$3:X$1501,22,0)</f>
        <v>0</v>
      </c>
      <c r="BB1164" s="232"/>
      <c r="BC1164"/>
      <c r="BD1164"/>
    </row>
    <row r="1165" spans="1:56" x14ac:dyDescent="0.25">
      <c r="A1165">
        <v>338857</v>
      </c>
      <c r="B1165" s="125" t="s">
        <v>199</v>
      </c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 t="s">
        <v>134</v>
      </c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 t="s">
        <v>134</v>
      </c>
      <c r="AT1165"/>
      <c r="AU1165"/>
      <c r="AV1165"/>
      <c r="AW1165"/>
      <c r="AX1165"/>
      <c r="AY1165"/>
      <c r="AZ1165"/>
      <c r="BA1165">
        <f>VLOOKUP(A1165,[1]ورقة2!A$3:X$1501,22,0)</f>
        <v>0</v>
      </c>
      <c r="BB1165" s="232"/>
      <c r="BC1165"/>
      <c r="BD1165"/>
    </row>
    <row r="1166" spans="1:56" x14ac:dyDescent="0.25">
      <c r="A1166">
        <v>338865</v>
      </c>
      <c r="B1166" s="125" t="s">
        <v>199</v>
      </c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 t="s">
        <v>133</v>
      </c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 t="s">
        <v>133</v>
      </c>
      <c r="AZ1166"/>
      <c r="BA1166">
        <f>VLOOKUP(A1166,[1]ورقة2!A$3:X$1501,22,0)</f>
        <v>0</v>
      </c>
      <c r="BB1166" s="232"/>
      <c r="BC1166"/>
      <c r="BD1166"/>
    </row>
    <row r="1167" spans="1:56" x14ac:dyDescent="0.25">
      <c r="A1167">
        <v>338872</v>
      </c>
      <c r="B1167" s="125" t="s">
        <v>199</v>
      </c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 t="s">
        <v>133</v>
      </c>
      <c r="AY1167" t="s">
        <v>133</v>
      </c>
      <c r="AZ1167"/>
      <c r="BA1167">
        <f>VLOOKUP(A1167,[1]ورقة2!A$3:X$1501,22,0)</f>
        <v>0</v>
      </c>
      <c r="BB1167" s="232"/>
      <c r="BC1167"/>
      <c r="BD1167"/>
    </row>
    <row r="1168" spans="1:56" x14ac:dyDescent="0.25">
      <c r="A1168">
        <v>338875</v>
      </c>
      <c r="B1168" s="125" t="s">
        <v>199</v>
      </c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 t="s">
        <v>131</v>
      </c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 t="s">
        <v>133</v>
      </c>
      <c r="AY1168"/>
      <c r="AZ1168"/>
      <c r="BA1168">
        <f>VLOOKUP(A1168,[1]ورقة2!A$3:X$1501,22,0)</f>
        <v>0</v>
      </c>
      <c r="BB1168" s="232"/>
      <c r="BC1168"/>
      <c r="BD1168"/>
    </row>
    <row r="1169" spans="1:59" x14ac:dyDescent="0.25">
      <c r="A1169">
        <v>338876</v>
      </c>
      <c r="B1169" s="125" t="s">
        <v>199</v>
      </c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 t="s">
        <v>134</v>
      </c>
      <c r="AQ1169"/>
      <c r="AR1169"/>
      <c r="AS1169" t="s">
        <v>134</v>
      </c>
      <c r="AT1169"/>
      <c r="AU1169"/>
      <c r="AV1169" t="s">
        <v>133</v>
      </c>
      <c r="AW1169"/>
      <c r="AX1169" t="s">
        <v>133</v>
      </c>
      <c r="AY1169"/>
      <c r="AZ1169" t="s">
        <v>133</v>
      </c>
      <c r="BA1169">
        <f>VLOOKUP(A1169,[1]ورقة2!A$3:X$1501,22,0)</f>
        <v>0</v>
      </c>
      <c r="BB1169" s="232"/>
      <c r="BC1169"/>
      <c r="BD1169"/>
    </row>
    <row r="1170" spans="1:59" x14ac:dyDescent="0.25">
      <c r="A1170">
        <v>338891</v>
      </c>
      <c r="B1170" s="125" t="s">
        <v>199</v>
      </c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 t="s">
        <v>134</v>
      </c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>
        <f>VLOOKUP(A1170,[1]ورقة2!A$3:X$1501,22,0)</f>
        <v>0</v>
      </c>
      <c r="BB1170" s="240"/>
      <c r="BC1170" s="240"/>
      <c r="BD1170" s="240"/>
      <c r="BE1170" s="240"/>
      <c r="BF1170" s="240"/>
      <c r="BG1170" s="240"/>
    </row>
    <row r="1171" spans="1:59" x14ac:dyDescent="0.25">
      <c r="A1171">
        <v>338907</v>
      </c>
      <c r="B1171" s="125" t="s">
        <v>199</v>
      </c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 t="s">
        <v>134</v>
      </c>
      <c r="AR1171"/>
      <c r="AS1171"/>
      <c r="AT1171"/>
      <c r="AU1171"/>
      <c r="AV1171"/>
      <c r="AW1171"/>
      <c r="AX1171"/>
      <c r="AY1171" t="s">
        <v>133</v>
      </c>
      <c r="AZ1171"/>
      <c r="BA1171">
        <f>VLOOKUP(A1171,[1]ورقة2!A$3:X$1501,22,0)</f>
        <v>0</v>
      </c>
      <c r="BB1171" s="232"/>
      <c r="BC1171"/>
      <c r="BD1171"/>
    </row>
    <row r="1172" spans="1:59" x14ac:dyDescent="0.25">
      <c r="A1172">
        <v>338912</v>
      </c>
      <c r="B1172" s="125" t="s">
        <v>199</v>
      </c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 t="s">
        <v>133</v>
      </c>
      <c r="AQ1172"/>
      <c r="AR1172"/>
      <c r="AS1172"/>
      <c r="AT1172"/>
      <c r="AU1172"/>
      <c r="AV1172"/>
      <c r="AW1172"/>
      <c r="AX1172"/>
      <c r="AY1172" t="s">
        <v>133</v>
      </c>
      <c r="AZ1172"/>
      <c r="BA1172">
        <f>VLOOKUP(A1172,[1]ورقة2!A$3:X$1501,22,0)</f>
        <v>0</v>
      </c>
      <c r="BB1172" s="232"/>
      <c r="BC1172"/>
      <c r="BD1172"/>
    </row>
    <row r="1173" spans="1:59" x14ac:dyDescent="0.25">
      <c r="A1173">
        <v>338924</v>
      </c>
      <c r="B1173" s="125" t="s">
        <v>199</v>
      </c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 t="s">
        <v>133</v>
      </c>
      <c r="AZ1173"/>
      <c r="BA1173">
        <f>VLOOKUP(A1173,[1]ورقة2!A$3:X$1501,22,0)</f>
        <v>0</v>
      </c>
      <c r="BB1173" s="232"/>
      <c r="BC1173"/>
      <c r="BD1173"/>
    </row>
    <row r="1174" spans="1:59" x14ac:dyDescent="0.25">
      <c r="A1174">
        <v>338931</v>
      </c>
      <c r="B1174" s="125" t="s">
        <v>199</v>
      </c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 t="s">
        <v>134</v>
      </c>
      <c r="AQ1174"/>
      <c r="AR1174"/>
      <c r="AS1174"/>
      <c r="AT1174"/>
      <c r="AU1174"/>
      <c r="AV1174"/>
      <c r="AW1174"/>
      <c r="AX1174"/>
      <c r="AY1174"/>
      <c r="AZ1174"/>
      <c r="BA1174">
        <f>VLOOKUP(A1174,[1]ورقة2!A$3:X$1501,22,0)</f>
        <v>0</v>
      </c>
      <c r="BB1174" s="232"/>
      <c r="BC1174"/>
      <c r="BD1174"/>
    </row>
    <row r="1175" spans="1:59" x14ac:dyDescent="0.25">
      <c r="A1175">
        <v>338944</v>
      </c>
      <c r="B1175" s="125" t="s">
        <v>199</v>
      </c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 t="s">
        <v>134</v>
      </c>
      <c r="AY1175" t="s">
        <v>134</v>
      </c>
      <c r="AZ1175"/>
      <c r="BA1175">
        <f>VLOOKUP(A1175,[1]ورقة2!A$3:X$1501,22,0)</f>
        <v>0</v>
      </c>
      <c r="BB1175" s="232"/>
      <c r="BC1175"/>
      <c r="BD1175"/>
    </row>
    <row r="1176" spans="1:59" x14ac:dyDescent="0.25">
      <c r="A1176">
        <v>338955</v>
      </c>
      <c r="B1176" s="125" t="s">
        <v>199</v>
      </c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 t="s">
        <v>133</v>
      </c>
      <c r="AB1176"/>
      <c r="AC1176"/>
      <c r="AD1176"/>
      <c r="AE1176"/>
      <c r="AF1176"/>
      <c r="AG1176"/>
      <c r="AH1176" t="s">
        <v>133</v>
      </c>
      <c r="AI1176"/>
      <c r="AJ1176"/>
      <c r="AK1176"/>
      <c r="AL1176"/>
      <c r="AM1176" t="s">
        <v>133</v>
      </c>
      <c r="AN1176"/>
      <c r="AO1176"/>
      <c r="AP1176"/>
      <c r="AQ1176"/>
      <c r="AR1176"/>
      <c r="AS1176"/>
      <c r="AT1176"/>
      <c r="AU1176"/>
      <c r="AV1176"/>
      <c r="AW1176"/>
      <c r="AX1176"/>
      <c r="AY1176" t="s">
        <v>133</v>
      </c>
      <c r="AZ1176"/>
      <c r="BA1176">
        <f>VLOOKUP(A1176,[1]ورقة2!A$3:X$1501,22,0)</f>
        <v>0</v>
      </c>
      <c r="BB1176" s="232"/>
      <c r="BC1176"/>
      <c r="BD1176"/>
    </row>
    <row r="1177" spans="1:59" x14ac:dyDescent="0.25">
      <c r="A1177">
        <v>338959</v>
      </c>
      <c r="B1177" s="125" t="s">
        <v>199</v>
      </c>
      <c r="C1177"/>
      <c r="D1177"/>
      <c r="E1177"/>
      <c r="F1177"/>
      <c r="G1177"/>
      <c r="H1177"/>
      <c r="I1177"/>
      <c r="J1177"/>
      <c r="K1177"/>
      <c r="L1177"/>
      <c r="M1177"/>
      <c r="N1177"/>
      <c r="O1177" t="s">
        <v>134</v>
      </c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 t="s">
        <v>133</v>
      </c>
      <c r="AR1177"/>
      <c r="AS1177"/>
      <c r="AT1177"/>
      <c r="AU1177"/>
      <c r="AV1177" t="s">
        <v>134</v>
      </c>
      <c r="AW1177"/>
      <c r="AX1177"/>
      <c r="AY1177"/>
      <c r="AZ1177"/>
      <c r="BA1177">
        <f>VLOOKUP(A1177,[1]ورقة2!A$3:X$1501,22,0)</f>
        <v>0</v>
      </c>
      <c r="BB1177" s="232"/>
      <c r="BC1177"/>
      <c r="BD1177"/>
    </row>
    <row r="1178" spans="1:59" x14ac:dyDescent="0.25">
      <c r="A1178">
        <v>338960</v>
      </c>
      <c r="B1178" s="125" t="s">
        <v>199</v>
      </c>
      <c r="C1178"/>
      <c r="D1178"/>
      <c r="E1178"/>
      <c r="F1178"/>
      <c r="G1178"/>
      <c r="H1178"/>
      <c r="I1178"/>
      <c r="J1178"/>
      <c r="K1178"/>
      <c r="L1178"/>
      <c r="M1178"/>
      <c r="N1178" t="s">
        <v>200</v>
      </c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 t="s">
        <v>200</v>
      </c>
      <c r="AQ1178" t="s">
        <v>200</v>
      </c>
      <c r="AR1178"/>
      <c r="AS1178"/>
      <c r="AT1178"/>
      <c r="AU1178"/>
      <c r="AV1178"/>
      <c r="AW1178"/>
      <c r="AX1178"/>
      <c r="AY1178" t="s">
        <v>200</v>
      </c>
      <c r="AZ1178"/>
      <c r="BA1178">
        <f>VLOOKUP(A1178,[1]ورقة2!A$3:X$1501,22,0)</f>
        <v>0</v>
      </c>
      <c r="BB1178" s="232"/>
      <c r="BC1178"/>
      <c r="BD1178"/>
    </row>
    <row r="1179" spans="1:59" x14ac:dyDescent="0.25">
      <c r="A1179" s="233">
        <v>338964</v>
      </c>
      <c r="B1179" s="125" t="s">
        <v>199</v>
      </c>
      <c r="C1179" s="233"/>
      <c r="D1179" s="233"/>
      <c r="E1179" s="233"/>
      <c r="F1179" s="233"/>
      <c r="G1179" s="233"/>
      <c r="H1179" s="233"/>
      <c r="I1179" s="233"/>
      <c r="J1179" s="233"/>
      <c r="K1179" s="233"/>
      <c r="L1179" s="233"/>
      <c r="M1179" s="233"/>
      <c r="N1179" s="233"/>
      <c r="O1179" s="233"/>
      <c r="P1179" s="233"/>
      <c r="Q1179" s="233"/>
      <c r="R1179" s="233"/>
      <c r="S1179" s="233"/>
      <c r="T1179" s="233"/>
      <c r="U1179" s="233"/>
      <c r="V1179" s="233"/>
      <c r="W1179" s="233"/>
      <c r="X1179" s="233"/>
      <c r="Y1179" s="233"/>
      <c r="Z1179" s="233"/>
      <c r="AA1179" s="233"/>
      <c r="AB1179" s="233"/>
      <c r="AC1179" s="233"/>
      <c r="AD1179" s="233"/>
      <c r="AE1179" s="233"/>
      <c r="AF1179" s="233"/>
      <c r="AG1179" s="233" t="s">
        <v>133</v>
      </c>
      <c r="AH1179" s="233"/>
      <c r="AI1179" s="233"/>
      <c r="AJ1179" s="233"/>
      <c r="AK1179" s="233"/>
      <c r="AL1179" s="233"/>
      <c r="AM1179" s="233"/>
      <c r="AN1179" s="233"/>
      <c r="AO1179" s="233"/>
      <c r="AP1179" s="233"/>
      <c r="AQ1179" s="233" t="s">
        <v>133</v>
      </c>
      <c r="AR1179" s="233"/>
      <c r="AS1179" s="233"/>
      <c r="AT1179" s="233"/>
      <c r="AU1179" s="233" t="s">
        <v>131</v>
      </c>
      <c r="AV1179" s="233" t="s">
        <v>131</v>
      </c>
      <c r="AW1179" s="233" t="s">
        <v>131</v>
      </c>
      <c r="AX1179" s="233" t="s">
        <v>131</v>
      </c>
      <c r="AY1179" s="233" t="s">
        <v>131</v>
      </c>
      <c r="AZ1179" s="233" t="s">
        <v>131</v>
      </c>
      <c r="BA1179">
        <f>VLOOKUP(A1179,[1]ورقة2!A$3:X$1501,22,0)</f>
        <v>0</v>
      </c>
      <c r="BB1179" s="232"/>
      <c r="BC1179"/>
      <c r="BD1179"/>
    </row>
    <row r="1180" spans="1:59" x14ac:dyDescent="0.25">
      <c r="A1180">
        <v>338966</v>
      </c>
      <c r="B1180" s="125" t="s">
        <v>199</v>
      </c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 t="s">
        <v>134</v>
      </c>
      <c r="AQ1180"/>
      <c r="AR1180"/>
      <c r="AS1180" t="s">
        <v>133</v>
      </c>
      <c r="AT1180"/>
      <c r="AU1180"/>
      <c r="AV1180" t="s">
        <v>131</v>
      </c>
      <c r="AW1180"/>
      <c r="AX1180" t="s">
        <v>131</v>
      </c>
      <c r="AY1180"/>
      <c r="AZ1180"/>
      <c r="BA1180">
        <f>VLOOKUP(A1180,[1]ورقة2!A$3:X$1501,22,0)</f>
        <v>0</v>
      </c>
      <c r="BB1180" s="232"/>
      <c r="BC1180"/>
      <c r="BD1180"/>
    </row>
    <row r="1181" spans="1:59" x14ac:dyDescent="0.25">
      <c r="A1181">
        <v>338971</v>
      </c>
      <c r="B1181" s="125" t="s">
        <v>199</v>
      </c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 t="s">
        <v>134</v>
      </c>
      <c r="AB1181"/>
      <c r="AC1181"/>
      <c r="AD1181"/>
      <c r="AE1181"/>
      <c r="AF1181"/>
      <c r="AG1181"/>
      <c r="AH1181"/>
      <c r="AI1181" t="s">
        <v>134</v>
      </c>
      <c r="AJ1181"/>
      <c r="AK1181"/>
      <c r="AL1181"/>
      <c r="AM1181"/>
      <c r="AN1181"/>
      <c r="AO1181"/>
      <c r="AP1181" t="s">
        <v>134</v>
      </c>
      <c r="AQ1181" t="s">
        <v>134</v>
      </c>
      <c r="AR1181"/>
      <c r="AS1181"/>
      <c r="AT1181"/>
      <c r="AU1181"/>
      <c r="AV1181" t="s">
        <v>131</v>
      </c>
      <c r="AW1181" t="s">
        <v>131</v>
      </c>
      <c r="AX1181" t="s">
        <v>131</v>
      </c>
      <c r="AY1181"/>
      <c r="AZ1181" t="s">
        <v>131</v>
      </c>
      <c r="BA1181">
        <f>VLOOKUP(A1181,[1]ورقة2!A$3:X$1501,22,0)</f>
        <v>0</v>
      </c>
      <c r="BB1181" s="232"/>
      <c r="BC1181"/>
      <c r="BD1181"/>
    </row>
    <row r="1182" spans="1:59" x14ac:dyDescent="0.25">
      <c r="A1182">
        <v>338972</v>
      </c>
      <c r="B1182" s="125" t="s">
        <v>199</v>
      </c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 t="s">
        <v>133</v>
      </c>
      <c r="BA1182">
        <f>VLOOKUP(A1182,[1]ورقة2!A$3:X$1501,22,0)</f>
        <v>0</v>
      </c>
      <c r="BB1182" s="232"/>
      <c r="BC1182"/>
      <c r="BD1182"/>
    </row>
    <row r="1183" spans="1:59" x14ac:dyDescent="0.25">
      <c r="A1183">
        <v>338984</v>
      </c>
      <c r="B1183" s="125" t="s">
        <v>199</v>
      </c>
      <c r="C1183"/>
      <c r="D1183"/>
      <c r="E1183"/>
      <c r="F1183"/>
      <c r="G1183"/>
      <c r="H1183"/>
      <c r="I1183"/>
      <c r="J1183"/>
      <c r="K1183"/>
      <c r="L1183"/>
      <c r="M1183"/>
      <c r="N1183"/>
      <c r="O1183" t="s">
        <v>134</v>
      </c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 t="s">
        <v>131</v>
      </c>
      <c r="AJ1183" t="s">
        <v>131</v>
      </c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 t="s">
        <v>133</v>
      </c>
      <c r="BA1183">
        <f>VLOOKUP(A1183,[1]ورقة2!A$3:X$1501,22,0)</f>
        <v>0</v>
      </c>
      <c r="BB1183" s="232"/>
      <c r="BC1183"/>
      <c r="BD1183"/>
    </row>
    <row r="1184" spans="1:59" x14ac:dyDescent="0.25">
      <c r="A1184">
        <v>338990</v>
      </c>
      <c r="B1184" s="125" t="s">
        <v>199</v>
      </c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 t="s">
        <v>134</v>
      </c>
      <c r="AW1184"/>
      <c r="AX1184"/>
      <c r="AY1184"/>
      <c r="AZ1184"/>
      <c r="BA1184">
        <f>VLOOKUP(A1184,[1]ورقة2!A$3:X$1501,22,0)</f>
        <v>0</v>
      </c>
      <c r="BB1184" s="232"/>
      <c r="BC1184"/>
      <c r="BD1184"/>
    </row>
    <row r="1185" spans="1:59" x14ac:dyDescent="0.25">
      <c r="A1185">
        <v>338994</v>
      </c>
      <c r="B1185" s="125" t="s">
        <v>199</v>
      </c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 t="s">
        <v>134</v>
      </c>
      <c r="AH1185"/>
      <c r="AI1185"/>
      <c r="AJ1185"/>
      <c r="AK1185"/>
      <c r="AL1185"/>
      <c r="AM1185"/>
      <c r="AN1185"/>
      <c r="AO1185"/>
      <c r="AP1185"/>
      <c r="AQ1185" t="s">
        <v>134</v>
      </c>
      <c r="AR1185"/>
      <c r="AS1185"/>
      <c r="AT1185"/>
      <c r="AU1185"/>
      <c r="AV1185"/>
      <c r="AW1185"/>
      <c r="AX1185"/>
      <c r="AY1185"/>
      <c r="AZ1185"/>
      <c r="BA1185">
        <f>VLOOKUP(A1185,[1]ورقة2!A$3:X$1501,22,0)</f>
        <v>0</v>
      </c>
      <c r="BB1185" s="232"/>
      <c r="BC1185"/>
      <c r="BD1185"/>
    </row>
    <row r="1186" spans="1:59" x14ac:dyDescent="0.25">
      <c r="A1186">
        <v>339013</v>
      </c>
      <c r="B1186" s="125" t="s">
        <v>199</v>
      </c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 t="s">
        <v>131</v>
      </c>
      <c r="AI1186"/>
      <c r="AJ1186"/>
      <c r="AK1186"/>
      <c r="AL1186"/>
      <c r="AM1186"/>
      <c r="AN1186"/>
      <c r="AO1186"/>
      <c r="AP1186"/>
      <c r="AQ1186" t="s">
        <v>133</v>
      </c>
      <c r="AR1186"/>
      <c r="AS1186"/>
      <c r="AT1186"/>
      <c r="AU1186" t="s">
        <v>133</v>
      </c>
      <c r="AV1186"/>
      <c r="AW1186" t="s">
        <v>133</v>
      </c>
      <c r="AX1186"/>
      <c r="AY1186" t="s">
        <v>131</v>
      </c>
      <c r="AZ1186" t="s">
        <v>133</v>
      </c>
      <c r="BA1186">
        <f>VLOOKUP(A1186,[1]ورقة2!A$3:X$1501,22,0)</f>
        <v>0</v>
      </c>
      <c r="BB1186" s="232"/>
      <c r="BC1186"/>
      <c r="BD1186"/>
    </row>
    <row r="1187" spans="1:59" x14ac:dyDescent="0.25">
      <c r="A1187">
        <v>339093</v>
      </c>
      <c r="B1187" s="125" t="s">
        <v>199</v>
      </c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 t="s">
        <v>131</v>
      </c>
      <c r="AK1187"/>
      <c r="AL1187"/>
      <c r="AM1187" t="s">
        <v>131</v>
      </c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>
        <f>VLOOKUP(A1187,[1]ورقة2!A$3:X$1501,22,0)</f>
        <v>0</v>
      </c>
      <c r="BB1187" s="232"/>
      <c r="BC1187"/>
      <c r="BD1187"/>
    </row>
    <row r="1188" spans="1:59" x14ac:dyDescent="0.25">
      <c r="A1188">
        <v>339126</v>
      </c>
      <c r="B1188" s="125" t="s">
        <v>199</v>
      </c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 t="s">
        <v>200</v>
      </c>
      <c r="AR1188"/>
      <c r="AS1188"/>
      <c r="AT1188"/>
      <c r="AU1188"/>
      <c r="AV1188"/>
      <c r="AW1188"/>
      <c r="AX1188"/>
      <c r="AY1188" t="s">
        <v>200</v>
      </c>
      <c r="AZ1188"/>
      <c r="BA1188">
        <f>VLOOKUP(A1188,[1]ورقة2!A$3:X$1501,22,0)</f>
        <v>0</v>
      </c>
      <c r="BB1188" s="240"/>
      <c r="BC1188" s="240"/>
      <c r="BD1188" s="240"/>
      <c r="BE1188" s="240"/>
      <c r="BF1188" s="240"/>
      <c r="BG1188" s="240"/>
    </row>
    <row r="1189" spans="1:59" x14ac:dyDescent="0.25">
      <c r="A1189">
        <v>339169</v>
      </c>
      <c r="B1189" s="125" t="s">
        <v>199</v>
      </c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 t="s">
        <v>134</v>
      </c>
      <c r="AN1189"/>
      <c r="AO1189"/>
      <c r="AP1189"/>
      <c r="AQ1189" t="s">
        <v>134</v>
      </c>
      <c r="AR1189"/>
      <c r="AS1189"/>
      <c r="AT1189"/>
      <c r="AU1189"/>
      <c r="AV1189"/>
      <c r="AW1189"/>
      <c r="AX1189"/>
      <c r="AY1189" t="s">
        <v>133</v>
      </c>
      <c r="AZ1189"/>
      <c r="BA1189">
        <f>VLOOKUP(A1189,[1]ورقة2!A$3:X$1501,22,0)</f>
        <v>0</v>
      </c>
      <c r="BB1189" s="232"/>
      <c r="BC1189"/>
      <c r="BD1189"/>
    </row>
    <row r="1190" spans="1:59" x14ac:dyDescent="0.25">
      <c r="A1190">
        <v>339181</v>
      </c>
      <c r="B1190" s="125" t="s">
        <v>199</v>
      </c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 t="s">
        <v>134</v>
      </c>
      <c r="AZ1190"/>
      <c r="BA1190">
        <f>VLOOKUP(A1190,[1]ورقة2!A$3:X$1501,22,0)</f>
        <v>0</v>
      </c>
      <c r="BB1190" s="232"/>
      <c r="BC1190"/>
      <c r="BD1190"/>
    </row>
    <row r="1191" spans="1:59" x14ac:dyDescent="0.25">
      <c r="A1191">
        <v>339255</v>
      </c>
      <c r="B1191" s="125" t="s">
        <v>199</v>
      </c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 t="s">
        <v>134</v>
      </c>
      <c r="AQ1191" t="s">
        <v>134</v>
      </c>
      <c r="AR1191"/>
      <c r="AS1191"/>
      <c r="AT1191"/>
      <c r="AU1191" t="s">
        <v>134</v>
      </c>
      <c r="AV1191"/>
      <c r="AW1191"/>
      <c r="AX1191"/>
      <c r="AY1191"/>
      <c r="AZ1191"/>
      <c r="BA1191">
        <f>VLOOKUP(A1191,[1]ورقة2!A$3:X$1501,22,0)</f>
        <v>0</v>
      </c>
      <c r="BB1191" s="232"/>
      <c r="BC1191"/>
      <c r="BD1191"/>
    </row>
    <row r="1192" spans="1:59" x14ac:dyDescent="0.25">
      <c r="A1192">
        <v>339269</v>
      </c>
      <c r="B1192" s="125" t="s">
        <v>199</v>
      </c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 t="s">
        <v>133</v>
      </c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 t="s">
        <v>134</v>
      </c>
      <c r="AQ1192" t="s">
        <v>133</v>
      </c>
      <c r="AR1192"/>
      <c r="AS1192"/>
      <c r="AT1192"/>
      <c r="AU1192"/>
      <c r="AV1192"/>
      <c r="AW1192" t="s">
        <v>133</v>
      </c>
      <c r="AX1192"/>
      <c r="AY1192" t="s">
        <v>133</v>
      </c>
      <c r="AZ1192"/>
      <c r="BA1192">
        <f>VLOOKUP(A1192,[1]ورقة2!A$3:X$1501,22,0)</f>
        <v>0</v>
      </c>
      <c r="BB1192" s="232"/>
      <c r="BC1192"/>
      <c r="BD1192"/>
    </row>
    <row r="1193" spans="1:59" x14ac:dyDescent="0.25">
      <c r="A1193">
        <v>339277</v>
      </c>
      <c r="B1193" s="125" t="s">
        <v>199</v>
      </c>
      <c r="C1193"/>
      <c r="D1193"/>
      <c r="E1193"/>
      <c r="F1193"/>
      <c r="G1193"/>
      <c r="H1193"/>
      <c r="I1193"/>
      <c r="J1193"/>
      <c r="K1193"/>
      <c r="L1193"/>
      <c r="M1193"/>
      <c r="N1193"/>
      <c r="O1193" t="s">
        <v>134</v>
      </c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 t="s">
        <v>133</v>
      </c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>
        <f>VLOOKUP(A1193,[1]ورقة2!A$3:X$1501,22,0)</f>
        <v>0</v>
      </c>
      <c r="BB1193" s="232"/>
      <c r="BC1193"/>
      <c r="BD1193"/>
    </row>
    <row r="1194" spans="1:59" x14ac:dyDescent="0.25">
      <c r="A1194">
        <v>339388</v>
      </c>
      <c r="B1194" s="125" t="s">
        <v>199</v>
      </c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 t="s">
        <v>200</v>
      </c>
      <c r="AR1194"/>
      <c r="AS1194"/>
      <c r="AT1194" t="s">
        <v>200</v>
      </c>
      <c r="AU1194" t="s">
        <v>200</v>
      </c>
      <c r="AV1194"/>
      <c r="AW1194"/>
      <c r="AX1194" t="s">
        <v>200</v>
      </c>
      <c r="AY1194" t="s">
        <v>200</v>
      </c>
      <c r="AZ1194"/>
      <c r="BA1194">
        <f>VLOOKUP(A1194,[1]ورقة2!A$3:X$1501,22,0)</f>
        <v>0</v>
      </c>
      <c r="BB1194" s="232"/>
      <c r="BC1194"/>
      <c r="BD1194"/>
    </row>
    <row r="1195" spans="1:59" x14ac:dyDescent="0.25">
      <c r="A1195">
        <v>339467</v>
      </c>
      <c r="B1195" s="125" t="s">
        <v>199</v>
      </c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 t="s">
        <v>134</v>
      </c>
      <c r="AL1195"/>
      <c r="AM1195"/>
      <c r="AN1195"/>
      <c r="AO1195"/>
      <c r="AP1195" t="s">
        <v>133</v>
      </c>
      <c r="AQ1195" t="s">
        <v>133</v>
      </c>
      <c r="AR1195"/>
      <c r="AS1195" t="s">
        <v>133</v>
      </c>
      <c r="AT1195"/>
      <c r="AU1195"/>
      <c r="AV1195"/>
      <c r="AW1195" t="s">
        <v>133</v>
      </c>
      <c r="AX1195"/>
      <c r="AY1195" t="s">
        <v>133</v>
      </c>
      <c r="AZ1195"/>
      <c r="BA1195">
        <f>VLOOKUP(A1195,[1]ورقة2!A$3:X$1501,22,0)</f>
        <v>0</v>
      </c>
      <c r="BB1195" s="232"/>
      <c r="BC1195"/>
      <c r="BD1195"/>
    </row>
    <row r="1196" spans="1:59" x14ac:dyDescent="0.25">
      <c r="A1196">
        <v>339470</v>
      </c>
      <c r="B1196" s="125" t="s">
        <v>199</v>
      </c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 t="s">
        <v>133</v>
      </c>
      <c r="BA1196">
        <f>VLOOKUP(A1196,[1]ورقة2!A$3:X$1501,22,0)</f>
        <v>0</v>
      </c>
      <c r="BB1196" s="232"/>
      <c r="BC1196"/>
      <c r="BD1196"/>
    </row>
    <row r="1197" spans="1:59" x14ac:dyDescent="0.25">
      <c r="A1197">
        <v>339482</v>
      </c>
      <c r="B1197" s="125" t="s">
        <v>199</v>
      </c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 t="s">
        <v>200</v>
      </c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 t="s">
        <v>200</v>
      </c>
      <c r="AS1197"/>
      <c r="AT1197"/>
      <c r="AU1197"/>
      <c r="AV1197" t="s">
        <v>200</v>
      </c>
      <c r="AW1197"/>
      <c r="AX1197"/>
      <c r="AY1197"/>
      <c r="AZ1197"/>
      <c r="BA1197">
        <f>VLOOKUP(A1197,[1]ورقة2!A$3:X$1501,22,0)</f>
        <v>0</v>
      </c>
      <c r="BB1197" s="232"/>
      <c r="BC1197"/>
      <c r="BD1197"/>
    </row>
    <row r="1198" spans="1:59" x14ac:dyDescent="0.25">
      <c r="A1198">
        <v>339528</v>
      </c>
      <c r="B1198" s="125" t="s">
        <v>199</v>
      </c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 t="s">
        <v>133</v>
      </c>
      <c r="AQ1198"/>
      <c r="AR1198"/>
      <c r="AS1198"/>
      <c r="AT1198"/>
      <c r="AU1198"/>
      <c r="AV1198"/>
      <c r="AW1198"/>
      <c r="AX1198"/>
      <c r="AY1198"/>
      <c r="AZ1198" t="s">
        <v>133</v>
      </c>
      <c r="BA1198">
        <f>VLOOKUP(A1198,[1]ورقة2!A$3:X$1501,22,0)</f>
        <v>0</v>
      </c>
      <c r="BB1198" s="232"/>
      <c r="BC1198"/>
      <c r="BD1198"/>
    </row>
    <row r="1199" spans="1:59" x14ac:dyDescent="0.25">
      <c r="A1199">
        <v>339537</v>
      </c>
      <c r="B1199" s="125" t="s">
        <v>199</v>
      </c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 t="s">
        <v>200</v>
      </c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 t="s">
        <v>200</v>
      </c>
      <c r="AQ1199" t="s">
        <v>200</v>
      </c>
      <c r="AR1199" t="s">
        <v>200</v>
      </c>
      <c r="AS1199"/>
      <c r="AT1199"/>
      <c r="AU1199" t="s">
        <v>200</v>
      </c>
      <c r="AV1199" t="s">
        <v>200</v>
      </c>
      <c r="AW1199"/>
      <c r="AX1199" t="s">
        <v>200</v>
      </c>
      <c r="AY1199"/>
      <c r="AZ1199"/>
      <c r="BA1199">
        <f>VLOOKUP(A1199,[1]ورقة2!A$3:X$1501,22,0)</f>
        <v>0</v>
      </c>
      <c r="BB1199" s="232"/>
      <c r="BC1199"/>
      <c r="BD1199"/>
    </row>
    <row r="1200" spans="1:59" x14ac:dyDescent="0.25">
      <c r="A1200">
        <v>339538</v>
      </c>
      <c r="B1200" s="125" t="s">
        <v>199</v>
      </c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 t="s">
        <v>133</v>
      </c>
      <c r="AW1200"/>
      <c r="AX1200"/>
      <c r="AY1200" t="s">
        <v>133</v>
      </c>
      <c r="AZ1200"/>
      <c r="BA1200">
        <f>VLOOKUP(A1200,[1]ورقة2!A$3:X$1501,22,0)</f>
        <v>0</v>
      </c>
      <c r="BB1200" s="232"/>
      <c r="BC1200"/>
      <c r="BD1200"/>
    </row>
    <row r="1201" spans="1:56" x14ac:dyDescent="0.25">
      <c r="A1201">
        <v>339611</v>
      </c>
      <c r="B1201" s="125" t="s">
        <v>199</v>
      </c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 t="s">
        <v>200</v>
      </c>
      <c r="AJ1201"/>
      <c r="AK1201"/>
      <c r="AL1201"/>
      <c r="AM1201"/>
      <c r="AN1201"/>
      <c r="AO1201" t="s">
        <v>200</v>
      </c>
      <c r="AP1201"/>
      <c r="AQ1201" t="s">
        <v>200</v>
      </c>
      <c r="AR1201"/>
      <c r="AS1201"/>
      <c r="AT1201" t="s">
        <v>200</v>
      </c>
      <c r="AU1201" t="s">
        <v>200</v>
      </c>
      <c r="AV1201" t="s">
        <v>200</v>
      </c>
      <c r="AW1201" t="s">
        <v>200</v>
      </c>
      <c r="AX1201" t="s">
        <v>200</v>
      </c>
      <c r="AY1201"/>
      <c r="AZ1201"/>
      <c r="BA1201">
        <f>VLOOKUP(A1201,[1]ورقة2!A$3:X$1501,22,0)</f>
        <v>0</v>
      </c>
      <c r="BB1201" s="232"/>
      <c r="BC1201"/>
      <c r="BD1201"/>
    </row>
    <row r="1202" spans="1:56" x14ac:dyDescent="0.25">
      <c r="A1202">
        <v>339614</v>
      </c>
      <c r="B1202" s="125" t="s">
        <v>199</v>
      </c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 t="s">
        <v>200</v>
      </c>
      <c r="AV1202" t="s">
        <v>200</v>
      </c>
      <c r="AW1202" t="s">
        <v>200</v>
      </c>
      <c r="AX1202" t="s">
        <v>200</v>
      </c>
      <c r="AY1202"/>
      <c r="AZ1202"/>
      <c r="BA1202">
        <f>VLOOKUP(A1202,[1]ورقة2!A$3:X$1501,22,0)</f>
        <v>0</v>
      </c>
      <c r="BB1202" s="232"/>
      <c r="BC1202"/>
      <c r="BD1202"/>
    </row>
    <row r="1203" spans="1:56" x14ac:dyDescent="0.25">
      <c r="A1203">
        <v>340116</v>
      </c>
      <c r="B1203" s="125" t="s">
        <v>199</v>
      </c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 t="s">
        <v>134</v>
      </c>
      <c r="AH1203"/>
      <c r="AI1203"/>
      <c r="AJ1203"/>
      <c r="AK1203"/>
      <c r="AL1203"/>
      <c r="AM1203"/>
      <c r="AN1203" t="s">
        <v>133</v>
      </c>
      <c r="AO1203"/>
      <c r="AP1203"/>
      <c r="AQ1203" t="s">
        <v>134</v>
      </c>
      <c r="AR1203"/>
      <c r="AS1203"/>
      <c r="AT1203" t="s">
        <v>134</v>
      </c>
      <c r="AU1203" t="s">
        <v>134</v>
      </c>
      <c r="AV1203"/>
      <c r="AW1203"/>
      <c r="AX1203"/>
      <c r="AY1203" t="s">
        <v>134</v>
      </c>
      <c r="AZ1203" t="s">
        <v>134</v>
      </c>
      <c r="BA1203">
        <f>VLOOKUP(A1203,[1]ورقة2!A$3:X$1501,22,0)</f>
        <v>0</v>
      </c>
      <c r="BB1203" s="232"/>
      <c r="BC1203"/>
      <c r="BD1203"/>
    </row>
    <row r="1204" spans="1:56" x14ac:dyDescent="0.25">
      <c r="A1204">
        <v>340169</v>
      </c>
      <c r="B1204" s="125" t="s">
        <v>199</v>
      </c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 t="s">
        <v>133</v>
      </c>
      <c r="AP1204"/>
      <c r="AQ1204"/>
      <c r="AR1204"/>
      <c r="AS1204" t="s">
        <v>133</v>
      </c>
      <c r="AT1204"/>
      <c r="AU1204"/>
      <c r="AV1204"/>
      <c r="AW1204"/>
      <c r="AX1204"/>
      <c r="AY1204" t="s">
        <v>133</v>
      </c>
      <c r="AZ1204"/>
      <c r="BA1204">
        <f>VLOOKUP(A1204,[1]ورقة2!A$3:X$1501,22,0)</f>
        <v>0</v>
      </c>
      <c r="BB1204" s="232"/>
      <c r="BC1204"/>
      <c r="BD1204"/>
    </row>
  </sheetData>
  <sheetProtection selectLockedCells="1" selectUnlockedCells="1"/>
  <autoFilter ref="A2:BG1204" xr:uid="{00000000-0009-0000-0000-000005000000}">
    <sortState xmlns:xlrd2="http://schemas.microsoft.com/office/spreadsheetml/2017/richdata2" ref="A3:BG2081">
      <sortCondition ref="A2:A1989"/>
    </sortState>
  </autoFilter>
  <conditionalFormatting sqref="A1021:A1022">
    <cfRule type="duplicateValues" dxfId="84" priority="4"/>
    <cfRule type="expression" dxfId="83" priority="9">
      <formula>ROW(A1021)= RowNu</formula>
    </cfRule>
  </conditionalFormatting>
  <conditionalFormatting sqref="A1023:A1204">
    <cfRule type="duplicateValues" dxfId="82" priority="1"/>
    <cfRule type="duplicateValues" dxfId="81" priority="2"/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Worksheet____5"/>
  <dimension ref="A1:AJ12311"/>
  <sheetViews>
    <sheetView rightToLeft="1" workbookViewId="0">
      <pane ySplit="2" topLeftCell="A3" activePane="bottomLeft" state="frozen"/>
      <selection pane="bottomLeft" activeCell="A3" sqref="A3:XFD3"/>
    </sheetView>
  </sheetViews>
  <sheetFormatPr defaultColWidth="9" defaultRowHeight="13.8" x14ac:dyDescent="0.25"/>
  <cols>
    <col min="1" max="1" width="11.09765625" style="115" bestFit="1" customWidth="1"/>
    <col min="2" max="2" width="21.19921875" style="115" bestFit="1" customWidth="1"/>
    <col min="3" max="3" width="18.19921875" style="115" bestFit="1" customWidth="1"/>
    <col min="4" max="4" width="20.19921875" style="115" bestFit="1" customWidth="1"/>
    <col min="5" max="5" width="6.19921875" style="115" bestFit="1" customWidth="1"/>
    <col min="6" max="6" width="10.19921875" style="115" bestFit="1" customWidth="1"/>
    <col min="7" max="7" width="13.09765625" style="115" bestFit="1" customWidth="1"/>
    <col min="8" max="8" width="12" style="115" bestFit="1" customWidth="1"/>
    <col min="9" max="9" width="13.09765625" style="115" bestFit="1" customWidth="1"/>
    <col min="10" max="11" width="9.19921875" style="115" bestFit="1" customWidth="1"/>
    <col min="12" max="12" width="11.09765625" style="115" bestFit="1" customWidth="1"/>
    <col min="13" max="16" width="11.09765625" style="115" customWidth="1"/>
    <col min="17" max="17" width="8.09765625" style="115" bestFit="1" customWidth="1"/>
    <col min="18" max="18" width="9.19921875" style="115" bestFit="1" customWidth="1"/>
    <col min="19" max="19" width="10.8984375" style="238" bestFit="1" customWidth="1"/>
    <col min="20" max="21" width="10.19921875" style="115" bestFit="1" customWidth="1"/>
    <col min="22" max="22" width="10.19921875" style="115" customWidth="1"/>
    <col min="23" max="27" width="13.8984375" style="115" customWidth="1"/>
    <col min="28" max="28" width="18.09765625" style="115" bestFit="1" customWidth="1"/>
    <col min="29" max="29" width="6.8984375" style="115" bestFit="1" customWidth="1"/>
    <col min="30" max="30" width="23.19921875" style="115" bestFit="1" customWidth="1"/>
    <col min="31" max="32" width="15.19921875" style="115" customWidth="1"/>
    <col min="33" max="33" width="22.59765625" style="115" customWidth="1"/>
    <col min="34" max="35" width="13.19921875" style="115" customWidth="1"/>
    <col min="36" max="16384" width="9" style="115"/>
  </cols>
  <sheetData>
    <row r="1" spans="1:36" x14ac:dyDescent="0.25">
      <c r="A1" s="115">
        <v>1</v>
      </c>
      <c r="B1" s="115">
        <v>2</v>
      </c>
      <c r="C1" s="115">
        <v>3</v>
      </c>
      <c r="D1" s="115">
        <v>4</v>
      </c>
      <c r="E1" s="115">
        <v>5</v>
      </c>
      <c r="F1" s="115">
        <v>6</v>
      </c>
      <c r="G1" s="115">
        <v>7</v>
      </c>
      <c r="H1" s="115">
        <v>8</v>
      </c>
      <c r="I1" s="115">
        <v>9</v>
      </c>
      <c r="J1" s="115">
        <v>10</v>
      </c>
      <c r="K1" s="115">
        <v>11</v>
      </c>
      <c r="L1" s="115">
        <v>12</v>
      </c>
      <c r="M1" s="115">
        <v>13</v>
      </c>
      <c r="N1" s="115">
        <v>14</v>
      </c>
      <c r="O1" s="115">
        <v>15</v>
      </c>
      <c r="P1" s="115">
        <v>16</v>
      </c>
      <c r="Q1" s="115">
        <v>17</v>
      </c>
      <c r="R1" s="115">
        <v>18</v>
      </c>
      <c r="S1" s="238">
        <v>19</v>
      </c>
      <c r="T1" s="115">
        <v>20</v>
      </c>
      <c r="U1" s="115">
        <v>21</v>
      </c>
      <c r="V1" s="115">
        <v>22</v>
      </c>
      <c r="W1" s="115">
        <v>23</v>
      </c>
      <c r="X1" s="115">
        <v>24</v>
      </c>
      <c r="Y1" s="115">
        <v>25</v>
      </c>
      <c r="Z1" s="115">
        <v>26</v>
      </c>
      <c r="AA1" s="115">
        <v>27</v>
      </c>
      <c r="AB1" s="115">
        <v>28</v>
      </c>
      <c r="AC1" s="115">
        <v>29</v>
      </c>
      <c r="AD1" s="115">
        <v>30</v>
      </c>
      <c r="AE1" s="115">
        <v>31</v>
      </c>
      <c r="AF1" s="115">
        <v>32</v>
      </c>
      <c r="AG1" s="115">
        <v>33</v>
      </c>
      <c r="AH1" s="115">
        <v>34</v>
      </c>
    </row>
    <row r="2" spans="1:36" x14ac:dyDescent="0.25">
      <c r="A2" s="115" t="s">
        <v>78</v>
      </c>
      <c r="B2" s="115" t="s">
        <v>79</v>
      </c>
      <c r="C2" s="115" t="s">
        <v>80</v>
      </c>
      <c r="D2" s="115" t="s">
        <v>81</v>
      </c>
      <c r="E2" s="115" t="s">
        <v>45</v>
      </c>
      <c r="F2" s="115" t="s">
        <v>42</v>
      </c>
      <c r="G2" s="115" t="s">
        <v>43</v>
      </c>
      <c r="H2" s="115" t="s">
        <v>44</v>
      </c>
      <c r="I2" s="115" t="s">
        <v>85</v>
      </c>
      <c r="J2" s="115" t="s">
        <v>95</v>
      </c>
      <c r="K2" s="115" t="s">
        <v>96</v>
      </c>
      <c r="L2" s="115" t="s">
        <v>97</v>
      </c>
      <c r="M2" s="115" t="s">
        <v>11</v>
      </c>
      <c r="N2" s="115" t="s">
        <v>12</v>
      </c>
      <c r="O2" s="115" t="s">
        <v>13</v>
      </c>
      <c r="P2" s="115" t="s">
        <v>14</v>
      </c>
      <c r="Q2" s="115" t="s">
        <v>93</v>
      </c>
      <c r="R2" s="115" t="s">
        <v>101</v>
      </c>
      <c r="S2" s="238" t="s">
        <v>102</v>
      </c>
      <c r="T2" s="115" t="s">
        <v>103</v>
      </c>
      <c r="U2" s="115" t="s">
        <v>115</v>
      </c>
      <c r="V2" s="115" t="s">
        <v>207</v>
      </c>
      <c r="W2" s="115" t="s">
        <v>201</v>
      </c>
      <c r="X2" s="115" t="s">
        <v>202</v>
      </c>
      <c r="Y2" s="115" t="s">
        <v>203</v>
      </c>
      <c r="Z2" s="115" t="s">
        <v>204</v>
      </c>
      <c r="AA2" s="115" t="s">
        <v>205</v>
      </c>
      <c r="AB2" s="115" t="s">
        <v>206</v>
      </c>
      <c r="AC2" s="115" t="s">
        <v>2442</v>
      </c>
      <c r="AD2" s="115" t="s">
        <v>2443</v>
      </c>
      <c r="AE2" s="115" t="s">
        <v>2444</v>
      </c>
      <c r="AF2" s="115" t="s">
        <v>2513</v>
      </c>
      <c r="AG2" s="115" t="s">
        <v>2520</v>
      </c>
      <c r="AH2" s="115" t="s">
        <v>2528</v>
      </c>
      <c r="AI2" s="115" t="s">
        <v>2561</v>
      </c>
    </row>
    <row r="3" spans="1:36" x14ac:dyDescent="0.25">
      <c r="A3" s="115">
        <v>300177</v>
      </c>
      <c r="B3" s="115" t="s">
        <v>942</v>
      </c>
      <c r="C3" s="115" t="s">
        <v>640</v>
      </c>
      <c r="D3" s="115" t="s">
        <v>943</v>
      </c>
      <c r="E3" s="115" t="s">
        <v>76</v>
      </c>
      <c r="F3" s="238">
        <v>30779</v>
      </c>
      <c r="G3" s="115" t="s">
        <v>944</v>
      </c>
      <c r="H3" s="115" t="s">
        <v>16</v>
      </c>
      <c r="I3" t="s">
        <v>199</v>
      </c>
      <c r="J3" s="115" t="s">
        <v>908</v>
      </c>
      <c r="L3" s="115" t="s">
        <v>30</v>
      </c>
      <c r="S3" s="115"/>
      <c r="V3" t="s">
        <v>2467</v>
      </c>
      <c r="AH3" s="115" t="s">
        <v>2441</v>
      </c>
      <c r="AI3" s="115">
        <v>300177</v>
      </c>
      <c r="AJ3" s="115" t="s">
        <v>2441</v>
      </c>
    </row>
    <row r="4" spans="1:36" x14ac:dyDescent="0.25">
      <c r="A4" s="115">
        <v>300301</v>
      </c>
      <c r="B4" s="115" t="s">
        <v>911</v>
      </c>
      <c r="C4" s="115" t="s">
        <v>211</v>
      </c>
      <c r="D4" s="115" t="s">
        <v>649</v>
      </c>
      <c r="E4" s="115" t="s">
        <v>76</v>
      </c>
      <c r="F4" s="238">
        <v>29113</v>
      </c>
      <c r="G4" s="115" t="s">
        <v>365</v>
      </c>
      <c r="H4" s="115" t="s">
        <v>16</v>
      </c>
      <c r="I4" t="s">
        <v>199</v>
      </c>
      <c r="J4" s="115" t="s">
        <v>15</v>
      </c>
      <c r="L4" s="115" t="s">
        <v>18</v>
      </c>
      <c r="S4" s="115"/>
      <c r="V4" t="s">
        <v>2458</v>
      </c>
      <c r="AI4" s="115">
        <v>300301</v>
      </c>
    </row>
    <row r="5" spans="1:36" x14ac:dyDescent="0.25">
      <c r="A5" s="115">
        <v>300334</v>
      </c>
      <c r="B5" s="115" t="s">
        <v>2512</v>
      </c>
      <c r="C5" s="115" t="s">
        <v>521</v>
      </c>
      <c r="D5" s="115" t="s">
        <v>292</v>
      </c>
      <c r="F5" s="238"/>
      <c r="I5" t="s">
        <v>199</v>
      </c>
      <c r="S5" s="115"/>
      <c r="V5" t="s">
        <v>2467</v>
      </c>
      <c r="AG5" s="115" t="s">
        <v>2441</v>
      </c>
      <c r="AH5" s="115" t="s">
        <v>2441</v>
      </c>
      <c r="AI5" s="115">
        <v>300334</v>
      </c>
      <c r="AJ5" s="115" t="s">
        <v>2441</v>
      </c>
    </row>
    <row r="6" spans="1:36" ht="18" x14ac:dyDescent="0.25">
      <c r="A6" s="236">
        <v>300345</v>
      </c>
      <c r="B6" s="236" t="s">
        <v>2529</v>
      </c>
      <c r="C6" s="236"/>
      <c r="D6" s="236" t="s">
        <v>350</v>
      </c>
      <c r="E6"/>
      <c r="F6" s="126"/>
      <c r="G6" s="237"/>
      <c r="H6"/>
      <c r="I6" t="s">
        <v>199</v>
      </c>
      <c r="J6" s="237"/>
      <c r="K6"/>
      <c r="L6"/>
      <c r="M6"/>
      <c r="N6"/>
      <c r="O6"/>
      <c r="P6"/>
      <c r="Q6"/>
      <c r="S6" s="115"/>
      <c r="U6"/>
      <c r="V6">
        <v>0</v>
      </c>
      <c r="W6" s="237"/>
      <c r="X6"/>
      <c r="Y6"/>
      <c r="Z6"/>
      <c r="AA6"/>
      <c r="AB6"/>
      <c r="AC6"/>
      <c r="AD6"/>
      <c r="AE6"/>
      <c r="AF6"/>
      <c r="AG6"/>
      <c r="AI6" s="115">
        <v>300345</v>
      </c>
    </row>
    <row r="7" spans="1:36" x14ac:dyDescent="0.25">
      <c r="A7" s="115">
        <v>300441</v>
      </c>
      <c r="B7" s="115" t="s">
        <v>912</v>
      </c>
      <c r="C7" s="115" t="s">
        <v>218</v>
      </c>
      <c r="D7" s="115" t="s">
        <v>256</v>
      </c>
      <c r="E7" s="115" t="s">
        <v>76</v>
      </c>
      <c r="F7" s="238">
        <v>31256</v>
      </c>
      <c r="G7" s="115" t="s">
        <v>790</v>
      </c>
      <c r="H7" s="115" t="s">
        <v>16</v>
      </c>
      <c r="I7" t="s">
        <v>199</v>
      </c>
      <c r="S7" s="115"/>
      <c r="V7" t="s">
        <v>2466</v>
      </c>
      <c r="AH7" s="115" t="s">
        <v>2441</v>
      </c>
      <c r="AI7" s="115">
        <v>300441</v>
      </c>
      <c r="AJ7" s="115" t="s">
        <v>2441</v>
      </c>
    </row>
    <row r="8" spans="1:36" x14ac:dyDescent="0.25">
      <c r="A8" s="115">
        <v>300450</v>
      </c>
      <c r="B8" s="115" t="s">
        <v>987</v>
      </c>
      <c r="C8" s="115" t="s">
        <v>240</v>
      </c>
      <c r="D8" s="115" t="s">
        <v>500</v>
      </c>
      <c r="E8" s="115" t="s">
        <v>76</v>
      </c>
      <c r="F8" s="238"/>
      <c r="H8" s="115" t="s">
        <v>16</v>
      </c>
      <c r="I8" t="s">
        <v>199</v>
      </c>
      <c r="S8" s="115"/>
      <c r="V8" t="s">
        <v>2467</v>
      </c>
      <c r="AH8" s="115" t="s">
        <v>2441</v>
      </c>
      <c r="AI8" s="115">
        <v>300450</v>
      </c>
      <c r="AJ8" s="115" t="s">
        <v>2441</v>
      </c>
    </row>
    <row r="9" spans="1:36" x14ac:dyDescent="0.25">
      <c r="A9" s="115">
        <v>300483</v>
      </c>
      <c r="B9" s="115" t="s">
        <v>1287</v>
      </c>
      <c r="C9" s="115" t="s">
        <v>543</v>
      </c>
      <c r="D9" s="115" t="s">
        <v>1288</v>
      </c>
      <c r="E9" s="115" t="s">
        <v>76</v>
      </c>
      <c r="F9" s="238">
        <v>29076</v>
      </c>
      <c r="G9" s="115" t="s">
        <v>18</v>
      </c>
      <c r="H9" s="115" t="s">
        <v>16</v>
      </c>
      <c r="I9" t="s">
        <v>199</v>
      </c>
      <c r="S9" s="115"/>
      <c r="V9" t="s">
        <v>2519</v>
      </c>
      <c r="AC9" s="115" t="s">
        <v>2441</v>
      </c>
      <c r="AD9" s="115" t="s">
        <v>2441</v>
      </c>
      <c r="AE9" s="115" t="s">
        <v>2441</v>
      </c>
      <c r="AF9" s="115" t="s">
        <v>2441</v>
      </c>
      <c r="AG9" s="115" t="s">
        <v>2441</v>
      </c>
      <c r="AH9" s="115" t="s">
        <v>2441</v>
      </c>
      <c r="AI9" s="115">
        <v>300483</v>
      </c>
      <c r="AJ9" s="115" t="s">
        <v>2441</v>
      </c>
    </row>
    <row r="10" spans="1:36" x14ac:dyDescent="0.25">
      <c r="A10" s="115">
        <v>300497</v>
      </c>
      <c r="B10" s="115" t="s">
        <v>936</v>
      </c>
      <c r="C10" s="115" t="s">
        <v>211</v>
      </c>
      <c r="D10" s="115" t="s">
        <v>710</v>
      </c>
      <c r="E10" s="115" t="s">
        <v>77</v>
      </c>
      <c r="F10" s="238">
        <v>31211</v>
      </c>
      <c r="G10" s="115" t="s">
        <v>18</v>
      </c>
      <c r="H10" s="115" t="s">
        <v>16</v>
      </c>
      <c r="I10" t="s">
        <v>199</v>
      </c>
      <c r="J10" s="115" t="s">
        <v>908</v>
      </c>
      <c r="L10" s="115" t="s">
        <v>18</v>
      </c>
      <c r="S10" s="115"/>
      <c r="V10" t="s">
        <v>2466</v>
      </c>
      <c r="AG10" s="115" t="s">
        <v>2441</v>
      </c>
      <c r="AH10" s="115" t="s">
        <v>2441</v>
      </c>
      <c r="AI10" s="115">
        <v>300497</v>
      </c>
      <c r="AJ10" s="115" t="s">
        <v>2441</v>
      </c>
    </row>
    <row r="11" spans="1:36" x14ac:dyDescent="0.25">
      <c r="A11" s="115">
        <v>300686</v>
      </c>
      <c r="B11" s="115" t="s">
        <v>1138</v>
      </c>
      <c r="C11" s="115" t="s">
        <v>543</v>
      </c>
      <c r="D11" s="115" t="s">
        <v>373</v>
      </c>
      <c r="E11" s="115" t="s">
        <v>76</v>
      </c>
      <c r="F11" s="238">
        <v>30938</v>
      </c>
      <c r="G11" s="115" t="s">
        <v>390</v>
      </c>
      <c r="H11" s="115" t="s">
        <v>16</v>
      </c>
      <c r="I11" t="s">
        <v>199</v>
      </c>
      <c r="J11" s="115" t="s">
        <v>908</v>
      </c>
      <c r="K11" s="115">
        <v>2003</v>
      </c>
      <c r="L11" s="115" t="s">
        <v>18</v>
      </c>
      <c r="S11" s="115"/>
      <c r="V11" t="s">
        <v>2459</v>
      </c>
      <c r="AH11" s="115" t="s">
        <v>2441</v>
      </c>
      <c r="AI11" s="115">
        <v>300686</v>
      </c>
      <c r="AJ11" s="115" t="s">
        <v>2441</v>
      </c>
    </row>
    <row r="12" spans="1:36" x14ac:dyDescent="0.25">
      <c r="A12" s="115">
        <v>300788</v>
      </c>
      <c r="B12" s="115" t="s">
        <v>1346</v>
      </c>
      <c r="C12" s="115" t="s">
        <v>226</v>
      </c>
      <c r="D12" s="115" t="s">
        <v>376</v>
      </c>
      <c r="E12" s="115" t="s">
        <v>76</v>
      </c>
      <c r="F12" s="238">
        <v>29302</v>
      </c>
      <c r="G12" s="115" t="s">
        <v>18</v>
      </c>
      <c r="H12" s="115" t="s">
        <v>16</v>
      </c>
      <c r="I12" t="s">
        <v>199</v>
      </c>
      <c r="J12" s="115" t="s">
        <v>908</v>
      </c>
      <c r="L12" s="115" t="s">
        <v>18</v>
      </c>
      <c r="S12" s="115"/>
      <c r="V12" t="s">
        <v>2459</v>
      </c>
      <c r="AH12" s="115" t="s">
        <v>2441</v>
      </c>
      <c r="AI12" s="115">
        <v>300788</v>
      </c>
      <c r="AJ12" s="115" t="s">
        <v>2441</v>
      </c>
    </row>
    <row r="13" spans="1:36" x14ac:dyDescent="0.25">
      <c r="A13" s="115">
        <v>300843</v>
      </c>
      <c r="B13" s="115" t="s">
        <v>915</v>
      </c>
      <c r="C13" s="115" t="s">
        <v>695</v>
      </c>
      <c r="D13" s="115" t="s">
        <v>575</v>
      </c>
      <c r="E13" s="115" t="s">
        <v>76</v>
      </c>
      <c r="F13" s="238">
        <v>30476</v>
      </c>
      <c r="G13" s="115" t="s">
        <v>210</v>
      </c>
      <c r="H13" s="115" t="s">
        <v>16</v>
      </c>
      <c r="I13" t="s">
        <v>199</v>
      </c>
      <c r="J13" s="115" t="s">
        <v>15</v>
      </c>
      <c r="L13" s="115" t="s">
        <v>18</v>
      </c>
      <c r="S13" s="115"/>
      <c r="V13" t="s">
        <v>2467</v>
      </c>
      <c r="AH13" s="115" t="s">
        <v>2441</v>
      </c>
      <c r="AI13" s="115">
        <v>300843</v>
      </c>
      <c r="AJ13" s="115" t="s">
        <v>2441</v>
      </c>
    </row>
    <row r="14" spans="1:36" ht="18" x14ac:dyDescent="0.25">
      <c r="A14" s="236">
        <v>301602</v>
      </c>
      <c r="B14" s="236" t="s">
        <v>2530</v>
      </c>
      <c r="C14" s="236" t="s">
        <v>1013</v>
      </c>
      <c r="D14" s="236" t="s">
        <v>2531</v>
      </c>
      <c r="E14"/>
      <c r="F14" s="126"/>
      <c r="G14" s="237"/>
      <c r="H14"/>
      <c r="I14" t="s">
        <v>199</v>
      </c>
      <c r="J14" s="237"/>
      <c r="K14"/>
      <c r="L14"/>
      <c r="M14"/>
      <c r="N14"/>
      <c r="O14"/>
      <c r="P14"/>
      <c r="Q14"/>
      <c r="S14" s="115"/>
      <c r="U14"/>
      <c r="V14">
        <v>0</v>
      </c>
      <c r="W14" s="237"/>
      <c r="X14"/>
      <c r="Y14"/>
      <c r="Z14"/>
      <c r="AA14"/>
      <c r="AB14"/>
      <c r="AC14"/>
      <c r="AD14"/>
      <c r="AE14"/>
      <c r="AF14"/>
      <c r="AG14"/>
      <c r="AI14" s="115">
        <v>301602</v>
      </c>
    </row>
    <row r="15" spans="1:36" x14ac:dyDescent="0.25">
      <c r="A15" s="115">
        <v>301776</v>
      </c>
      <c r="B15" s="115" t="s">
        <v>1230</v>
      </c>
      <c r="C15" s="115" t="s">
        <v>225</v>
      </c>
      <c r="D15" s="115" t="s">
        <v>782</v>
      </c>
      <c r="E15" s="115" t="s">
        <v>76</v>
      </c>
      <c r="F15" s="238"/>
      <c r="H15" s="115" t="s">
        <v>16</v>
      </c>
      <c r="I15" t="s">
        <v>199</v>
      </c>
      <c r="S15" s="115"/>
      <c r="V15" t="s">
        <v>2459</v>
      </c>
      <c r="X15" s="115" t="s">
        <v>2441</v>
      </c>
      <c r="Y15" s="115" t="s">
        <v>2441</v>
      </c>
      <c r="AA15" s="115" t="s">
        <v>2441</v>
      </c>
      <c r="AB15" s="115" t="s">
        <v>2441</v>
      </c>
      <c r="AC15" s="115" t="s">
        <v>2441</v>
      </c>
      <c r="AD15" s="115" t="s">
        <v>2441</v>
      </c>
      <c r="AE15" s="115" t="s">
        <v>2441</v>
      </c>
      <c r="AF15" s="115" t="s">
        <v>2441</v>
      </c>
      <c r="AG15" s="115" t="s">
        <v>2441</v>
      </c>
      <c r="AH15" s="115" t="s">
        <v>2441</v>
      </c>
      <c r="AI15" s="115">
        <v>301776</v>
      </c>
      <c r="AJ15" s="115" t="s">
        <v>2441</v>
      </c>
    </row>
    <row r="16" spans="1:36" x14ac:dyDescent="0.25">
      <c r="A16" s="115">
        <v>301807</v>
      </c>
      <c r="B16" s="115" t="s">
        <v>1315</v>
      </c>
      <c r="C16" s="115" t="s">
        <v>374</v>
      </c>
      <c r="D16" s="115" t="s">
        <v>775</v>
      </c>
      <c r="E16" s="115" t="s">
        <v>76</v>
      </c>
      <c r="F16" s="238">
        <v>29772</v>
      </c>
      <c r="G16" s="115" t="s">
        <v>1316</v>
      </c>
      <c r="H16" s="115" t="s">
        <v>16</v>
      </c>
      <c r="I16" t="s">
        <v>199</v>
      </c>
      <c r="J16" s="115" t="s">
        <v>908</v>
      </c>
      <c r="L16" s="115" t="s">
        <v>18</v>
      </c>
      <c r="S16" s="115"/>
      <c r="V16" t="s">
        <v>2468</v>
      </c>
      <c r="AH16" s="115" t="s">
        <v>2441</v>
      </c>
      <c r="AI16" s="115">
        <v>301807</v>
      </c>
      <c r="AJ16" s="115" t="s">
        <v>2441</v>
      </c>
    </row>
    <row r="17" spans="1:36" x14ac:dyDescent="0.25">
      <c r="A17" s="115">
        <v>301814</v>
      </c>
      <c r="B17" s="115" t="s">
        <v>1156</v>
      </c>
      <c r="C17" s="115" t="s">
        <v>773</v>
      </c>
      <c r="D17" s="115" t="s">
        <v>822</v>
      </c>
      <c r="E17" s="115" t="s">
        <v>76</v>
      </c>
      <c r="F17" s="238">
        <v>30830</v>
      </c>
      <c r="G17" s="115" t="s">
        <v>18</v>
      </c>
      <c r="H17" s="115" t="s">
        <v>16</v>
      </c>
      <c r="I17" t="s">
        <v>199</v>
      </c>
      <c r="J17" s="115" t="s">
        <v>908</v>
      </c>
      <c r="L17" s="115" t="s">
        <v>47</v>
      </c>
      <c r="S17" s="115"/>
      <c r="V17" t="s">
        <v>2466</v>
      </c>
      <c r="AI17" s="115">
        <v>301814</v>
      </c>
      <c r="AJ17" s="115" t="s">
        <v>2441</v>
      </c>
    </row>
    <row r="18" spans="1:36" x14ac:dyDescent="0.25">
      <c r="A18" s="115">
        <v>302172</v>
      </c>
      <c r="B18" s="115" t="s">
        <v>1875</v>
      </c>
      <c r="C18" s="115" t="s">
        <v>324</v>
      </c>
      <c r="D18" s="115" t="s">
        <v>1399</v>
      </c>
      <c r="E18" s="115" t="s">
        <v>76</v>
      </c>
      <c r="F18" s="238">
        <v>28491</v>
      </c>
      <c r="G18" s="115" t="s">
        <v>1876</v>
      </c>
      <c r="H18" s="115" t="s">
        <v>16</v>
      </c>
      <c r="I18" t="s">
        <v>199</v>
      </c>
      <c r="J18" s="115" t="s">
        <v>908</v>
      </c>
      <c r="L18" s="115" t="s">
        <v>18</v>
      </c>
      <c r="S18" s="115"/>
      <c r="V18">
        <v>0</v>
      </c>
      <c r="AI18" s="115">
        <v>302172</v>
      </c>
    </row>
    <row r="19" spans="1:36" x14ac:dyDescent="0.25">
      <c r="A19" s="115">
        <v>302396</v>
      </c>
      <c r="B19" s="115" t="s">
        <v>2019</v>
      </c>
      <c r="C19" s="115" t="s">
        <v>437</v>
      </c>
      <c r="D19" s="115" t="s">
        <v>1098</v>
      </c>
      <c r="E19" s="115" t="s">
        <v>77</v>
      </c>
      <c r="F19" s="238">
        <v>31574</v>
      </c>
      <c r="G19" s="115" t="s">
        <v>18</v>
      </c>
      <c r="H19" s="115" t="s">
        <v>16</v>
      </c>
      <c r="I19" t="s">
        <v>199</v>
      </c>
      <c r="J19" s="115" t="s">
        <v>908</v>
      </c>
      <c r="K19" s="115">
        <v>2005</v>
      </c>
      <c r="L19" s="115" t="s">
        <v>18</v>
      </c>
      <c r="S19" s="115"/>
      <c r="V19">
        <v>0</v>
      </c>
      <c r="AI19" s="115">
        <v>302396</v>
      </c>
    </row>
    <row r="20" spans="1:36" ht="18" x14ac:dyDescent="0.25">
      <c r="A20" s="236">
        <v>302430</v>
      </c>
      <c r="B20" s="236" t="s">
        <v>2533</v>
      </c>
      <c r="C20" s="236" t="e">
        <v>#N/A</v>
      </c>
      <c r="D20" s="236" t="s">
        <v>219</v>
      </c>
      <c r="E20"/>
      <c r="F20" s="126"/>
      <c r="G20" s="237"/>
      <c r="H20"/>
      <c r="I20" t="s">
        <v>199</v>
      </c>
      <c r="J20" s="237"/>
      <c r="K20"/>
      <c r="L20"/>
      <c r="M20"/>
      <c r="N20"/>
      <c r="O20"/>
      <c r="P20"/>
      <c r="Q20"/>
      <c r="S20" s="115"/>
      <c r="U20"/>
      <c r="V20">
        <v>0</v>
      </c>
      <c r="W20" s="237"/>
      <c r="X20"/>
      <c r="Y20"/>
      <c r="Z20"/>
      <c r="AA20"/>
      <c r="AB20"/>
      <c r="AC20"/>
      <c r="AD20"/>
      <c r="AE20"/>
      <c r="AF20"/>
      <c r="AG20"/>
      <c r="AI20" s="115">
        <v>302430</v>
      </c>
    </row>
    <row r="21" spans="1:36" x14ac:dyDescent="0.25">
      <c r="A21" s="115">
        <v>302628</v>
      </c>
      <c r="B21" s="115" t="s">
        <v>2510</v>
      </c>
      <c r="C21" s="115" t="s">
        <v>989</v>
      </c>
      <c r="D21" s="115" t="s">
        <v>1370</v>
      </c>
      <c r="F21" s="238"/>
      <c r="I21" t="s">
        <v>199</v>
      </c>
      <c r="S21" s="115"/>
      <c r="V21" t="s">
        <v>2466</v>
      </c>
      <c r="AI21" s="115">
        <v>302628</v>
      </c>
    </row>
    <row r="22" spans="1:36" x14ac:dyDescent="0.25">
      <c r="A22" s="115">
        <v>302744</v>
      </c>
      <c r="B22" s="115" t="s">
        <v>923</v>
      </c>
      <c r="C22" s="115" t="s">
        <v>293</v>
      </c>
      <c r="D22" s="115" t="s">
        <v>637</v>
      </c>
      <c r="E22" s="115" t="s">
        <v>77</v>
      </c>
      <c r="F22" s="238">
        <v>27749</v>
      </c>
      <c r="G22" s="115" t="s">
        <v>18</v>
      </c>
      <c r="H22" s="115" t="s">
        <v>16</v>
      </c>
      <c r="I22" t="s">
        <v>199</v>
      </c>
      <c r="J22" s="115" t="s">
        <v>15</v>
      </c>
      <c r="L22" s="115" t="s">
        <v>18</v>
      </c>
      <c r="S22" s="115"/>
      <c r="V22" t="s">
        <v>2466</v>
      </c>
      <c r="AI22" s="115">
        <v>302744</v>
      </c>
    </row>
    <row r="23" spans="1:36" x14ac:dyDescent="0.25">
      <c r="A23" s="115">
        <v>302900</v>
      </c>
      <c r="B23" s="115" t="s">
        <v>1237</v>
      </c>
      <c r="C23" s="115" t="s">
        <v>226</v>
      </c>
      <c r="D23" s="115" t="s">
        <v>386</v>
      </c>
      <c r="E23" s="115" t="s">
        <v>76</v>
      </c>
      <c r="F23" s="238">
        <v>30511</v>
      </c>
      <c r="G23" s="115" t="s">
        <v>18</v>
      </c>
      <c r="H23" s="115" t="s">
        <v>16</v>
      </c>
      <c r="I23" t="s">
        <v>199</v>
      </c>
      <c r="J23" s="115" t="s">
        <v>15</v>
      </c>
      <c r="L23" s="115" t="s">
        <v>67</v>
      </c>
      <c r="S23" s="115"/>
      <c r="V23" t="s">
        <v>2519</v>
      </c>
      <c r="AH23" s="115" t="s">
        <v>2441</v>
      </c>
      <c r="AI23" s="115">
        <v>302900</v>
      </c>
      <c r="AJ23" s="115" t="s">
        <v>2441</v>
      </c>
    </row>
    <row r="24" spans="1:36" x14ac:dyDescent="0.25">
      <c r="A24" s="115">
        <v>302917</v>
      </c>
      <c r="B24" s="115" t="s">
        <v>1790</v>
      </c>
      <c r="C24" s="115" t="s">
        <v>1791</v>
      </c>
      <c r="D24" s="115" t="s">
        <v>371</v>
      </c>
      <c r="E24" s="115" t="s">
        <v>76</v>
      </c>
      <c r="F24" s="238">
        <v>29123</v>
      </c>
      <c r="G24" s="115" t="s">
        <v>1094</v>
      </c>
      <c r="H24" s="115" t="s">
        <v>16</v>
      </c>
      <c r="I24" t="s">
        <v>199</v>
      </c>
      <c r="J24" s="115" t="s">
        <v>908</v>
      </c>
      <c r="L24" s="115" t="s">
        <v>47</v>
      </c>
      <c r="S24" s="115"/>
      <c r="V24">
        <v>0</v>
      </c>
      <c r="AI24" s="115">
        <v>302917</v>
      </c>
    </row>
    <row r="25" spans="1:36" x14ac:dyDescent="0.25">
      <c r="A25" s="115">
        <v>302946</v>
      </c>
      <c r="B25" s="115" t="s">
        <v>2507</v>
      </c>
      <c r="C25" s="115" t="s">
        <v>334</v>
      </c>
      <c r="D25" s="115" t="s">
        <v>371</v>
      </c>
      <c r="F25" s="238"/>
      <c r="I25" t="s">
        <v>199</v>
      </c>
      <c r="S25" s="115"/>
      <c r="V25" t="s">
        <v>2466</v>
      </c>
      <c r="AH25" s="115" t="s">
        <v>2441</v>
      </c>
      <c r="AI25" s="115">
        <v>302946</v>
      </c>
      <c r="AJ25" s="115" t="s">
        <v>2441</v>
      </c>
    </row>
    <row r="26" spans="1:36" x14ac:dyDescent="0.25">
      <c r="A26" s="115">
        <v>303332</v>
      </c>
      <c r="B26" s="115" t="s">
        <v>1356</v>
      </c>
      <c r="C26" s="115" t="s">
        <v>240</v>
      </c>
      <c r="D26" s="115" t="s">
        <v>1357</v>
      </c>
      <c r="E26" s="115" t="s">
        <v>76</v>
      </c>
      <c r="F26" s="238">
        <v>29874</v>
      </c>
      <c r="G26" s="115" t="s">
        <v>37</v>
      </c>
      <c r="H26" s="115" t="s">
        <v>16</v>
      </c>
      <c r="I26" t="s">
        <v>199</v>
      </c>
      <c r="J26" s="115" t="s">
        <v>908</v>
      </c>
      <c r="L26" s="115" t="s">
        <v>47</v>
      </c>
      <c r="S26" s="115"/>
      <c r="V26" t="s">
        <v>2466</v>
      </c>
      <c r="AH26" s="115" t="s">
        <v>2441</v>
      </c>
      <c r="AI26" s="115">
        <v>303332</v>
      </c>
      <c r="AJ26" s="115" t="s">
        <v>2441</v>
      </c>
    </row>
    <row r="27" spans="1:36" x14ac:dyDescent="0.25">
      <c r="A27" s="115">
        <v>303428</v>
      </c>
      <c r="B27" s="115" t="s">
        <v>2279</v>
      </c>
      <c r="C27" s="115" t="s">
        <v>240</v>
      </c>
      <c r="D27" s="115" t="s">
        <v>645</v>
      </c>
      <c r="E27" s="115" t="s">
        <v>76</v>
      </c>
      <c r="F27" s="238">
        <v>29767</v>
      </c>
      <c r="G27" s="115" t="s">
        <v>18</v>
      </c>
      <c r="H27" s="115" t="s">
        <v>16</v>
      </c>
      <c r="I27" t="s">
        <v>199</v>
      </c>
      <c r="J27" s="115" t="s">
        <v>908</v>
      </c>
      <c r="L27" s="115" t="s">
        <v>18</v>
      </c>
      <c r="S27" s="115"/>
      <c r="V27">
        <v>0</v>
      </c>
      <c r="AI27" s="115">
        <v>303428</v>
      </c>
    </row>
    <row r="28" spans="1:36" x14ac:dyDescent="0.25">
      <c r="A28" s="115">
        <v>303654</v>
      </c>
      <c r="B28" s="115" t="s">
        <v>1275</v>
      </c>
      <c r="C28" s="115" t="s">
        <v>318</v>
      </c>
      <c r="D28" s="115" t="s">
        <v>1276</v>
      </c>
      <c r="E28" s="115" t="s">
        <v>76</v>
      </c>
      <c r="F28" s="238">
        <v>31624</v>
      </c>
      <c r="G28" s="115" t="s">
        <v>210</v>
      </c>
      <c r="H28" s="115" t="s">
        <v>16</v>
      </c>
      <c r="I28" t="s">
        <v>199</v>
      </c>
      <c r="J28" s="115" t="s">
        <v>15</v>
      </c>
      <c r="L28" s="115" t="s">
        <v>18</v>
      </c>
      <c r="S28" s="115"/>
      <c r="V28" t="s">
        <v>2468</v>
      </c>
      <c r="AI28" s="115">
        <v>303654</v>
      </c>
      <c r="AJ28" s="115" t="s">
        <v>2441</v>
      </c>
    </row>
    <row r="29" spans="1:36" ht="18" x14ac:dyDescent="0.25">
      <c r="A29" s="236">
        <v>303789</v>
      </c>
      <c r="B29" s="236" t="s">
        <v>2534</v>
      </c>
      <c r="C29" s="236" t="s">
        <v>226</v>
      </c>
      <c r="D29" s="236" t="s">
        <v>340</v>
      </c>
      <c r="E29"/>
      <c r="F29" s="126"/>
      <c r="G29" s="237"/>
      <c r="H29"/>
      <c r="I29" t="s">
        <v>199</v>
      </c>
      <c r="J29" s="237"/>
      <c r="K29"/>
      <c r="L29"/>
      <c r="M29"/>
      <c r="N29"/>
      <c r="O29"/>
      <c r="P29"/>
      <c r="Q29"/>
      <c r="S29" s="115"/>
      <c r="U29"/>
      <c r="V29" t="s">
        <v>2467</v>
      </c>
      <c r="W29" s="237"/>
      <c r="X29"/>
      <c r="Y29"/>
      <c r="Z29"/>
      <c r="AA29"/>
      <c r="AB29"/>
      <c r="AC29"/>
      <c r="AD29"/>
      <c r="AE29"/>
      <c r="AF29"/>
      <c r="AG29"/>
      <c r="AI29" s="115">
        <v>303789</v>
      </c>
    </row>
    <row r="30" spans="1:36" x14ac:dyDescent="0.25">
      <c r="A30" s="115">
        <v>303969</v>
      </c>
      <c r="B30" s="115" t="s">
        <v>2437</v>
      </c>
      <c r="C30" s="115" t="s">
        <v>614</v>
      </c>
      <c r="D30" s="115" t="s">
        <v>583</v>
      </c>
      <c r="E30" s="115" t="s">
        <v>76</v>
      </c>
      <c r="F30" s="238">
        <v>31778</v>
      </c>
      <c r="G30" s="115" t="s">
        <v>61</v>
      </c>
      <c r="H30" s="115" t="s">
        <v>16</v>
      </c>
      <c r="I30" t="s">
        <v>199</v>
      </c>
      <c r="J30" s="115" t="s">
        <v>15</v>
      </c>
      <c r="L30" s="115" t="s">
        <v>61</v>
      </c>
      <c r="S30" s="115"/>
      <c r="V30" t="s">
        <v>2461</v>
      </c>
      <c r="AI30" s="115">
        <v>303969</v>
      </c>
    </row>
    <row r="31" spans="1:36" x14ac:dyDescent="0.25">
      <c r="A31" s="115">
        <v>304372</v>
      </c>
      <c r="B31" s="115" t="s">
        <v>1256</v>
      </c>
      <c r="C31" s="115" t="s">
        <v>226</v>
      </c>
      <c r="D31" s="115" t="s">
        <v>294</v>
      </c>
      <c r="E31" s="115" t="s">
        <v>76</v>
      </c>
      <c r="F31" s="238">
        <v>30379</v>
      </c>
      <c r="G31" s="115" t="s">
        <v>372</v>
      </c>
      <c r="H31" s="115" t="s">
        <v>16</v>
      </c>
      <c r="I31" t="s">
        <v>199</v>
      </c>
      <c r="J31" s="115" t="s">
        <v>908</v>
      </c>
      <c r="L31" s="115" t="s">
        <v>30</v>
      </c>
      <c r="S31" s="115"/>
      <c r="V31" t="s">
        <v>2466</v>
      </c>
      <c r="AI31" s="115">
        <v>304372</v>
      </c>
    </row>
    <row r="32" spans="1:36" x14ac:dyDescent="0.25">
      <c r="A32" s="115">
        <v>304687</v>
      </c>
      <c r="B32" s="115" t="s">
        <v>2506</v>
      </c>
      <c r="C32" s="115" t="s">
        <v>226</v>
      </c>
      <c r="D32" s="115" t="s">
        <v>687</v>
      </c>
      <c r="F32" s="238"/>
      <c r="I32" t="s">
        <v>199</v>
      </c>
      <c r="S32" s="115"/>
      <c r="V32" t="s">
        <v>2467</v>
      </c>
      <c r="AH32" s="115" t="s">
        <v>2441</v>
      </c>
      <c r="AI32" s="115">
        <v>304687</v>
      </c>
      <c r="AJ32" s="115" t="s">
        <v>2441</v>
      </c>
    </row>
    <row r="33" spans="1:36" x14ac:dyDescent="0.25">
      <c r="A33" s="115">
        <v>304734</v>
      </c>
      <c r="B33" s="115" t="s">
        <v>2505</v>
      </c>
      <c r="C33" s="115" t="s">
        <v>245</v>
      </c>
      <c r="D33" s="115" t="s">
        <v>999</v>
      </c>
      <c r="F33" s="238"/>
      <c r="I33" t="s">
        <v>199</v>
      </c>
      <c r="S33" s="115"/>
      <c r="V33" t="s">
        <v>2466</v>
      </c>
      <c r="AH33" s="115" t="s">
        <v>2441</v>
      </c>
      <c r="AI33" s="115">
        <v>304734</v>
      </c>
      <c r="AJ33" s="115" t="s">
        <v>2441</v>
      </c>
    </row>
    <row r="34" spans="1:36" ht="18" x14ac:dyDescent="0.25">
      <c r="A34" s="236">
        <v>304793</v>
      </c>
      <c r="B34" s="236" t="s">
        <v>2535</v>
      </c>
      <c r="C34" s="236" t="e">
        <v>#N/A</v>
      </c>
      <c r="D34" s="236" t="e">
        <v>#N/A</v>
      </c>
      <c r="E34"/>
      <c r="F34" s="126"/>
      <c r="G34" s="237"/>
      <c r="H34"/>
      <c r="I34" t="s">
        <v>199</v>
      </c>
      <c r="J34" s="237"/>
      <c r="K34"/>
      <c r="L34"/>
      <c r="M34"/>
      <c r="N34"/>
      <c r="O34"/>
      <c r="P34"/>
      <c r="Q34"/>
      <c r="S34" s="115"/>
      <c r="U34"/>
      <c r="V34">
        <v>0</v>
      </c>
      <c r="W34" s="237"/>
      <c r="X34"/>
      <c r="Y34"/>
      <c r="Z34"/>
      <c r="AA34"/>
      <c r="AB34"/>
      <c r="AC34"/>
      <c r="AD34"/>
      <c r="AE34"/>
      <c r="AF34"/>
      <c r="AG34"/>
      <c r="AI34" s="115">
        <v>304793</v>
      </c>
    </row>
    <row r="35" spans="1:36" x14ac:dyDescent="0.25">
      <c r="A35" s="115">
        <v>304937</v>
      </c>
      <c r="B35" s="115" t="s">
        <v>1304</v>
      </c>
      <c r="C35" s="115" t="s">
        <v>521</v>
      </c>
      <c r="D35" s="115" t="s">
        <v>447</v>
      </c>
      <c r="E35" s="115" t="s">
        <v>77</v>
      </c>
      <c r="F35" s="238">
        <v>28510</v>
      </c>
      <c r="G35" s="115" t="s">
        <v>210</v>
      </c>
      <c r="H35" s="115" t="s">
        <v>16</v>
      </c>
      <c r="I35" t="s">
        <v>199</v>
      </c>
      <c r="J35" s="115" t="s">
        <v>908</v>
      </c>
      <c r="L35" s="115" t="s">
        <v>18</v>
      </c>
      <c r="S35" s="115"/>
      <c r="V35" t="s">
        <v>2459</v>
      </c>
      <c r="AH35" s="115" t="s">
        <v>2441</v>
      </c>
      <c r="AI35" s="115">
        <v>304937</v>
      </c>
      <c r="AJ35" s="115" t="s">
        <v>2441</v>
      </c>
    </row>
    <row r="36" spans="1:36" ht="18" x14ac:dyDescent="0.25">
      <c r="A36" s="236">
        <v>305040</v>
      </c>
      <c r="B36" s="236" t="s">
        <v>2536</v>
      </c>
      <c r="C36" s="236" t="s">
        <v>311</v>
      </c>
      <c r="D36" s="236" t="s">
        <v>353</v>
      </c>
      <c r="E36"/>
      <c r="F36" s="126"/>
      <c r="G36" s="237"/>
      <c r="H36"/>
      <c r="I36" t="s">
        <v>199</v>
      </c>
      <c r="J36" s="237"/>
      <c r="K36"/>
      <c r="L36"/>
      <c r="M36"/>
      <c r="N36"/>
      <c r="O36"/>
      <c r="P36"/>
      <c r="Q36"/>
      <c r="S36" s="115"/>
      <c r="U36"/>
      <c r="V36" t="s">
        <v>2466</v>
      </c>
      <c r="W36" s="237"/>
      <c r="X36"/>
      <c r="Y36"/>
      <c r="Z36"/>
      <c r="AA36"/>
      <c r="AB36"/>
      <c r="AC36"/>
      <c r="AD36"/>
      <c r="AE36"/>
      <c r="AF36"/>
      <c r="AG36"/>
      <c r="AI36" s="115">
        <v>305040</v>
      </c>
    </row>
    <row r="37" spans="1:36" x14ac:dyDescent="0.25">
      <c r="A37" s="115">
        <v>305317</v>
      </c>
      <c r="B37" s="115" t="s">
        <v>1297</v>
      </c>
      <c r="C37" s="115" t="s">
        <v>299</v>
      </c>
      <c r="D37" s="115" t="s">
        <v>433</v>
      </c>
      <c r="E37" s="115" t="s">
        <v>77</v>
      </c>
      <c r="F37" s="238">
        <v>29704</v>
      </c>
      <c r="G37" s="115" t="s">
        <v>18</v>
      </c>
      <c r="H37" s="115" t="s">
        <v>16</v>
      </c>
      <c r="I37" t="s">
        <v>199</v>
      </c>
      <c r="J37" s="115" t="s">
        <v>908</v>
      </c>
      <c r="L37" s="115" t="s">
        <v>18</v>
      </c>
      <c r="S37" s="115"/>
      <c r="V37" t="s">
        <v>2466</v>
      </c>
      <c r="AH37" s="115" t="s">
        <v>2441</v>
      </c>
      <c r="AI37" s="115">
        <v>305317</v>
      </c>
      <c r="AJ37" s="115" t="s">
        <v>2441</v>
      </c>
    </row>
    <row r="38" spans="1:36" x14ac:dyDescent="0.25">
      <c r="A38" s="115">
        <v>305442</v>
      </c>
      <c r="B38" s="115" t="s">
        <v>1296</v>
      </c>
      <c r="C38" s="115" t="s">
        <v>499</v>
      </c>
      <c r="D38" s="115" t="s">
        <v>296</v>
      </c>
      <c r="E38" s="115" t="s">
        <v>77</v>
      </c>
      <c r="F38" s="238">
        <v>31486</v>
      </c>
      <c r="G38" s="115" t="s">
        <v>390</v>
      </c>
      <c r="H38" s="115" t="s">
        <v>16</v>
      </c>
      <c r="I38" t="s">
        <v>199</v>
      </c>
      <c r="J38" s="115" t="s">
        <v>908</v>
      </c>
      <c r="L38" s="115" t="s">
        <v>30</v>
      </c>
      <c r="S38" s="115"/>
      <c r="V38" t="s">
        <v>2466</v>
      </c>
      <c r="AE38" s="115" t="s">
        <v>2441</v>
      </c>
      <c r="AF38" s="115" t="s">
        <v>2441</v>
      </c>
      <c r="AG38" s="115" t="s">
        <v>2441</v>
      </c>
      <c r="AH38" s="115" t="s">
        <v>2441</v>
      </c>
      <c r="AI38" s="115">
        <v>305442</v>
      </c>
      <c r="AJ38" s="115" t="s">
        <v>2441</v>
      </c>
    </row>
    <row r="39" spans="1:36" x14ac:dyDescent="0.25">
      <c r="A39" s="115">
        <v>305516</v>
      </c>
      <c r="B39" s="115" t="s">
        <v>1293</v>
      </c>
      <c r="C39" s="115" t="s">
        <v>245</v>
      </c>
      <c r="D39" s="115" t="s">
        <v>303</v>
      </c>
      <c r="E39" s="115" t="s">
        <v>77</v>
      </c>
      <c r="F39" s="238"/>
      <c r="H39" s="115" t="s">
        <v>16</v>
      </c>
      <c r="I39" t="s">
        <v>199</v>
      </c>
      <c r="S39" s="115"/>
      <c r="V39" t="s">
        <v>2467</v>
      </c>
      <c r="AD39" s="115" t="s">
        <v>2441</v>
      </c>
      <c r="AE39" s="115" t="s">
        <v>2441</v>
      </c>
      <c r="AF39" s="115" t="s">
        <v>2441</v>
      </c>
      <c r="AG39" s="115" t="s">
        <v>2441</v>
      </c>
      <c r="AH39" s="115" t="s">
        <v>2441</v>
      </c>
      <c r="AI39" s="115">
        <v>305516</v>
      </c>
      <c r="AJ39" s="115" t="s">
        <v>2441</v>
      </c>
    </row>
    <row r="40" spans="1:36" x14ac:dyDescent="0.25">
      <c r="A40" s="115">
        <v>305702</v>
      </c>
      <c r="B40" s="115" t="s">
        <v>744</v>
      </c>
      <c r="C40" s="115" t="s">
        <v>226</v>
      </c>
      <c r="D40" s="115" t="s">
        <v>749</v>
      </c>
      <c r="E40" s="115" t="s">
        <v>76</v>
      </c>
      <c r="F40" s="238">
        <v>29393</v>
      </c>
      <c r="G40" s="115" t="s">
        <v>40</v>
      </c>
      <c r="H40" s="115" t="s">
        <v>16</v>
      </c>
      <c r="I40" t="s">
        <v>199</v>
      </c>
      <c r="J40" s="115" t="s">
        <v>908</v>
      </c>
      <c r="L40" s="115" t="s">
        <v>40</v>
      </c>
      <c r="S40" s="115"/>
      <c r="V40">
        <v>0</v>
      </c>
      <c r="AI40" s="115">
        <v>305702</v>
      </c>
    </row>
    <row r="41" spans="1:36" x14ac:dyDescent="0.25">
      <c r="A41" s="115">
        <v>305740</v>
      </c>
      <c r="B41" s="115" t="s">
        <v>1160</v>
      </c>
      <c r="C41" s="115" t="s">
        <v>242</v>
      </c>
      <c r="D41" s="115" t="s">
        <v>406</v>
      </c>
      <c r="E41" s="115" t="s">
        <v>76</v>
      </c>
      <c r="F41" s="238">
        <v>29952</v>
      </c>
      <c r="G41" s="115" t="s">
        <v>1161</v>
      </c>
      <c r="H41" s="115" t="s">
        <v>16</v>
      </c>
      <c r="I41" t="s">
        <v>199</v>
      </c>
      <c r="J41" s="115" t="s">
        <v>908</v>
      </c>
      <c r="L41" s="115" t="s">
        <v>30</v>
      </c>
      <c r="S41" s="115"/>
      <c r="V41" t="s">
        <v>2469</v>
      </c>
      <c r="AI41" s="115">
        <v>305740</v>
      </c>
    </row>
    <row r="42" spans="1:36" x14ac:dyDescent="0.25">
      <c r="A42" s="115">
        <v>306045</v>
      </c>
      <c r="B42" s="115" t="s">
        <v>1643</v>
      </c>
      <c r="C42" s="115" t="s">
        <v>211</v>
      </c>
      <c r="D42" s="115" t="s">
        <v>234</v>
      </c>
      <c r="E42" s="115" t="s">
        <v>76</v>
      </c>
      <c r="F42" s="238">
        <v>30715</v>
      </c>
      <c r="G42" s="115" t="s">
        <v>18</v>
      </c>
      <c r="H42" s="115" t="s">
        <v>16</v>
      </c>
      <c r="I42" t="s">
        <v>199</v>
      </c>
      <c r="J42" s="115" t="s">
        <v>908</v>
      </c>
      <c r="L42" s="115" t="s">
        <v>18</v>
      </c>
      <c r="S42" s="115"/>
      <c r="V42">
        <v>0</v>
      </c>
      <c r="AI42" s="115">
        <v>306045</v>
      </c>
    </row>
    <row r="43" spans="1:36" x14ac:dyDescent="0.25">
      <c r="A43" s="115">
        <v>306174</v>
      </c>
      <c r="B43" s="115" t="s">
        <v>1490</v>
      </c>
      <c r="C43" s="115" t="s">
        <v>620</v>
      </c>
      <c r="D43" s="115" t="s">
        <v>350</v>
      </c>
      <c r="E43" s="115" t="s">
        <v>77</v>
      </c>
      <c r="F43" s="238">
        <v>30597</v>
      </c>
      <c r="G43" s="115" t="s">
        <v>1491</v>
      </c>
      <c r="H43" s="115" t="s">
        <v>16</v>
      </c>
      <c r="I43" t="s">
        <v>199</v>
      </c>
      <c r="S43" s="115"/>
      <c r="V43" t="s">
        <v>2519</v>
      </c>
      <c r="AH43" s="115" t="s">
        <v>2441</v>
      </c>
      <c r="AI43" s="115">
        <v>306174</v>
      </c>
      <c r="AJ43" s="115" t="s">
        <v>2441</v>
      </c>
    </row>
    <row r="44" spans="1:36" x14ac:dyDescent="0.25">
      <c r="A44" s="115">
        <v>306302</v>
      </c>
      <c r="B44" s="115" t="s">
        <v>2503</v>
      </c>
      <c r="C44" s="115" t="s">
        <v>246</v>
      </c>
      <c r="D44" s="115" t="s">
        <v>2504</v>
      </c>
      <c r="F44" s="238"/>
      <c r="I44" t="s">
        <v>199</v>
      </c>
      <c r="S44" s="115"/>
      <c r="V44" t="s">
        <v>2471</v>
      </c>
      <c r="AH44" s="115" t="s">
        <v>2441</v>
      </c>
      <c r="AI44" s="115">
        <v>306302</v>
      </c>
      <c r="AJ44" s="115" t="s">
        <v>2441</v>
      </c>
    </row>
    <row r="45" spans="1:36" ht="18" x14ac:dyDescent="0.25">
      <c r="A45" s="236">
        <v>306402</v>
      </c>
      <c r="B45" s="236" t="s">
        <v>2537</v>
      </c>
      <c r="C45" s="236" t="s">
        <v>644</v>
      </c>
      <c r="D45" s="236" t="s">
        <v>978</v>
      </c>
      <c r="E45"/>
      <c r="F45" s="126"/>
      <c r="G45" s="237"/>
      <c r="H45"/>
      <c r="I45" t="s">
        <v>199</v>
      </c>
      <c r="J45" s="237"/>
      <c r="K45"/>
      <c r="L45"/>
      <c r="M45"/>
      <c r="N45"/>
      <c r="O45"/>
      <c r="P45"/>
      <c r="Q45"/>
      <c r="S45" s="115"/>
      <c r="U45"/>
      <c r="V45" t="s">
        <v>2469</v>
      </c>
      <c r="W45" s="237"/>
      <c r="X45"/>
      <c r="Y45"/>
      <c r="Z45"/>
      <c r="AA45"/>
      <c r="AB45"/>
      <c r="AC45"/>
      <c r="AD45"/>
      <c r="AE45"/>
      <c r="AF45"/>
      <c r="AG45"/>
      <c r="AH45" s="115" t="s">
        <v>2441</v>
      </c>
      <c r="AI45" s="115">
        <v>306402</v>
      </c>
      <c r="AJ45" s="115" t="s">
        <v>2441</v>
      </c>
    </row>
    <row r="46" spans="1:36" x14ac:dyDescent="0.25">
      <c r="A46" s="115">
        <v>306421</v>
      </c>
      <c r="B46" s="115" t="s">
        <v>1048</v>
      </c>
      <c r="C46" s="115" t="s">
        <v>240</v>
      </c>
      <c r="D46" s="115" t="s">
        <v>476</v>
      </c>
      <c r="E46" s="115" t="s">
        <v>77</v>
      </c>
      <c r="F46" s="238">
        <v>31413</v>
      </c>
      <c r="G46" s="115" t="s">
        <v>1049</v>
      </c>
      <c r="H46" s="115" t="s">
        <v>16</v>
      </c>
      <c r="I46" t="s">
        <v>199</v>
      </c>
      <c r="J46" s="115" t="s">
        <v>908</v>
      </c>
      <c r="L46" s="115" t="s">
        <v>61</v>
      </c>
      <c r="S46" s="115"/>
      <c r="V46" t="s">
        <v>2467</v>
      </c>
      <c r="AH46" s="115" t="s">
        <v>2441</v>
      </c>
      <c r="AI46" s="115">
        <v>306421</v>
      </c>
      <c r="AJ46" s="115" t="s">
        <v>2441</v>
      </c>
    </row>
    <row r="47" spans="1:36" x14ac:dyDescent="0.25">
      <c r="A47" s="115">
        <v>306511</v>
      </c>
      <c r="B47" s="115" t="s">
        <v>1324</v>
      </c>
      <c r="C47" s="115" t="s">
        <v>1325</v>
      </c>
      <c r="D47" s="115" t="s">
        <v>1080</v>
      </c>
      <c r="E47" s="115" t="s">
        <v>76</v>
      </c>
      <c r="F47" s="238">
        <v>29635</v>
      </c>
      <c r="G47" s="115" t="s">
        <v>489</v>
      </c>
      <c r="H47" s="115" t="s">
        <v>16</v>
      </c>
      <c r="I47" t="s">
        <v>199</v>
      </c>
      <c r="J47" s="115" t="s">
        <v>908</v>
      </c>
      <c r="L47" s="115" t="s">
        <v>67</v>
      </c>
      <c r="S47" s="115"/>
      <c r="V47" t="s">
        <v>2459</v>
      </c>
      <c r="AI47" s="115">
        <v>306511</v>
      </c>
      <c r="AJ47" s="115" t="s">
        <v>2441</v>
      </c>
    </row>
    <row r="48" spans="1:36" x14ac:dyDescent="0.25">
      <c r="A48" s="115">
        <v>306524</v>
      </c>
      <c r="B48" s="115" t="s">
        <v>1219</v>
      </c>
      <c r="C48" s="115" t="s">
        <v>483</v>
      </c>
      <c r="D48" s="115" t="s">
        <v>649</v>
      </c>
      <c r="E48" s="115" t="s">
        <v>76</v>
      </c>
      <c r="F48" s="238">
        <v>32057</v>
      </c>
      <c r="G48" s="115" t="s">
        <v>18</v>
      </c>
      <c r="H48" s="115" t="s">
        <v>16</v>
      </c>
      <c r="I48" t="s">
        <v>199</v>
      </c>
      <c r="J48" s="115" t="s">
        <v>908</v>
      </c>
      <c r="L48" s="115" t="s">
        <v>18</v>
      </c>
      <c r="S48" s="115"/>
      <c r="V48" t="s">
        <v>2469</v>
      </c>
      <c r="AE48" s="115" t="s">
        <v>2441</v>
      </c>
      <c r="AF48" s="115" t="s">
        <v>2441</v>
      </c>
      <c r="AG48" s="115" t="s">
        <v>2441</v>
      </c>
      <c r="AH48" s="115" t="s">
        <v>2441</v>
      </c>
      <c r="AI48" s="115">
        <v>306524</v>
      </c>
      <c r="AJ48" s="115" t="s">
        <v>2441</v>
      </c>
    </row>
    <row r="49" spans="1:36" x14ac:dyDescent="0.25">
      <c r="A49" s="115">
        <v>306529</v>
      </c>
      <c r="B49" s="115" t="s">
        <v>2502</v>
      </c>
      <c r="C49" s="115" t="s">
        <v>398</v>
      </c>
      <c r="D49" s="115" t="s">
        <v>319</v>
      </c>
      <c r="F49" s="238"/>
      <c r="I49" t="s">
        <v>199</v>
      </c>
      <c r="S49" s="115"/>
      <c r="V49" t="s">
        <v>2467</v>
      </c>
      <c r="AI49" s="115">
        <v>306529</v>
      </c>
    </row>
    <row r="50" spans="1:36" ht="18" x14ac:dyDescent="0.25">
      <c r="A50" s="236">
        <v>306614</v>
      </c>
      <c r="B50" s="236" t="s">
        <v>2538</v>
      </c>
      <c r="C50" s="236" t="e">
        <v>#N/A</v>
      </c>
      <c r="D50" s="236" t="s">
        <v>1992</v>
      </c>
      <c r="E50"/>
      <c r="F50" s="126"/>
      <c r="G50" s="237"/>
      <c r="H50"/>
      <c r="I50" t="s">
        <v>199</v>
      </c>
      <c r="J50" s="237"/>
      <c r="K50"/>
      <c r="L50"/>
      <c r="M50"/>
      <c r="N50"/>
      <c r="O50"/>
      <c r="P50"/>
      <c r="Q50"/>
      <c r="S50" s="115"/>
      <c r="U50"/>
      <c r="V50">
        <v>0</v>
      </c>
      <c r="W50" s="237"/>
      <c r="X50"/>
      <c r="Y50"/>
      <c r="Z50"/>
      <c r="AA50"/>
      <c r="AB50"/>
      <c r="AC50"/>
      <c r="AD50"/>
      <c r="AE50"/>
      <c r="AF50"/>
      <c r="AG50"/>
      <c r="AI50" s="115">
        <v>306614</v>
      </c>
    </row>
    <row r="51" spans="1:36" ht="18" x14ac:dyDescent="0.25">
      <c r="A51" s="236">
        <v>307083</v>
      </c>
      <c r="B51" s="236" t="s">
        <v>2539</v>
      </c>
      <c r="C51" s="236" t="s">
        <v>211</v>
      </c>
      <c r="D51" s="236" t="s">
        <v>1072</v>
      </c>
      <c r="E51"/>
      <c r="F51" s="126"/>
      <c r="G51" s="237"/>
      <c r="H51"/>
      <c r="I51" t="s">
        <v>199</v>
      </c>
      <c r="J51" s="237"/>
      <c r="K51"/>
      <c r="L51"/>
      <c r="M51"/>
      <c r="N51"/>
      <c r="O51"/>
      <c r="P51"/>
      <c r="Q51"/>
      <c r="S51" s="115"/>
      <c r="U51"/>
      <c r="V51">
        <v>0</v>
      </c>
      <c r="W51" s="237"/>
      <c r="X51"/>
      <c r="Y51"/>
      <c r="Z51"/>
      <c r="AA51"/>
      <c r="AB51"/>
      <c r="AC51"/>
      <c r="AD51"/>
      <c r="AE51"/>
      <c r="AF51"/>
      <c r="AG51"/>
      <c r="AI51" s="115">
        <v>307083</v>
      </c>
    </row>
    <row r="52" spans="1:36" x14ac:dyDescent="0.25">
      <c r="A52" s="115">
        <v>307404</v>
      </c>
      <c r="B52" s="115" t="s">
        <v>1487</v>
      </c>
      <c r="C52" s="115" t="s">
        <v>304</v>
      </c>
      <c r="D52" s="115" t="s">
        <v>380</v>
      </c>
      <c r="E52" s="115" t="s">
        <v>76</v>
      </c>
      <c r="F52" s="238">
        <v>26576</v>
      </c>
      <c r="G52" s="115" t="s">
        <v>18</v>
      </c>
      <c r="H52" s="115" t="s">
        <v>16</v>
      </c>
      <c r="I52" t="s">
        <v>199</v>
      </c>
      <c r="J52" s="115" t="s">
        <v>908</v>
      </c>
      <c r="L52" s="115" t="s">
        <v>18</v>
      </c>
      <c r="S52" s="115"/>
      <c r="V52">
        <v>0</v>
      </c>
      <c r="AI52" s="115">
        <v>307404</v>
      </c>
    </row>
    <row r="53" spans="1:36" x14ac:dyDescent="0.25">
      <c r="A53" s="115">
        <v>307596</v>
      </c>
      <c r="B53" s="115" t="s">
        <v>1074</v>
      </c>
      <c r="C53" s="115" t="s">
        <v>543</v>
      </c>
      <c r="D53" s="115" t="s">
        <v>264</v>
      </c>
      <c r="E53" s="115" t="s">
        <v>76</v>
      </c>
      <c r="F53" s="238">
        <v>30174</v>
      </c>
      <c r="G53" s="115" t="s">
        <v>18</v>
      </c>
      <c r="H53" s="115" t="s">
        <v>16</v>
      </c>
      <c r="I53" t="s">
        <v>199</v>
      </c>
      <c r="J53" s="115" t="s">
        <v>15</v>
      </c>
      <c r="L53" s="115" t="s">
        <v>18</v>
      </c>
      <c r="S53" s="115"/>
      <c r="V53" t="s">
        <v>2466</v>
      </c>
      <c r="AI53" s="115">
        <v>307596</v>
      </c>
    </row>
    <row r="54" spans="1:36" x14ac:dyDescent="0.25">
      <c r="A54" s="115">
        <v>308002</v>
      </c>
      <c r="B54" s="115" t="s">
        <v>2500</v>
      </c>
      <c r="C54" s="115" t="s">
        <v>554</v>
      </c>
      <c r="D54" s="115" t="s">
        <v>233</v>
      </c>
      <c r="F54" s="238"/>
      <c r="I54" t="s">
        <v>199</v>
      </c>
      <c r="S54" s="115"/>
      <c r="V54" t="s">
        <v>2472</v>
      </c>
      <c r="AG54" s="115" t="s">
        <v>2441</v>
      </c>
      <c r="AH54" s="115" t="s">
        <v>2441</v>
      </c>
      <c r="AI54" s="115">
        <v>308002</v>
      </c>
      <c r="AJ54" s="115" t="s">
        <v>2441</v>
      </c>
    </row>
    <row r="55" spans="1:36" x14ac:dyDescent="0.25">
      <c r="A55" s="115">
        <v>308239</v>
      </c>
      <c r="B55" s="115" t="s">
        <v>1247</v>
      </c>
      <c r="C55" s="115" t="s">
        <v>459</v>
      </c>
      <c r="D55" s="115" t="s">
        <v>221</v>
      </c>
      <c r="E55" s="115" t="s">
        <v>76</v>
      </c>
      <c r="F55" s="238"/>
      <c r="H55" s="115" t="s">
        <v>16</v>
      </c>
      <c r="I55" t="s">
        <v>199</v>
      </c>
      <c r="S55" s="115"/>
      <c r="V55" t="s">
        <v>2467</v>
      </c>
      <c r="AD55" s="115" t="s">
        <v>2441</v>
      </c>
      <c r="AE55" s="115" t="s">
        <v>2441</v>
      </c>
      <c r="AF55" s="115" t="s">
        <v>2441</v>
      </c>
      <c r="AG55" s="115" t="s">
        <v>2441</v>
      </c>
      <c r="AH55" s="115" t="s">
        <v>2441</v>
      </c>
      <c r="AI55" s="115">
        <v>308239</v>
      </c>
      <c r="AJ55" s="115" t="s">
        <v>2441</v>
      </c>
    </row>
    <row r="56" spans="1:36" ht="18" x14ac:dyDescent="0.25">
      <c r="A56" s="236">
        <v>308299</v>
      </c>
      <c r="B56" s="236" t="s">
        <v>2540</v>
      </c>
      <c r="C56" s="236" t="s">
        <v>230</v>
      </c>
      <c r="D56" s="236" t="s">
        <v>2541</v>
      </c>
      <c r="E56"/>
      <c r="F56" s="126"/>
      <c r="G56" s="237"/>
      <c r="H56"/>
      <c r="I56" t="s">
        <v>199</v>
      </c>
      <c r="J56" s="237"/>
      <c r="K56"/>
      <c r="L56"/>
      <c r="M56"/>
      <c r="N56"/>
      <c r="O56"/>
      <c r="P56"/>
      <c r="Q56"/>
      <c r="S56" s="115"/>
      <c r="U56"/>
      <c r="V56">
        <v>0</v>
      </c>
      <c r="W56" s="237"/>
      <c r="X56"/>
      <c r="Y56"/>
      <c r="Z56"/>
      <c r="AA56"/>
      <c r="AB56"/>
      <c r="AC56"/>
      <c r="AD56"/>
      <c r="AE56"/>
      <c r="AF56"/>
      <c r="AG56"/>
      <c r="AI56" s="115">
        <v>308299</v>
      </c>
    </row>
    <row r="57" spans="1:36" x14ac:dyDescent="0.25">
      <c r="A57" s="115">
        <v>308576</v>
      </c>
      <c r="B57" s="115" t="s">
        <v>1231</v>
      </c>
      <c r="C57" s="115" t="s">
        <v>1232</v>
      </c>
      <c r="D57" s="115" t="s">
        <v>1233</v>
      </c>
      <c r="E57" s="115" t="s">
        <v>76</v>
      </c>
      <c r="F57" s="238">
        <v>31640</v>
      </c>
      <c r="G57" s="115" t="s">
        <v>1234</v>
      </c>
      <c r="H57" s="115" t="s">
        <v>16</v>
      </c>
      <c r="I57" t="s">
        <v>199</v>
      </c>
      <c r="S57" s="115"/>
      <c r="V57" t="s">
        <v>2519</v>
      </c>
      <c r="AI57" s="115">
        <v>308576</v>
      </c>
      <c r="AJ57" s="115" t="s">
        <v>2441</v>
      </c>
    </row>
    <row r="58" spans="1:36" x14ac:dyDescent="0.25">
      <c r="A58" s="115">
        <v>308697</v>
      </c>
      <c r="B58" s="115" t="s">
        <v>1331</v>
      </c>
      <c r="C58" s="115" t="s">
        <v>582</v>
      </c>
      <c r="D58" s="115" t="s">
        <v>1332</v>
      </c>
      <c r="E58" s="115" t="s">
        <v>77</v>
      </c>
      <c r="F58" s="238">
        <v>31062</v>
      </c>
      <c r="G58" s="115" t="s">
        <v>18</v>
      </c>
      <c r="H58" s="115" t="s">
        <v>19</v>
      </c>
      <c r="I58" t="s">
        <v>199</v>
      </c>
      <c r="J58" s="115" t="s">
        <v>908</v>
      </c>
      <c r="L58" s="115" t="s">
        <v>18</v>
      </c>
      <c r="S58" s="115"/>
      <c r="V58" t="s">
        <v>2467</v>
      </c>
      <c r="AI58" s="115">
        <v>308697</v>
      </c>
    </row>
    <row r="59" spans="1:36" x14ac:dyDescent="0.25">
      <c r="A59" s="115">
        <v>309013</v>
      </c>
      <c r="B59" s="115" t="s">
        <v>1372</v>
      </c>
      <c r="C59" s="115" t="s">
        <v>226</v>
      </c>
      <c r="D59" s="115" t="s">
        <v>300</v>
      </c>
      <c r="E59" s="115" t="s">
        <v>76</v>
      </c>
      <c r="F59" s="238"/>
      <c r="H59" s="115" t="s">
        <v>16</v>
      </c>
      <c r="I59" t="s">
        <v>199</v>
      </c>
      <c r="S59" s="115"/>
      <c r="V59" t="s">
        <v>2519</v>
      </c>
      <c r="AB59" s="115" t="s">
        <v>2441</v>
      </c>
      <c r="AC59" s="115" t="s">
        <v>2441</v>
      </c>
      <c r="AD59" s="115" t="s">
        <v>2441</v>
      </c>
      <c r="AE59" s="115" t="s">
        <v>2441</v>
      </c>
      <c r="AF59" s="115" t="s">
        <v>2441</v>
      </c>
      <c r="AG59" s="115" t="s">
        <v>2441</v>
      </c>
      <c r="AH59" s="115" t="s">
        <v>2441</v>
      </c>
      <c r="AI59" s="115">
        <v>309013</v>
      </c>
      <c r="AJ59" s="115" t="s">
        <v>2441</v>
      </c>
    </row>
    <row r="60" spans="1:36" x14ac:dyDescent="0.25">
      <c r="A60" s="115">
        <v>309024</v>
      </c>
      <c r="B60" s="115" t="s">
        <v>1239</v>
      </c>
      <c r="C60" s="115" t="s">
        <v>226</v>
      </c>
      <c r="D60" s="115" t="s">
        <v>403</v>
      </c>
      <c r="E60" s="115" t="s">
        <v>76</v>
      </c>
      <c r="F60" s="238">
        <v>31668</v>
      </c>
      <c r="G60" s="115" t="s">
        <v>1240</v>
      </c>
      <c r="H60" s="115" t="s">
        <v>16</v>
      </c>
      <c r="I60" t="s">
        <v>199</v>
      </c>
      <c r="J60" s="115" t="s">
        <v>908</v>
      </c>
      <c r="L60" s="115" t="s">
        <v>61</v>
      </c>
      <c r="S60" s="115"/>
      <c r="V60" t="s">
        <v>2519</v>
      </c>
      <c r="AI60" s="115">
        <v>309024</v>
      </c>
    </row>
    <row r="61" spans="1:36" x14ac:dyDescent="0.25">
      <c r="A61" s="115">
        <v>309210</v>
      </c>
      <c r="B61" s="115" t="s">
        <v>1040</v>
      </c>
      <c r="C61" s="115" t="s">
        <v>754</v>
      </c>
      <c r="D61" s="115" t="s">
        <v>402</v>
      </c>
      <c r="E61" s="115" t="s">
        <v>77</v>
      </c>
      <c r="F61" s="238">
        <v>31848</v>
      </c>
      <c r="G61" s="115" t="s">
        <v>1041</v>
      </c>
      <c r="H61" s="115" t="s">
        <v>16</v>
      </c>
      <c r="I61" t="s">
        <v>199</v>
      </c>
      <c r="J61" s="115" t="s">
        <v>908</v>
      </c>
      <c r="L61" s="115" t="s">
        <v>67</v>
      </c>
      <c r="S61" s="115"/>
      <c r="V61" t="s">
        <v>2459</v>
      </c>
      <c r="AI61" s="115">
        <v>309210</v>
      </c>
    </row>
    <row r="62" spans="1:36" x14ac:dyDescent="0.25">
      <c r="A62" s="115">
        <v>309478</v>
      </c>
      <c r="B62" s="115" t="s">
        <v>1690</v>
      </c>
      <c r="C62" s="115" t="s">
        <v>363</v>
      </c>
      <c r="D62" s="115" t="s">
        <v>1045</v>
      </c>
      <c r="E62" s="115" t="s">
        <v>77</v>
      </c>
      <c r="F62" s="238">
        <v>30864</v>
      </c>
      <c r="G62" s="115" t="s">
        <v>37</v>
      </c>
      <c r="H62" s="115" t="s">
        <v>16</v>
      </c>
      <c r="I62" t="s">
        <v>199</v>
      </c>
      <c r="J62" s="115" t="s">
        <v>908</v>
      </c>
      <c r="L62" s="115" t="s">
        <v>37</v>
      </c>
      <c r="S62" s="115"/>
      <c r="V62">
        <v>0</v>
      </c>
      <c r="AI62" s="115">
        <v>309478</v>
      </c>
    </row>
    <row r="63" spans="1:36" x14ac:dyDescent="0.25">
      <c r="A63" s="115">
        <v>309769</v>
      </c>
      <c r="B63" s="115" t="s">
        <v>927</v>
      </c>
      <c r="C63" s="115" t="s">
        <v>240</v>
      </c>
      <c r="D63" s="115" t="s">
        <v>292</v>
      </c>
      <c r="E63" s="115" t="s">
        <v>76</v>
      </c>
      <c r="F63" s="238">
        <v>30552</v>
      </c>
      <c r="G63" s="115" t="s">
        <v>689</v>
      </c>
      <c r="H63" s="115" t="s">
        <v>16</v>
      </c>
      <c r="I63" t="s">
        <v>199</v>
      </c>
      <c r="J63" s="115" t="s">
        <v>908</v>
      </c>
      <c r="L63" s="115" t="s">
        <v>18</v>
      </c>
      <c r="S63" s="115"/>
      <c r="V63">
        <v>0</v>
      </c>
      <c r="AI63" s="115">
        <v>309769</v>
      </c>
    </row>
    <row r="64" spans="1:36" ht="18" x14ac:dyDescent="0.25">
      <c r="A64" s="236">
        <v>309955</v>
      </c>
      <c r="B64" s="236" t="s">
        <v>2543</v>
      </c>
      <c r="C64" s="236" t="s">
        <v>678</v>
      </c>
      <c r="D64" s="236" t="s">
        <v>2544</v>
      </c>
      <c r="E64"/>
      <c r="F64" s="126"/>
      <c r="G64" s="237"/>
      <c r="H64"/>
      <c r="I64" t="s">
        <v>199</v>
      </c>
      <c r="J64" s="237"/>
      <c r="K64"/>
      <c r="L64"/>
      <c r="M64"/>
      <c r="N64"/>
      <c r="O64"/>
      <c r="P64"/>
      <c r="Q64"/>
      <c r="S64" s="115"/>
      <c r="U64"/>
      <c r="V64" t="s">
        <v>2466</v>
      </c>
      <c r="W64" s="237"/>
      <c r="X64"/>
      <c r="Y64"/>
      <c r="Z64"/>
      <c r="AA64"/>
      <c r="AB64"/>
      <c r="AC64"/>
      <c r="AD64"/>
      <c r="AE64"/>
      <c r="AF64"/>
      <c r="AG64"/>
      <c r="AI64" s="115">
        <v>309955</v>
      </c>
    </row>
    <row r="65" spans="1:36" x14ac:dyDescent="0.25">
      <c r="A65" s="115">
        <v>310065</v>
      </c>
      <c r="B65" s="115" t="s">
        <v>1254</v>
      </c>
      <c r="C65" s="115" t="s">
        <v>354</v>
      </c>
      <c r="D65" s="115" t="s">
        <v>476</v>
      </c>
      <c r="E65" s="115" t="s">
        <v>76</v>
      </c>
      <c r="F65" s="238">
        <v>31230</v>
      </c>
      <c r="G65" s="115" t="s">
        <v>964</v>
      </c>
      <c r="H65" s="115" t="s">
        <v>16</v>
      </c>
      <c r="I65" t="s">
        <v>199</v>
      </c>
      <c r="J65" s="115" t="s">
        <v>908</v>
      </c>
      <c r="L65" s="115" t="s">
        <v>67</v>
      </c>
      <c r="S65" s="115"/>
      <c r="V65" t="s">
        <v>2466</v>
      </c>
      <c r="AE65" s="115" t="s">
        <v>2441</v>
      </c>
      <c r="AF65" s="115" t="s">
        <v>2441</v>
      </c>
      <c r="AG65" s="115" t="s">
        <v>2441</v>
      </c>
      <c r="AH65" s="115" t="s">
        <v>2441</v>
      </c>
      <c r="AI65" s="115">
        <v>310065</v>
      </c>
      <c r="AJ65" s="115" t="s">
        <v>2441</v>
      </c>
    </row>
    <row r="66" spans="1:36" ht="18" x14ac:dyDescent="0.25">
      <c r="A66" s="236">
        <v>310081</v>
      </c>
      <c r="B66" s="236" t="s">
        <v>2545</v>
      </c>
      <c r="C66" s="236" t="s">
        <v>218</v>
      </c>
      <c r="D66" s="236" t="s">
        <v>264</v>
      </c>
      <c r="E66"/>
      <c r="F66" s="126"/>
      <c r="G66" s="237"/>
      <c r="H66"/>
      <c r="I66" t="s">
        <v>199</v>
      </c>
      <c r="J66" s="237"/>
      <c r="K66"/>
      <c r="L66"/>
      <c r="M66"/>
      <c r="N66"/>
      <c r="O66"/>
      <c r="P66"/>
      <c r="Q66"/>
      <c r="S66" s="115"/>
      <c r="U66"/>
      <c r="V66">
        <v>0</v>
      </c>
      <c r="W66" s="237"/>
      <c r="X66"/>
      <c r="Y66"/>
      <c r="Z66"/>
      <c r="AA66"/>
      <c r="AB66"/>
      <c r="AC66"/>
      <c r="AD66"/>
      <c r="AE66"/>
      <c r="AF66"/>
      <c r="AG66"/>
      <c r="AI66" s="115">
        <v>310081</v>
      </c>
    </row>
    <row r="67" spans="1:36" ht="18" x14ac:dyDescent="0.25">
      <c r="A67" s="236">
        <v>310295</v>
      </c>
      <c r="B67" s="236" t="s">
        <v>2546</v>
      </c>
      <c r="C67" s="236" t="s">
        <v>253</v>
      </c>
      <c r="D67" s="236" t="s">
        <v>2547</v>
      </c>
      <c r="E67"/>
      <c r="F67" s="126"/>
      <c r="G67" s="237"/>
      <c r="H67"/>
      <c r="I67" t="s">
        <v>199</v>
      </c>
      <c r="J67" s="237"/>
      <c r="K67"/>
      <c r="L67"/>
      <c r="M67"/>
      <c r="N67"/>
      <c r="O67"/>
      <c r="P67"/>
      <c r="Q67"/>
      <c r="S67" s="115"/>
      <c r="U67"/>
      <c r="V67">
        <v>0</v>
      </c>
      <c r="W67" s="237"/>
      <c r="X67"/>
      <c r="Y67"/>
      <c r="Z67"/>
      <c r="AA67"/>
      <c r="AB67"/>
      <c r="AC67"/>
      <c r="AD67"/>
      <c r="AE67"/>
      <c r="AF67"/>
      <c r="AG67"/>
      <c r="AI67" s="115">
        <v>310295</v>
      </c>
    </row>
    <row r="68" spans="1:36" x14ac:dyDescent="0.25">
      <c r="A68" s="115">
        <v>310492</v>
      </c>
      <c r="B68" s="115" t="s">
        <v>2498</v>
      </c>
      <c r="C68" s="115" t="s">
        <v>211</v>
      </c>
      <c r="D68" s="115" t="s">
        <v>2499</v>
      </c>
      <c r="F68" s="238"/>
      <c r="I68" t="s">
        <v>199</v>
      </c>
      <c r="R68" s="115">
        <v>9070</v>
      </c>
      <c r="S68" s="115">
        <v>45714</v>
      </c>
      <c r="T68" s="115">
        <v>200000</v>
      </c>
      <c r="V68" t="s">
        <v>2471</v>
      </c>
      <c r="AI68" s="115">
        <v>310492</v>
      </c>
    </row>
    <row r="69" spans="1:36" x14ac:dyDescent="0.25">
      <c r="A69" s="115">
        <v>310527</v>
      </c>
      <c r="B69" s="115" t="s">
        <v>2525</v>
      </c>
      <c r="C69" s="115" t="s">
        <v>240</v>
      </c>
      <c r="D69" s="115" t="s">
        <v>406</v>
      </c>
      <c r="F69" s="238"/>
      <c r="I69" t="s">
        <v>199</v>
      </c>
      <c r="S69" s="115"/>
      <c r="V69">
        <v>0</v>
      </c>
      <c r="AI69" s="115">
        <v>310527</v>
      </c>
    </row>
    <row r="70" spans="1:36" x14ac:dyDescent="0.25">
      <c r="A70" s="115">
        <v>310679</v>
      </c>
      <c r="B70" s="115" t="s">
        <v>550</v>
      </c>
      <c r="C70" s="115" t="s">
        <v>245</v>
      </c>
      <c r="D70" s="115" t="s">
        <v>548</v>
      </c>
      <c r="E70" s="115" t="s">
        <v>76</v>
      </c>
      <c r="F70" s="238">
        <v>31625</v>
      </c>
      <c r="G70" s="115" t="s">
        <v>40</v>
      </c>
      <c r="H70" s="115" t="s">
        <v>16</v>
      </c>
      <c r="I70" t="s">
        <v>199</v>
      </c>
      <c r="J70" s="115" t="s">
        <v>908</v>
      </c>
      <c r="L70" s="115" t="s">
        <v>18</v>
      </c>
      <c r="S70" s="115"/>
      <c r="V70">
        <v>0</v>
      </c>
      <c r="AH70" s="115" t="s">
        <v>2441</v>
      </c>
      <c r="AI70" s="115">
        <v>310679</v>
      </c>
      <c r="AJ70" s="115" t="s">
        <v>2441</v>
      </c>
    </row>
    <row r="71" spans="1:36" x14ac:dyDescent="0.25">
      <c r="A71" s="115">
        <v>310749</v>
      </c>
      <c r="B71" s="115" t="s">
        <v>1211</v>
      </c>
      <c r="C71" s="115" t="s">
        <v>640</v>
      </c>
      <c r="D71" s="115" t="s">
        <v>976</v>
      </c>
      <c r="E71" s="115" t="s">
        <v>76</v>
      </c>
      <c r="F71" s="238">
        <v>20519</v>
      </c>
      <c r="G71" s="115" t="s">
        <v>387</v>
      </c>
      <c r="H71" s="115" t="s">
        <v>16</v>
      </c>
      <c r="I71" t="s">
        <v>199</v>
      </c>
      <c r="J71" s="115" t="s">
        <v>15</v>
      </c>
      <c r="L71" s="115" t="s">
        <v>18</v>
      </c>
      <c r="S71" s="115"/>
      <c r="V71" t="s">
        <v>2467</v>
      </c>
      <c r="AH71" s="115" t="s">
        <v>2441</v>
      </c>
      <c r="AI71" s="115">
        <v>310749</v>
      </c>
      <c r="AJ71" s="115" t="s">
        <v>2441</v>
      </c>
    </row>
    <row r="72" spans="1:36" x14ac:dyDescent="0.25">
      <c r="A72" s="115">
        <v>311038</v>
      </c>
      <c r="B72" s="115" t="s">
        <v>2497</v>
      </c>
      <c r="C72" s="115" t="s">
        <v>237</v>
      </c>
      <c r="D72" s="115" t="s">
        <v>705</v>
      </c>
      <c r="F72" s="238"/>
      <c r="I72" t="s">
        <v>199</v>
      </c>
      <c r="S72" s="115"/>
      <c r="V72" t="s">
        <v>2470</v>
      </c>
      <c r="AI72" s="115">
        <v>311038</v>
      </c>
    </row>
    <row r="73" spans="1:36" x14ac:dyDescent="0.25">
      <c r="A73" s="115">
        <v>311089</v>
      </c>
      <c r="B73" s="115" t="s">
        <v>2436</v>
      </c>
      <c r="C73" s="115" t="s">
        <v>646</v>
      </c>
      <c r="D73" s="115" t="s">
        <v>707</v>
      </c>
      <c r="E73" s="115" t="s">
        <v>76</v>
      </c>
      <c r="F73" s="238">
        <v>31959</v>
      </c>
      <c r="G73" s="115" t="s">
        <v>724</v>
      </c>
      <c r="H73" s="115" t="s">
        <v>16</v>
      </c>
      <c r="I73" t="s">
        <v>199</v>
      </c>
      <c r="J73" s="115" t="s">
        <v>908</v>
      </c>
      <c r="L73" s="115" t="s">
        <v>30</v>
      </c>
      <c r="S73" s="115"/>
      <c r="V73" t="s">
        <v>2461</v>
      </c>
      <c r="AI73" s="115">
        <v>311089</v>
      </c>
    </row>
    <row r="74" spans="1:36" x14ac:dyDescent="0.25">
      <c r="A74" s="115">
        <v>311168</v>
      </c>
      <c r="B74" s="115" t="s">
        <v>1244</v>
      </c>
      <c r="C74" s="115" t="s">
        <v>317</v>
      </c>
      <c r="D74" s="115" t="s">
        <v>1245</v>
      </c>
      <c r="E74" s="115" t="s">
        <v>76</v>
      </c>
      <c r="F74" s="238">
        <v>31533</v>
      </c>
      <c r="G74" s="115" t="s">
        <v>772</v>
      </c>
      <c r="I74" t="s">
        <v>199</v>
      </c>
      <c r="S74" s="115"/>
      <c r="V74" t="s">
        <v>2460</v>
      </c>
      <c r="AI74" s="115">
        <v>311168</v>
      </c>
    </row>
    <row r="75" spans="1:36" x14ac:dyDescent="0.25">
      <c r="A75" s="115">
        <v>311339</v>
      </c>
      <c r="B75" s="115" t="s">
        <v>1691</v>
      </c>
      <c r="C75" s="115" t="s">
        <v>552</v>
      </c>
      <c r="D75" s="115" t="s">
        <v>1465</v>
      </c>
      <c r="E75" s="115" t="s">
        <v>76</v>
      </c>
      <c r="F75" s="238">
        <v>31760</v>
      </c>
      <c r="G75" s="115" t="s">
        <v>18</v>
      </c>
      <c r="H75" s="115" t="s">
        <v>16</v>
      </c>
      <c r="I75" t="s">
        <v>199</v>
      </c>
      <c r="J75" s="115" t="s">
        <v>908</v>
      </c>
      <c r="L75" s="115" t="s">
        <v>18</v>
      </c>
      <c r="S75" s="115"/>
      <c r="V75">
        <v>0</v>
      </c>
      <c r="AI75" s="115">
        <v>311339</v>
      </c>
    </row>
    <row r="76" spans="1:36" x14ac:dyDescent="0.25">
      <c r="A76" s="115">
        <v>311352</v>
      </c>
      <c r="B76" s="115" t="s">
        <v>2280</v>
      </c>
      <c r="C76" s="115" t="s">
        <v>211</v>
      </c>
      <c r="D76" s="115" t="s">
        <v>397</v>
      </c>
      <c r="E76" s="115" t="s">
        <v>76</v>
      </c>
      <c r="F76" s="238">
        <v>23012</v>
      </c>
      <c r="G76" s="115" t="s">
        <v>37</v>
      </c>
      <c r="H76" s="115" t="s">
        <v>16</v>
      </c>
      <c r="I76" t="s">
        <v>199</v>
      </c>
      <c r="J76" s="115" t="s">
        <v>908</v>
      </c>
      <c r="L76" s="115" t="s">
        <v>37</v>
      </c>
      <c r="S76" s="115"/>
      <c r="V76">
        <v>0</v>
      </c>
      <c r="AI76" s="115">
        <v>311352</v>
      </c>
    </row>
    <row r="77" spans="1:36" x14ac:dyDescent="0.25">
      <c r="A77" s="115">
        <v>311374</v>
      </c>
      <c r="B77" s="115" t="s">
        <v>2496</v>
      </c>
      <c r="C77" s="115" t="s">
        <v>541</v>
      </c>
      <c r="D77" s="115" t="s">
        <v>2423</v>
      </c>
      <c r="F77" s="238"/>
      <c r="I77" t="s">
        <v>199</v>
      </c>
      <c r="R77" s="115">
        <v>9280</v>
      </c>
      <c r="S77" s="115">
        <v>45721</v>
      </c>
      <c r="T77" s="115">
        <v>100000</v>
      </c>
      <c r="V77" t="s">
        <v>2472</v>
      </c>
      <c r="AI77" s="115">
        <v>311374</v>
      </c>
    </row>
    <row r="78" spans="1:36" x14ac:dyDescent="0.25">
      <c r="A78" s="115">
        <v>311407</v>
      </c>
      <c r="B78" s="115" t="s">
        <v>1271</v>
      </c>
      <c r="C78" s="115" t="s">
        <v>318</v>
      </c>
      <c r="D78" s="115" t="s">
        <v>229</v>
      </c>
      <c r="E78" s="115" t="s">
        <v>76</v>
      </c>
      <c r="F78" s="238">
        <v>30682</v>
      </c>
      <c r="G78" s="115" t="s">
        <v>1272</v>
      </c>
      <c r="H78" s="115" t="s">
        <v>16</v>
      </c>
      <c r="I78" t="s">
        <v>199</v>
      </c>
      <c r="J78" s="115" t="s">
        <v>908</v>
      </c>
      <c r="L78" s="115" t="s">
        <v>30</v>
      </c>
      <c r="S78" s="115"/>
      <c r="V78" t="s">
        <v>2460</v>
      </c>
      <c r="AI78" s="115">
        <v>311407</v>
      </c>
    </row>
    <row r="79" spans="1:36" x14ac:dyDescent="0.25">
      <c r="A79" s="115">
        <v>311650</v>
      </c>
      <c r="B79" s="115" t="s">
        <v>1333</v>
      </c>
      <c r="C79" s="115" t="s">
        <v>336</v>
      </c>
      <c r="D79" s="115" t="s">
        <v>1009</v>
      </c>
      <c r="E79" s="115" t="s">
        <v>77</v>
      </c>
      <c r="F79" s="238">
        <v>32172</v>
      </c>
      <c r="G79" s="115" t="s">
        <v>1021</v>
      </c>
      <c r="H79" s="115" t="s">
        <v>16</v>
      </c>
      <c r="I79" t="s">
        <v>199</v>
      </c>
      <c r="J79" s="115" t="s">
        <v>908</v>
      </c>
      <c r="L79" s="115" t="s">
        <v>30</v>
      </c>
      <c r="S79" s="115"/>
      <c r="V79" t="s">
        <v>2467</v>
      </c>
      <c r="AH79" s="115" t="s">
        <v>2441</v>
      </c>
      <c r="AI79" s="115">
        <v>311650</v>
      </c>
      <c r="AJ79" s="115" t="s">
        <v>2441</v>
      </c>
    </row>
    <row r="80" spans="1:36" x14ac:dyDescent="0.25">
      <c r="A80" s="115">
        <v>311770</v>
      </c>
      <c r="B80" s="115" t="s">
        <v>961</v>
      </c>
      <c r="C80" s="115" t="s">
        <v>356</v>
      </c>
      <c r="D80" s="115" t="s">
        <v>628</v>
      </c>
      <c r="E80" s="115" t="s">
        <v>76</v>
      </c>
      <c r="F80" s="238"/>
      <c r="H80" s="115" t="s">
        <v>16</v>
      </c>
      <c r="I80" t="s">
        <v>199</v>
      </c>
      <c r="S80" s="115"/>
      <c r="V80" t="s">
        <v>2467</v>
      </c>
      <c r="AI80" s="115">
        <v>311770</v>
      </c>
    </row>
    <row r="81" spans="1:36" x14ac:dyDescent="0.25">
      <c r="A81" s="115">
        <v>311929</v>
      </c>
      <c r="B81" s="115" t="s">
        <v>1020</v>
      </c>
      <c r="C81" s="115" t="s">
        <v>222</v>
      </c>
      <c r="D81" s="115" t="s">
        <v>267</v>
      </c>
      <c r="E81" s="115" t="s">
        <v>77</v>
      </c>
      <c r="F81" s="238">
        <v>29366</v>
      </c>
      <c r="G81" s="115" t="s">
        <v>236</v>
      </c>
      <c r="H81" s="115" t="s">
        <v>16</v>
      </c>
      <c r="I81" t="s">
        <v>199</v>
      </c>
      <c r="J81" s="115" t="s">
        <v>908</v>
      </c>
      <c r="L81" s="115" t="s">
        <v>18</v>
      </c>
      <c r="S81" s="115"/>
      <c r="V81" t="s">
        <v>2466</v>
      </c>
      <c r="AI81" s="115">
        <v>311929</v>
      </c>
    </row>
    <row r="82" spans="1:36" x14ac:dyDescent="0.25">
      <c r="A82" s="115">
        <v>312092</v>
      </c>
      <c r="B82" s="115" t="s">
        <v>967</v>
      </c>
      <c r="C82" s="115" t="s">
        <v>211</v>
      </c>
      <c r="D82" s="115" t="s">
        <v>307</v>
      </c>
      <c r="E82" s="115" t="s">
        <v>77</v>
      </c>
      <c r="F82" s="238">
        <v>31003</v>
      </c>
      <c r="G82" s="115" t="s">
        <v>210</v>
      </c>
      <c r="H82" s="115" t="s">
        <v>16</v>
      </c>
      <c r="I82" t="s">
        <v>199</v>
      </c>
      <c r="J82" s="115" t="s">
        <v>908</v>
      </c>
      <c r="L82" s="115" t="s">
        <v>18</v>
      </c>
      <c r="S82" s="115"/>
      <c r="V82" t="s">
        <v>2466</v>
      </c>
      <c r="AI82" s="115">
        <v>312092</v>
      </c>
    </row>
    <row r="83" spans="1:36" x14ac:dyDescent="0.25">
      <c r="A83" s="115">
        <v>312251</v>
      </c>
      <c r="B83" s="115" t="s">
        <v>1071</v>
      </c>
      <c r="C83" s="115" t="s">
        <v>451</v>
      </c>
      <c r="D83" s="115" t="s">
        <v>320</v>
      </c>
      <c r="E83" s="115" t="s">
        <v>77</v>
      </c>
      <c r="F83" s="238">
        <v>31243</v>
      </c>
      <c r="G83" s="115" t="s">
        <v>224</v>
      </c>
      <c r="H83" s="115" t="s">
        <v>16</v>
      </c>
      <c r="I83" t="s">
        <v>199</v>
      </c>
      <c r="J83" s="115" t="s">
        <v>15</v>
      </c>
      <c r="L83" s="115" t="s">
        <v>30</v>
      </c>
      <c r="S83" s="115"/>
      <c r="V83" t="s">
        <v>2466</v>
      </c>
      <c r="AI83" s="115">
        <v>312251</v>
      </c>
    </row>
    <row r="84" spans="1:36" x14ac:dyDescent="0.25">
      <c r="A84" s="115">
        <v>312377</v>
      </c>
      <c r="B84" s="115" t="s">
        <v>988</v>
      </c>
      <c r="C84" s="115" t="s">
        <v>989</v>
      </c>
      <c r="D84" s="115" t="s">
        <v>984</v>
      </c>
      <c r="E84" s="115" t="s">
        <v>76</v>
      </c>
      <c r="F84" s="238">
        <v>26301</v>
      </c>
      <c r="G84" s="115" t="s">
        <v>568</v>
      </c>
      <c r="H84" s="115" t="s">
        <v>16</v>
      </c>
      <c r="I84" t="s">
        <v>199</v>
      </c>
      <c r="J84" s="115" t="s">
        <v>15</v>
      </c>
      <c r="L84" s="115" t="s">
        <v>70</v>
      </c>
      <c r="S84" s="115"/>
      <c r="V84" t="s">
        <v>2467</v>
      </c>
      <c r="AH84" s="115" t="s">
        <v>2441</v>
      </c>
      <c r="AI84" s="115">
        <v>312377</v>
      </c>
      <c r="AJ84" s="115" t="s">
        <v>2441</v>
      </c>
    </row>
    <row r="85" spans="1:36" x14ac:dyDescent="0.25">
      <c r="A85" s="115">
        <v>312528</v>
      </c>
      <c r="B85" s="115" t="s">
        <v>1131</v>
      </c>
      <c r="C85" s="115" t="s">
        <v>245</v>
      </c>
      <c r="D85" s="115" t="s">
        <v>1132</v>
      </c>
      <c r="E85" s="115" t="s">
        <v>76</v>
      </c>
      <c r="F85" s="238">
        <v>29920</v>
      </c>
      <c r="G85" s="115" t="s">
        <v>1133</v>
      </c>
      <c r="H85" s="115" t="s">
        <v>16</v>
      </c>
      <c r="I85" t="s">
        <v>199</v>
      </c>
      <c r="J85" s="115" t="s">
        <v>908</v>
      </c>
      <c r="L85" s="115" t="s">
        <v>61</v>
      </c>
      <c r="S85" s="115"/>
      <c r="V85" t="s">
        <v>2469</v>
      </c>
      <c r="AI85" s="115">
        <v>312528</v>
      </c>
    </row>
    <row r="86" spans="1:36" x14ac:dyDescent="0.25">
      <c r="A86" s="115">
        <v>312550</v>
      </c>
      <c r="B86" s="115" t="s">
        <v>1082</v>
      </c>
      <c r="C86" s="115" t="s">
        <v>311</v>
      </c>
      <c r="D86" s="115" t="s">
        <v>1083</v>
      </c>
      <c r="E86" s="115" t="s">
        <v>77</v>
      </c>
      <c r="F86" s="238">
        <v>24139</v>
      </c>
      <c r="G86" s="115" t="s">
        <v>40</v>
      </c>
      <c r="H86" s="115" t="s">
        <v>16</v>
      </c>
      <c r="I86" t="s">
        <v>199</v>
      </c>
      <c r="J86" s="115" t="s">
        <v>908</v>
      </c>
      <c r="L86" s="115" t="s">
        <v>40</v>
      </c>
      <c r="S86" s="115"/>
      <c r="V86" t="s">
        <v>2469</v>
      </c>
      <c r="AI86" s="115">
        <v>312550</v>
      </c>
    </row>
    <row r="87" spans="1:36" x14ac:dyDescent="0.25">
      <c r="A87" s="115">
        <v>313059</v>
      </c>
      <c r="B87" s="115" t="s">
        <v>2281</v>
      </c>
      <c r="C87" s="115" t="s">
        <v>246</v>
      </c>
      <c r="D87" s="115" t="s">
        <v>575</v>
      </c>
      <c r="E87" s="115" t="s">
        <v>76</v>
      </c>
      <c r="F87" s="238">
        <v>31048</v>
      </c>
      <c r="G87" s="115" t="s">
        <v>424</v>
      </c>
      <c r="H87" s="115" t="s">
        <v>16</v>
      </c>
      <c r="I87" t="s">
        <v>199</v>
      </c>
      <c r="J87" s="115" t="s">
        <v>908</v>
      </c>
      <c r="L87" s="115" t="s">
        <v>67</v>
      </c>
      <c r="S87" s="115"/>
      <c r="V87">
        <v>0</v>
      </c>
      <c r="AI87" s="115">
        <v>313059</v>
      </c>
    </row>
    <row r="88" spans="1:36" x14ac:dyDescent="0.25">
      <c r="A88" s="115">
        <v>313097</v>
      </c>
      <c r="B88" s="115" t="s">
        <v>1090</v>
      </c>
      <c r="C88" s="115" t="s">
        <v>1091</v>
      </c>
      <c r="D88" s="115" t="s">
        <v>492</v>
      </c>
      <c r="E88" s="115" t="s">
        <v>76</v>
      </c>
      <c r="F88" s="238">
        <v>30392</v>
      </c>
      <c r="G88" s="115" t="s">
        <v>731</v>
      </c>
      <c r="H88" s="115" t="s">
        <v>16</v>
      </c>
      <c r="I88" t="s">
        <v>199</v>
      </c>
      <c r="J88" s="115" t="s">
        <v>908</v>
      </c>
      <c r="L88" s="115" t="s">
        <v>40</v>
      </c>
      <c r="S88" s="115"/>
      <c r="V88" t="s">
        <v>2464</v>
      </c>
      <c r="AI88" s="115">
        <v>313097</v>
      </c>
    </row>
    <row r="89" spans="1:36" ht="18" x14ac:dyDescent="0.25">
      <c r="A89" s="236">
        <v>313572</v>
      </c>
      <c r="B89" s="236" t="s">
        <v>2548</v>
      </c>
      <c r="C89" s="236" t="s">
        <v>2549</v>
      </c>
      <c r="D89" s="236" t="s">
        <v>2550</v>
      </c>
      <c r="E89"/>
      <c r="F89" s="126"/>
      <c r="G89" s="237"/>
      <c r="H89"/>
      <c r="I89" t="s">
        <v>199</v>
      </c>
      <c r="J89" s="237"/>
      <c r="K89"/>
      <c r="L89"/>
      <c r="M89"/>
      <c r="N89"/>
      <c r="O89"/>
      <c r="P89"/>
      <c r="Q89"/>
      <c r="S89" s="115"/>
      <c r="U89"/>
      <c r="V89">
        <v>0</v>
      </c>
      <c r="W89" s="237"/>
      <c r="X89"/>
      <c r="Y89"/>
      <c r="Z89"/>
      <c r="AA89"/>
      <c r="AB89"/>
      <c r="AC89"/>
      <c r="AD89"/>
      <c r="AE89"/>
      <c r="AF89"/>
      <c r="AG89"/>
      <c r="AI89" s="115">
        <v>313572</v>
      </c>
    </row>
    <row r="90" spans="1:36" x14ac:dyDescent="0.25">
      <c r="A90" s="115">
        <v>313771</v>
      </c>
      <c r="B90" s="115" t="s">
        <v>2494</v>
      </c>
      <c r="C90" s="115" t="s">
        <v>501</v>
      </c>
      <c r="D90" s="115" t="s">
        <v>2495</v>
      </c>
      <c r="F90" s="238"/>
      <c r="I90" t="s">
        <v>199</v>
      </c>
      <c r="S90" s="115"/>
      <c r="V90" t="s">
        <v>2467</v>
      </c>
      <c r="AG90" s="115" t="s">
        <v>2441</v>
      </c>
      <c r="AH90" s="115" t="s">
        <v>2441</v>
      </c>
      <c r="AI90" s="115">
        <v>313771</v>
      </c>
      <c r="AJ90" s="115" t="s">
        <v>2441</v>
      </c>
    </row>
    <row r="91" spans="1:36" ht="18" x14ac:dyDescent="0.25">
      <c r="A91" s="236">
        <v>313780</v>
      </c>
      <c r="B91" s="236" t="s">
        <v>2551</v>
      </c>
      <c r="C91" s="236" t="s">
        <v>324</v>
      </c>
      <c r="D91" s="236" t="s">
        <v>580</v>
      </c>
      <c r="E91"/>
      <c r="F91" s="126"/>
      <c r="G91" s="237"/>
      <c r="H91"/>
      <c r="I91" t="s">
        <v>199</v>
      </c>
      <c r="J91" s="237"/>
      <c r="K91"/>
      <c r="L91"/>
      <c r="M91"/>
      <c r="N91"/>
      <c r="O91"/>
      <c r="P91"/>
      <c r="Q91"/>
      <c r="S91" s="115"/>
      <c r="U91"/>
      <c r="V91" t="s">
        <v>2469</v>
      </c>
      <c r="W91" s="237"/>
      <c r="X91"/>
      <c r="Y91"/>
      <c r="Z91"/>
      <c r="AA91"/>
      <c r="AB91"/>
      <c r="AC91"/>
      <c r="AD91"/>
      <c r="AE91"/>
      <c r="AF91"/>
      <c r="AG91"/>
      <c r="AI91" s="115">
        <v>313780</v>
      </c>
    </row>
    <row r="92" spans="1:36" x14ac:dyDescent="0.25">
      <c r="A92" s="115">
        <v>313807</v>
      </c>
      <c r="B92" s="115" t="s">
        <v>1412</v>
      </c>
      <c r="C92" s="115" t="s">
        <v>226</v>
      </c>
      <c r="D92" s="115" t="s">
        <v>403</v>
      </c>
      <c r="E92" s="115" t="s">
        <v>77</v>
      </c>
      <c r="F92" s="238">
        <v>31797</v>
      </c>
      <c r="G92" s="115" t="s">
        <v>1413</v>
      </c>
      <c r="H92" s="115" t="s">
        <v>16</v>
      </c>
      <c r="I92" t="s">
        <v>199</v>
      </c>
      <c r="S92" s="115"/>
      <c r="V92">
        <v>0</v>
      </c>
      <c r="AI92" s="115">
        <v>313807</v>
      </c>
    </row>
    <row r="93" spans="1:36" ht="18" x14ac:dyDescent="0.25">
      <c r="A93" s="236">
        <v>314081</v>
      </c>
      <c r="B93" s="236" t="s">
        <v>2552</v>
      </c>
      <c r="C93" s="236" t="s">
        <v>226</v>
      </c>
      <c r="D93" s="236" t="s">
        <v>496</v>
      </c>
      <c r="E93"/>
      <c r="F93" s="126"/>
      <c r="G93" s="237"/>
      <c r="H93"/>
      <c r="I93" t="s">
        <v>199</v>
      </c>
      <c r="J93" s="237"/>
      <c r="K93"/>
      <c r="L93"/>
      <c r="M93"/>
      <c r="N93"/>
      <c r="O93"/>
      <c r="P93"/>
      <c r="Q93"/>
      <c r="S93" s="115"/>
      <c r="U93"/>
      <c r="V93">
        <v>0</v>
      </c>
      <c r="W93" s="237"/>
      <c r="X93"/>
      <c r="Y93"/>
      <c r="Z93"/>
      <c r="AA93"/>
      <c r="AB93"/>
      <c r="AC93"/>
      <c r="AD93"/>
      <c r="AE93"/>
      <c r="AF93"/>
      <c r="AG93"/>
      <c r="AI93" s="115">
        <v>314081</v>
      </c>
    </row>
    <row r="94" spans="1:36" x14ac:dyDescent="0.25">
      <c r="A94" s="115">
        <v>314169</v>
      </c>
      <c r="B94" s="115" t="s">
        <v>917</v>
      </c>
      <c r="C94" s="115" t="s">
        <v>918</v>
      </c>
      <c r="D94" s="115" t="s">
        <v>268</v>
      </c>
      <c r="E94" s="115" t="s">
        <v>77</v>
      </c>
      <c r="F94" s="238">
        <v>28885</v>
      </c>
      <c r="G94" s="115" t="s">
        <v>18</v>
      </c>
      <c r="H94" s="115" t="s">
        <v>16</v>
      </c>
      <c r="I94" t="s">
        <v>199</v>
      </c>
      <c r="J94" s="115" t="s">
        <v>908</v>
      </c>
      <c r="L94" s="115" t="s">
        <v>37</v>
      </c>
      <c r="S94" s="115"/>
      <c r="V94" t="s">
        <v>2466</v>
      </c>
      <c r="AH94" s="115" t="s">
        <v>2441</v>
      </c>
      <c r="AI94" s="115">
        <v>314169</v>
      </c>
      <c r="AJ94" s="115" t="s">
        <v>2441</v>
      </c>
    </row>
    <row r="95" spans="1:36" ht="18" x14ac:dyDescent="0.25">
      <c r="A95" s="239">
        <v>315038</v>
      </c>
      <c r="B95" s="239" t="s">
        <v>2553</v>
      </c>
      <c r="C95" s="239" t="s">
        <v>331</v>
      </c>
      <c r="D95" s="239" t="s">
        <v>2055</v>
      </c>
      <c r="E95" s="240"/>
      <c r="F95" s="241"/>
      <c r="G95" s="242"/>
      <c r="H95" s="240"/>
      <c r="I95" t="s">
        <v>199</v>
      </c>
      <c r="J95" s="242"/>
      <c r="K95" s="240"/>
      <c r="L95" s="240"/>
      <c r="M95" s="240"/>
      <c r="N95" s="240"/>
      <c r="O95" s="240"/>
      <c r="P95" s="240"/>
      <c r="Q95" s="240"/>
      <c r="R95" s="243">
        <v>9158</v>
      </c>
      <c r="S95" s="243">
        <v>45718</v>
      </c>
      <c r="T95" s="243">
        <v>0</v>
      </c>
      <c r="U95" s="240"/>
      <c r="V95">
        <v>0</v>
      </c>
      <c r="W95" s="242"/>
      <c r="X95" s="240"/>
      <c r="Y95" s="240"/>
      <c r="Z95" s="240"/>
      <c r="AA95" s="240"/>
      <c r="AB95" s="240"/>
      <c r="AC95" s="240"/>
      <c r="AD95" s="240"/>
      <c r="AE95" s="240"/>
      <c r="AF95" s="240"/>
      <c r="AG95" s="240"/>
      <c r="AH95" s="243"/>
      <c r="AI95" s="115">
        <v>315038</v>
      </c>
    </row>
    <row r="96" spans="1:36" x14ac:dyDescent="0.25">
      <c r="A96" s="115">
        <v>315050</v>
      </c>
      <c r="B96" s="115" t="s">
        <v>2493</v>
      </c>
      <c r="C96" s="115" t="s">
        <v>226</v>
      </c>
      <c r="D96" s="115" t="s">
        <v>353</v>
      </c>
      <c r="F96" s="238"/>
      <c r="I96" t="s">
        <v>199</v>
      </c>
      <c r="S96" s="115"/>
      <c r="V96" t="s">
        <v>2469</v>
      </c>
      <c r="AH96" s="115" t="s">
        <v>2441</v>
      </c>
      <c r="AI96" s="115">
        <v>315050</v>
      </c>
      <c r="AJ96" s="115" t="s">
        <v>2441</v>
      </c>
    </row>
    <row r="97" spans="1:36" ht="18" x14ac:dyDescent="0.25">
      <c r="A97" s="236">
        <v>315304</v>
      </c>
      <c r="B97" s="236" t="s">
        <v>2554</v>
      </c>
      <c r="C97" s="236" t="s">
        <v>2555</v>
      </c>
      <c r="D97" s="236" t="s">
        <v>2556</v>
      </c>
      <c r="E97"/>
      <c r="F97" s="126"/>
      <c r="G97" s="237"/>
      <c r="H97"/>
      <c r="I97" t="s">
        <v>199</v>
      </c>
      <c r="J97" s="237"/>
      <c r="K97"/>
      <c r="L97"/>
      <c r="M97"/>
      <c r="N97"/>
      <c r="O97"/>
      <c r="P97"/>
      <c r="Q97"/>
      <c r="S97" s="115"/>
      <c r="U97"/>
      <c r="V97">
        <v>0</v>
      </c>
      <c r="W97" s="237"/>
      <c r="X97"/>
      <c r="Y97"/>
      <c r="Z97"/>
      <c r="AA97"/>
      <c r="AB97"/>
      <c r="AC97"/>
      <c r="AD97"/>
      <c r="AE97"/>
      <c r="AF97"/>
      <c r="AG97"/>
      <c r="AI97" s="115">
        <v>315304</v>
      </c>
    </row>
    <row r="98" spans="1:36" x14ac:dyDescent="0.25">
      <c r="A98" s="115">
        <v>315650</v>
      </c>
      <c r="B98" s="115" t="s">
        <v>1392</v>
      </c>
      <c r="C98" s="115" t="s">
        <v>240</v>
      </c>
      <c r="D98" s="115" t="s">
        <v>1393</v>
      </c>
      <c r="E98" s="115" t="s">
        <v>76</v>
      </c>
      <c r="F98" s="238">
        <v>25506</v>
      </c>
      <c r="G98" s="115" t="s">
        <v>210</v>
      </c>
      <c r="H98" s="115" t="s">
        <v>16</v>
      </c>
      <c r="I98" t="s">
        <v>199</v>
      </c>
      <c r="J98" s="115" t="s">
        <v>908</v>
      </c>
      <c r="L98" s="115" t="s">
        <v>18</v>
      </c>
      <c r="S98" s="115"/>
      <c r="V98" t="s">
        <v>2519</v>
      </c>
      <c r="AI98" s="115">
        <v>315650</v>
      </c>
    </row>
    <row r="99" spans="1:36" x14ac:dyDescent="0.25">
      <c r="A99" s="115">
        <v>315770</v>
      </c>
      <c r="B99" s="115" t="s">
        <v>2022</v>
      </c>
      <c r="C99" s="115" t="s">
        <v>506</v>
      </c>
      <c r="D99" s="115" t="s">
        <v>263</v>
      </c>
      <c r="E99" s="115" t="s">
        <v>76</v>
      </c>
      <c r="F99" s="238">
        <v>32516</v>
      </c>
      <c r="G99" s="115" t="s">
        <v>368</v>
      </c>
      <c r="H99" s="115" t="s">
        <v>16</v>
      </c>
      <c r="I99" t="s">
        <v>199</v>
      </c>
      <c r="J99" s="115" t="s">
        <v>15</v>
      </c>
      <c r="L99" s="115" t="s">
        <v>18</v>
      </c>
      <c r="S99" s="115"/>
      <c r="V99" t="s">
        <v>2519</v>
      </c>
      <c r="AG99" s="115" t="s">
        <v>2441</v>
      </c>
      <c r="AH99" s="115" t="s">
        <v>2441</v>
      </c>
      <c r="AI99" s="115">
        <v>315770</v>
      </c>
      <c r="AJ99" s="115" t="s">
        <v>2441</v>
      </c>
    </row>
    <row r="100" spans="1:36" x14ac:dyDescent="0.25">
      <c r="A100" s="115">
        <v>315831</v>
      </c>
      <c r="B100" s="115" t="s">
        <v>1692</v>
      </c>
      <c r="C100" s="115" t="s">
        <v>947</v>
      </c>
      <c r="D100" s="115" t="s">
        <v>995</v>
      </c>
      <c r="E100" s="115" t="s">
        <v>76</v>
      </c>
      <c r="F100" s="238">
        <v>32334</v>
      </c>
      <c r="G100" s="115" t="s">
        <v>30</v>
      </c>
      <c r="H100" s="115" t="s">
        <v>16</v>
      </c>
      <c r="I100" t="s">
        <v>199</v>
      </c>
      <c r="S100" s="115"/>
      <c r="V100">
        <v>0</v>
      </c>
      <c r="AI100" s="115">
        <v>315831</v>
      </c>
    </row>
    <row r="101" spans="1:36" x14ac:dyDescent="0.25">
      <c r="A101" s="115">
        <v>315994</v>
      </c>
      <c r="B101" s="115" t="s">
        <v>1246</v>
      </c>
      <c r="C101" s="115" t="s">
        <v>374</v>
      </c>
      <c r="D101" s="115" t="s">
        <v>379</v>
      </c>
      <c r="E101" s="115" t="s">
        <v>77</v>
      </c>
      <c r="F101" s="238">
        <v>32143</v>
      </c>
      <c r="G101" s="115" t="s">
        <v>18</v>
      </c>
      <c r="H101" s="115" t="s">
        <v>16</v>
      </c>
      <c r="I101" t="s">
        <v>199</v>
      </c>
      <c r="J101" s="115" t="s">
        <v>908</v>
      </c>
      <c r="L101" s="115" t="s">
        <v>18</v>
      </c>
      <c r="S101" s="115"/>
      <c r="V101" t="s">
        <v>2462</v>
      </c>
      <c r="AI101" s="115">
        <v>315994</v>
      </c>
    </row>
    <row r="102" spans="1:36" x14ac:dyDescent="0.25">
      <c r="A102" s="115">
        <v>316003</v>
      </c>
      <c r="B102" s="115" t="s">
        <v>1365</v>
      </c>
      <c r="C102" s="115" t="s">
        <v>245</v>
      </c>
      <c r="D102" s="115" t="s">
        <v>667</v>
      </c>
      <c r="E102" s="115" t="s">
        <v>77</v>
      </c>
      <c r="F102" s="238">
        <v>30497</v>
      </c>
      <c r="G102" s="115" t="s">
        <v>61</v>
      </c>
      <c r="H102" s="115" t="s">
        <v>16</v>
      </c>
      <c r="I102" t="s">
        <v>199</v>
      </c>
      <c r="J102" s="115" t="s">
        <v>908</v>
      </c>
      <c r="L102" s="115" t="s">
        <v>61</v>
      </c>
      <c r="S102" s="115"/>
      <c r="V102" t="s">
        <v>2468</v>
      </c>
      <c r="AH102" s="115" t="s">
        <v>2441</v>
      </c>
      <c r="AI102" s="115">
        <v>316003</v>
      </c>
      <c r="AJ102" s="115" t="s">
        <v>2441</v>
      </c>
    </row>
    <row r="103" spans="1:36" x14ac:dyDescent="0.25">
      <c r="A103" s="115">
        <v>316126</v>
      </c>
      <c r="B103" s="115" t="s">
        <v>1238</v>
      </c>
      <c r="C103" s="115" t="s">
        <v>349</v>
      </c>
      <c r="D103" s="115" t="s">
        <v>660</v>
      </c>
      <c r="E103" s="115" t="s">
        <v>76</v>
      </c>
      <c r="F103" s="238">
        <v>32565</v>
      </c>
      <c r="G103" s="115" t="s">
        <v>18</v>
      </c>
      <c r="H103" s="115" t="s">
        <v>16</v>
      </c>
      <c r="I103" t="s">
        <v>199</v>
      </c>
      <c r="J103" s="115" t="s">
        <v>908</v>
      </c>
      <c r="L103" s="115" t="s">
        <v>30</v>
      </c>
      <c r="S103" s="115"/>
      <c r="V103" t="s">
        <v>2519</v>
      </c>
      <c r="AH103" s="115" t="s">
        <v>2441</v>
      </c>
      <c r="AI103" s="115">
        <v>316126</v>
      </c>
      <c r="AJ103" s="115" t="s">
        <v>2441</v>
      </c>
    </row>
    <row r="104" spans="1:36" ht="18" x14ac:dyDescent="0.25">
      <c r="A104" s="236">
        <v>316148</v>
      </c>
      <c r="B104" s="236" t="s">
        <v>2557</v>
      </c>
      <c r="C104" s="236" t="s">
        <v>320</v>
      </c>
      <c r="D104" s="236" t="s">
        <v>431</v>
      </c>
      <c r="E104"/>
      <c r="F104" s="126"/>
      <c r="G104" s="237"/>
      <c r="H104"/>
      <c r="I104" t="s">
        <v>199</v>
      </c>
      <c r="J104" s="237"/>
      <c r="K104"/>
      <c r="L104"/>
      <c r="M104"/>
      <c r="N104"/>
      <c r="O104"/>
      <c r="P104"/>
      <c r="Q104"/>
      <c r="R104" s="115">
        <v>9254</v>
      </c>
      <c r="S104" s="115">
        <v>45720</v>
      </c>
      <c r="T104" s="115">
        <v>100000</v>
      </c>
      <c r="U104"/>
      <c r="V104">
        <v>0</v>
      </c>
      <c r="W104" s="237"/>
      <c r="X104"/>
      <c r="Y104"/>
      <c r="Z104"/>
      <c r="AA104"/>
      <c r="AB104"/>
      <c r="AC104"/>
      <c r="AD104"/>
      <c r="AE104"/>
      <c r="AF104"/>
      <c r="AG104"/>
      <c r="AI104" s="115">
        <v>316148</v>
      </c>
      <c r="AJ104" s="115" t="s">
        <v>2441</v>
      </c>
    </row>
    <row r="105" spans="1:36" ht="18" x14ac:dyDescent="0.25">
      <c r="A105" s="236">
        <v>316172</v>
      </c>
      <c r="B105" s="236" t="s">
        <v>2558</v>
      </c>
      <c r="C105" s="236" t="s">
        <v>226</v>
      </c>
      <c r="D105" s="236" t="s">
        <v>2559</v>
      </c>
      <c r="E105"/>
      <c r="F105" s="126"/>
      <c r="G105" s="237"/>
      <c r="H105"/>
      <c r="I105" t="s">
        <v>199</v>
      </c>
      <c r="J105" s="237"/>
      <c r="K105"/>
      <c r="L105"/>
      <c r="M105"/>
      <c r="N105"/>
      <c r="O105"/>
      <c r="P105"/>
      <c r="Q105"/>
      <c r="S105" s="115"/>
      <c r="U105"/>
      <c r="V105">
        <v>0</v>
      </c>
      <c r="W105" s="237"/>
      <c r="X105"/>
      <c r="Y105"/>
      <c r="Z105"/>
      <c r="AA105"/>
      <c r="AB105"/>
      <c r="AC105"/>
      <c r="AD105"/>
      <c r="AE105"/>
      <c r="AF105"/>
      <c r="AG105"/>
      <c r="AI105" s="115">
        <v>316172</v>
      </c>
    </row>
    <row r="106" spans="1:36" x14ac:dyDescent="0.25">
      <c r="A106" s="115">
        <v>316217</v>
      </c>
      <c r="B106" s="115" t="s">
        <v>2023</v>
      </c>
      <c r="C106" s="115" t="s">
        <v>226</v>
      </c>
      <c r="D106" s="115" t="s">
        <v>234</v>
      </c>
      <c r="E106" s="115" t="s">
        <v>77</v>
      </c>
      <c r="F106" s="238">
        <v>32638</v>
      </c>
      <c r="G106" s="115" t="s">
        <v>756</v>
      </c>
      <c r="H106" s="115" t="s">
        <v>16</v>
      </c>
      <c r="I106" t="s">
        <v>199</v>
      </c>
      <c r="J106" s="115" t="s">
        <v>908</v>
      </c>
      <c r="L106" s="115" t="s">
        <v>18</v>
      </c>
      <c r="S106" s="115"/>
      <c r="V106">
        <v>0</v>
      </c>
      <c r="AI106" s="115">
        <v>316217</v>
      </c>
    </row>
    <row r="107" spans="1:36" x14ac:dyDescent="0.25">
      <c r="A107" s="115">
        <v>316475</v>
      </c>
      <c r="B107" s="115" t="s">
        <v>1382</v>
      </c>
      <c r="C107" s="115" t="s">
        <v>240</v>
      </c>
      <c r="D107" s="115" t="s">
        <v>1383</v>
      </c>
      <c r="E107" s="115" t="s">
        <v>76</v>
      </c>
      <c r="F107" s="238">
        <v>35256</v>
      </c>
      <c r="G107" s="115" t="s">
        <v>1384</v>
      </c>
      <c r="H107" s="115" t="s">
        <v>16</v>
      </c>
      <c r="I107" t="s">
        <v>199</v>
      </c>
      <c r="J107" s="115" t="s">
        <v>908</v>
      </c>
      <c r="L107" s="115" t="s">
        <v>47</v>
      </c>
      <c r="S107" s="115"/>
      <c r="V107">
        <v>0</v>
      </c>
      <c r="AH107" s="115" t="s">
        <v>2441</v>
      </c>
      <c r="AI107" s="115">
        <v>316475</v>
      </c>
      <c r="AJ107" s="115" t="s">
        <v>2441</v>
      </c>
    </row>
    <row r="108" spans="1:36" x14ac:dyDescent="0.25">
      <c r="A108" s="115">
        <v>316479</v>
      </c>
      <c r="B108" s="115" t="s">
        <v>1112</v>
      </c>
      <c r="C108" s="115" t="s">
        <v>594</v>
      </c>
      <c r="D108" s="115" t="s">
        <v>1113</v>
      </c>
      <c r="E108" s="115" t="s">
        <v>76</v>
      </c>
      <c r="F108" s="238">
        <v>32875</v>
      </c>
      <c r="G108" s="115" t="s">
        <v>1114</v>
      </c>
      <c r="H108" s="115" t="s">
        <v>16</v>
      </c>
      <c r="I108" t="s">
        <v>199</v>
      </c>
      <c r="J108" s="115" t="s">
        <v>15</v>
      </c>
      <c r="L108" s="115" t="s">
        <v>18</v>
      </c>
      <c r="S108" s="115"/>
      <c r="V108" t="s">
        <v>2466</v>
      </c>
      <c r="AI108" s="115">
        <v>316479</v>
      </c>
    </row>
    <row r="109" spans="1:36" ht="18" x14ac:dyDescent="0.25">
      <c r="A109" s="236">
        <v>316564</v>
      </c>
      <c r="B109" s="236" t="s">
        <v>2560</v>
      </c>
      <c r="C109" s="236" t="s">
        <v>356</v>
      </c>
      <c r="D109" s="236" t="s">
        <v>817</v>
      </c>
      <c r="E109"/>
      <c r="F109" s="126"/>
      <c r="G109" s="237"/>
      <c r="H109"/>
      <c r="I109" t="s">
        <v>199</v>
      </c>
      <c r="J109" s="237"/>
      <c r="K109"/>
      <c r="L109"/>
      <c r="M109"/>
      <c r="N109"/>
      <c r="O109"/>
      <c r="P109"/>
      <c r="Q109"/>
      <c r="S109" s="115"/>
      <c r="U109"/>
      <c r="V109" t="s">
        <v>2467</v>
      </c>
      <c r="W109" s="237"/>
      <c r="X109"/>
      <c r="Y109"/>
      <c r="Z109"/>
      <c r="AA109"/>
      <c r="AB109"/>
      <c r="AC109"/>
      <c r="AD109"/>
      <c r="AE109"/>
      <c r="AF109"/>
      <c r="AG109"/>
      <c r="AI109" s="115">
        <v>316564</v>
      </c>
    </row>
    <row r="110" spans="1:36" x14ac:dyDescent="0.25">
      <c r="A110" s="115">
        <v>316632</v>
      </c>
      <c r="B110" s="115" t="s">
        <v>1164</v>
      </c>
      <c r="C110" s="115" t="s">
        <v>311</v>
      </c>
      <c r="D110" s="115" t="s">
        <v>327</v>
      </c>
      <c r="E110" s="115" t="s">
        <v>76</v>
      </c>
      <c r="F110" s="238">
        <v>27439</v>
      </c>
      <c r="G110" s="115" t="s">
        <v>18</v>
      </c>
      <c r="H110" s="115" t="s">
        <v>16</v>
      </c>
      <c r="I110" t="s">
        <v>199</v>
      </c>
      <c r="S110" s="115"/>
      <c r="V110" t="s">
        <v>2459</v>
      </c>
      <c r="AI110" s="115">
        <v>316632</v>
      </c>
    </row>
    <row r="111" spans="1:36" ht="18" x14ac:dyDescent="0.25">
      <c r="A111" s="236">
        <v>316667</v>
      </c>
      <c r="B111" s="236" t="s">
        <v>2562</v>
      </c>
      <c r="C111" s="236" t="s">
        <v>729</v>
      </c>
      <c r="D111" s="236" t="s">
        <v>425</v>
      </c>
      <c r="E111"/>
      <c r="F111" s="126"/>
      <c r="G111" s="237"/>
      <c r="H111"/>
      <c r="I111" t="s">
        <v>107</v>
      </c>
      <c r="J111" s="237"/>
      <c r="K111"/>
      <c r="L111"/>
      <c r="M111"/>
      <c r="N111"/>
      <c r="O111"/>
      <c r="P111"/>
      <c r="Q111"/>
      <c r="S111" s="115"/>
      <c r="U111"/>
      <c r="V111">
        <v>0</v>
      </c>
      <c r="W111" s="237"/>
      <c r="X111"/>
      <c r="Y111"/>
      <c r="Z111"/>
      <c r="AA111"/>
      <c r="AB111"/>
      <c r="AC111"/>
      <c r="AD111"/>
      <c r="AE111"/>
      <c r="AF111"/>
      <c r="AG111"/>
      <c r="AI111" s="115">
        <v>316667</v>
      </c>
    </row>
    <row r="112" spans="1:36" x14ac:dyDescent="0.25">
      <c r="A112" s="115">
        <v>316686</v>
      </c>
      <c r="B112" s="115" t="s">
        <v>2435</v>
      </c>
      <c r="C112" s="115" t="s">
        <v>220</v>
      </c>
      <c r="D112" s="115" t="s">
        <v>397</v>
      </c>
      <c r="E112" s="115" t="s">
        <v>76</v>
      </c>
      <c r="F112" s="238">
        <v>31770</v>
      </c>
      <c r="G112" s="115" t="s">
        <v>545</v>
      </c>
      <c r="H112" s="115" t="s">
        <v>16</v>
      </c>
      <c r="I112" t="s">
        <v>199</v>
      </c>
      <c r="J112" s="115" t="s">
        <v>908</v>
      </c>
      <c r="L112" s="115" t="s">
        <v>40</v>
      </c>
      <c r="S112" s="115"/>
      <c r="V112" t="s">
        <v>2465</v>
      </c>
      <c r="AI112" s="115">
        <v>316686</v>
      </c>
    </row>
    <row r="113" spans="1:36" x14ac:dyDescent="0.25">
      <c r="A113" s="115">
        <v>316928</v>
      </c>
      <c r="B113" s="115" t="s">
        <v>2491</v>
      </c>
      <c r="C113" s="115" t="s">
        <v>246</v>
      </c>
      <c r="D113" s="115" t="s">
        <v>643</v>
      </c>
      <c r="F113" s="238"/>
      <c r="I113" t="s">
        <v>199</v>
      </c>
      <c r="S113" s="115"/>
      <c r="V113" t="s">
        <v>2467</v>
      </c>
      <c r="AI113" s="115">
        <v>316928</v>
      </c>
    </row>
    <row r="114" spans="1:36" x14ac:dyDescent="0.25">
      <c r="A114" s="115">
        <v>316941</v>
      </c>
      <c r="B114" s="115" t="s">
        <v>2024</v>
      </c>
      <c r="C114" s="115" t="s">
        <v>2025</v>
      </c>
      <c r="D114" s="115" t="s">
        <v>649</v>
      </c>
      <c r="E114" s="115" t="s">
        <v>76</v>
      </c>
      <c r="F114" s="238">
        <v>29247</v>
      </c>
      <c r="G114" s="115" t="s">
        <v>2026</v>
      </c>
      <c r="H114" s="115" t="s">
        <v>16</v>
      </c>
      <c r="I114" t="s">
        <v>199</v>
      </c>
      <c r="J114" s="115" t="s">
        <v>908</v>
      </c>
      <c r="L114" s="115" t="s">
        <v>47</v>
      </c>
      <c r="S114" s="115"/>
      <c r="V114">
        <v>0</v>
      </c>
      <c r="AH114" s="115" t="s">
        <v>2441</v>
      </c>
      <c r="AI114" s="115">
        <v>316941</v>
      </c>
      <c r="AJ114" s="115" t="s">
        <v>2441</v>
      </c>
    </row>
    <row r="115" spans="1:36" x14ac:dyDescent="0.25">
      <c r="A115" s="115">
        <v>316951</v>
      </c>
      <c r="B115" s="115" t="s">
        <v>1317</v>
      </c>
      <c r="C115" s="115" t="s">
        <v>466</v>
      </c>
      <c r="D115" s="115" t="s">
        <v>279</v>
      </c>
      <c r="E115" s="115" t="s">
        <v>77</v>
      </c>
      <c r="F115" s="238">
        <v>32669</v>
      </c>
      <c r="G115" s="115" t="s">
        <v>18</v>
      </c>
      <c r="H115" s="115" t="s">
        <v>16</v>
      </c>
      <c r="I115" t="s">
        <v>199</v>
      </c>
      <c r="J115" s="115" t="s">
        <v>908</v>
      </c>
      <c r="L115" s="115" t="s">
        <v>18</v>
      </c>
      <c r="S115" s="115"/>
      <c r="V115" t="s">
        <v>2468</v>
      </c>
      <c r="AF115" s="115" t="s">
        <v>2441</v>
      </c>
      <c r="AG115" s="115" t="s">
        <v>2441</v>
      </c>
      <c r="AH115" s="115" t="s">
        <v>2441</v>
      </c>
      <c r="AI115" s="115">
        <v>316951</v>
      </c>
      <c r="AJ115" s="115" t="s">
        <v>2441</v>
      </c>
    </row>
    <row r="116" spans="1:36" x14ac:dyDescent="0.25">
      <c r="A116" s="115">
        <v>316954</v>
      </c>
      <c r="B116" s="115" t="s">
        <v>1339</v>
      </c>
      <c r="C116" s="115" t="s">
        <v>240</v>
      </c>
      <c r="D116" s="115" t="s">
        <v>1340</v>
      </c>
      <c r="E116" s="115" t="s">
        <v>76</v>
      </c>
      <c r="F116" s="238">
        <v>28185</v>
      </c>
      <c r="G116" s="115" t="s">
        <v>1341</v>
      </c>
      <c r="H116" s="115" t="s">
        <v>16</v>
      </c>
      <c r="I116" t="s">
        <v>199</v>
      </c>
      <c r="S116" s="115"/>
      <c r="V116" t="s">
        <v>2466</v>
      </c>
      <c r="AD116" s="115" t="s">
        <v>2441</v>
      </c>
      <c r="AE116" s="115" t="s">
        <v>2441</v>
      </c>
      <c r="AF116" s="115" t="s">
        <v>2441</v>
      </c>
      <c r="AG116" s="115" t="s">
        <v>2441</v>
      </c>
      <c r="AH116" s="115" t="s">
        <v>2441</v>
      </c>
      <c r="AI116" s="115">
        <v>316954</v>
      </c>
      <c r="AJ116" s="115" t="s">
        <v>2441</v>
      </c>
    </row>
    <row r="117" spans="1:36" x14ac:dyDescent="0.25">
      <c r="A117" s="115">
        <v>316979</v>
      </c>
      <c r="B117" s="115" t="s">
        <v>1115</v>
      </c>
      <c r="C117" s="115" t="s">
        <v>211</v>
      </c>
      <c r="D117" s="115" t="s">
        <v>1116</v>
      </c>
      <c r="E117" s="115" t="s">
        <v>77</v>
      </c>
      <c r="F117" s="238">
        <v>31861</v>
      </c>
      <c r="G117" s="115" t="s">
        <v>18</v>
      </c>
      <c r="H117" s="115" t="s">
        <v>16</v>
      </c>
      <c r="I117" t="s">
        <v>199</v>
      </c>
      <c r="J117" s="115" t="s">
        <v>908</v>
      </c>
      <c r="L117" s="115" t="s">
        <v>18</v>
      </c>
      <c r="S117" s="115"/>
      <c r="V117" t="s">
        <v>2466</v>
      </c>
      <c r="AI117" s="115">
        <v>316979</v>
      </c>
    </row>
    <row r="118" spans="1:36" x14ac:dyDescent="0.25">
      <c r="A118" s="115">
        <v>316990</v>
      </c>
      <c r="B118" s="115" t="s">
        <v>969</v>
      </c>
      <c r="C118" s="115" t="s">
        <v>331</v>
      </c>
      <c r="D118" s="115" t="s">
        <v>209</v>
      </c>
      <c r="E118" s="115" t="s">
        <v>77</v>
      </c>
      <c r="F118" s="238">
        <v>28642</v>
      </c>
      <c r="G118" s="115" t="s">
        <v>70</v>
      </c>
      <c r="H118" s="115" t="s">
        <v>16</v>
      </c>
      <c r="I118" t="s">
        <v>199</v>
      </c>
      <c r="J118" s="115" t="s">
        <v>908</v>
      </c>
      <c r="L118" s="115" t="s">
        <v>70</v>
      </c>
      <c r="S118" s="115"/>
      <c r="V118" t="s">
        <v>2466</v>
      </c>
      <c r="AI118" s="115">
        <v>316990</v>
      </c>
    </row>
    <row r="119" spans="1:36" x14ac:dyDescent="0.25">
      <c r="A119" s="115">
        <v>317060</v>
      </c>
      <c r="B119" s="115" t="s">
        <v>1312</v>
      </c>
      <c r="C119" s="115" t="s">
        <v>250</v>
      </c>
      <c r="D119" s="115" t="s">
        <v>373</v>
      </c>
      <c r="E119" s="115" t="s">
        <v>77</v>
      </c>
      <c r="F119" s="238">
        <v>30317</v>
      </c>
      <c r="G119" s="115" t="s">
        <v>18</v>
      </c>
      <c r="H119" s="115" t="s">
        <v>16</v>
      </c>
      <c r="I119" t="s">
        <v>199</v>
      </c>
      <c r="J119" s="115" t="s">
        <v>908</v>
      </c>
      <c r="L119" s="115" t="s">
        <v>18</v>
      </c>
      <c r="S119" s="115"/>
      <c r="V119" t="s">
        <v>2519</v>
      </c>
      <c r="AH119" s="115" t="s">
        <v>2441</v>
      </c>
      <c r="AI119" s="115">
        <v>317060</v>
      </c>
      <c r="AJ119" s="115" t="s">
        <v>2441</v>
      </c>
    </row>
    <row r="120" spans="1:36" x14ac:dyDescent="0.25">
      <c r="A120" s="115">
        <v>317087</v>
      </c>
      <c r="B120" s="115" t="s">
        <v>2490</v>
      </c>
      <c r="C120" s="115" t="s">
        <v>246</v>
      </c>
      <c r="D120" s="115" t="s">
        <v>375</v>
      </c>
      <c r="F120" s="238"/>
      <c r="I120" t="s">
        <v>199</v>
      </c>
      <c r="S120" s="115"/>
      <c r="V120" t="s">
        <v>2467</v>
      </c>
      <c r="AG120" s="115" t="s">
        <v>2441</v>
      </c>
      <c r="AH120" s="115" t="s">
        <v>2441</v>
      </c>
      <c r="AI120" s="115">
        <v>317087</v>
      </c>
      <c r="AJ120" s="115" t="s">
        <v>2441</v>
      </c>
    </row>
    <row r="121" spans="1:36" x14ac:dyDescent="0.25">
      <c r="A121" s="115">
        <v>317092</v>
      </c>
      <c r="B121" s="115" t="s">
        <v>1235</v>
      </c>
      <c r="C121" s="115" t="s">
        <v>824</v>
      </c>
      <c r="D121" s="115" t="s">
        <v>492</v>
      </c>
      <c r="E121" s="115" t="s">
        <v>76</v>
      </c>
      <c r="F121" s="238">
        <v>33268</v>
      </c>
      <c r="G121" s="115" t="s">
        <v>73</v>
      </c>
      <c r="H121" s="115" t="s">
        <v>16</v>
      </c>
      <c r="I121" t="s">
        <v>199</v>
      </c>
      <c r="J121" s="115" t="s">
        <v>908</v>
      </c>
      <c r="L121" s="115" t="s">
        <v>67</v>
      </c>
      <c r="S121" s="115"/>
      <c r="V121" t="s">
        <v>2459</v>
      </c>
      <c r="AH121" s="115" t="s">
        <v>2441</v>
      </c>
      <c r="AI121" s="115">
        <v>317092</v>
      </c>
      <c r="AJ121" s="115" t="s">
        <v>2441</v>
      </c>
    </row>
    <row r="122" spans="1:36" x14ac:dyDescent="0.25">
      <c r="A122" s="115">
        <v>317149</v>
      </c>
      <c r="B122" s="115" t="s">
        <v>1456</v>
      </c>
      <c r="C122" s="115" t="s">
        <v>245</v>
      </c>
      <c r="D122" s="115" t="s">
        <v>229</v>
      </c>
      <c r="E122" s="115" t="s">
        <v>76</v>
      </c>
      <c r="F122" s="238">
        <v>33573</v>
      </c>
      <c r="G122" s="115" t="s">
        <v>37</v>
      </c>
      <c r="H122" s="115" t="s">
        <v>16</v>
      </c>
      <c r="I122" t="s">
        <v>199</v>
      </c>
      <c r="J122" s="115" t="s">
        <v>908</v>
      </c>
      <c r="L122" s="115" t="s">
        <v>30</v>
      </c>
      <c r="S122" s="115"/>
      <c r="V122">
        <v>0</v>
      </c>
      <c r="AI122" s="115">
        <v>317149</v>
      </c>
    </row>
    <row r="123" spans="1:36" x14ac:dyDescent="0.25">
      <c r="A123" s="115">
        <v>317312</v>
      </c>
      <c r="B123" s="115" t="s">
        <v>1060</v>
      </c>
      <c r="C123" s="115" t="s">
        <v>349</v>
      </c>
      <c r="D123" s="115" t="s">
        <v>1524</v>
      </c>
      <c r="E123" s="115" t="s">
        <v>76</v>
      </c>
      <c r="F123" s="238">
        <v>28294</v>
      </c>
      <c r="G123" s="115" t="s">
        <v>1300</v>
      </c>
      <c r="H123" s="115" t="s">
        <v>16</v>
      </c>
      <c r="I123" t="s">
        <v>199</v>
      </c>
      <c r="J123" s="115" t="s">
        <v>908</v>
      </c>
      <c r="L123" s="115" t="s">
        <v>30</v>
      </c>
      <c r="S123" s="115"/>
      <c r="V123">
        <v>0</v>
      </c>
      <c r="AI123" s="115">
        <v>317312</v>
      </c>
    </row>
    <row r="124" spans="1:36" ht="18" x14ac:dyDescent="0.25">
      <c r="A124" s="236">
        <v>317700</v>
      </c>
      <c r="B124" s="236" t="s">
        <v>2563</v>
      </c>
      <c r="C124" s="236" t="s">
        <v>218</v>
      </c>
      <c r="D124" s="236" t="s">
        <v>2564</v>
      </c>
      <c r="E124"/>
      <c r="F124" s="126"/>
      <c r="G124" s="237"/>
      <c r="H124"/>
      <c r="I124" t="s">
        <v>199</v>
      </c>
      <c r="J124" s="237"/>
      <c r="K124"/>
      <c r="L124"/>
      <c r="M124"/>
      <c r="N124"/>
      <c r="O124"/>
      <c r="P124"/>
      <c r="Q124"/>
      <c r="S124" s="115"/>
      <c r="U124"/>
      <c r="V124">
        <v>0</v>
      </c>
      <c r="W124" s="237"/>
      <c r="X124"/>
      <c r="Y124"/>
      <c r="Z124"/>
      <c r="AA124"/>
      <c r="AB124"/>
      <c r="AC124"/>
      <c r="AD124"/>
      <c r="AE124"/>
      <c r="AF124"/>
      <c r="AG124"/>
      <c r="AI124" s="115">
        <v>317700</v>
      </c>
    </row>
    <row r="125" spans="1:36" x14ac:dyDescent="0.25">
      <c r="A125" s="115">
        <v>317828</v>
      </c>
      <c r="B125" s="115" t="s">
        <v>2489</v>
      </c>
      <c r="C125" s="115" t="s">
        <v>260</v>
      </c>
      <c r="D125" s="115" t="s">
        <v>486</v>
      </c>
      <c r="F125" s="238"/>
      <c r="I125" t="s">
        <v>199</v>
      </c>
      <c r="S125" s="115"/>
      <c r="V125" t="s">
        <v>2472</v>
      </c>
      <c r="AI125" s="115">
        <v>317828</v>
      </c>
    </row>
    <row r="126" spans="1:36" x14ac:dyDescent="0.25">
      <c r="A126" s="115">
        <v>317925</v>
      </c>
      <c r="B126" s="115" t="s">
        <v>1740</v>
      </c>
      <c r="C126" s="115" t="s">
        <v>226</v>
      </c>
      <c r="D126" s="115" t="s">
        <v>380</v>
      </c>
      <c r="E126" s="115" t="s">
        <v>76</v>
      </c>
      <c r="F126" s="238">
        <v>33263</v>
      </c>
      <c r="G126" s="115" t="s">
        <v>393</v>
      </c>
      <c r="H126" s="115" t="s">
        <v>16</v>
      </c>
      <c r="I126" t="s">
        <v>199</v>
      </c>
      <c r="J126" s="115" t="s">
        <v>908</v>
      </c>
      <c r="L126" s="115" t="s">
        <v>30</v>
      </c>
      <c r="S126" s="115"/>
      <c r="V126">
        <v>0</v>
      </c>
      <c r="AI126" s="115">
        <v>317925</v>
      </c>
    </row>
    <row r="127" spans="1:36" x14ac:dyDescent="0.25">
      <c r="A127" s="115">
        <v>318459</v>
      </c>
      <c r="B127" s="115" t="s">
        <v>1173</v>
      </c>
      <c r="C127" s="115" t="s">
        <v>1174</v>
      </c>
      <c r="D127" s="115" t="s">
        <v>1175</v>
      </c>
      <c r="E127" s="115" t="s">
        <v>76</v>
      </c>
      <c r="F127" s="238">
        <v>27860</v>
      </c>
      <c r="G127" s="115" t="s">
        <v>1176</v>
      </c>
      <c r="H127" s="115" t="s">
        <v>16</v>
      </c>
      <c r="I127" t="s">
        <v>199</v>
      </c>
      <c r="J127" s="115" t="s">
        <v>908</v>
      </c>
      <c r="L127" s="115" t="s">
        <v>18</v>
      </c>
      <c r="S127" s="115"/>
      <c r="V127" t="s">
        <v>2467</v>
      </c>
      <c r="AI127" s="115">
        <v>318459</v>
      </c>
    </row>
    <row r="128" spans="1:36" x14ac:dyDescent="0.25">
      <c r="A128" s="115">
        <v>318593</v>
      </c>
      <c r="B128" s="115" t="s">
        <v>2028</v>
      </c>
      <c r="C128" s="115" t="s">
        <v>218</v>
      </c>
      <c r="D128" s="115" t="s">
        <v>565</v>
      </c>
      <c r="E128" s="115" t="s">
        <v>76</v>
      </c>
      <c r="F128" s="238">
        <v>32674</v>
      </c>
      <c r="G128" s="115" t="s">
        <v>18</v>
      </c>
      <c r="H128" s="115" t="s">
        <v>16</v>
      </c>
      <c r="I128" t="s">
        <v>199</v>
      </c>
      <c r="J128" s="115" t="s">
        <v>908</v>
      </c>
      <c r="L128" s="115" t="s">
        <v>18</v>
      </c>
      <c r="S128" s="115"/>
      <c r="V128">
        <v>0</v>
      </c>
      <c r="AH128" s="115" t="s">
        <v>2441</v>
      </c>
      <c r="AI128" s="115">
        <v>318593</v>
      </c>
      <c r="AJ128" s="115" t="s">
        <v>2441</v>
      </c>
    </row>
    <row r="129" spans="1:36" x14ac:dyDescent="0.25">
      <c r="A129" s="115">
        <v>318644</v>
      </c>
      <c r="B129" s="115" t="s">
        <v>993</v>
      </c>
      <c r="C129" s="115" t="s">
        <v>358</v>
      </c>
      <c r="D129" s="115" t="s">
        <v>209</v>
      </c>
      <c r="E129" s="115" t="s">
        <v>76</v>
      </c>
      <c r="F129" s="238">
        <v>22046</v>
      </c>
      <c r="G129" s="115" t="s">
        <v>682</v>
      </c>
      <c r="H129" s="115" t="s">
        <v>16</v>
      </c>
      <c r="I129" t="s">
        <v>199</v>
      </c>
      <c r="J129" s="115" t="s">
        <v>908</v>
      </c>
      <c r="L129" s="115" t="s">
        <v>18</v>
      </c>
      <c r="S129" s="115"/>
      <c r="V129" t="s">
        <v>2467</v>
      </c>
      <c r="AI129" s="115">
        <v>318644</v>
      </c>
    </row>
    <row r="130" spans="1:36" x14ac:dyDescent="0.25">
      <c r="A130" s="115">
        <v>318828</v>
      </c>
      <c r="B130" s="115" t="s">
        <v>2488</v>
      </c>
      <c r="C130" s="115" t="s">
        <v>218</v>
      </c>
      <c r="D130" s="115" t="s">
        <v>1111</v>
      </c>
      <c r="F130" s="238"/>
      <c r="I130" t="s">
        <v>199</v>
      </c>
      <c r="S130" s="115"/>
      <c r="V130" t="s">
        <v>2467</v>
      </c>
      <c r="AH130" s="115" t="s">
        <v>2441</v>
      </c>
      <c r="AI130" s="115">
        <v>318828</v>
      </c>
      <c r="AJ130" s="115" t="s">
        <v>2441</v>
      </c>
    </row>
    <row r="131" spans="1:36" x14ac:dyDescent="0.25">
      <c r="A131" s="115">
        <v>318874</v>
      </c>
      <c r="B131" s="115" t="s">
        <v>1069</v>
      </c>
      <c r="C131" s="115" t="s">
        <v>535</v>
      </c>
      <c r="D131" s="115" t="s">
        <v>946</v>
      </c>
      <c r="E131" s="115" t="s">
        <v>77</v>
      </c>
      <c r="F131" s="238">
        <v>31634</v>
      </c>
      <c r="G131" s="115" t="s">
        <v>1070</v>
      </c>
      <c r="H131" s="115" t="s">
        <v>16</v>
      </c>
      <c r="I131" t="s">
        <v>199</v>
      </c>
      <c r="J131" s="115" t="s">
        <v>15</v>
      </c>
      <c r="L131" s="115" t="s">
        <v>40</v>
      </c>
      <c r="S131" s="115"/>
      <c r="V131" t="s">
        <v>2466</v>
      </c>
      <c r="AH131" s="115" t="s">
        <v>2441</v>
      </c>
      <c r="AI131" s="115">
        <v>318874</v>
      </c>
      <c r="AJ131" s="115" t="s">
        <v>2441</v>
      </c>
    </row>
    <row r="132" spans="1:36" x14ac:dyDescent="0.25">
      <c r="A132" s="115">
        <v>318918</v>
      </c>
      <c r="B132" s="115" t="s">
        <v>2029</v>
      </c>
      <c r="C132" s="115" t="s">
        <v>1565</v>
      </c>
      <c r="D132" s="115" t="s">
        <v>583</v>
      </c>
      <c r="E132" s="115" t="s">
        <v>76</v>
      </c>
      <c r="F132" s="238">
        <v>33240</v>
      </c>
      <c r="G132" s="115" t="s">
        <v>1038</v>
      </c>
      <c r="H132" s="115" t="s">
        <v>16</v>
      </c>
      <c r="I132" t="s">
        <v>199</v>
      </c>
      <c r="R132" s="115">
        <v>9412</v>
      </c>
      <c r="S132" s="115">
        <v>45722</v>
      </c>
      <c r="T132" s="115">
        <v>160000</v>
      </c>
      <c r="V132">
        <v>0</v>
      </c>
      <c r="AI132" s="115">
        <v>318918</v>
      </c>
    </row>
    <row r="133" spans="1:36" x14ac:dyDescent="0.25">
      <c r="A133" s="115">
        <v>318926</v>
      </c>
      <c r="B133" s="115" t="s">
        <v>2486</v>
      </c>
      <c r="C133" s="115" t="s">
        <v>2487</v>
      </c>
      <c r="D133" s="115" t="s">
        <v>268</v>
      </c>
      <c r="F133" s="238"/>
      <c r="I133" t="s">
        <v>199</v>
      </c>
      <c r="S133" s="115"/>
      <c r="V133" t="s">
        <v>2471</v>
      </c>
      <c r="AI133" s="115">
        <v>318926</v>
      </c>
    </row>
    <row r="134" spans="1:36" x14ac:dyDescent="0.25">
      <c r="A134" s="115">
        <v>319048</v>
      </c>
      <c r="B134" s="115" t="s">
        <v>2282</v>
      </c>
      <c r="C134" s="115" t="s">
        <v>287</v>
      </c>
      <c r="D134" s="115" t="s">
        <v>229</v>
      </c>
      <c r="E134" s="115" t="s">
        <v>76</v>
      </c>
      <c r="F134" s="238">
        <v>33616</v>
      </c>
      <c r="G134" s="115" t="s">
        <v>1550</v>
      </c>
      <c r="H134" s="115" t="s">
        <v>16</v>
      </c>
      <c r="I134" t="s">
        <v>199</v>
      </c>
      <c r="J134" s="115" t="s">
        <v>908</v>
      </c>
      <c r="L134" s="115" t="s">
        <v>67</v>
      </c>
      <c r="S134" s="115"/>
      <c r="V134">
        <v>0</v>
      </c>
      <c r="AI134" s="115">
        <v>319048</v>
      </c>
    </row>
    <row r="135" spans="1:36" x14ac:dyDescent="0.25">
      <c r="A135" s="115">
        <v>319104</v>
      </c>
      <c r="B135" s="115" t="s">
        <v>2030</v>
      </c>
      <c r="C135" s="115" t="s">
        <v>349</v>
      </c>
      <c r="D135" s="115" t="s">
        <v>406</v>
      </c>
      <c r="E135" s="115" t="s">
        <v>76</v>
      </c>
      <c r="F135" s="238">
        <v>33849</v>
      </c>
      <c r="G135" s="115" t="s">
        <v>18</v>
      </c>
      <c r="H135" s="115" t="s">
        <v>16</v>
      </c>
      <c r="I135" t="s">
        <v>199</v>
      </c>
      <c r="J135" s="115" t="s">
        <v>908</v>
      </c>
      <c r="L135" s="115" t="s">
        <v>73</v>
      </c>
      <c r="S135" s="115"/>
      <c r="V135">
        <v>0</v>
      </c>
      <c r="AI135" s="115">
        <v>319104</v>
      </c>
    </row>
    <row r="136" spans="1:36" x14ac:dyDescent="0.25">
      <c r="A136" s="115">
        <v>319139</v>
      </c>
      <c r="B136" s="115" t="s">
        <v>2031</v>
      </c>
      <c r="C136" s="115" t="s">
        <v>646</v>
      </c>
      <c r="D136" s="115" t="s">
        <v>1260</v>
      </c>
      <c r="E136" s="115" t="s">
        <v>76</v>
      </c>
      <c r="F136" s="238">
        <v>33936</v>
      </c>
      <c r="G136" s="115" t="s">
        <v>18</v>
      </c>
      <c r="H136" s="115" t="s">
        <v>16</v>
      </c>
      <c r="I136" t="s">
        <v>199</v>
      </c>
      <c r="J136" s="115" t="s">
        <v>908</v>
      </c>
      <c r="L136" s="115" t="s">
        <v>18</v>
      </c>
      <c r="S136" s="115"/>
      <c r="V136">
        <v>0</v>
      </c>
      <c r="AI136" s="115">
        <v>319139</v>
      </c>
    </row>
    <row r="137" spans="1:36" x14ac:dyDescent="0.25">
      <c r="A137" s="115">
        <v>319342</v>
      </c>
      <c r="B137" s="115" t="s">
        <v>1877</v>
      </c>
      <c r="C137" s="115" t="s">
        <v>211</v>
      </c>
      <c r="D137" s="115" t="s">
        <v>339</v>
      </c>
      <c r="E137" s="115" t="s">
        <v>76</v>
      </c>
      <c r="F137" s="238">
        <v>31778</v>
      </c>
      <c r="G137" s="115" t="s">
        <v>18</v>
      </c>
      <c r="H137" s="115" t="s">
        <v>16</v>
      </c>
      <c r="I137" t="s">
        <v>199</v>
      </c>
      <c r="J137" s="115" t="s">
        <v>908</v>
      </c>
      <c r="L137" s="115" t="s">
        <v>58</v>
      </c>
      <c r="S137" s="115"/>
      <c r="V137">
        <v>0</v>
      </c>
      <c r="AI137" s="115">
        <v>319342</v>
      </c>
    </row>
    <row r="138" spans="1:36" x14ac:dyDescent="0.25">
      <c r="A138" s="115">
        <v>319343</v>
      </c>
      <c r="B138" s="115" t="s">
        <v>2033</v>
      </c>
      <c r="C138" s="115" t="s">
        <v>547</v>
      </c>
      <c r="D138" s="115" t="s">
        <v>332</v>
      </c>
      <c r="E138" s="115" t="s">
        <v>76</v>
      </c>
      <c r="F138" s="238">
        <v>32874</v>
      </c>
      <c r="G138" s="115" t="s">
        <v>18</v>
      </c>
      <c r="H138" s="115" t="s">
        <v>16</v>
      </c>
      <c r="I138" t="s">
        <v>199</v>
      </c>
      <c r="J138" s="115" t="s">
        <v>908</v>
      </c>
      <c r="L138" s="115" t="s">
        <v>18</v>
      </c>
      <c r="S138" s="115"/>
      <c r="V138">
        <v>0</v>
      </c>
      <c r="AI138" s="115">
        <v>319343</v>
      </c>
    </row>
    <row r="139" spans="1:36" x14ac:dyDescent="0.25">
      <c r="A139" s="115">
        <v>319534</v>
      </c>
      <c r="B139" s="115" t="s">
        <v>1380</v>
      </c>
      <c r="C139" s="115" t="s">
        <v>226</v>
      </c>
      <c r="E139" s="115" t="s">
        <v>76</v>
      </c>
      <c r="F139" s="238"/>
      <c r="H139" s="115" t="s">
        <v>16</v>
      </c>
      <c r="I139" t="s">
        <v>199</v>
      </c>
      <c r="S139" s="115"/>
      <c r="V139">
        <v>0</v>
      </c>
      <c r="AG139" s="115" t="s">
        <v>2441</v>
      </c>
      <c r="AH139" s="115" t="s">
        <v>2441</v>
      </c>
      <c r="AI139" s="115">
        <v>319534</v>
      </c>
      <c r="AJ139" s="115" t="s">
        <v>2441</v>
      </c>
    </row>
    <row r="140" spans="1:36" x14ac:dyDescent="0.25">
      <c r="A140" s="115">
        <v>319541</v>
      </c>
      <c r="B140" s="115" t="s">
        <v>1023</v>
      </c>
      <c r="C140" s="115" t="s">
        <v>226</v>
      </c>
      <c r="D140" s="115" t="s">
        <v>461</v>
      </c>
      <c r="E140" s="115" t="s">
        <v>76</v>
      </c>
      <c r="F140" s="238">
        <v>31566</v>
      </c>
      <c r="G140" s="115" t="s">
        <v>624</v>
      </c>
      <c r="H140" s="115" t="s">
        <v>16</v>
      </c>
      <c r="I140" t="s">
        <v>199</v>
      </c>
      <c r="J140" s="115" t="s">
        <v>908</v>
      </c>
      <c r="L140" s="115" t="s">
        <v>18</v>
      </c>
      <c r="S140" s="115"/>
      <c r="V140" t="s">
        <v>2469</v>
      </c>
      <c r="AH140" s="115" t="s">
        <v>2441</v>
      </c>
      <c r="AI140" s="115">
        <v>319541</v>
      </c>
      <c r="AJ140" s="115" t="s">
        <v>2441</v>
      </c>
    </row>
    <row r="141" spans="1:36" x14ac:dyDescent="0.25">
      <c r="A141" s="115">
        <v>319579</v>
      </c>
      <c r="B141" s="115" t="s">
        <v>2485</v>
      </c>
      <c r="C141" s="115" t="s">
        <v>240</v>
      </c>
      <c r="D141" s="115" t="s">
        <v>504</v>
      </c>
      <c r="F141" s="238"/>
      <c r="I141" t="s">
        <v>199</v>
      </c>
      <c r="S141" s="115"/>
      <c r="V141" t="s">
        <v>2585</v>
      </c>
      <c r="AI141" s="115">
        <v>319579</v>
      </c>
    </row>
    <row r="142" spans="1:36" x14ac:dyDescent="0.25">
      <c r="A142" s="115">
        <v>319595</v>
      </c>
      <c r="B142" s="115" t="s">
        <v>1130</v>
      </c>
      <c r="C142" s="115" t="s">
        <v>630</v>
      </c>
      <c r="D142" s="115" t="s">
        <v>693</v>
      </c>
      <c r="E142" s="115" t="s">
        <v>76</v>
      </c>
      <c r="F142" s="238">
        <v>33988</v>
      </c>
      <c r="G142" s="115" t="s">
        <v>929</v>
      </c>
      <c r="H142" s="115" t="s">
        <v>16</v>
      </c>
      <c r="I142" t="s">
        <v>199</v>
      </c>
      <c r="J142" s="115" t="s">
        <v>908</v>
      </c>
      <c r="L142" s="115" t="s">
        <v>73</v>
      </c>
      <c r="S142" s="115"/>
      <c r="V142" t="s">
        <v>2469</v>
      </c>
      <c r="AI142" s="115">
        <v>319595</v>
      </c>
    </row>
    <row r="143" spans="1:36" ht="18" x14ac:dyDescent="0.25">
      <c r="A143" s="236">
        <v>319645</v>
      </c>
      <c r="B143" s="236" t="s">
        <v>2565</v>
      </c>
      <c r="C143" s="236" t="s">
        <v>921</v>
      </c>
      <c r="D143" s="236" t="s">
        <v>2566</v>
      </c>
      <c r="E143"/>
      <c r="F143" s="126"/>
      <c r="G143" s="237"/>
      <c r="H143"/>
      <c r="I143" t="s">
        <v>199</v>
      </c>
      <c r="J143" s="237"/>
      <c r="K143"/>
      <c r="L143"/>
      <c r="M143"/>
      <c r="N143"/>
      <c r="O143"/>
      <c r="P143"/>
      <c r="Q143"/>
      <c r="S143" s="115"/>
      <c r="U143"/>
      <c r="V143">
        <v>0</v>
      </c>
      <c r="W143" s="237"/>
      <c r="X143"/>
      <c r="Y143"/>
      <c r="Z143"/>
      <c r="AA143"/>
      <c r="AB143"/>
      <c r="AC143"/>
      <c r="AD143"/>
      <c r="AE143"/>
      <c r="AF143"/>
      <c r="AG143"/>
      <c r="AI143" s="115">
        <v>319645</v>
      </c>
    </row>
    <row r="144" spans="1:36" x14ac:dyDescent="0.25">
      <c r="A144" s="115">
        <v>319653</v>
      </c>
      <c r="B144" s="115" t="s">
        <v>975</v>
      </c>
      <c r="C144" s="115" t="s">
        <v>798</v>
      </c>
      <c r="D144" s="115" t="s">
        <v>663</v>
      </c>
      <c r="E144" s="115" t="s">
        <v>77</v>
      </c>
      <c r="F144" s="238">
        <v>33332</v>
      </c>
      <c r="G144" s="115" t="s">
        <v>390</v>
      </c>
      <c r="H144" s="115" t="s">
        <v>16</v>
      </c>
      <c r="I144" t="s">
        <v>199</v>
      </c>
      <c r="J144" s="115" t="s">
        <v>908</v>
      </c>
      <c r="L144" s="115" t="s">
        <v>30</v>
      </c>
      <c r="S144" s="115"/>
      <c r="V144" t="s">
        <v>2469</v>
      </c>
      <c r="AI144" s="115">
        <v>319653</v>
      </c>
    </row>
    <row r="145" spans="1:36" x14ac:dyDescent="0.25">
      <c r="A145" s="115">
        <v>319680</v>
      </c>
      <c r="B145" s="115" t="s">
        <v>1117</v>
      </c>
      <c r="C145" s="115" t="s">
        <v>973</v>
      </c>
      <c r="D145" s="115" t="s">
        <v>659</v>
      </c>
      <c r="E145" s="115" t="s">
        <v>77</v>
      </c>
      <c r="F145" s="238">
        <v>31357</v>
      </c>
      <c r="G145" s="115" t="s">
        <v>1118</v>
      </c>
      <c r="H145" s="115" t="s">
        <v>16</v>
      </c>
      <c r="I145" t="s">
        <v>199</v>
      </c>
      <c r="J145" s="115" t="s">
        <v>908</v>
      </c>
      <c r="L145" s="115" t="s">
        <v>47</v>
      </c>
      <c r="S145" s="115"/>
      <c r="V145" t="s">
        <v>2466</v>
      </c>
      <c r="AI145" s="115">
        <v>319680</v>
      </c>
    </row>
    <row r="146" spans="1:36" x14ac:dyDescent="0.25">
      <c r="A146" s="115">
        <v>319748</v>
      </c>
      <c r="B146" s="115" t="s">
        <v>2035</v>
      </c>
      <c r="C146" s="115" t="s">
        <v>780</v>
      </c>
      <c r="D146" s="115" t="s">
        <v>1182</v>
      </c>
      <c r="E146" s="115" t="s">
        <v>77</v>
      </c>
      <c r="F146" s="238">
        <v>30164</v>
      </c>
      <c r="G146" s="115" t="s">
        <v>18</v>
      </c>
      <c r="H146" s="115" t="s">
        <v>16</v>
      </c>
      <c r="I146" t="s">
        <v>199</v>
      </c>
      <c r="J146" s="115" t="s">
        <v>15</v>
      </c>
      <c r="L146" s="115" t="s">
        <v>18</v>
      </c>
      <c r="S146" s="115"/>
      <c r="V146">
        <v>0</v>
      </c>
      <c r="AI146" s="115">
        <v>319748</v>
      </c>
    </row>
    <row r="147" spans="1:36" x14ac:dyDescent="0.25">
      <c r="A147" s="115">
        <v>319779</v>
      </c>
      <c r="B147" s="115" t="s">
        <v>1075</v>
      </c>
      <c r="C147" s="115" t="s">
        <v>1076</v>
      </c>
      <c r="D147" s="115" t="s">
        <v>1077</v>
      </c>
      <c r="E147" s="115" t="s">
        <v>77</v>
      </c>
      <c r="F147" s="238">
        <v>30701</v>
      </c>
      <c r="G147" s="115" t="s">
        <v>1038</v>
      </c>
      <c r="H147" s="115" t="s">
        <v>16</v>
      </c>
      <c r="I147" t="s">
        <v>199</v>
      </c>
      <c r="J147" s="115" t="s">
        <v>908</v>
      </c>
      <c r="L147" s="115" t="s">
        <v>40</v>
      </c>
      <c r="S147" s="115"/>
      <c r="V147" t="s">
        <v>2466</v>
      </c>
      <c r="AI147" s="115">
        <v>319779</v>
      </c>
    </row>
    <row r="148" spans="1:36" x14ac:dyDescent="0.25">
      <c r="A148" s="115">
        <v>319835</v>
      </c>
      <c r="B148" s="115" t="s">
        <v>2036</v>
      </c>
      <c r="C148" s="115" t="s">
        <v>524</v>
      </c>
      <c r="D148" s="115" t="s">
        <v>751</v>
      </c>
      <c r="E148" s="115" t="s">
        <v>77</v>
      </c>
      <c r="F148" s="238">
        <v>33745</v>
      </c>
      <c r="G148" s="115" t="s">
        <v>18</v>
      </c>
      <c r="H148" s="115" t="s">
        <v>16</v>
      </c>
      <c r="I148" t="s">
        <v>199</v>
      </c>
      <c r="J148" s="115" t="s">
        <v>908</v>
      </c>
      <c r="L148" s="115" t="s">
        <v>73</v>
      </c>
      <c r="S148" s="115"/>
      <c r="V148">
        <v>0</v>
      </c>
      <c r="AI148" s="115">
        <v>319835</v>
      </c>
    </row>
    <row r="149" spans="1:36" x14ac:dyDescent="0.25">
      <c r="A149" s="115">
        <v>320013</v>
      </c>
      <c r="B149" s="115" t="s">
        <v>994</v>
      </c>
      <c r="C149" s="115" t="s">
        <v>304</v>
      </c>
      <c r="D149" s="115" t="s">
        <v>705</v>
      </c>
      <c r="E149" s="115" t="s">
        <v>76</v>
      </c>
      <c r="F149" s="238">
        <v>32998</v>
      </c>
      <c r="G149" s="115" t="s">
        <v>251</v>
      </c>
      <c r="H149" s="115" t="s">
        <v>16</v>
      </c>
      <c r="I149" t="s">
        <v>199</v>
      </c>
      <c r="J149" s="115" t="s">
        <v>908</v>
      </c>
      <c r="L149" s="115" t="s">
        <v>30</v>
      </c>
      <c r="S149" s="115"/>
      <c r="V149" t="s">
        <v>2467</v>
      </c>
      <c r="AI149" s="115">
        <v>320013</v>
      </c>
      <c r="AJ149" s="115" t="s">
        <v>2441</v>
      </c>
    </row>
    <row r="150" spans="1:36" x14ac:dyDescent="0.25">
      <c r="A150" s="115">
        <v>320017</v>
      </c>
      <c r="B150" s="115" t="s">
        <v>1251</v>
      </c>
      <c r="C150" s="115" t="s">
        <v>311</v>
      </c>
      <c r="D150" s="115" t="s">
        <v>268</v>
      </c>
      <c r="E150" s="115" t="s">
        <v>76</v>
      </c>
      <c r="F150" s="238">
        <v>32546</v>
      </c>
      <c r="G150" s="115" t="s">
        <v>61</v>
      </c>
      <c r="H150" s="115" t="s">
        <v>16</v>
      </c>
      <c r="I150" t="s">
        <v>199</v>
      </c>
      <c r="J150" s="115" t="s">
        <v>908</v>
      </c>
      <c r="L150" s="115" t="s">
        <v>61</v>
      </c>
      <c r="S150" s="115"/>
      <c r="V150" t="s">
        <v>2468</v>
      </c>
      <c r="AH150" s="115" t="s">
        <v>2441</v>
      </c>
      <c r="AI150" s="115">
        <v>320017</v>
      </c>
      <c r="AJ150" s="115" t="s">
        <v>2441</v>
      </c>
    </row>
    <row r="151" spans="1:36" x14ac:dyDescent="0.25">
      <c r="A151" s="115">
        <v>320153</v>
      </c>
      <c r="B151" s="115" t="s">
        <v>2283</v>
      </c>
      <c r="C151" s="115" t="s">
        <v>317</v>
      </c>
      <c r="D151" s="115" t="s">
        <v>2284</v>
      </c>
      <c r="E151" s="115" t="s">
        <v>76</v>
      </c>
      <c r="F151" s="238">
        <v>30102</v>
      </c>
      <c r="G151" s="115" t="s">
        <v>18</v>
      </c>
      <c r="H151" s="115" t="s">
        <v>16</v>
      </c>
      <c r="I151" t="s">
        <v>199</v>
      </c>
      <c r="J151" s="115" t="s">
        <v>908</v>
      </c>
      <c r="L151" s="115" t="s">
        <v>30</v>
      </c>
      <c r="S151" s="115"/>
      <c r="V151">
        <v>0</v>
      </c>
      <c r="AI151" s="115">
        <v>320153</v>
      </c>
    </row>
    <row r="152" spans="1:36" x14ac:dyDescent="0.25">
      <c r="A152" s="115">
        <v>320327</v>
      </c>
      <c r="B152" s="115" t="s">
        <v>970</v>
      </c>
      <c r="C152" s="115" t="s">
        <v>318</v>
      </c>
      <c r="D152" s="115" t="s">
        <v>430</v>
      </c>
      <c r="E152" s="115" t="s">
        <v>76</v>
      </c>
      <c r="F152" s="238">
        <v>30397</v>
      </c>
      <c r="G152" s="115" t="s">
        <v>18</v>
      </c>
      <c r="H152" s="115" t="s">
        <v>16</v>
      </c>
      <c r="I152" t="s">
        <v>199</v>
      </c>
      <c r="J152" s="115" t="s">
        <v>15</v>
      </c>
      <c r="L152" s="115" t="s">
        <v>18</v>
      </c>
      <c r="S152" s="115"/>
      <c r="V152" t="s">
        <v>2466</v>
      </c>
      <c r="AI152" s="115">
        <v>320327</v>
      </c>
    </row>
    <row r="153" spans="1:36" x14ac:dyDescent="0.25">
      <c r="A153" s="115">
        <v>320394</v>
      </c>
      <c r="B153" s="115" t="s">
        <v>1135</v>
      </c>
      <c r="C153" s="115" t="s">
        <v>818</v>
      </c>
      <c r="D153" s="115" t="s">
        <v>439</v>
      </c>
      <c r="E153" s="115" t="s">
        <v>76</v>
      </c>
      <c r="F153" s="238">
        <v>33534</v>
      </c>
      <c r="G153" s="115" t="s">
        <v>702</v>
      </c>
      <c r="H153" s="115" t="s">
        <v>16</v>
      </c>
      <c r="I153" t="s">
        <v>199</v>
      </c>
      <c r="J153" s="115" t="s">
        <v>908</v>
      </c>
      <c r="L153" s="115" t="s">
        <v>18</v>
      </c>
      <c r="R153" s="115">
        <v>9126</v>
      </c>
      <c r="S153" s="115">
        <v>45715</v>
      </c>
      <c r="T153" s="115">
        <v>100000</v>
      </c>
      <c r="V153" t="s">
        <v>2469</v>
      </c>
      <c r="AI153" s="115">
        <v>320394</v>
      </c>
      <c r="AJ153" s="115" t="s">
        <v>2441</v>
      </c>
    </row>
    <row r="154" spans="1:36" x14ac:dyDescent="0.25">
      <c r="A154" s="115">
        <v>320423</v>
      </c>
      <c r="B154" s="115" t="s">
        <v>1141</v>
      </c>
      <c r="C154" s="115" t="s">
        <v>349</v>
      </c>
      <c r="D154" s="115" t="s">
        <v>1142</v>
      </c>
      <c r="E154" s="115" t="s">
        <v>76</v>
      </c>
      <c r="F154" s="238">
        <v>33989</v>
      </c>
      <c r="G154" s="115" t="s">
        <v>702</v>
      </c>
      <c r="H154" s="115" t="s">
        <v>16</v>
      </c>
      <c r="I154" t="s">
        <v>199</v>
      </c>
      <c r="J154" s="115" t="s">
        <v>908</v>
      </c>
      <c r="L154" s="115" t="s">
        <v>30</v>
      </c>
      <c r="S154" s="115"/>
      <c r="V154" t="s">
        <v>2586</v>
      </c>
      <c r="AH154" s="115" t="s">
        <v>2441</v>
      </c>
      <c r="AI154" s="115">
        <v>320423</v>
      </c>
      <c r="AJ154" s="115" t="s">
        <v>2441</v>
      </c>
    </row>
    <row r="155" spans="1:36" x14ac:dyDescent="0.25">
      <c r="A155" s="115">
        <v>320455</v>
      </c>
      <c r="B155" s="115" t="s">
        <v>1435</v>
      </c>
      <c r="C155" s="115" t="s">
        <v>534</v>
      </c>
      <c r="D155" s="115" t="s">
        <v>1101</v>
      </c>
      <c r="E155" s="115" t="s">
        <v>77</v>
      </c>
      <c r="F155" s="238">
        <v>31245</v>
      </c>
      <c r="G155" s="115" t="s">
        <v>18</v>
      </c>
      <c r="H155" s="115" t="s">
        <v>16</v>
      </c>
      <c r="I155" t="s">
        <v>199</v>
      </c>
      <c r="J155" s="115" t="s">
        <v>908</v>
      </c>
      <c r="L155" s="115" t="s">
        <v>18</v>
      </c>
      <c r="S155" s="115"/>
      <c r="V155">
        <v>0</v>
      </c>
      <c r="AI155" s="115">
        <v>320455</v>
      </c>
    </row>
    <row r="156" spans="1:36" x14ac:dyDescent="0.25">
      <c r="A156" s="115">
        <v>320521</v>
      </c>
      <c r="B156" s="115" t="s">
        <v>1066</v>
      </c>
      <c r="C156" s="115" t="s">
        <v>299</v>
      </c>
      <c r="D156" s="115" t="s">
        <v>277</v>
      </c>
      <c r="E156" s="115" t="s">
        <v>76</v>
      </c>
      <c r="F156" s="238">
        <v>33239</v>
      </c>
      <c r="G156" s="115" t="s">
        <v>18</v>
      </c>
      <c r="H156" s="115" t="s">
        <v>16</v>
      </c>
      <c r="I156" t="s">
        <v>136</v>
      </c>
      <c r="J156" s="115" t="s">
        <v>908</v>
      </c>
      <c r="L156" s="115" t="s">
        <v>18</v>
      </c>
      <c r="S156" s="115"/>
      <c r="V156" t="s">
        <v>2466</v>
      </c>
      <c r="AI156" s="115">
        <v>320521</v>
      </c>
    </row>
    <row r="157" spans="1:36" x14ac:dyDescent="0.25">
      <c r="A157" s="115">
        <v>320563</v>
      </c>
      <c r="B157" s="115" t="s">
        <v>2285</v>
      </c>
      <c r="C157" s="115" t="s">
        <v>226</v>
      </c>
      <c r="D157" s="115" t="s">
        <v>778</v>
      </c>
      <c r="E157" s="115" t="s">
        <v>76</v>
      </c>
      <c r="F157" s="238">
        <v>32998</v>
      </c>
      <c r="G157" s="115" t="s">
        <v>18</v>
      </c>
      <c r="H157" s="115" t="s">
        <v>16</v>
      </c>
      <c r="I157" t="s">
        <v>199</v>
      </c>
      <c r="J157" s="115" t="s">
        <v>908</v>
      </c>
      <c r="L157" s="115" t="s">
        <v>73</v>
      </c>
      <c r="S157" s="115"/>
      <c r="V157">
        <v>0</v>
      </c>
      <c r="AI157" s="115">
        <v>320563</v>
      </c>
    </row>
    <row r="158" spans="1:36" x14ac:dyDescent="0.25">
      <c r="A158" s="115">
        <v>320641</v>
      </c>
      <c r="B158" s="115" t="s">
        <v>971</v>
      </c>
      <c r="C158" s="115" t="s">
        <v>374</v>
      </c>
      <c r="D158" s="115" t="s">
        <v>247</v>
      </c>
      <c r="E158" s="115" t="s">
        <v>77</v>
      </c>
      <c r="F158" s="238">
        <v>30935</v>
      </c>
      <c r="G158" s="115" t="s">
        <v>972</v>
      </c>
      <c r="H158" s="115" t="s">
        <v>16</v>
      </c>
      <c r="I158" t="s">
        <v>199</v>
      </c>
      <c r="J158" s="115" t="s">
        <v>908</v>
      </c>
      <c r="L158" s="115" t="s">
        <v>18</v>
      </c>
      <c r="S158" s="115"/>
      <c r="V158" t="s">
        <v>2466</v>
      </c>
      <c r="AI158" s="115">
        <v>320641</v>
      </c>
    </row>
    <row r="159" spans="1:36" x14ac:dyDescent="0.25">
      <c r="A159" s="115">
        <v>320850</v>
      </c>
      <c r="B159" s="115" t="s">
        <v>1092</v>
      </c>
      <c r="C159" s="115" t="s">
        <v>304</v>
      </c>
      <c r="D159" s="115" t="s">
        <v>666</v>
      </c>
      <c r="E159" s="115" t="s">
        <v>76</v>
      </c>
      <c r="F159" s="238">
        <v>30464</v>
      </c>
      <c r="G159" s="115" t="s">
        <v>18</v>
      </c>
      <c r="H159" s="115" t="s">
        <v>16</v>
      </c>
      <c r="I159" t="s">
        <v>199</v>
      </c>
      <c r="J159" s="115" t="s">
        <v>908</v>
      </c>
      <c r="L159" s="115" t="s">
        <v>73</v>
      </c>
      <c r="S159" s="115"/>
      <c r="V159" t="s">
        <v>2463</v>
      </c>
      <c r="AI159" s="115">
        <v>320850</v>
      </c>
    </row>
    <row r="160" spans="1:36" x14ac:dyDescent="0.25">
      <c r="A160" s="115">
        <v>320872</v>
      </c>
      <c r="B160" s="115" t="s">
        <v>2286</v>
      </c>
      <c r="C160" s="115" t="s">
        <v>311</v>
      </c>
      <c r="D160" s="115" t="s">
        <v>419</v>
      </c>
      <c r="E160" s="115" t="s">
        <v>76</v>
      </c>
      <c r="F160" s="238">
        <v>32803</v>
      </c>
      <c r="G160" s="115" t="s">
        <v>801</v>
      </c>
      <c r="H160" s="115" t="s">
        <v>16</v>
      </c>
      <c r="I160" t="s">
        <v>199</v>
      </c>
      <c r="J160" s="115" t="s">
        <v>908</v>
      </c>
      <c r="L160" s="115" t="s">
        <v>30</v>
      </c>
      <c r="S160" s="115"/>
      <c r="V160">
        <v>0</v>
      </c>
      <c r="AI160" s="115">
        <v>320872</v>
      </c>
    </row>
    <row r="161" spans="1:35" x14ac:dyDescent="0.25">
      <c r="A161" s="115">
        <v>320982</v>
      </c>
      <c r="B161" s="115" t="s">
        <v>1109</v>
      </c>
      <c r="C161" s="115" t="s">
        <v>304</v>
      </c>
      <c r="D161" s="115" t="s">
        <v>268</v>
      </c>
      <c r="E161" s="115" t="s">
        <v>76</v>
      </c>
      <c r="F161" s="238">
        <v>32874</v>
      </c>
      <c r="G161" s="115" t="s">
        <v>30</v>
      </c>
      <c r="H161" s="115" t="s">
        <v>16</v>
      </c>
      <c r="I161" t="s">
        <v>199</v>
      </c>
      <c r="J161" s="115" t="s">
        <v>908</v>
      </c>
      <c r="L161" s="115" t="s">
        <v>30</v>
      </c>
      <c r="S161" s="115"/>
      <c r="V161">
        <v>0</v>
      </c>
      <c r="AI161" s="115">
        <v>320982</v>
      </c>
    </row>
    <row r="162" spans="1:35" x14ac:dyDescent="0.25">
      <c r="A162" s="115">
        <v>320995</v>
      </c>
      <c r="B162" s="115" t="s">
        <v>1578</v>
      </c>
      <c r="C162" s="115" t="s">
        <v>483</v>
      </c>
      <c r="D162" s="115" t="s">
        <v>1579</v>
      </c>
      <c r="E162" s="115" t="s">
        <v>76</v>
      </c>
      <c r="F162" s="238">
        <v>32406</v>
      </c>
      <c r="G162" s="115" t="s">
        <v>18</v>
      </c>
      <c r="H162" s="115" t="s">
        <v>16</v>
      </c>
      <c r="I162" t="s">
        <v>199</v>
      </c>
      <c r="J162" s="115" t="s">
        <v>908</v>
      </c>
      <c r="K162" s="115">
        <v>2008</v>
      </c>
      <c r="L162" s="115" t="s">
        <v>18</v>
      </c>
      <c r="S162" s="115"/>
      <c r="V162">
        <v>0</v>
      </c>
      <c r="AI162" s="115">
        <v>320995</v>
      </c>
    </row>
    <row r="163" spans="1:35" x14ac:dyDescent="0.25">
      <c r="A163" s="115">
        <v>321266</v>
      </c>
      <c r="B163" s="115" t="s">
        <v>1775</v>
      </c>
      <c r="C163" s="115" t="s">
        <v>592</v>
      </c>
      <c r="D163" s="115" t="s">
        <v>212</v>
      </c>
      <c r="E163" s="115" t="s">
        <v>76</v>
      </c>
      <c r="F163" s="238">
        <v>29587</v>
      </c>
      <c r="G163" s="115" t="s">
        <v>18</v>
      </c>
      <c r="H163" s="115" t="s">
        <v>16</v>
      </c>
      <c r="I163" t="s">
        <v>199</v>
      </c>
      <c r="J163" s="115" t="s">
        <v>908</v>
      </c>
      <c r="L163" s="115" t="s">
        <v>18</v>
      </c>
      <c r="S163" s="115"/>
      <c r="V163">
        <v>0</v>
      </c>
      <c r="AI163" s="115">
        <v>321266</v>
      </c>
    </row>
    <row r="164" spans="1:35" ht="18" x14ac:dyDescent="0.25">
      <c r="A164" s="236">
        <v>321275</v>
      </c>
      <c r="B164" s="236" t="s">
        <v>2568</v>
      </c>
      <c r="C164" s="236" t="s">
        <v>226</v>
      </c>
      <c r="D164" s="236" t="s">
        <v>655</v>
      </c>
      <c r="E164"/>
      <c r="F164" s="126"/>
      <c r="G164" s="237"/>
      <c r="H164"/>
      <c r="I164" t="s">
        <v>199</v>
      </c>
      <c r="J164" s="237"/>
      <c r="K164"/>
      <c r="L164"/>
      <c r="M164"/>
      <c r="N164"/>
      <c r="O164"/>
      <c r="P164"/>
      <c r="Q164"/>
      <c r="S164" s="115"/>
      <c r="U164"/>
      <c r="V164" t="s">
        <v>2467</v>
      </c>
      <c r="W164" s="237"/>
      <c r="X164"/>
      <c r="Y164"/>
      <c r="Z164"/>
      <c r="AA164"/>
      <c r="AB164"/>
      <c r="AC164"/>
      <c r="AD164"/>
      <c r="AE164"/>
      <c r="AF164"/>
      <c r="AG164"/>
      <c r="AI164" s="115">
        <v>321275</v>
      </c>
    </row>
    <row r="165" spans="1:35" x14ac:dyDescent="0.25">
      <c r="A165" s="115">
        <v>321310</v>
      </c>
      <c r="B165" s="115" t="s">
        <v>934</v>
      </c>
      <c r="C165" s="115" t="s">
        <v>230</v>
      </c>
      <c r="D165" s="115" t="s">
        <v>573</v>
      </c>
      <c r="E165" s="115" t="s">
        <v>76</v>
      </c>
      <c r="F165" s="238">
        <v>32341</v>
      </c>
      <c r="G165" s="115" t="s">
        <v>214</v>
      </c>
      <c r="H165" s="115" t="s">
        <v>16</v>
      </c>
      <c r="I165" t="s">
        <v>199</v>
      </c>
      <c r="J165" s="115" t="s">
        <v>908</v>
      </c>
      <c r="L165" s="115" t="s">
        <v>18</v>
      </c>
      <c r="S165" s="115"/>
      <c r="V165" t="s">
        <v>2467</v>
      </c>
      <c r="AI165" s="115">
        <v>321310</v>
      </c>
    </row>
    <row r="166" spans="1:35" x14ac:dyDescent="0.25">
      <c r="A166" s="115">
        <v>321596</v>
      </c>
      <c r="B166" s="115" t="s">
        <v>1428</v>
      </c>
      <c r="C166" s="115" t="s">
        <v>211</v>
      </c>
      <c r="D166" s="115" t="s">
        <v>1429</v>
      </c>
      <c r="E166" s="115" t="s">
        <v>76</v>
      </c>
      <c r="F166" s="238">
        <v>33240</v>
      </c>
      <c r="G166" s="115" t="s">
        <v>485</v>
      </c>
      <c r="H166" s="115" t="s">
        <v>16</v>
      </c>
      <c r="I166" t="s">
        <v>199</v>
      </c>
      <c r="J166" s="115" t="s">
        <v>908</v>
      </c>
      <c r="L166" s="115" t="s">
        <v>67</v>
      </c>
      <c r="S166" s="115"/>
      <c r="V166">
        <v>0</v>
      </c>
      <c r="AI166" s="115">
        <v>321596</v>
      </c>
    </row>
    <row r="167" spans="1:35" ht="18" x14ac:dyDescent="0.25">
      <c r="A167" s="236">
        <v>321607</v>
      </c>
      <c r="B167" s="236" t="s">
        <v>2570</v>
      </c>
      <c r="C167" s="236" t="e">
        <v>#N/A</v>
      </c>
      <c r="D167" s="236" t="e">
        <v>#N/A</v>
      </c>
      <c r="E167"/>
      <c r="F167" s="126"/>
      <c r="G167" s="237"/>
      <c r="H167"/>
      <c r="I167" t="s">
        <v>199</v>
      </c>
      <c r="J167" s="237"/>
      <c r="K167"/>
      <c r="L167"/>
      <c r="M167"/>
      <c r="N167"/>
      <c r="O167"/>
      <c r="P167"/>
      <c r="Q167"/>
      <c r="S167" s="115"/>
      <c r="U167"/>
      <c r="V167">
        <v>0</v>
      </c>
      <c r="W167" s="237"/>
      <c r="X167"/>
      <c r="Y167"/>
      <c r="Z167"/>
      <c r="AA167"/>
      <c r="AB167"/>
      <c r="AC167"/>
      <c r="AD167"/>
      <c r="AE167"/>
      <c r="AF167"/>
      <c r="AG167"/>
      <c r="AI167" s="115">
        <v>321607</v>
      </c>
    </row>
    <row r="168" spans="1:35" x14ac:dyDescent="0.25">
      <c r="A168" s="115">
        <v>321700</v>
      </c>
      <c r="B168" s="115" t="s">
        <v>959</v>
      </c>
      <c r="C168" s="115" t="s">
        <v>483</v>
      </c>
      <c r="D168" s="115" t="s">
        <v>960</v>
      </c>
      <c r="E168" s="115" t="s">
        <v>77</v>
      </c>
      <c r="F168" s="238">
        <v>32986</v>
      </c>
      <c r="G168" s="115" t="s">
        <v>67</v>
      </c>
      <c r="H168" s="115" t="s">
        <v>16</v>
      </c>
      <c r="I168" t="s">
        <v>199</v>
      </c>
      <c r="J168" s="115" t="s">
        <v>908</v>
      </c>
      <c r="L168" s="115" t="s">
        <v>67</v>
      </c>
      <c r="S168" s="115"/>
      <c r="V168" t="s">
        <v>2467</v>
      </c>
      <c r="AI168" s="115">
        <v>321700</v>
      </c>
    </row>
    <row r="169" spans="1:35" x14ac:dyDescent="0.25">
      <c r="A169" s="115">
        <v>321711</v>
      </c>
      <c r="B169" s="115" t="s">
        <v>2287</v>
      </c>
      <c r="C169" s="115" t="s">
        <v>674</v>
      </c>
      <c r="D169" s="115" t="s">
        <v>380</v>
      </c>
      <c r="E169" s="115" t="s">
        <v>76</v>
      </c>
      <c r="F169" s="238">
        <v>32618</v>
      </c>
      <c r="G169" s="115" t="s">
        <v>27</v>
      </c>
      <c r="H169" s="115" t="s">
        <v>16</v>
      </c>
      <c r="I169" t="s">
        <v>199</v>
      </c>
      <c r="S169" s="115"/>
      <c r="V169">
        <v>0</v>
      </c>
      <c r="AI169" s="115">
        <v>321711</v>
      </c>
    </row>
    <row r="170" spans="1:35" x14ac:dyDescent="0.25">
      <c r="A170" s="115">
        <v>321747</v>
      </c>
      <c r="B170" s="115" t="s">
        <v>608</v>
      </c>
      <c r="C170" s="115" t="s">
        <v>320</v>
      </c>
      <c r="D170" s="115" t="s">
        <v>300</v>
      </c>
      <c r="E170" s="115" t="s">
        <v>76</v>
      </c>
      <c r="F170" s="238">
        <v>31415</v>
      </c>
      <c r="G170" s="115" t="s">
        <v>18</v>
      </c>
      <c r="H170" s="115" t="s">
        <v>16</v>
      </c>
      <c r="I170" t="s">
        <v>199</v>
      </c>
      <c r="J170" s="115" t="s">
        <v>908</v>
      </c>
      <c r="L170" s="115" t="s">
        <v>61</v>
      </c>
      <c r="S170" s="115"/>
      <c r="V170">
        <v>0</v>
      </c>
      <c r="AI170" s="115">
        <v>321747</v>
      </c>
    </row>
    <row r="171" spans="1:35" x14ac:dyDescent="0.25">
      <c r="A171" s="115">
        <v>321866</v>
      </c>
      <c r="B171" s="115" t="s">
        <v>1617</v>
      </c>
      <c r="C171" s="115" t="s">
        <v>410</v>
      </c>
      <c r="D171" s="115" t="s">
        <v>2288</v>
      </c>
      <c r="E171" s="115" t="s">
        <v>77</v>
      </c>
      <c r="F171" s="238">
        <v>34119</v>
      </c>
      <c r="G171" s="115" t="s">
        <v>18</v>
      </c>
      <c r="H171" s="115" t="s">
        <v>16</v>
      </c>
      <c r="I171" t="s">
        <v>199</v>
      </c>
      <c r="J171" s="115" t="s">
        <v>908</v>
      </c>
      <c r="L171" s="115" t="s">
        <v>18</v>
      </c>
      <c r="S171" s="115"/>
      <c r="V171">
        <v>0</v>
      </c>
      <c r="AI171" s="115">
        <v>321866</v>
      </c>
    </row>
    <row r="172" spans="1:35" x14ac:dyDescent="0.25">
      <c r="A172" s="115">
        <v>321935</v>
      </c>
      <c r="B172" s="115" t="s">
        <v>1261</v>
      </c>
      <c r="C172" s="115" t="s">
        <v>317</v>
      </c>
      <c r="D172" s="115" t="s">
        <v>1184</v>
      </c>
      <c r="E172" s="115" t="s">
        <v>76</v>
      </c>
      <c r="F172" s="238">
        <v>34335</v>
      </c>
      <c r="G172" s="115" t="s">
        <v>1803</v>
      </c>
      <c r="H172" s="115" t="s">
        <v>16</v>
      </c>
      <c r="I172" t="s">
        <v>199</v>
      </c>
      <c r="J172" s="115" t="s">
        <v>908</v>
      </c>
      <c r="L172" s="115" t="s">
        <v>55</v>
      </c>
      <c r="S172" s="115"/>
      <c r="V172">
        <v>0</v>
      </c>
      <c r="AI172" s="115">
        <v>321935</v>
      </c>
    </row>
    <row r="173" spans="1:35" x14ac:dyDescent="0.25">
      <c r="A173" s="115">
        <v>321979</v>
      </c>
      <c r="B173" s="115" t="s">
        <v>948</v>
      </c>
      <c r="C173" s="115" t="s">
        <v>226</v>
      </c>
      <c r="D173" s="115" t="s">
        <v>548</v>
      </c>
      <c r="E173" s="115" t="s">
        <v>77</v>
      </c>
      <c r="F173" s="238">
        <v>29011</v>
      </c>
      <c r="G173" s="115" t="s">
        <v>949</v>
      </c>
      <c r="H173" s="115" t="s">
        <v>16</v>
      </c>
      <c r="I173" t="s">
        <v>199</v>
      </c>
      <c r="J173" s="115" t="s">
        <v>15</v>
      </c>
      <c r="L173" s="115" t="s">
        <v>40</v>
      </c>
      <c r="S173" s="115"/>
      <c r="V173" t="s">
        <v>2466</v>
      </c>
      <c r="AI173" s="115">
        <v>321979</v>
      </c>
    </row>
    <row r="174" spans="1:35" x14ac:dyDescent="0.25">
      <c r="A174" s="115">
        <v>322059</v>
      </c>
      <c r="B174" s="115" t="s">
        <v>1119</v>
      </c>
      <c r="C174" s="115" t="s">
        <v>1120</v>
      </c>
      <c r="D174" s="115" t="s">
        <v>496</v>
      </c>
      <c r="E174" s="115" t="s">
        <v>76</v>
      </c>
      <c r="F174" s="238">
        <v>27570</v>
      </c>
      <c r="G174" s="115" t="s">
        <v>1121</v>
      </c>
      <c r="H174" s="115" t="s">
        <v>16</v>
      </c>
      <c r="I174" t="s">
        <v>199</v>
      </c>
      <c r="J174" s="115" t="s">
        <v>908</v>
      </c>
      <c r="L174" s="115" t="s">
        <v>40</v>
      </c>
      <c r="S174" s="115"/>
      <c r="V174" t="s">
        <v>2466</v>
      </c>
      <c r="AI174" s="115">
        <v>322059</v>
      </c>
    </row>
    <row r="175" spans="1:35" x14ac:dyDescent="0.25">
      <c r="A175" s="115">
        <v>322146</v>
      </c>
      <c r="B175" s="115" t="s">
        <v>1644</v>
      </c>
      <c r="C175" s="115" t="s">
        <v>733</v>
      </c>
      <c r="D175" s="115" t="s">
        <v>229</v>
      </c>
      <c r="E175" s="115" t="s">
        <v>76</v>
      </c>
      <c r="F175" s="238">
        <v>27000</v>
      </c>
      <c r="G175" s="115" t="s">
        <v>1645</v>
      </c>
      <c r="H175" s="115" t="s">
        <v>16</v>
      </c>
      <c r="I175" t="s">
        <v>199</v>
      </c>
      <c r="J175" s="115" t="s">
        <v>908</v>
      </c>
      <c r="L175" s="115" t="s">
        <v>61</v>
      </c>
      <c r="S175" s="115"/>
      <c r="V175" t="s">
        <v>2515</v>
      </c>
      <c r="AI175" s="115">
        <v>322146</v>
      </c>
    </row>
    <row r="176" spans="1:35" x14ac:dyDescent="0.25">
      <c r="A176" s="115">
        <v>322228</v>
      </c>
      <c r="B176" s="115" t="s">
        <v>2041</v>
      </c>
      <c r="C176" s="115" t="s">
        <v>1054</v>
      </c>
      <c r="D176" s="115" t="s">
        <v>300</v>
      </c>
      <c r="E176" s="115" t="s">
        <v>76</v>
      </c>
      <c r="F176" s="238">
        <v>34097</v>
      </c>
      <c r="G176" s="115" t="s">
        <v>18</v>
      </c>
      <c r="H176" s="115" t="s">
        <v>16</v>
      </c>
      <c r="I176" t="s">
        <v>199</v>
      </c>
      <c r="J176" s="115" t="s">
        <v>15</v>
      </c>
      <c r="L176" s="115" t="s">
        <v>18</v>
      </c>
      <c r="R176" s="115">
        <v>9300</v>
      </c>
      <c r="S176" s="115">
        <v>45721</v>
      </c>
      <c r="T176" s="115">
        <v>80000</v>
      </c>
      <c r="V176">
        <v>0</v>
      </c>
      <c r="AI176" s="115">
        <v>322228</v>
      </c>
    </row>
    <row r="177" spans="1:36" x14ac:dyDescent="0.25">
      <c r="A177" s="115">
        <v>322304</v>
      </c>
      <c r="B177" s="115" t="s">
        <v>2484</v>
      </c>
      <c r="C177" s="115" t="s">
        <v>343</v>
      </c>
      <c r="D177" s="115" t="s">
        <v>728</v>
      </c>
      <c r="F177" s="238"/>
      <c r="I177" t="s">
        <v>199</v>
      </c>
      <c r="R177" s="115">
        <v>9164</v>
      </c>
      <c r="S177" s="115">
        <v>45718</v>
      </c>
      <c r="T177" s="115">
        <v>45000</v>
      </c>
      <c r="V177" t="s">
        <v>2472</v>
      </c>
      <c r="AI177" s="115">
        <v>322304</v>
      </c>
    </row>
    <row r="178" spans="1:36" x14ac:dyDescent="0.25">
      <c r="A178" s="115">
        <v>322312</v>
      </c>
      <c r="B178" s="115" t="s">
        <v>1776</v>
      </c>
      <c r="C178" s="115" t="s">
        <v>925</v>
      </c>
      <c r="D178" s="115" t="s">
        <v>1386</v>
      </c>
      <c r="E178" s="115" t="s">
        <v>77</v>
      </c>
      <c r="F178" s="238">
        <v>34706</v>
      </c>
      <c r="G178" s="115" t="s">
        <v>18</v>
      </c>
      <c r="H178" s="115" t="s">
        <v>16</v>
      </c>
      <c r="I178" t="s">
        <v>136</v>
      </c>
      <c r="J178" s="115" t="s">
        <v>908</v>
      </c>
      <c r="L178" s="115" t="s">
        <v>18</v>
      </c>
      <c r="S178" s="115"/>
      <c r="V178">
        <v>0</v>
      </c>
      <c r="AI178" s="115">
        <v>322312</v>
      </c>
    </row>
    <row r="179" spans="1:36" x14ac:dyDescent="0.25">
      <c r="A179" s="115">
        <v>322420</v>
      </c>
      <c r="B179" s="115" t="s">
        <v>913</v>
      </c>
      <c r="C179" s="115" t="s">
        <v>245</v>
      </c>
      <c r="D179" s="115" t="s">
        <v>821</v>
      </c>
      <c r="E179" s="115" t="s">
        <v>76</v>
      </c>
      <c r="F179" s="238">
        <v>30493</v>
      </c>
      <c r="G179" s="115" t="s">
        <v>61</v>
      </c>
      <c r="H179" s="115" t="s">
        <v>16</v>
      </c>
      <c r="I179" t="s">
        <v>199</v>
      </c>
      <c r="J179" s="115" t="s">
        <v>15</v>
      </c>
      <c r="L179" s="115" t="s">
        <v>18</v>
      </c>
      <c r="S179" s="115"/>
      <c r="V179">
        <v>0</v>
      </c>
      <c r="AI179" s="115">
        <v>322420</v>
      </c>
    </row>
    <row r="180" spans="1:36" ht="18" x14ac:dyDescent="0.25">
      <c r="A180" s="236">
        <v>322537</v>
      </c>
      <c r="B180" s="236" t="s">
        <v>2572</v>
      </c>
      <c r="C180" s="236" t="s">
        <v>2573</v>
      </c>
      <c r="D180" s="236" t="s">
        <v>292</v>
      </c>
      <c r="E180"/>
      <c r="F180" s="126"/>
      <c r="G180" s="237"/>
      <c r="H180"/>
      <c r="I180" t="s">
        <v>199</v>
      </c>
      <c r="J180" s="237"/>
      <c r="K180"/>
      <c r="L180"/>
      <c r="M180"/>
      <c r="N180"/>
      <c r="O180"/>
      <c r="P180"/>
      <c r="Q180"/>
      <c r="S180" s="115"/>
      <c r="U180"/>
      <c r="V180">
        <v>0</v>
      </c>
      <c r="W180" s="237"/>
      <c r="X180"/>
      <c r="Y180"/>
      <c r="Z180"/>
      <c r="AA180"/>
      <c r="AB180"/>
      <c r="AC180"/>
      <c r="AD180"/>
      <c r="AE180"/>
      <c r="AF180"/>
      <c r="AG180"/>
      <c r="AI180" s="115">
        <v>322537</v>
      </c>
      <c r="AJ180" s="115" t="s">
        <v>2441</v>
      </c>
    </row>
    <row r="181" spans="1:36" x14ac:dyDescent="0.25">
      <c r="A181" s="115">
        <v>322540</v>
      </c>
      <c r="B181" s="115" t="s">
        <v>1248</v>
      </c>
      <c r="C181" s="115" t="s">
        <v>242</v>
      </c>
      <c r="D181" s="115" t="s">
        <v>223</v>
      </c>
      <c r="E181" s="115" t="s">
        <v>77</v>
      </c>
      <c r="F181" s="238">
        <v>34107</v>
      </c>
      <c r="G181" s="115" t="s">
        <v>18</v>
      </c>
      <c r="H181" s="115" t="s">
        <v>16</v>
      </c>
      <c r="I181" t="s">
        <v>199</v>
      </c>
      <c r="J181" s="115" t="s">
        <v>15</v>
      </c>
      <c r="L181" s="115" t="s">
        <v>18</v>
      </c>
      <c r="S181" s="115"/>
      <c r="V181" t="s">
        <v>2467</v>
      </c>
      <c r="AI181" s="115">
        <v>322540</v>
      </c>
    </row>
    <row r="182" spans="1:36" x14ac:dyDescent="0.25">
      <c r="A182" s="115">
        <v>322542</v>
      </c>
      <c r="B182" s="115" t="s">
        <v>1105</v>
      </c>
      <c r="C182" s="115" t="s">
        <v>732</v>
      </c>
      <c r="D182" s="115" t="s">
        <v>560</v>
      </c>
      <c r="E182" s="115" t="s">
        <v>77</v>
      </c>
      <c r="F182" s="238">
        <v>27953</v>
      </c>
      <c r="G182" s="115" t="s">
        <v>1106</v>
      </c>
      <c r="H182" s="115" t="s">
        <v>16</v>
      </c>
      <c r="I182" t="s">
        <v>199</v>
      </c>
      <c r="J182" s="115" t="s">
        <v>908</v>
      </c>
      <c r="L182" s="115" t="s">
        <v>30</v>
      </c>
      <c r="S182" s="115"/>
      <c r="V182" t="s">
        <v>2468</v>
      </c>
      <c r="AI182" s="115">
        <v>322542</v>
      </c>
    </row>
    <row r="183" spans="1:36" x14ac:dyDescent="0.25">
      <c r="A183" s="115">
        <v>322546</v>
      </c>
      <c r="B183" s="115" t="s">
        <v>1833</v>
      </c>
      <c r="C183" s="115" t="s">
        <v>472</v>
      </c>
      <c r="D183" s="115" t="s">
        <v>1834</v>
      </c>
      <c r="E183" s="115" t="s">
        <v>77</v>
      </c>
      <c r="F183" s="238">
        <v>29392</v>
      </c>
      <c r="G183" s="115" t="s">
        <v>18</v>
      </c>
      <c r="H183" s="115" t="s">
        <v>16</v>
      </c>
      <c r="I183" t="s">
        <v>199</v>
      </c>
      <c r="J183" s="115" t="s">
        <v>908</v>
      </c>
      <c r="L183" s="115" t="s">
        <v>30</v>
      </c>
      <c r="S183" s="115"/>
      <c r="V183">
        <v>0</v>
      </c>
      <c r="AI183" s="115">
        <v>322546</v>
      </c>
    </row>
    <row r="184" spans="1:36" x14ac:dyDescent="0.25">
      <c r="A184" s="115">
        <v>322558</v>
      </c>
      <c r="B184" s="115" t="s">
        <v>1661</v>
      </c>
      <c r="C184" s="115" t="s">
        <v>211</v>
      </c>
      <c r="D184" s="115" t="s">
        <v>1662</v>
      </c>
      <c r="E184" s="115" t="s">
        <v>76</v>
      </c>
      <c r="F184" s="238">
        <v>34474</v>
      </c>
      <c r="G184" s="115" t="s">
        <v>424</v>
      </c>
      <c r="H184" s="115" t="s">
        <v>16</v>
      </c>
      <c r="I184" t="s">
        <v>199</v>
      </c>
      <c r="J184" s="115" t="s">
        <v>908</v>
      </c>
      <c r="L184" s="115" t="s">
        <v>67</v>
      </c>
      <c r="S184" s="115"/>
      <c r="V184">
        <v>0</v>
      </c>
      <c r="AI184" s="115">
        <v>322558</v>
      </c>
    </row>
    <row r="185" spans="1:36" x14ac:dyDescent="0.25">
      <c r="A185" s="115">
        <v>322674</v>
      </c>
      <c r="B185" s="115" t="s">
        <v>550</v>
      </c>
      <c r="C185" s="115" t="s">
        <v>297</v>
      </c>
      <c r="D185" s="115" t="s">
        <v>357</v>
      </c>
      <c r="E185" s="115" t="s">
        <v>76</v>
      </c>
      <c r="F185" s="238">
        <v>34275</v>
      </c>
      <c r="G185" s="115" t="s">
        <v>390</v>
      </c>
      <c r="H185" s="115" t="s">
        <v>19</v>
      </c>
      <c r="I185" t="s">
        <v>199</v>
      </c>
      <c r="S185" s="115"/>
      <c r="V185" t="s">
        <v>2459</v>
      </c>
      <c r="AC185" s="115" t="s">
        <v>2441</v>
      </c>
      <c r="AD185" s="115" t="s">
        <v>2441</v>
      </c>
      <c r="AE185" s="115" t="s">
        <v>2441</v>
      </c>
      <c r="AF185" s="115" t="s">
        <v>2441</v>
      </c>
      <c r="AG185" s="115" t="s">
        <v>2441</v>
      </c>
      <c r="AH185" s="115" t="s">
        <v>2441</v>
      </c>
      <c r="AI185" s="115">
        <v>322674</v>
      </c>
      <c r="AJ185" s="115" t="s">
        <v>2441</v>
      </c>
    </row>
    <row r="186" spans="1:36" x14ac:dyDescent="0.25">
      <c r="A186" s="115">
        <v>322697</v>
      </c>
      <c r="B186" s="115" t="s">
        <v>763</v>
      </c>
      <c r="C186" s="115" t="s">
        <v>211</v>
      </c>
      <c r="D186" s="115" t="s">
        <v>231</v>
      </c>
      <c r="E186" s="115" t="s">
        <v>76</v>
      </c>
      <c r="F186" s="238">
        <v>32622</v>
      </c>
      <c r="G186" s="115" t="s">
        <v>545</v>
      </c>
      <c r="H186" s="115" t="s">
        <v>16</v>
      </c>
      <c r="I186" t="s">
        <v>199</v>
      </c>
      <c r="J186" s="115" t="s">
        <v>15</v>
      </c>
      <c r="L186" s="115" t="s">
        <v>18</v>
      </c>
      <c r="S186" s="115"/>
      <c r="V186">
        <v>0</v>
      </c>
      <c r="AI186" s="115">
        <v>322697</v>
      </c>
    </row>
    <row r="187" spans="1:36" x14ac:dyDescent="0.25">
      <c r="A187" s="115">
        <v>322790</v>
      </c>
      <c r="B187" s="115" t="s">
        <v>1910</v>
      </c>
      <c r="C187" s="115" t="s">
        <v>274</v>
      </c>
      <c r="D187" s="115" t="s">
        <v>698</v>
      </c>
      <c r="E187" s="115" t="s">
        <v>76</v>
      </c>
      <c r="F187" s="238">
        <v>31048</v>
      </c>
      <c r="G187" s="115" t="s">
        <v>67</v>
      </c>
      <c r="H187" s="115" t="s">
        <v>16</v>
      </c>
      <c r="I187" t="s">
        <v>199</v>
      </c>
      <c r="J187" s="115" t="s">
        <v>15</v>
      </c>
      <c r="L187" s="115" t="s">
        <v>67</v>
      </c>
      <c r="S187" s="115"/>
      <c r="V187">
        <v>0</v>
      </c>
      <c r="AI187" s="115">
        <v>322790</v>
      </c>
    </row>
    <row r="188" spans="1:36" x14ac:dyDescent="0.25">
      <c r="A188" s="115">
        <v>322805</v>
      </c>
      <c r="B188" s="115" t="s">
        <v>1305</v>
      </c>
      <c r="C188" s="115" t="s">
        <v>226</v>
      </c>
      <c r="D188" s="115" t="s">
        <v>919</v>
      </c>
      <c r="E188" s="115" t="s">
        <v>76</v>
      </c>
      <c r="F188" s="238"/>
      <c r="H188" s="115" t="s">
        <v>16</v>
      </c>
      <c r="I188" t="s">
        <v>199</v>
      </c>
      <c r="S188" s="115"/>
      <c r="V188" t="s">
        <v>2459</v>
      </c>
      <c r="AB188" s="115" t="s">
        <v>2441</v>
      </c>
      <c r="AC188" s="115" t="s">
        <v>2441</v>
      </c>
      <c r="AD188" s="115" t="s">
        <v>2441</v>
      </c>
      <c r="AE188" s="115" t="s">
        <v>2441</v>
      </c>
      <c r="AF188" s="115" t="s">
        <v>2441</v>
      </c>
      <c r="AG188" s="115" t="s">
        <v>2441</v>
      </c>
      <c r="AH188" s="115" t="s">
        <v>2441</v>
      </c>
      <c r="AI188" s="115">
        <v>322805</v>
      </c>
      <c r="AJ188" s="115" t="s">
        <v>2441</v>
      </c>
    </row>
    <row r="189" spans="1:36" x14ac:dyDescent="0.25">
      <c r="A189" s="115">
        <v>322811</v>
      </c>
      <c r="B189" s="115" t="s">
        <v>1202</v>
      </c>
      <c r="C189" s="115" t="s">
        <v>304</v>
      </c>
      <c r="D189" s="115" t="s">
        <v>1203</v>
      </c>
      <c r="E189" s="115" t="s">
        <v>76</v>
      </c>
      <c r="F189" s="238">
        <v>34729</v>
      </c>
      <c r="G189" s="115" t="s">
        <v>347</v>
      </c>
      <c r="H189" s="115" t="s">
        <v>19</v>
      </c>
      <c r="I189" t="s">
        <v>199</v>
      </c>
      <c r="S189" s="115"/>
      <c r="V189" t="s">
        <v>2459</v>
      </c>
      <c r="AI189" s="115">
        <v>322811</v>
      </c>
      <c r="AJ189" s="115" t="s">
        <v>2441</v>
      </c>
    </row>
    <row r="190" spans="1:36" x14ac:dyDescent="0.25">
      <c r="A190" s="115">
        <v>322875</v>
      </c>
      <c r="B190" s="115" t="s">
        <v>1159</v>
      </c>
      <c r="C190" s="115" t="s">
        <v>1056</v>
      </c>
      <c r="D190" s="115" t="s">
        <v>264</v>
      </c>
      <c r="E190" s="115" t="s">
        <v>77</v>
      </c>
      <c r="F190" s="238">
        <v>34507</v>
      </c>
      <c r="G190" s="115" t="s">
        <v>18</v>
      </c>
      <c r="H190" s="115" t="s">
        <v>16</v>
      </c>
      <c r="I190" t="s">
        <v>199</v>
      </c>
      <c r="J190" s="115" t="s">
        <v>15</v>
      </c>
      <c r="L190" s="115" t="s">
        <v>18</v>
      </c>
      <c r="S190" s="115"/>
      <c r="V190" t="s">
        <v>2469</v>
      </c>
      <c r="AH190" s="115" t="s">
        <v>2441</v>
      </c>
      <c r="AI190" s="115">
        <v>322875</v>
      </c>
      <c r="AJ190" s="115" t="s">
        <v>2441</v>
      </c>
    </row>
    <row r="191" spans="1:36" x14ac:dyDescent="0.25">
      <c r="A191" s="115">
        <v>322902</v>
      </c>
      <c r="B191" s="115" t="s">
        <v>1282</v>
      </c>
      <c r="C191" s="115" t="s">
        <v>317</v>
      </c>
      <c r="D191" s="115" t="s">
        <v>749</v>
      </c>
      <c r="E191" s="115" t="s">
        <v>76</v>
      </c>
      <c r="F191" s="238">
        <v>31118</v>
      </c>
      <c r="G191" s="115" t="s">
        <v>18</v>
      </c>
      <c r="H191" s="115" t="s">
        <v>16</v>
      </c>
      <c r="I191" t="s">
        <v>199</v>
      </c>
      <c r="J191" s="115" t="s">
        <v>15</v>
      </c>
      <c r="L191" s="115" t="s">
        <v>18</v>
      </c>
      <c r="S191" s="115"/>
      <c r="V191" t="s">
        <v>2459</v>
      </c>
      <c r="AI191" s="115">
        <v>322902</v>
      </c>
      <c r="AJ191" s="115" t="s">
        <v>2441</v>
      </c>
    </row>
    <row r="192" spans="1:36" x14ac:dyDescent="0.25">
      <c r="A192" s="115">
        <v>323002</v>
      </c>
      <c r="B192" s="115" t="s">
        <v>2289</v>
      </c>
      <c r="C192" s="115" t="s">
        <v>226</v>
      </c>
      <c r="D192" s="115" t="s">
        <v>796</v>
      </c>
      <c r="E192" s="115" t="s">
        <v>76</v>
      </c>
      <c r="F192" s="238">
        <v>31978</v>
      </c>
      <c r="G192" s="115" t="s">
        <v>27</v>
      </c>
      <c r="H192" s="115" t="s">
        <v>16</v>
      </c>
      <c r="I192" t="s">
        <v>199</v>
      </c>
      <c r="J192" s="115" t="s">
        <v>908</v>
      </c>
      <c r="L192" s="115" t="s">
        <v>27</v>
      </c>
      <c r="S192" s="115"/>
      <c r="V192">
        <v>0</v>
      </c>
      <c r="AI192" s="115">
        <v>323002</v>
      </c>
    </row>
    <row r="193" spans="1:36" x14ac:dyDescent="0.25">
      <c r="A193" s="115">
        <v>323013</v>
      </c>
      <c r="B193" s="115" t="s">
        <v>1178</v>
      </c>
      <c r="C193" s="115" t="s">
        <v>322</v>
      </c>
      <c r="D193" s="115" t="s">
        <v>234</v>
      </c>
      <c r="E193" s="115" t="s">
        <v>76</v>
      </c>
      <c r="F193" s="238">
        <v>32509</v>
      </c>
      <c r="G193" s="115" t="s">
        <v>1179</v>
      </c>
      <c r="H193" s="115" t="s">
        <v>16</v>
      </c>
      <c r="I193" t="s">
        <v>199</v>
      </c>
      <c r="J193" s="115" t="s">
        <v>908</v>
      </c>
      <c r="L193" s="115" t="s">
        <v>18</v>
      </c>
      <c r="S193" s="115"/>
      <c r="V193" t="s">
        <v>2467</v>
      </c>
      <c r="AI193" s="115">
        <v>323013</v>
      </c>
    </row>
    <row r="194" spans="1:36" x14ac:dyDescent="0.25">
      <c r="A194" s="115">
        <v>323077</v>
      </c>
      <c r="B194" s="115" t="s">
        <v>2483</v>
      </c>
      <c r="C194" s="115" t="s">
        <v>343</v>
      </c>
      <c r="D194" s="115" t="s">
        <v>1549</v>
      </c>
      <c r="F194" s="238"/>
      <c r="I194" t="s">
        <v>199</v>
      </c>
      <c r="S194" s="115"/>
      <c r="V194" t="s">
        <v>2472</v>
      </c>
      <c r="AI194" s="115">
        <v>323077</v>
      </c>
    </row>
    <row r="195" spans="1:36" x14ac:dyDescent="0.25">
      <c r="A195" s="115">
        <v>323140</v>
      </c>
      <c r="B195" s="115" t="s">
        <v>1228</v>
      </c>
      <c r="C195" s="115" t="s">
        <v>311</v>
      </c>
      <c r="D195" s="115" t="s">
        <v>487</v>
      </c>
      <c r="E195" s="115" t="s">
        <v>76</v>
      </c>
      <c r="F195" s="238">
        <v>27915</v>
      </c>
      <c r="G195" s="115" t="s">
        <v>47</v>
      </c>
      <c r="H195" s="115" t="s">
        <v>16</v>
      </c>
      <c r="I195" t="s">
        <v>199</v>
      </c>
      <c r="J195" s="115" t="s">
        <v>15</v>
      </c>
      <c r="L195" s="115" t="s">
        <v>47</v>
      </c>
      <c r="S195" s="115"/>
      <c r="V195" t="s">
        <v>2459</v>
      </c>
      <c r="AI195" s="115">
        <v>323140</v>
      </c>
    </row>
    <row r="196" spans="1:36" x14ac:dyDescent="0.25">
      <c r="A196" s="115">
        <v>323178</v>
      </c>
      <c r="B196" s="115" t="s">
        <v>1016</v>
      </c>
      <c r="C196" s="115" t="s">
        <v>311</v>
      </c>
      <c r="D196" s="115" t="s">
        <v>1017</v>
      </c>
      <c r="E196" s="115" t="s">
        <v>76</v>
      </c>
      <c r="F196" s="238">
        <v>27931</v>
      </c>
      <c r="G196" s="115" t="s">
        <v>1018</v>
      </c>
      <c r="H196" s="115" t="s">
        <v>16</v>
      </c>
      <c r="I196" t="s">
        <v>199</v>
      </c>
      <c r="J196" s="115" t="s">
        <v>908</v>
      </c>
      <c r="L196" s="115" t="s">
        <v>30</v>
      </c>
      <c r="S196" s="115"/>
      <c r="V196" t="s">
        <v>2468</v>
      </c>
      <c r="AI196" s="115">
        <v>323178</v>
      </c>
    </row>
    <row r="197" spans="1:36" x14ac:dyDescent="0.25">
      <c r="A197" s="115">
        <v>323224</v>
      </c>
      <c r="B197" s="115" t="s">
        <v>1177</v>
      </c>
      <c r="C197" s="115" t="s">
        <v>240</v>
      </c>
      <c r="D197" s="115" t="s">
        <v>247</v>
      </c>
      <c r="E197" s="115" t="s">
        <v>77</v>
      </c>
      <c r="F197" s="238">
        <v>27013</v>
      </c>
      <c r="G197" s="115" t="s">
        <v>545</v>
      </c>
      <c r="H197" s="115" t="s">
        <v>16</v>
      </c>
      <c r="I197" t="s">
        <v>199</v>
      </c>
      <c r="J197" s="115" t="s">
        <v>908</v>
      </c>
      <c r="L197" s="115" t="s">
        <v>40</v>
      </c>
      <c r="S197" s="115"/>
      <c r="V197" t="s">
        <v>2467</v>
      </c>
      <c r="AI197" s="115">
        <v>323224</v>
      </c>
    </row>
    <row r="198" spans="1:36" x14ac:dyDescent="0.25">
      <c r="A198" s="115">
        <v>323236</v>
      </c>
      <c r="B198" s="115" t="s">
        <v>1343</v>
      </c>
      <c r="C198" s="115" t="s">
        <v>639</v>
      </c>
      <c r="D198" s="115" t="s">
        <v>345</v>
      </c>
      <c r="E198" s="115" t="s">
        <v>77</v>
      </c>
      <c r="F198" s="238">
        <v>33897</v>
      </c>
      <c r="G198" s="115" t="s">
        <v>18</v>
      </c>
      <c r="H198" s="115" t="s">
        <v>16</v>
      </c>
      <c r="I198" t="s">
        <v>199</v>
      </c>
      <c r="J198" s="115" t="s">
        <v>15</v>
      </c>
      <c r="L198" s="115" t="s">
        <v>18</v>
      </c>
      <c r="S198" s="115"/>
      <c r="V198" t="s">
        <v>2466</v>
      </c>
      <c r="AH198" s="115" t="s">
        <v>2441</v>
      </c>
      <c r="AI198" s="115">
        <v>323236</v>
      </c>
      <c r="AJ198" s="115" t="s">
        <v>2441</v>
      </c>
    </row>
    <row r="199" spans="1:36" x14ac:dyDescent="0.25">
      <c r="A199" s="115">
        <v>323302</v>
      </c>
      <c r="B199" s="115" t="s">
        <v>1354</v>
      </c>
      <c r="C199" s="115" t="s">
        <v>432</v>
      </c>
      <c r="D199" s="115" t="s">
        <v>919</v>
      </c>
      <c r="E199" s="115" t="s">
        <v>76</v>
      </c>
      <c r="F199" s="238"/>
      <c r="H199" s="115" t="s">
        <v>16</v>
      </c>
      <c r="I199" t="s">
        <v>199</v>
      </c>
      <c r="S199" s="115"/>
      <c r="V199" t="s">
        <v>2468</v>
      </c>
      <c r="AB199" s="115" t="s">
        <v>2441</v>
      </c>
      <c r="AC199" s="115" t="s">
        <v>2441</v>
      </c>
      <c r="AD199" s="115" t="s">
        <v>2441</v>
      </c>
      <c r="AE199" s="115" t="s">
        <v>2441</v>
      </c>
      <c r="AF199" s="115" t="s">
        <v>2441</v>
      </c>
      <c r="AG199" s="115" t="s">
        <v>2441</v>
      </c>
      <c r="AH199" s="115" t="s">
        <v>2441</v>
      </c>
      <c r="AI199" s="115">
        <v>323302</v>
      </c>
      <c r="AJ199" s="115" t="s">
        <v>2441</v>
      </c>
    </row>
    <row r="200" spans="1:36" x14ac:dyDescent="0.25">
      <c r="A200" s="115">
        <v>323325</v>
      </c>
      <c r="B200" s="115" t="s">
        <v>2481</v>
      </c>
      <c r="C200" s="115" t="s">
        <v>2482</v>
      </c>
      <c r="D200" s="115" t="s">
        <v>816</v>
      </c>
      <c r="F200" s="238"/>
      <c r="I200" t="s">
        <v>199</v>
      </c>
      <c r="S200" s="115"/>
      <c r="V200" t="s">
        <v>2467</v>
      </c>
      <c r="AI200" s="115">
        <v>323325</v>
      </c>
    </row>
    <row r="201" spans="1:36" x14ac:dyDescent="0.25">
      <c r="A201" s="115">
        <v>323363</v>
      </c>
      <c r="B201" s="115" t="s">
        <v>1556</v>
      </c>
      <c r="C201" s="115" t="s">
        <v>349</v>
      </c>
      <c r="D201" s="115" t="s">
        <v>825</v>
      </c>
      <c r="E201" s="115" t="s">
        <v>77</v>
      </c>
      <c r="F201" s="238">
        <v>28856</v>
      </c>
      <c r="G201" s="115" t="s">
        <v>70</v>
      </c>
      <c r="H201" s="115" t="s">
        <v>16</v>
      </c>
      <c r="I201" t="s">
        <v>199</v>
      </c>
      <c r="J201" s="115" t="s">
        <v>908</v>
      </c>
      <c r="L201" s="115" t="s">
        <v>18</v>
      </c>
      <c r="S201" s="115"/>
      <c r="V201">
        <v>0</v>
      </c>
      <c r="AI201" s="115">
        <v>323363</v>
      </c>
    </row>
    <row r="202" spans="1:36" x14ac:dyDescent="0.25">
      <c r="A202" s="115">
        <v>323375</v>
      </c>
      <c r="B202" s="115" t="s">
        <v>1741</v>
      </c>
      <c r="C202" s="115" t="s">
        <v>348</v>
      </c>
      <c r="D202" s="115" t="s">
        <v>588</v>
      </c>
      <c r="E202" s="115" t="s">
        <v>77</v>
      </c>
      <c r="F202" s="238">
        <v>32159</v>
      </c>
      <c r="G202" s="115" t="s">
        <v>362</v>
      </c>
      <c r="H202" s="115" t="s">
        <v>16</v>
      </c>
      <c r="I202" t="s">
        <v>199</v>
      </c>
      <c r="J202" s="115" t="s">
        <v>908</v>
      </c>
      <c r="L202" s="115" t="s">
        <v>73</v>
      </c>
      <c r="S202" s="115"/>
      <c r="V202">
        <v>0</v>
      </c>
      <c r="AI202" s="115">
        <v>323375</v>
      </c>
    </row>
    <row r="203" spans="1:36" x14ac:dyDescent="0.25">
      <c r="A203" s="115">
        <v>323402</v>
      </c>
      <c r="B203" s="115" t="s">
        <v>2043</v>
      </c>
      <c r="C203" s="115" t="s">
        <v>670</v>
      </c>
      <c r="D203" s="115" t="s">
        <v>804</v>
      </c>
      <c r="E203" s="115" t="s">
        <v>77</v>
      </c>
      <c r="F203" s="238">
        <v>34793</v>
      </c>
      <c r="G203" s="115" t="s">
        <v>18</v>
      </c>
      <c r="H203" s="115" t="s">
        <v>16</v>
      </c>
      <c r="I203" t="s">
        <v>199</v>
      </c>
      <c r="J203" s="115" t="s">
        <v>924</v>
      </c>
      <c r="L203" s="115" t="s">
        <v>18</v>
      </c>
      <c r="S203" s="115"/>
      <c r="V203">
        <v>0</v>
      </c>
      <c r="AI203" s="115">
        <v>323402</v>
      </c>
    </row>
    <row r="204" spans="1:36" x14ac:dyDescent="0.25">
      <c r="A204" s="115">
        <v>323452</v>
      </c>
      <c r="B204" s="115" t="s">
        <v>2290</v>
      </c>
      <c r="C204" s="115" t="s">
        <v>363</v>
      </c>
      <c r="D204" s="115" t="s">
        <v>231</v>
      </c>
      <c r="E204" s="115" t="s">
        <v>76</v>
      </c>
      <c r="F204" s="238">
        <v>34358</v>
      </c>
      <c r="G204" s="115" t="s">
        <v>210</v>
      </c>
      <c r="H204" s="115" t="s">
        <v>16</v>
      </c>
      <c r="I204" t="s">
        <v>199</v>
      </c>
      <c r="J204" s="115" t="s">
        <v>908</v>
      </c>
      <c r="L204" s="115" t="s">
        <v>18</v>
      </c>
      <c r="S204" s="115"/>
      <c r="V204">
        <v>0</v>
      </c>
      <c r="AI204" s="115">
        <v>323452</v>
      </c>
    </row>
    <row r="205" spans="1:36" x14ac:dyDescent="0.25">
      <c r="A205" s="115">
        <v>323493</v>
      </c>
      <c r="B205" s="115" t="s">
        <v>1414</v>
      </c>
      <c r="C205" s="115" t="s">
        <v>226</v>
      </c>
      <c r="D205" s="115" t="s">
        <v>699</v>
      </c>
      <c r="E205" s="115" t="s">
        <v>77</v>
      </c>
      <c r="F205" s="238">
        <v>27827</v>
      </c>
      <c r="G205" s="115" t="s">
        <v>224</v>
      </c>
      <c r="H205" s="115" t="s">
        <v>16</v>
      </c>
      <c r="I205" t="s">
        <v>199</v>
      </c>
      <c r="J205" s="115" t="s">
        <v>908</v>
      </c>
      <c r="L205" s="115" t="s">
        <v>30</v>
      </c>
      <c r="S205" s="115"/>
      <c r="V205">
        <v>0</v>
      </c>
      <c r="AI205" s="115">
        <v>323493</v>
      </c>
    </row>
    <row r="206" spans="1:36" x14ac:dyDescent="0.25">
      <c r="A206" s="115">
        <v>323561</v>
      </c>
      <c r="B206" s="115" t="s">
        <v>1448</v>
      </c>
      <c r="C206" s="115" t="s">
        <v>1449</v>
      </c>
      <c r="D206" s="115" t="s">
        <v>350</v>
      </c>
      <c r="E206" s="115" t="s">
        <v>76</v>
      </c>
      <c r="F206" s="238">
        <v>29612</v>
      </c>
      <c r="G206" s="115" t="s">
        <v>37</v>
      </c>
      <c r="H206" s="115" t="s">
        <v>16</v>
      </c>
      <c r="I206" t="s">
        <v>199</v>
      </c>
      <c r="J206" s="115" t="s">
        <v>908</v>
      </c>
      <c r="L206" s="115" t="s">
        <v>18</v>
      </c>
      <c r="S206" s="115"/>
      <c r="V206">
        <v>0</v>
      </c>
      <c r="AI206" s="115">
        <v>323561</v>
      </c>
    </row>
    <row r="207" spans="1:36" x14ac:dyDescent="0.25">
      <c r="A207" s="115">
        <v>323710</v>
      </c>
      <c r="B207" s="115" t="s">
        <v>1064</v>
      </c>
      <c r="C207" s="115" t="s">
        <v>240</v>
      </c>
      <c r="D207" s="115" t="s">
        <v>375</v>
      </c>
      <c r="E207" s="115" t="s">
        <v>76</v>
      </c>
      <c r="F207" s="238">
        <v>35079</v>
      </c>
      <c r="G207" s="115" t="s">
        <v>61</v>
      </c>
      <c r="H207" s="115" t="s">
        <v>16</v>
      </c>
      <c r="I207" t="s">
        <v>199</v>
      </c>
      <c r="J207" s="115" t="s">
        <v>908</v>
      </c>
      <c r="L207" s="115" t="s">
        <v>18</v>
      </c>
      <c r="R207" s="115">
        <v>9283</v>
      </c>
      <c r="S207" s="115">
        <v>45721</v>
      </c>
      <c r="T207" s="115">
        <v>100000</v>
      </c>
      <c r="V207" t="s">
        <v>2468</v>
      </c>
      <c r="AI207" s="115">
        <v>323710</v>
      </c>
    </row>
    <row r="208" spans="1:36" x14ac:dyDescent="0.25">
      <c r="A208" s="115">
        <v>323797</v>
      </c>
      <c r="B208" s="115" t="s">
        <v>2044</v>
      </c>
      <c r="C208" s="115" t="s">
        <v>516</v>
      </c>
      <c r="D208" s="115" t="s">
        <v>350</v>
      </c>
      <c r="E208" s="115" t="s">
        <v>77</v>
      </c>
      <c r="F208" s="238">
        <v>27989</v>
      </c>
      <c r="G208" s="115" t="s">
        <v>210</v>
      </c>
      <c r="H208" s="115" t="s">
        <v>16</v>
      </c>
      <c r="I208" t="s">
        <v>199</v>
      </c>
      <c r="J208" s="115" t="s">
        <v>908</v>
      </c>
      <c r="L208" s="115" t="s">
        <v>18</v>
      </c>
      <c r="S208" s="115"/>
      <c r="V208" t="s">
        <v>2519</v>
      </c>
      <c r="AI208" s="115">
        <v>323797</v>
      </c>
    </row>
    <row r="209" spans="1:36" x14ac:dyDescent="0.25">
      <c r="A209" s="115">
        <v>323912</v>
      </c>
      <c r="B209" s="115" t="s">
        <v>1911</v>
      </c>
      <c r="C209" s="115" t="s">
        <v>776</v>
      </c>
      <c r="D209" s="115" t="s">
        <v>1912</v>
      </c>
      <c r="E209" s="115" t="s">
        <v>76</v>
      </c>
      <c r="F209" s="238">
        <v>33217</v>
      </c>
      <c r="G209" s="115" t="s">
        <v>18</v>
      </c>
      <c r="H209" s="115" t="s">
        <v>16</v>
      </c>
      <c r="I209" t="s">
        <v>199</v>
      </c>
      <c r="J209" s="115" t="s">
        <v>908</v>
      </c>
      <c r="L209" s="115" t="s">
        <v>18</v>
      </c>
      <c r="S209" s="115"/>
      <c r="V209">
        <v>0</v>
      </c>
      <c r="AI209" s="115">
        <v>323912</v>
      </c>
    </row>
    <row r="210" spans="1:36" x14ac:dyDescent="0.25">
      <c r="A210" s="115">
        <v>323923</v>
      </c>
      <c r="B210" s="115" t="s">
        <v>1081</v>
      </c>
      <c r="C210" s="115" t="s">
        <v>351</v>
      </c>
      <c r="D210" s="115" t="s">
        <v>231</v>
      </c>
      <c r="E210" s="115" t="s">
        <v>76</v>
      </c>
      <c r="F210" s="238">
        <v>33239</v>
      </c>
      <c r="G210" s="115" t="s">
        <v>18</v>
      </c>
      <c r="H210" s="115" t="s">
        <v>16</v>
      </c>
      <c r="I210" t="s">
        <v>199</v>
      </c>
      <c r="J210" s="115" t="s">
        <v>908</v>
      </c>
      <c r="L210" s="115" t="s">
        <v>18</v>
      </c>
      <c r="S210" s="115"/>
      <c r="V210" t="s">
        <v>2469</v>
      </c>
      <c r="AI210" s="115">
        <v>323923</v>
      </c>
    </row>
    <row r="211" spans="1:36" x14ac:dyDescent="0.25">
      <c r="A211" s="115">
        <v>324109</v>
      </c>
      <c r="B211" s="115" t="s">
        <v>1336</v>
      </c>
      <c r="C211" s="115" t="s">
        <v>686</v>
      </c>
      <c r="D211" s="115" t="s">
        <v>655</v>
      </c>
      <c r="E211" s="115" t="s">
        <v>77</v>
      </c>
      <c r="F211" s="238">
        <v>26323</v>
      </c>
      <c r="G211" s="115" t="s">
        <v>650</v>
      </c>
      <c r="H211" s="115" t="s">
        <v>16</v>
      </c>
      <c r="I211" t="s">
        <v>199</v>
      </c>
      <c r="J211" s="115" t="s">
        <v>908</v>
      </c>
      <c r="L211" s="115" t="s">
        <v>67</v>
      </c>
      <c r="S211" s="115"/>
      <c r="V211" t="s">
        <v>2468</v>
      </c>
      <c r="AH211" s="115" t="s">
        <v>2441</v>
      </c>
      <c r="AI211" s="115">
        <v>324109</v>
      </c>
      <c r="AJ211" s="115" t="s">
        <v>2441</v>
      </c>
    </row>
    <row r="212" spans="1:36" x14ac:dyDescent="0.25">
      <c r="A212" s="115">
        <v>324127</v>
      </c>
      <c r="B212" s="115" t="s">
        <v>1314</v>
      </c>
      <c r="C212" s="115" t="s">
        <v>463</v>
      </c>
      <c r="D212" s="115" t="s">
        <v>658</v>
      </c>
      <c r="E212" s="115" t="s">
        <v>77</v>
      </c>
      <c r="F212" s="238">
        <v>34967</v>
      </c>
      <c r="G212" s="115" t="s">
        <v>18</v>
      </c>
      <c r="H212" s="115" t="s">
        <v>16</v>
      </c>
      <c r="I212" t="s">
        <v>199</v>
      </c>
      <c r="J212" s="115" t="s">
        <v>908</v>
      </c>
      <c r="L212" s="115" t="s">
        <v>30</v>
      </c>
      <c r="S212" s="115"/>
      <c r="V212" t="s">
        <v>2467</v>
      </c>
      <c r="AH212" s="115" t="s">
        <v>2441</v>
      </c>
      <c r="AI212" s="115">
        <v>324127</v>
      </c>
      <c r="AJ212" s="115" t="s">
        <v>2441</v>
      </c>
    </row>
    <row r="213" spans="1:36" x14ac:dyDescent="0.25">
      <c r="A213" s="115">
        <v>324159</v>
      </c>
      <c r="B213" s="115" t="s">
        <v>962</v>
      </c>
      <c r="C213" s="115" t="s">
        <v>812</v>
      </c>
      <c r="D213" s="115" t="s">
        <v>963</v>
      </c>
      <c r="E213" s="115" t="s">
        <v>76</v>
      </c>
      <c r="F213" s="238">
        <v>33623</v>
      </c>
      <c r="G213" s="115" t="s">
        <v>47</v>
      </c>
      <c r="H213" s="115" t="s">
        <v>16</v>
      </c>
      <c r="I213" t="s">
        <v>199</v>
      </c>
      <c r="J213" s="115" t="s">
        <v>908</v>
      </c>
      <c r="L213" s="115" t="s">
        <v>47</v>
      </c>
      <c r="R213" s="115">
        <v>9414</v>
      </c>
      <c r="S213" s="115">
        <v>45722</v>
      </c>
      <c r="T213" s="115">
        <v>100000</v>
      </c>
      <c r="V213" t="s">
        <v>2467</v>
      </c>
      <c r="AI213" s="115">
        <v>324159</v>
      </c>
    </row>
    <row r="214" spans="1:36" x14ac:dyDescent="0.25">
      <c r="A214" s="115">
        <v>324199</v>
      </c>
      <c r="B214" s="115" t="s">
        <v>1913</v>
      </c>
      <c r="C214" s="115" t="s">
        <v>447</v>
      </c>
      <c r="D214" s="115" t="s">
        <v>392</v>
      </c>
      <c r="E214" s="115" t="s">
        <v>76</v>
      </c>
      <c r="F214" s="238">
        <v>34121</v>
      </c>
      <c r="G214" s="115" t="s">
        <v>47</v>
      </c>
      <c r="H214" s="115" t="s">
        <v>16</v>
      </c>
      <c r="I214" t="s">
        <v>199</v>
      </c>
      <c r="J214" s="115" t="s">
        <v>908</v>
      </c>
      <c r="L214" s="115" t="s">
        <v>30</v>
      </c>
      <c r="S214" s="115"/>
      <c r="V214">
        <v>0</v>
      </c>
      <c r="AI214" s="115">
        <v>324199</v>
      </c>
    </row>
    <row r="215" spans="1:36" x14ac:dyDescent="0.25">
      <c r="A215" s="115">
        <v>324255</v>
      </c>
      <c r="B215" s="115" t="s">
        <v>1466</v>
      </c>
      <c r="C215" s="115" t="s">
        <v>1134</v>
      </c>
      <c r="D215" s="115" t="s">
        <v>998</v>
      </c>
      <c r="E215" s="115" t="s">
        <v>76</v>
      </c>
      <c r="F215" s="238">
        <v>28209</v>
      </c>
      <c r="G215" s="115" t="s">
        <v>616</v>
      </c>
      <c r="H215" s="115" t="s">
        <v>16</v>
      </c>
      <c r="I215" t="s">
        <v>199</v>
      </c>
      <c r="J215" s="115" t="s">
        <v>908</v>
      </c>
      <c r="L215" s="115" t="s">
        <v>18</v>
      </c>
      <c r="S215" s="115"/>
      <c r="V215">
        <v>0</v>
      </c>
      <c r="AI215" s="115">
        <v>324255</v>
      </c>
    </row>
    <row r="216" spans="1:36" x14ac:dyDescent="0.25">
      <c r="A216" s="115">
        <v>324454</v>
      </c>
      <c r="B216" s="115" t="s">
        <v>1266</v>
      </c>
      <c r="C216" s="115" t="s">
        <v>1267</v>
      </c>
      <c r="D216" s="115" t="s">
        <v>985</v>
      </c>
      <c r="E216" s="115" t="s">
        <v>76</v>
      </c>
      <c r="F216" s="238">
        <v>29221</v>
      </c>
      <c r="G216" s="115" t="s">
        <v>18</v>
      </c>
      <c r="H216" s="115" t="s">
        <v>16</v>
      </c>
      <c r="I216" t="s">
        <v>199</v>
      </c>
      <c r="J216" s="115" t="s">
        <v>908</v>
      </c>
      <c r="L216" s="115" t="s">
        <v>18</v>
      </c>
      <c r="S216" s="115"/>
      <c r="V216" t="s">
        <v>2459</v>
      </c>
      <c r="AI216" s="115">
        <v>324454</v>
      </c>
      <c r="AJ216" s="115" t="s">
        <v>2441</v>
      </c>
    </row>
    <row r="217" spans="1:36" x14ac:dyDescent="0.25">
      <c r="A217" s="115">
        <v>324540</v>
      </c>
      <c r="B217" s="115" t="s">
        <v>725</v>
      </c>
      <c r="C217" s="115" t="s">
        <v>245</v>
      </c>
      <c r="D217" s="115" t="s">
        <v>1580</v>
      </c>
      <c r="E217" s="115" t="s">
        <v>76</v>
      </c>
      <c r="F217" s="238">
        <v>34335</v>
      </c>
      <c r="G217" s="115" t="s">
        <v>545</v>
      </c>
      <c r="H217" s="115" t="s">
        <v>16</v>
      </c>
      <c r="I217" t="s">
        <v>199</v>
      </c>
      <c r="J217" s="115" t="s">
        <v>15</v>
      </c>
      <c r="L217" s="115" t="s">
        <v>40</v>
      </c>
      <c r="S217" s="115"/>
      <c r="V217">
        <v>0</v>
      </c>
      <c r="AI217" s="115">
        <v>324540</v>
      </c>
    </row>
    <row r="218" spans="1:36" x14ac:dyDescent="0.25">
      <c r="A218" s="115">
        <v>324548</v>
      </c>
      <c r="B218" s="115" t="s">
        <v>938</v>
      </c>
      <c r="C218" s="115" t="s">
        <v>304</v>
      </c>
      <c r="D218" s="115" t="s">
        <v>291</v>
      </c>
      <c r="E218" s="115" t="s">
        <v>76</v>
      </c>
      <c r="F218" s="238">
        <v>34927</v>
      </c>
      <c r="G218" s="115" t="s">
        <v>939</v>
      </c>
      <c r="H218" s="115" t="s">
        <v>16</v>
      </c>
      <c r="I218" t="s">
        <v>199</v>
      </c>
      <c r="J218" s="115" t="s">
        <v>15</v>
      </c>
      <c r="L218" s="115" t="s">
        <v>30</v>
      </c>
      <c r="S218" s="115"/>
      <c r="V218" t="s">
        <v>2469</v>
      </c>
      <c r="AI218" s="115">
        <v>324548</v>
      </c>
    </row>
    <row r="219" spans="1:36" ht="18" x14ac:dyDescent="0.25">
      <c r="A219" s="236">
        <v>324587</v>
      </c>
      <c r="B219" s="236" t="s">
        <v>2574</v>
      </c>
      <c r="C219" s="236" t="s">
        <v>211</v>
      </c>
      <c r="D219" s="236" t="s">
        <v>919</v>
      </c>
      <c r="E219"/>
      <c r="F219" s="126"/>
      <c r="G219" s="237"/>
      <c r="H219"/>
      <c r="I219" t="s">
        <v>199</v>
      </c>
      <c r="J219" s="237"/>
      <c r="K219"/>
      <c r="L219"/>
      <c r="M219"/>
      <c r="N219"/>
      <c r="O219"/>
      <c r="P219"/>
      <c r="Q219"/>
      <c r="S219" s="115"/>
      <c r="U219"/>
      <c r="V219" t="s">
        <v>2467</v>
      </c>
      <c r="W219" s="237"/>
      <c r="X219"/>
      <c r="Y219"/>
      <c r="Z219"/>
      <c r="AA219"/>
      <c r="AB219"/>
      <c r="AC219"/>
      <c r="AD219"/>
      <c r="AE219"/>
      <c r="AF219"/>
      <c r="AG219"/>
      <c r="AI219" s="115">
        <v>324587</v>
      </c>
    </row>
    <row r="220" spans="1:36" x14ac:dyDescent="0.25">
      <c r="A220" s="115">
        <v>324707</v>
      </c>
      <c r="B220" s="115" t="s">
        <v>2046</v>
      </c>
      <c r="C220" s="115" t="s">
        <v>1398</v>
      </c>
      <c r="D220" s="115" t="s">
        <v>414</v>
      </c>
      <c r="E220" s="115" t="s">
        <v>77</v>
      </c>
      <c r="F220" s="238">
        <v>29393</v>
      </c>
      <c r="G220" s="115" t="s">
        <v>67</v>
      </c>
      <c r="H220" s="115" t="s">
        <v>16</v>
      </c>
      <c r="I220" t="s">
        <v>199</v>
      </c>
      <c r="J220" s="115" t="s">
        <v>908</v>
      </c>
      <c r="L220" s="115" t="s">
        <v>73</v>
      </c>
      <c r="S220" s="115"/>
      <c r="V220">
        <v>0</v>
      </c>
      <c r="AI220" s="115">
        <v>324707</v>
      </c>
    </row>
    <row r="221" spans="1:36" x14ac:dyDescent="0.25">
      <c r="A221" s="115">
        <v>324744</v>
      </c>
      <c r="B221" s="115" t="s">
        <v>2047</v>
      </c>
      <c r="C221" s="115" t="s">
        <v>240</v>
      </c>
      <c r="D221" s="115" t="s">
        <v>219</v>
      </c>
      <c r="E221" s="115" t="s">
        <v>76</v>
      </c>
      <c r="F221" s="238">
        <v>34362</v>
      </c>
      <c r="G221" s="115" t="s">
        <v>18</v>
      </c>
      <c r="H221" s="115" t="s">
        <v>16</v>
      </c>
      <c r="I221" t="s">
        <v>199</v>
      </c>
      <c r="J221" s="115" t="s">
        <v>908</v>
      </c>
      <c r="L221" s="115" t="s">
        <v>18</v>
      </c>
      <c r="S221" s="115"/>
      <c r="V221">
        <v>0</v>
      </c>
      <c r="AI221" s="115">
        <v>324744</v>
      </c>
    </row>
    <row r="222" spans="1:36" x14ac:dyDescent="0.25">
      <c r="A222" s="115">
        <v>324756</v>
      </c>
      <c r="B222" s="115" t="s">
        <v>1914</v>
      </c>
      <c r="C222" s="115" t="s">
        <v>226</v>
      </c>
      <c r="D222" s="115" t="s">
        <v>591</v>
      </c>
      <c r="E222" s="115" t="s">
        <v>76</v>
      </c>
      <c r="F222" s="238">
        <v>34235</v>
      </c>
      <c r="G222" s="115" t="s">
        <v>47</v>
      </c>
      <c r="H222" s="115" t="s">
        <v>16</v>
      </c>
      <c r="I222" t="s">
        <v>199</v>
      </c>
      <c r="J222" s="115" t="s">
        <v>908</v>
      </c>
      <c r="L222" s="115" t="s">
        <v>73</v>
      </c>
      <c r="S222" s="115"/>
      <c r="V222">
        <v>0</v>
      </c>
      <c r="AI222" s="115">
        <v>324756</v>
      </c>
    </row>
    <row r="223" spans="1:36" x14ac:dyDescent="0.25">
      <c r="A223" s="115">
        <v>324854</v>
      </c>
      <c r="B223" s="115" t="s">
        <v>1915</v>
      </c>
      <c r="C223" s="115" t="s">
        <v>226</v>
      </c>
      <c r="D223" s="115" t="s">
        <v>480</v>
      </c>
      <c r="E223" s="115" t="s">
        <v>77</v>
      </c>
      <c r="F223" s="238">
        <v>34010</v>
      </c>
      <c r="G223" s="115" t="s">
        <v>559</v>
      </c>
      <c r="H223" s="115" t="s">
        <v>16</v>
      </c>
      <c r="I223" t="s">
        <v>199</v>
      </c>
      <c r="J223" s="115" t="s">
        <v>908</v>
      </c>
      <c r="L223" s="115" t="s">
        <v>30</v>
      </c>
      <c r="S223" s="115"/>
      <c r="V223">
        <v>0</v>
      </c>
      <c r="AI223" s="115">
        <v>324854</v>
      </c>
    </row>
    <row r="224" spans="1:36" x14ac:dyDescent="0.25">
      <c r="A224" s="115">
        <v>324927</v>
      </c>
      <c r="B224" s="115" t="s">
        <v>1149</v>
      </c>
      <c r="C224" s="115" t="s">
        <v>1150</v>
      </c>
      <c r="D224" s="115" t="s">
        <v>625</v>
      </c>
      <c r="E224" s="115" t="s">
        <v>77</v>
      </c>
      <c r="F224" s="238">
        <v>35442</v>
      </c>
      <c r="G224" s="115" t="s">
        <v>18</v>
      </c>
      <c r="H224" s="115" t="s">
        <v>16</v>
      </c>
      <c r="I224" t="s">
        <v>199</v>
      </c>
      <c r="J224" s="115" t="s">
        <v>15</v>
      </c>
      <c r="L224" s="115" t="s">
        <v>18</v>
      </c>
      <c r="S224" s="115"/>
      <c r="V224" t="s">
        <v>2468</v>
      </c>
      <c r="AI224" s="115">
        <v>324927</v>
      </c>
    </row>
    <row r="225" spans="1:36" x14ac:dyDescent="0.25">
      <c r="A225" s="115">
        <v>324954</v>
      </c>
      <c r="B225" s="115" t="s">
        <v>1587</v>
      </c>
      <c r="C225" s="115" t="s">
        <v>458</v>
      </c>
      <c r="D225" s="115" t="s">
        <v>430</v>
      </c>
      <c r="E225" s="115" t="s">
        <v>77</v>
      </c>
      <c r="F225" s="238">
        <v>35431</v>
      </c>
      <c r="G225" s="115" t="s">
        <v>40</v>
      </c>
      <c r="H225" s="115" t="s">
        <v>16</v>
      </c>
      <c r="I225" t="s">
        <v>199</v>
      </c>
      <c r="J225" s="115" t="s">
        <v>908</v>
      </c>
      <c r="L225" s="115" t="s">
        <v>40</v>
      </c>
      <c r="S225" s="115"/>
      <c r="V225">
        <v>0</v>
      </c>
      <c r="AI225" s="115">
        <v>324954</v>
      </c>
    </row>
    <row r="226" spans="1:36" x14ac:dyDescent="0.25">
      <c r="A226" s="115">
        <v>325073</v>
      </c>
      <c r="B226" s="115" t="s">
        <v>1089</v>
      </c>
      <c r="C226" s="115" t="s">
        <v>750</v>
      </c>
      <c r="D226" s="115" t="s">
        <v>227</v>
      </c>
      <c r="E226" s="115" t="s">
        <v>76</v>
      </c>
      <c r="F226" s="238">
        <v>34700</v>
      </c>
      <c r="G226" s="115" t="s">
        <v>58</v>
      </c>
      <c r="H226" s="115" t="s">
        <v>16</v>
      </c>
      <c r="I226" t="s">
        <v>199</v>
      </c>
      <c r="J226" s="115" t="s">
        <v>908</v>
      </c>
      <c r="L226" s="115" t="s">
        <v>70</v>
      </c>
      <c r="S226" s="115"/>
      <c r="V226" t="s">
        <v>2519</v>
      </c>
      <c r="AI226" s="115">
        <v>325073</v>
      </c>
      <c r="AJ226" s="115" t="s">
        <v>2441</v>
      </c>
    </row>
    <row r="227" spans="1:36" x14ac:dyDescent="0.25">
      <c r="A227" s="115">
        <v>325311</v>
      </c>
      <c r="B227" s="115" t="s">
        <v>1306</v>
      </c>
      <c r="C227" s="115" t="s">
        <v>604</v>
      </c>
      <c r="D227" s="115" t="s">
        <v>329</v>
      </c>
      <c r="E227" s="115" t="s">
        <v>77</v>
      </c>
      <c r="F227" s="238">
        <v>35112</v>
      </c>
      <c r="G227" s="115" t="s">
        <v>18</v>
      </c>
      <c r="H227" s="115" t="s">
        <v>16</v>
      </c>
      <c r="I227" t="s">
        <v>199</v>
      </c>
      <c r="J227" s="115" t="s">
        <v>908</v>
      </c>
      <c r="L227" s="115" t="s">
        <v>30</v>
      </c>
      <c r="S227" s="115"/>
      <c r="V227" t="s">
        <v>2459</v>
      </c>
      <c r="AH227" s="115" t="s">
        <v>2441</v>
      </c>
      <c r="AI227" s="115">
        <v>325311</v>
      </c>
      <c r="AJ227" s="115" t="s">
        <v>2441</v>
      </c>
    </row>
    <row r="228" spans="1:36" x14ac:dyDescent="0.25">
      <c r="A228" s="115">
        <v>325312</v>
      </c>
      <c r="B228" s="115" t="s">
        <v>1878</v>
      </c>
      <c r="C228" s="115" t="s">
        <v>218</v>
      </c>
      <c r="D228" s="115" t="s">
        <v>213</v>
      </c>
      <c r="E228" s="115" t="s">
        <v>77</v>
      </c>
      <c r="F228" s="238">
        <v>33786</v>
      </c>
      <c r="G228" s="115" t="s">
        <v>545</v>
      </c>
      <c r="H228" s="115" t="s">
        <v>19</v>
      </c>
      <c r="I228" t="s">
        <v>199</v>
      </c>
      <c r="J228" s="115" t="s">
        <v>908</v>
      </c>
      <c r="L228" s="115" t="s">
        <v>18</v>
      </c>
      <c r="S228" s="115"/>
      <c r="V228">
        <v>0</v>
      </c>
      <c r="AH228" s="115" t="s">
        <v>2441</v>
      </c>
      <c r="AI228" s="115">
        <v>325312</v>
      </c>
      <c r="AJ228" s="115" t="s">
        <v>2441</v>
      </c>
    </row>
    <row r="229" spans="1:36" x14ac:dyDescent="0.25">
      <c r="A229" s="115">
        <v>325362</v>
      </c>
      <c r="B229" s="115" t="s">
        <v>1050</v>
      </c>
      <c r="C229" s="115" t="s">
        <v>613</v>
      </c>
      <c r="D229" s="115" t="s">
        <v>406</v>
      </c>
      <c r="E229" s="115" t="s">
        <v>76</v>
      </c>
      <c r="F229" s="238">
        <v>33495</v>
      </c>
      <c r="G229" s="115" t="s">
        <v>18</v>
      </c>
      <c r="H229" s="115" t="s">
        <v>16</v>
      </c>
      <c r="I229" t="s">
        <v>199</v>
      </c>
      <c r="J229" s="115" t="s">
        <v>908</v>
      </c>
      <c r="L229" s="115" t="s">
        <v>18</v>
      </c>
      <c r="S229" s="115"/>
      <c r="V229" t="s">
        <v>2467</v>
      </c>
      <c r="AI229" s="115">
        <v>325362</v>
      </c>
    </row>
    <row r="230" spans="1:36" x14ac:dyDescent="0.25">
      <c r="A230" s="115">
        <v>325391</v>
      </c>
      <c r="B230" s="115" t="s">
        <v>1307</v>
      </c>
      <c r="C230" s="115" t="s">
        <v>322</v>
      </c>
      <c r="D230" s="115" t="s">
        <v>784</v>
      </c>
      <c r="E230" s="115" t="s">
        <v>76</v>
      </c>
      <c r="F230" s="238">
        <v>34920</v>
      </c>
      <c r="G230" s="115" t="s">
        <v>383</v>
      </c>
      <c r="H230" s="115" t="s">
        <v>16</v>
      </c>
      <c r="I230" t="s">
        <v>199</v>
      </c>
      <c r="J230" s="115" t="s">
        <v>908</v>
      </c>
      <c r="L230" s="115" t="s">
        <v>30</v>
      </c>
      <c r="S230" s="115"/>
      <c r="V230" t="s">
        <v>2459</v>
      </c>
      <c r="AH230" s="115" t="s">
        <v>2441</v>
      </c>
      <c r="AI230" s="115">
        <v>325391</v>
      </c>
      <c r="AJ230" s="115" t="s">
        <v>2441</v>
      </c>
    </row>
    <row r="231" spans="1:36" x14ac:dyDescent="0.25">
      <c r="A231" s="115">
        <v>325516</v>
      </c>
      <c r="B231" s="115" t="s">
        <v>2048</v>
      </c>
      <c r="C231" s="115" t="s">
        <v>525</v>
      </c>
      <c r="D231" s="115" t="s">
        <v>247</v>
      </c>
      <c r="E231" s="115" t="s">
        <v>76</v>
      </c>
      <c r="F231" s="238">
        <v>34243</v>
      </c>
      <c r="G231" s="115" t="s">
        <v>18</v>
      </c>
      <c r="H231" s="115" t="s">
        <v>16</v>
      </c>
      <c r="I231" t="s">
        <v>199</v>
      </c>
      <c r="J231" s="115" t="s">
        <v>908</v>
      </c>
      <c r="L231" s="115" t="s">
        <v>18</v>
      </c>
      <c r="S231" s="115"/>
      <c r="V231">
        <v>0</v>
      </c>
      <c r="AH231" s="115" t="s">
        <v>2441</v>
      </c>
      <c r="AI231" s="115">
        <v>325516</v>
      </c>
      <c r="AJ231" s="115" t="s">
        <v>2441</v>
      </c>
    </row>
    <row r="232" spans="1:36" x14ac:dyDescent="0.25">
      <c r="A232" s="115">
        <v>325525</v>
      </c>
      <c r="B232" s="115" t="s">
        <v>2291</v>
      </c>
      <c r="C232" s="115" t="s">
        <v>208</v>
      </c>
      <c r="D232" s="115" t="s">
        <v>345</v>
      </c>
      <c r="E232" s="115" t="s">
        <v>76</v>
      </c>
      <c r="F232" s="238">
        <v>34431</v>
      </c>
      <c r="G232" s="115" t="s">
        <v>312</v>
      </c>
      <c r="H232" s="115" t="s">
        <v>16</v>
      </c>
      <c r="I232" t="s">
        <v>199</v>
      </c>
      <c r="J232" s="115" t="s">
        <v>908</v>
      </c>
      <c r="L232" s="115" t="s">
        <v>30</v>
      </c>
      <c r="S232" s="115"/>
      <c r="V232">
        <v>0</v>
      </c>
      <c r="AI232" s="115">
        <v>325525</v>
      </c>
    </row>
    <row r="233" spans="1:36" x14ac:dyDescent="0.25">
      <c r="A233" s="115">
        <v>325617</v>
      </c>
      <c r="B233" s="115" t="s">
        <v>2050</v>
      </c>
      <c r="C233" s="115" t="s">
        <v>311</v>
      </c>
      <c r="D233" s="115" t="s">
        <v>2051</v>
      </c>
      <c r="E233" s="115" t="s">
        <v>76</v>
      </c>
      <c r="F233" s="238">
        <v>35431</v>
      </c>
      <c r="G233" s="115" t="s">
        <v>2052</v>
      </c>
      <c r="H233" s="115" t="s">
        <v>16</v>
      </c>
      <c r="I233" t="s">
        <v>199</v>
      </c>
      <c r="J233" s="115" t="s">
        <v>908</v>
      </c>
      <c r="L233" s="115" t="s">
        <v>18</v>
      </c>
      <c r="S233" s="115"/>
      <c r="V233" t="s">
        <v>2519</v>
      </c>
      <c r="AG233" s="115" t="s">
        <v>2441</v>
      </c>
      <c r="AH233" s="115" t="s">
        <v>2441</v>
      </c>
      <c r="AI233" s="115">
        <v>325617</v>
      </c>
      <c r="AJ233" s="115" t="s">
        <v>2441</v>
      </c>
    </row>
    <row r="234" spans="1:36" x14ac:dyDescent="0.25">
      <c r="A234" s="115">
        <v>325628</v>
      </c>
      <c r="B234" s="115" t="s">
        <v>1609</v>
      </c>
      <c r="C234" s="115" t="s">
        <v>275</v>
      </c>
      <c r="D234" s="115" t="s">
        <v>1610</v>
      </c>
      <c r="E234" s="115" t="s">
        <v>76</v>
      </c>
      <c r="F234" s="238">
        <v>28491</v>
      </c>
      <c r="G234" s="115" t="s">
        <v>566</v>
      </c>
      <c r="H234" s="115" t="s">
        <v>16</v>
      </c>
      <c r="I234" t="s">
        <v>199</v>
      </c>
      <c r="S234" s="115"/>
      <c r="V234" t="s">
        <v>2519</v>
      </c>
      <c r="AI234" s="115">
        <v>325628</v>
      </c>
    </row>
    <row r="235" spans="1:36" x14ac:dyDescent="0.25">
      <c r="A235" s="115">
        <v>325652</v>
      </c>
      <c r="B235" s="115" t="s">
        <v>1693</v>
      </c>
      <c r="C235" s="115" t="s">
        <v>260</v>
      </c>
      <c r="D235" s="115" t="s">
        <v>1093</v>
      </c>
      <c r="E235" s="115" t="s">
        <v>76</v>
      </c>
      <c r="F235" s="238">
        <v>31726</v>
      </c>
      <c r="G235" s="115" t="s">
        <v>47</v>
      </c>
      <c r="H235" s="115" t="s">
        <v>16</v>
      </c>
      <c r="I235" t="s">
        <v>199</v>
      </c>
      <c r="J235" s="115" t="s">
        <v>908</v>
      </c>
      <c r="L235" s="115" t="s">
        <v>47</v>
      </c>
      <c r="S235" s="115"/>
      <c r="V235">
        <v>0</v>
      </c>
      <c r="AI235" s="115">
        <v>325652</v>
      </c>
    </row>
    <row r="236" spans="1:36" x14ac:dyDescent="0.25">
      <c r="A236" s="115">
        <v>325680</v>
      </c>
      <c r="B236" s="115" t="s">
        <v>1570</v>
      </c>
      <c r="C236" s="115" t="s">
        <v>451</v>
      </c>
      <c r="D236" s="115" t="s">
        <v>397</v>
      </c>
      <c r="E236" s="115" t="s">
        <v>77</v>
      </c>
      <c r="F236" s="238">
        <v>33162</v>
      </c>
      <c r="G236" s="115" t="s">
        <v>210</v>
      </c>
      <c r="H236" s="115" t="s">
        <v>16</v>
      </c>
      <c r="I236" t="s">
        <v>199</v>
      </c>
      <c r="J236" s="115" t="s">
        <v>908</v>
      </c>
      <c r="L236" s="115" t="s">
        <v>30</v>
      </c>
      <c r="S236" s="115"/>
      <c r="V236">
        <v>0</v>
      </c>
      <c r="AI236" s="115">
        <v>325680</v>
      </c>
    </row>
    <row r="237" spans="1:36" x14ac:dyDescent="0.25">
      <c r="A237" s="115">
        <v>325722</v>
      </c>
      <c r="B237" s="115" t="s">
        <v>2292</v>
      </c>
      <c r="C237" s="115" t="s">
        <v>2293</v>
      </c>
      <c r="D237" s="115" t="s">
        <v>2294</v>
      </c>
      <c r="E237" s="115" t="s">
        <v>76</v>
      </c>
      <c r="F237" s="238">
        <v>26454</v>
      </c>
      <c r="G237" s="115" t="s">
        <v>964</v>
      </c>
      <c r="H237" s="115" t="s">
        <v>19</v>
      </c>
      <c r="I237" t="s">
        <v>199</v>
      </c>
      <c r="J237" s="115" t="s">
        <v>908</v>
      </c>
      <c r="L237" s="115" t="s">
        <v>1129</v>
      </c>
      <c r="S237" s="115"/>
      <c r="V237">
        <v>0</v>
      </c>
      <c r="AI237" s="115">
        <v>325722</v>
      </c>
    </row>
    <row r="238" spans="1:36" x14ac:dyDescent="0.25">
      <c r="A238" s="115">
        <v>325878</v>
      </c>
      <c r="B238" s="115" t="s">
        <v>1191</v>
      </c>
      <c r="C238" s="115" t="s">
        <v>742</v>
      </c>
      <c r="D238" s="115" t="s">
        <v>660</v>
      </c>
      <c r="E238" s="115" t="s">
        <v>76</v>
      </c>
      <c r="F238" s="238">
        <v>32143</v>
      </c>
      <c r="G238" s="115" t="s">
        <v>67</v>
      </c>
      <c r="H238" s="115" t="s">
        <v>16</v>
      </c>
      <c r="I238" t="s">
        <v>199</v>
      </c>
      <c r="J238" s="115" t="s">
        <v>908</v>
      </c>
      <c r="L238" s="115" t="s">
        <v>73</v>
      </c>
      <c r="S238" s="115"/>
      <c r="V238" t="s">
        <v>2469</v>
      </c>
      <c r="AI238" s="115">
        <v>325878</v>
      </c>
    </row>
    <row r="239" spans="1:36" x14ac:dyDescent="0.25">
      <c r="A239" s="115">
        <v>325887</v>
      </c>
      <c r="B239" s="115" t="s">
        <v>2053</v>
      </c>
      <c r="C239" s="115" t="s">
        <v>544</v>
      </c>
      <c r="D239" s="115" t="s">
        <v>357</v>
      </c>
      <c r="E239" s="115" t="s">
        <v>76</v>
      </c>
      <c r="F239" s="238">
        <v>34150</v>
      </c>
      <c r="G239" s="115" t="s">
        <v>502</v>
      </c>
      <c r="H239" s="115" t="s">
        <v>16</v>
      </c>
      <c r="I239" t="s">
        <v>199</v>
      </c>
      <c r="J239" s="115" t="s">
        <v>908</v>
      </c>
      <c r="L239" s="115" t="s">
        <v>73</v>
      </c>
      <c r="S239" s="115"/>
      <c r="V239">
        <v>0</v>
      </c>
      <c r="AI239" s="115">
        <v>325887</v>
      </c>
    </row>
    <row r="240" spans="1:36" x14ac:dyDescent="0.25">
      <c r="A240" s="115">
        <v>325969</v>
      </c>
      <c r="B240" s="115" t="s">
        <v>2054</v>
      </c>
      <c r="C240" s="115" t="s">
        <v>245</v>
      </c>
      <c r="D240" s="115" t="s">
        <v>2055</v>
      </c>
      <c r="E240" s="115" t="s">
        <v>76</v>
      </c>
      <c r="F240" s="238">
        <v>33239</v>
      </c>
      <c r="G240" s="115" t="s">
        <v>434</v>
      </c>
      <c r="H240" s="115" t="s">
        <v>16</v>
      </c>
      <c r="I240" t="s">
        <v>199</v>
      </c>
      <c r="J240" s="115" t="s">
        <v>908</v>
      </c>
      <c r="L240" s="115" t="s">
        <v>18</v>
      </c>
      <c r="S240" s="115"/>
      <c r="V240">
        <v>0</v>
      </c>
      <c r="AI240" s="115">
        <v>325969</v>
      </c>
    </row>
    <row r="241" spans="1:36" x14ac:dyDescent="0.25">
      <c r="A241" s="115">
        <v>325989</v>
      </c>
      <c r="B241" s="115" t="s">
        <v>1273</v>
      </c>
      <c r="C241" s="115" t="s">
        <v>670</v>
      </c>
      <c r="D241" s="115" t="s">
        <v>1031</v>
      </c>
      <c r="E241" s="115" t="s">
        <v>76</v>
      </c>
      <c r="F241" s="238">
        <v>28537</v>
      </c>
      <c r="G241" s="115" t="s">
        <v>18</v>
      </c>
      <c r="H241" s="115" t="s">
        <v>16</v>
      </c>
      <c r="I241" t="s">
        <v>199</v>
      </c>
      <c r="J241" s="115" t="s">
        <v>908</v>
      </c>
      <c r="L241" s="115" t="s">
        <v>18</v>
      </c>
      <c r="S241" s="115"/>
      <c r="V241" t="s">
        <v>2467</v>
      </c>
      <c r="AI241" s="115">
        <v>325989</v>
      </c>
    </row>
    <row r="242" spans="1:36" x14ac:dyDescent="0.25">
      <c r="A242" s="115">
        <v>326037</v>
      </c>
      <c r="B242" s="115" t="s">
        <v>1513</v>
      </c>
      <c r="C242" s="115" t="s">
        <v>437</v>
      </c>
      <c r="D242" s="115" t="s">
        <v>403</v>
      </c>
      <c r="E242" s="115" t="s">
        <v>76</v>
      </c>
      <c r="F242" s="238">
        <v>28983</v>
      </c>
      <c r="G242" s="115" t="s">
        <v>929</v>
      </c>
      <c r="H242" s="115" t="s">
        <v>19</v>
      </c>
      <c r="I242" t="s">
        <v>199</v>
      </c>
      <c r="J242" s="115" t="s">
        <v>15</v>
      </c>
      <c r="L242" s="115" t="s">
        <v>73</v>
      </c>
      <c r="S242" s="115"/>
      <c r="V242">
        <v>0</v>
      </c>
      <c r="AI242" s="115">
        <v>326037</v>
      </c>
    </row>
    <row r="243" spans="1:36" x14ac:dyDescent="0.25">
      <c r="A243" s="115">
        <v>326077</v>
      </c>
      <c r="B243" s="115" t="s">
        <v>2056</v>
      </c>
      <c r="C243" s="115" t="s">
        <v>253</v>
      </c>
      <c r="D243" s="115" t="s">
        <v>229</v>
      </c>
      <c r="E243" s="115" t="s">
        <v>76</v>
      </c>
      <c r="F243" s="238">
        <v>34730</v>
      </c>
      <c r="G243" s="115" t="s">
        <v>601</v>
      </c>
      <c r="H243" s="115" t="s">
        <v>16</v>
      </c>
      <c r="I243" t="s">
        <v>199</v>
      </c>
      <c r="J243" s="115" t="s">
        <v>908</v>
      </c>
      <c r="L243" s="115" t="s">
        <v>67</v>
      </c>
      <c r="S243" s="115"/>
      <c r="V243">
        <v>0</v>
      </c>
      <c r="AI243" s="115">
        <v>326077</v>
      </c>
    </row>
    <row r="244" spans="1:36" x14ac:dyDescent="0.25">
      <c r="A244" s="115">
        <v>326115</v>
      </c>
      <c r="B244" s="115" t="s">
        <v>1151</v>
      </c>
      <c r="C244" s="115" t="s">
        <v>552</v>
      </c>
      <c r="D244" s="115" t="s">
        <v>1098</v>
      </c>
      <c r="E244" s="115" t="s">
        <v>77</v>
      </c>
      <c r="F244" s="238">
        <v>21687</v>
      </c>
      <c r="G244" s="115" t="s">
        <v>18</v>
      </c>
      <c r="H244" s="115" t="s">
        <v>16</v>
      </c>
      <c r="I244" t="s">
        <v>199</v>
      </c>
      <c r="J244" s="115" t="s">
        <v>908</v>
      </c>
      <c r="L244" s="115" t="s">
        <v>18</v>
      </c>
      <c r="S244" s="115"/>
      <c r="V244" t="s">
        <v>2468</v>
      </c>
      <c r="AI244" s="115">
        <v>326115</v>
      </c>
    </row>
    <row r="245" spans="1:36" x14ac:dyDescent="0.25">
      <c r="A245" s="115">
        <v>326138</v>
      </c>
      <c r="B245" s="115" t="s">
        <v>2057</v>
      </c>
      <c r="C245" s="115" t="s">
        <v>304</v>
      </c>
      <c r="D245" s="115" t="s">
        <v>1003</v>
      </c>
      <c r="E245" s="115" t="s">
        <v>76</v>
      </c>
      <c r="F245" s="238">
        <v>28950</v>
      </c>
      <c r="G245" s="115" t="s">
        <v>1009</v>
      </c>
      <c r="H245" s="115" t="s">
        <v>16</v>
      </c>
      <c r="I245" t="s">
        <v>199</v>
      </c>
      <c r="J245" s="115" t="s">
        <v>908</v>
      </c>
      <c r="L245" s="115" t="s">
        <v>40</v>
      </c>
      <c r="S245" s="115"/>
      <c r="V245">
        <v>0</v>
      </c>
      <c r="AI245" s="115">
        <v>326138</v>
      </c>
    </row>
    <row r="246" spans="1:36" x14ac:dyDescent="0.25">
      <c r="A246" s="115">
        <v>326197</v>
      </c>
      <c r="B246" s="115" t="s">
        <v>2058</v>
      </c>
      <c r="C246" s="115" t="s">
        <v>226</v>
      </c>
      <c r="D246" s="115" t="s">
        <v>2059</v>
      </c>
      <c r="E246" s="115" t="s">
        <v>77</v>
      </c>
      <c r="F246" s="238">
        <v>34912</v>
      </c>
      <c r="G246" s="115" t="s">
        <v>37</v>
      </c>
      <c r="H246" s="115" t="s">
        <v>16</v>
      </c>
      <c r="I246" t="s">
        <v>199</v>
      </c>
      <c r="S246" s="115"/>
      <c r="V246">
        <v>0</v>
      </c>
      <c r="AH246" s="115" t="s">
        <v>2441</v>
      </c>
      <c r="AI246" s="115">
        <v>326197</v>
      </c>
      <c r="AJ246" s="115" t="s">
        <v>2441</v>
      </c>
    </row>
    <row r="247" spans="1:36" x14ac:dyDescent="0.25">
      <c r="A247" s="115">
        <v>326207</v>
      </c>
      <c r="B247" s="115" t="s">
        <v>1757</v>
      </c>
      <c r="C247" s="115" t="s">
        <v>466</v>
      </c>
      <c r="D247" s="115" t="s">
        <v>277</v>
      </c>
      <c r="E247" s="115" t="s">
        <v>76</v>
      </c>
      <c r="F247" s="238">
        <v>35065</v>
      </c>
      <c r="G247" s="115" t="s">
        <v>27</v>
      </c>
      <c r="H247" s="115" t="s">
        <v>16</v>
      </c>
      <c r="I247" t="s">
        <v>199</v>
      </c>
      <c r="J247" s="115" t="s">
        <v>908</v>
      </c>
      <c r="L247" s="115" t="s">
        <v>18</v>
      </c>
      <c r="S247" s="115"/>
      <c r="V247">
        <v>0</v>
      </c>
      <c r="AI247" s="115">
        <v>326207</v>
      </c>
    </row>
    <row r="248" spans="1:36" x14ac:dyDescent="0.25">
      <c r="A248" s="115">
        <v>326237</v>
      </c>
      <c r="B248" s="115" t="s">
        <v>1126</v>
      </c>
      <c r="C248" s="115" t="s">
        <v>218</v>
      </c>
      <c r="D248" s="115" t="s">
        <v>268</v>
      </c>
      <c r="E248" s="115" t="s">
        <v>77</v>
      </c>
      <c r="F248" s="238">
        <v>31787</v>
      </c>
      <c r="G248" s="115" t="s">
        <v>1127</v>
      </c>
      <c r="H248" s="115" t="s">
        <v>16</v>
      </c>
      <c r="I248" t="s">
        <v>199</v>
      </c>
      <c r="J248" s="115" t="s">
        <v>908</v>
      </c>
      <c r="L248" s="115" t="s">
        <v>30</v>
      </c>
      <c r="S248" s="115"/>
      <c r="V248" t="s">
        <v>2469</v>
      </c>
      <c r="AI248" s="115">
        <v>326237</v>
      </c>
    </row>
    <row r="249" spans="1:36" x14ac:dyDescent="0.25">
      <c r="A249" s="115">
        <v>326306</v>
      </c>
      <c r="B249" s="115" t="s">
        <v>2060</v>
      </c>
      <c r="C249" s="115" t="s">
        <v>529</v>
      </c>
      <c r="D249" s="115" t="s">
        <v>2061</v>
      </c>
      <c r="E249" s="115" t="s">
        <v>77</v>
      </c>
      <c r="F249" s="238">
        <v>34140</v>
      </c>
      <c r="G249" s="115" t="s">
        <v>18</v>
      </c>
      <c r="H249" s="115" t="s">
        <v>16</v>
      </c>
      <c r="I249" t="s">
        <v>199</v>
      </c>
      <c r="J249" s="115" t="s">
        <v>908</v>
      </c>
      <c r="L249" s="115" t="s">
        <v>18</v>
      </c>
      <c r="S249" s="115"/>
      <c r="V249">
        <v>0</v>
      </c>
      <c r="AH249" s="115" t="s">
        <v>2441</v>
      </c>
      <c r="AI249" s="115">
        <v>326306</v>
      </c>
      <c r="AJ249" s="115" t="s">
        <v>2441</v>
      </c>
    </row>
    <row r="250" spans="1:36" x14ac:dyDescent="0.25">
      <c r="A250" s="115">
        <v>326311</v>
      </c>
      <c r="B250" s="115" t="s">
        <v>581</v>
      </c>
      <c r="C250" s="115" t="s">
        <v>354</v>
      </c>
      <c r="D250" s="115" t="s">
        <v>339</v>
      </c>
      <c r="E250" s="115" t="s">
        <v>76</v>
      </c>
      <c r="F250" s="238">
        <v>30682</v>
      </c>
      <c r="G250" s="115" t="s">
        <v>1061</v>
      </c>
      <c r="H250" s="115" t="s">
        <v>16</v>
      </c>
      <c r="I250" t="s">
        <v>199</v>
      </c>
      <c r="J250" s="115" t="s">
        <v>908</v>
      </c>
      <c r="L250" s="115" t="s">
        <v>18</v>
      </c>
      <c r="S250" s="115"/>
      <c r="V250">
        <v>0</v>
      </c>
      <c r="AI250" s="115">
        <v>326311</v>
      </c>
    </row>
    <row r="251" spans="1:36" x14ac:dyDescent="0.25">
      <c r="A251" s="115">
        <v>326331</v>
      </c>
      <c r="B251" s="115" t="s">
        <v>1197</v>
      </c>
      <c r="C251" s="115" t="s">
        <v>1198</v>
      </c>
      <c r="D251" s="115" t="s">
        <v>380</v>
      </c>
      <c r="E251" s="115" t="s">
        <v>77</v>
      </c>
      <c r="F251" s="238">
        <v>33979</v>
      </c>
      <c r="G251" s="115" t="s">
        <v>18</v>
      </c>
      <c r="H251" s="115" t="s">
        <v>16</v>
      </c>
      <c r="I251" t="s">
        <v>199</v>
      </c>
      <c r="J251" s="115" t="s">
        <v>908</v>
      </c>
      <c r="L251" s="115" t="s">
        <v>18</v>
      </c>
      <c r="S251" s="115"/>
      <c r="V251" t="s">
        <v>2459</v>
      </c>
      <c r="AI251" s="115">
        <v>326331</v>
      </c>
    </row>
    <row r="252" spans="1:36" x14ac:dyDescent="0.25">
      <c r="A252" s="115">
        <v>326344</v>
      </c>
      <c r="B252" s="115" t="s">
        <v>1797</v>
      </c>
      <c r="C252" s="115" t="s">
        <v>245</v>
      </c>
      <c r="D252" s="115" t="s">
        <v>257</v>
      </c>
      <c r="E252" s="115" t="s">
        <v>77</v>
      </c>
      <c r="F252" s="238">
        <v>31046</v>
      </c>
      <c r="G252" s="115" t="s">
        <v>1798</v>
      </c>
      <c r="H252" s="115" t="s">
        <v>16</v>
      </c>
      <c r="I252" t="s">
        <v>199</v>
      </c>
      <c r="J252" s="115" t="s">
        <v>908</v>
      </c>
      <c r="L252" s="115" t="s">
        <v>47</v>
      </c>
      <c r="S252" s="115"/>
      <c r="V252">
        <v>0</v>
      </c>
      <c r="AI252" s="115">
        <v>326344</v>
      </c>
    </row>
    <row r="253" spans="1:36" x14ac:dyDescent="0.25">
      <c r="A253" s="115">
        <v>326360</v>
      </c>
      <c r="B253" s="115" t="s">
        <v>1110</v>
      </c>
      <c r="C253" s="115" t="s">
        <v>423</v>
      </c>
      <c r="D253" s="115" t="s">
        <v>536</v>
      </c>
      <c r="E253" s="115" t="s">
        <v>76</v>
      </c>
      <c r="F253" s="238">
        <v>35112</v>
      </c>
      <c r="G253" s="115" t="s">
        <v>18</v>
      </c>
      <c r="H253" s="115" t="s">
        <v>19</v>
      </c>
      <c r="I253" t="s">
        <v>199</v>
      </c>
      <c r="J253" s="115" t="s">
        <v>908</v>
      </c>
      <c r="L253" s="115" t="s">
        <v>18</v>
      </c>
      <c r="S253" s="115"/>
      <c r="V253" t="s">
        <v>2466</v>
      </c>
      <c r="AI253" s="115">
        <v>326360</v>
      </c>
    </row>
    <row r="254" spans="1:36" x14ac:dyDescent="0.25">
      <c r="A254" s="115">
        <v>326361</v>
      </c>
      <c r="B254" s="115" t="s">
        <v>1192</v>
      </c>
      <c r="C254" s="115" t="s">
        <v>1193</v>
      </c>
      <c r="D254" s="115" t="s">
        <v>259</v>
      </c>
      <c r="E254" s="115" t="s">
        <v>76</v>
      </c>
      <c r="F254" s="238">
        <v>27151</v>
      </c>
      <c r="G254" s="115" t="s">
        <v>18</v>
      </c>
      <c r="H254" s="115" t="s">
        <v>16</v>
      </c>
      <c r="I254" t="s">
        <v>199</v>
      </c>
      <c r="S254" s="115"/>
      <c r="V254" t="s">
        <v>2469</v>
      </c>
      <c r="AI254" s="115">
        <v>326361</v>
      </c>
    </row>
    <row r="255" spans="1:36" x14ac:dyDescent="0.25">
      <c r="A255" s="115">
        <v>326380</v>
      </c>
      <c r="B255" s="115" t="s">
        <v>2062</v>
      </c>
      <c r="C255" s="115" t="s">
        <v>253</v>
      </c>
      <c r="D255" s="115" t="s">
        <v>264</v>
      </c>
      <c r="E255" s="115" t="s">
        <v>77</v>
      </c>
      <c r="F255" s="238">
        <v>34335</v>
      </c>
      <c r="G255" s="115" t="s">
        <v>210</v>
      </c>
      <c r="H255" s="115" t="s">
        <v>16</v>
      </c>
      <c r="I255" t="s">
        <v>199</v>
      </c>
      <c r="J255" s="115" t="s">
        <v>908</v>
      </c>
      <c r="L255" s="115" t="s">
        <v>18</v>
      </c>
      <c r="S255" s="115"/>
      <c r="V255">
        <v>0</v>
      </c>
      <c r="AI255" s="115">
        <v>326380</v>
      </c>
    </row>
    <row r="256" spans="1:36" x14ac:dyDescent="0.25">
      <c r="A256" s="115">
        <v>326434</v>
      </c>
      <c r="B256" s="115" t="s">
        <v>1916</v>
      </c>
      <c r="C256" s="115" t="s">
        <v>215</v>
      </c>
      <c r="D256" s="115" t="s">
        <v>209</v>
      </c>
      <c r="E256" s="115" t="s">
        <v>76</v>
      </c>
      <c r="F256" s="238">
        <v>34613</v>
      </c>
      <c r="G256" s="115" t="s">
        <v>18</v>
      </c>
      <c r="H256" s="115" t="s">
        <v>16</v>
      </c>
      <c r="I256" t="s">
        <v>199</v>
      </c>
      <c r="J256" s="115" t="s">
        <v>908</v>
      </c>
      <c r="L256" s="115" t="s">
        <v>18</v>
      </c>
      <c r="S256" s="115"/>
      <c r="V256">
        <v>0</v>
      </c>
      <c r="AI256" s="115">
        <v>326434</v>
      </c>
    </row>
    <row r="257" spans="1:36" x14ac:dyDescent="0.25">
      <c r="A257" s="115">
        <v>326437</v>
      </c>
      <c r="B257" s="115" t="s">
        <v>1476</v>
      </c>
      <c r="C257" s="115" t="s">
        <v>513</v>
      </c>
      <c r="D257" s="115" t="s">
        <v>221</v>
      </c>
      <c r="E257" s="115" t="s">
        <v>77</v>
      </c>
      <c r="F257" s="238">
        <v>31177</v>
      </c>
      <c r="G257" s="115" t="s">
        <v>18</v>
      </c>
      <c r="H257" s="115" t="s">
        <v>16</v>
      </c>
      <c r="I257" t="s">
        <v>199</v>
      </c>
      <c r="J257" s="115" t="s">
        <v>908</v>
      </c>
      <c r="L257" s="115" t="s">
        <v>30</v>
      </c>
      <c r="S257" s="115"/>
      <c r="V257">
        <v>0</v>
      </c>
      <c r="AI257" s="115">
        <v>326437</v>
      </c>
    </row>
    <row r="258" spans="1:36" x14ac:dyDescent="0.25">
      <c r="A258" s="115">
        <v>326449</v>
      </c>
      <c r="B258" s="115" t="s">
        <v>635</v>
      </c>
      <c r="C258" s="115" t="s">
        <v>481</v>
      </c>
      <c r="D258" s="115" t="s">
        <v>562</v>
      </c>
      <c r="E258" s="115" t="s">
        <v>77</v>
      </c>
      <c r="F258" s="238">
        <v>33983</v>
      </c>
      <c r="G258" s="115" t="s">
        <v>2063</v>
      </c>
      <c r="H258" s="115" t="s">
        <v>16</v>
      </c>
      <c r="I258" t="s">
        <v>199</v>
      </c>
      <c r="J258" s="115" t="s">
        <v>908</v>
      </c>
      <c r="L258" s="115" t="s">
        <v>30</v>
      </c>
      <c r="S258" s="115"/>
      <c r="V258">
        <v>0</v>
      </c>
      <c r="AI258" s="115">
        <v>326449</v>
      </c>
    </row>
    <row r="259" spans="1:36" x14ac:dyDescent="0.25">
      <c r="A259" s="115">
        <v>326545</v>
      </c>
      <c r="B259" s="115" t="s">
        <v>1819</v>
      </c>
      <c r="C259" s="115" t="s">
        <v>552</v>
      </c>
      <c r="D259" s="115" t="s">
        <v>1002</v>
      </c>
      <c r="E259" s="115" t="s">
        <v>76</v>
      </c>
      <c r="F259" s="238">
        <v>32983</v>
      </c>
      <c r="G259" s="115" t="s">
        <v>40</v>
      </c>
      <c r="H259" s="115" t="s">
        <v>16</v>
      </c>
      <c r="I259" t="s">
        <v>199</v>
      </c>
      <c r="J259" s="115" t="s">
        <v>908</v>
      </c>
      <c r="L259" s="115" t="s">
        <v>67</v>
      </c>
      <c r="S259" s="115"/>
      <c r="V259">
        <v>0</v>
      </c>
      <c r="AI259" s="115">
        <v>326545</v>
      </c>
    </row>
    <row r="260" spans="1:36" x14ac:dyDescent="0.25">
      <c r="A260" s="115">
        <v>326546</v>
      </c>
      <c r="B260" s="115" t="s">
        <v>2295</v>
      </c>
      <c r="C260" s="115" t="s">
        <v>694</v>
      </c>
      <c r="D260" s="115" t="s">
        <v>259</v>
      </c>
      <c r="E260" s="115" t="s">
        <v>77</v>
      </c>
      <c r="F260" s="238">
        <v>34701</v>
      </c>
      <c r="G260" s="115" t="s">
        <v>210</v>
      </c>
      <c r="H260" s="115" t="s">
        <v>16</v>
      </c>
      <c r="I260" t="s">
        <v>199</v>
      </c>
      <c r="J260" s="115" t="s">
        <v>908</v>
      </c>
      <c r="L260" s="115" t="s">
        <v>18</v>
      </c>
      <c r="S260" s="115"/>
      <c r="V260">
        <v>0</v>
      </c>
      <c r="AI260" s="115">
        <v>326546</v>
      </c>
    </row>
    <row r="261" spans="1:36" x14ac:dyDescent="0.25">
      <c r="A261" s="115">
        <v>326556</v>
      </c>
      <c r="B261" s="115" t="s">
        <v>1879</v>
      </c>
      <c r="C261" s="115" t="s">
        <v>617</v>
      </c>
      <c r="D261" s="115" t="s">
        <v>256</v>
      </c>
      <c r="E261" s="115" t="s">
        <v>76</v>
      </c>
      <c r="F261" s="238">
        <v>31413</v>
      </c>
      <c r="G261" s="115" t="s">
        <v>18</v>
      </c>
      <c r="H261" s="115" t="s">
        <v>16</v>
      </c>
      <c r="I261" t="s">
        <v>199</v>
      </c>
      <c r="J261" s="115" t="s">
        <v>908</v>
      </c>
      <c r="L261" s="115" t="s">
        <v>18</v>
      </c>
      <c r="S261" s="115"/>
      <c r="V261">
        <v>0</v>
      </c>
      <c r="AI261" s="115">
        <v>326556</v>
      </c>
    </row>
    <row r="262" spans="1:36" x14ac:dyDescent="0.25">
      <c r="A262" s="115">
        <v>326569</v>
      </c>
      <c r="B262" s="115" t="s">
        <v>1630</v>
      </c>
      <c r="C262" s="115" t="s">
        <v>266</v>
      </c>
      <c r="D262" s="115" t="s">
        <v>256</v>
      </c>
      <c r="E262" s="115" t="s">
        <v>77</v>
      </c>
      <c r="F262" s="238">
        <v>35333</v>
      </c>
      <c r="G262" s="115" t="s">
        <v>415</v>
      </c>
      <c r="H262" s="115" t="s">
        <v>16</v>
      </c>
      <c r="I262" t="s">
        <v>199</v>
      </c>
      <c r="J262" s="115" t="s">
        <v>908</v>
      </c>
      <c r="L262" s="115" t="s">
        <v>18</v>
      </c>
      <c r="S262" s="115"/>
      <c r="V262">
        <v>0</v>
      </c>
      <c r="AI262" s="115">
        <v>326569</v>
      </c>
    </row>
    <row r="263" spans="1:36" x14ac:dyDescent="0.25">
      <c r="A263" s="115">
        <v>326601</v>
      </c>
      <c r="B263" s="115" t="s">
        <v>1517</v>
      </c>
      <c r="C263" s="115" t="s">
        <v>1518</v>
      </c>
      <c r="D263" s="115" t="s">
        <v>259</v>
      </c>
      <c r="E263" s="115" t="s">
        <v>76</v>
      </c>
      <c r="F263" s="238">
        <v>35431</v>
      </c>
      <c r="G263" s="115" t="s">
        <v>18</v>
      </c>
      <c r="H263" s="115" t="s">
        <v>16</v>
      </c>
      <c r="I263" t="s">
        <v>199</v>
      </c>
      <c r="J263" s="115" t="s">
        <v>908</v>
      </c>
      <c r="L263" s="115" t="s">
        <v>18</v>
      </c>
      <c r="S263" s="115"/>
      <c r="V263" t="s">
        <v>2517</v>
      </c>
      <c r="AI263" s="115">
        <v>326601</v>
      </c>
    </row>
    <row r="264" spans="1:36" x14ac:dyDescent="0.25">
      <c r="A264" s="115">
        <v>326638</v>
      </c>
      <c r="B264" s="115" t="s">
        <v>2065</v>
      </c>
      <c r="C264" s="115" t="s">
        <v>499</v>
      </c>
      <c r="D264" s="115" t="s">
        <v>2066</v>
      </c>
      <c r="E264" s="115" t="s">
        <v>77</v>
      </c>
      <c r="F264" s="238">
        <v>30498</v>
      </c>
      <c r="G264" s="115" t="s">
        <v>18</v>
      </c>
      <c r="H264" s="115" t="s">
        <v>16</v>
      </c>
      <c r="I264" t="s">
        <v>199</v>
      </c>
      <c r="J264" s="115" t="s">
        <v>908</v>
      </c>
      <c r="L264" s="115" t="s">
        <v>18</v>
      </c>
      <c r="S264" s="115"/>
      <c r="V264">
        <v>0</v>
      </c>
      <c r="AI264" s="115">
        <v>326638</v>
      </c>
    </row>
    <row r="265" spans="1:36" x14ac:dyDescent="0.25">
      <c r="A265" s="115">
        <v>326654</v>
      </c>
      <c r="B265" s="115" t="s">
        <v>2296</v>
      </c>
      <c r="C265" s="115" t="s">
        <v>1223</v>
      </c>
      <c r="D265" s="115" t="s">
        <v>300</v>
      </c>
      <c r="E265" s="115" t="s">
        <v>76</v>
      </c>
      <c r="F265" s="238">
        <v>33604</v>
      </c>
      <c r="G265" s="115" t="s">
        <v>64</v>
      </c>
      <c r="H265" s="115" t="s">
        <v>16</v>
      </c>
      <c r="I265" t="s">
        <v>199</v>
      </c>
      <c r="J265" s="115" t="s">
        <v>908</v>
      </c>
      <c r="L265" s="115" t="s">
        <v>1129</v>
      </c>
      <c r="S265" s="115"/>
      <c r="V265">
        <v>0</v>
      </c>
      <c r="AI265" s="115">
        <v>326654</v>
      </c>
    </row>
    <row r="266" spans="1:36" x14ac:dyDescent="0.25">
      <c r="A266" s="115">
        <v>326662</v>
      </c>
      <c r="B266" s="115" t="s">
        <v>2297</v>
      </c>
      <c r="C266" s="115" t="s">
        <v>311</v>
      </c>
      <c r="D266" s="115" t="s">
        <v>300</v>
      </c>
      <c r="E266" s="115" t="s">
        <v>76</v>
      </c>
      <c r="F266" s="238">
        <v>34394</v>
      </c>
      <c r="G266" s="115" t="s">
        <v>910</v>
      </c>
      <c r="H266" s="115" t="s">
        <v>16</v>
      </c>
      <c r="I266" t="s">
        <v>199</v>
      </c>
      <c r="J266" s="115" t="s">
        <v>908</v>
      </c>
      <c r="L266" s="115" t="s">
        <v>18</v>
      </c>
      <c r="S266" s="115"/>
      <c r="V266">
        <v>0</v>
      </c>
      <c r="AI266" s="115">
        <v>326662</v>
      </c>
    </row>
    <row r="267" spans="1:36" x14ac:dyDescent="0.25">
      <c r="A267" s="115">
        <v>326674</v>
      </c>
      <c r="B267" s="115" t="s">
        <v>1880</v>
      </c>
      <c r="C267" s="115" t="s">
        <v>640</v>
      </c>
      <c r="D267" s="115" t="s">
        <v>580</v>
      </c>
      <c r="E267" s="115" t="s">
        <v>77</v>
      </c>
      <c r="F267" s="238">
        <v>33744</v>
      </c>
      <c r="G267" s="115" t="s">
        <v>30</v>
      </c>
      <c r="H267" s="115" t="s">
        <v>16</v>
      </c>
      <c r="I267" t="s">
        <v>199</v>
      </c>
      <c r="J267" s="115" t="s">
        <v>908</v>
      </c>
      <c r="L267" s="115" t="s">
        <v>30</v>
      </c>
      <c r="S267" s="115"/>
      <c r="V267">
        <v>0</v>
      </c>
      <c r="AI267" s="115">
        <v>326674</v>
      </c>
    </row>
    <row r="268" spans="1:36" x14ac:dyDescent="0.25">
      <c r="A268" s="115">
        <v>326690</v>
      </c>
      <c r="B268" s="115" t="s">
        <v>1462</v>
      </c>
      <c r="C268" s="115" t="s">
        <v>1463</v>
      </c>
      <c r="D268" s="115" t="s">
        <v>583</v>
      </c>
      <c r="E268" s="115" t="s">
        <v>76</v>
      </c>
      <c r="F268" s="238">
        <v>31108</v>
      </c>
      <c r="G268" s="115" t="s">
        <v>47</v>
      </c>
      <c r="H268" s="115" t="s">
        <v>16</v>
      </c>
      <c r="I268" t="s">
        <v>199</v>
      </c>
      <c r="J268" s="115" t="s">
        <v>908</v>
      </c>
      <c r="L268" s="115" t="s">
        <v>47</v>
      </c>
      <c r="S268" s="115"/>
      <c r="V268">
        <v>0</v>
      </c>
      <c r="AI268" s="115">
        <v>326690</v>
      </c>
    </row>
    <row r="269" spans="1:36" x14ac:dyDescent="0.25">
      <c r="A269" s="115">
        <v>326756</v>
      </c>
      <c r="B269" s="115" t="s">
        <v>2067</v>
      </c>
      <c r="C269" s="115" t="s">
        <v>690</v>
      </c>
      <c r="D269" s="115" t="s">
        <v>380</v>
      </c>
      <c r="E269" s="115" t="s">
        <v>77</v>
      </c>
      <c r="F269" s="238">
        <v>32882</v>
      </c>
      <c r="G269" s="115" t="s">
        <v>18</v>
      </c>
      <c r="H269" s="115" t="s">
        <v>16</v>
      </c>
      <c r="I269" t="s">
        <v>199</v>
      </c>
      <c r="J269" s="115" t="s">
        <v>908</v>
      </c>
      <c r="L269" s="115" t="s">
        <v>30</v>
      </c>
      <c r="S269" s="115"/>
      <c r="V269">
        <v>0</v>
      </c>
      <c r="AI269" s="115">
        <v>326756</v>
      </c>
    </row>
    <row r="270" spans="1:36" x14ac:dyDescent="0.25">
      <c r="A270" s="115">
        <v>326769</v>
      </c>
      <c r="B270" s="115" t="s">
        <v>2069</v>
      </c>
      <c r="C270" s="115" t="s">
        <v>211</v>
      </c>
      <c r="D270" s="115" t="s">
        <v>301</v>
      </c>
      <c r="E270" s="115" t="s">
        <v>77</v>
      </c>
      <c r="F270" s="238">
        <v>35592</v>
      </c>
      <c r="G270" s="115" t="s">
        <v>18</v>
      </c>
      <c r="H270" s="115" t="s">
        <v>16</v>
      </c>
      <c r="I270" t="s">
        <v>199</v>
      </c>
      <c r="J270" s="115" t="s">
        <v>908</v>
      </c>
      <c r="L270" s="115" t="s">
        <v>18</v>
      </c>
      <c r="S270" s="115"/>
      <c r="V270">
        <v>0</v>
      </c>
      <c r="AG270" s="115" t="s">
        <v>2441</v>
      </c>
      <c r="AH270" s="115" t="s">
        <v>2441</v>
      </c>
      <c r="AI270" s="115">
        <v>326769</v>
      </c>
      <c r="AJ270" s="115" t="s">
        <v>2441</v>
      </c>
    </row>
    <row r="271" spans="1:36" x14ac:dyDescent="0.25">
      <c r="A271" s="115">
        <v>326802</v>
      </c>
      <c r="B271" s="115" t="s">
        <v>2479</v>
      </c>
      <c r="C271" s="115" t="s">
        <v>237</v>
      </c>
      <c r="D271" s="115" t="s">
        <v>492</v>
      </c>
      <c r="F271" s="238"/>
      <c r="I271" t="s">
        <v>199</v>
      </c>
      <c r="S271" s="115"/>
      <c r="V271" t="s">
        <v>2467</v>
      </c>
      <c r="AI271" s="115">
        <v>326802</v>
      </c>
    </row>
    <row r="272" spans="1:36" x14ac:dyDescent="0.25">
      <c r="A272" s="115">
        <v>326812</v>
      </c>
      <c r="B272" s="115" t="s">
        <v>1450</v>
      </c>
      <c r="C272" s="115" t="s">
        <v>1000</v>
      </c>
      <c r="D272" s="115" t="s">
        <v>231</v>
      </c>
      <c r="E272" s="115" t="s">
        <v>76</v>
      </c>
      <c r="F272" s="238">
        <v>32393</v>
      </c>
      <c r="G272" s="115" t="s">
        <v>540</v>
      </c>
      <c r="H272" s="115" t="s">
        <v>16</v>
      </c>
      <c r="I272" t="s">
        <v>199</v>
      </c>
      <c r="J272" s="115" t="s">
        <v>908</v>
      </c>
      <c r="L272" s="115" t="s">
        <v>70</v>
      </c>
      <c r="S272" s="115"/>
      <c r="V272">
        <v>0</v>
      </c>
      <c r="AI272" s="115">
        <v>326812</v>
      </c>
    </row>
    <row r="273" spans="1:36" x14ac:dyDescent="0.25">
      <c r="A273" s="115">
        <v>326831</v>
      </c>
      <c r="B273" s="115" t="s">
        <v>2070</v>
      </c>
      <c r="C273" s="115" t="s">
        <v>1194</v>
      </c>
      <c r="D273" s="115" t="s">
        <v>385</v>
      </c>
      <c r="E273" s="115" t="s">
        <v>77</v>
      </c>
      <c r="F273" s="238">
        <v>34709</v>
      </c>
      <c r="G273" s="115" t="s">
        <v>18</v>
      </c>
      <c r="H273" s="115" t="s">
        <v>16</v>
      </c>
      <c r="I273" t="s">
        <v>199</v>
      </c>
      <c r="J273" s="115" t="s">
        <v>908</v>
      </c>
      <c r="L273" s="115" t="s">
        <v>30</v>
      </c>
      <c r="S273" s="115"/>
      <c r="V273">
        <v>0</v>
      </c>
      <c r="AI273" s="115">
        <v>326831</v>
      </c>
    </row>
    <row r="274" spans="1:36" x14ac:dyDescent="0.25">
      <c r="A274" s="115">
        <v>326857</v>
      </c>
      <c r="B274" s="115" t="s">
        <v>2017</v>
      </c>
      <c r="C274" s="115" t="s">
        <v>211</v>
      </c>
      <c r="D274" s="115" t="s">
        <v>350</v>
      </c>
      <c r="E274" s="115" t="s">
        <v>76</v>
      </c>
      <c r="F274" s="238">
        <v>35796</v>
      </c>
      <c r="G274" s="115" t="s">
        <v>18</v>
      </c>
      <c r="H274" s="115" t="s">
        <v>16</v>
      </c>
      <c r="I274" t="s">
        <v>199</v>
      </c>
      <c r="J274" s="115" t="s">
        <v>908</v>
      </c>
      <c r="L274" s="115" t="s">
        <v>18</v>
      </c>
      <c r="S274" s="115"/>
      <c r="V274" t="s">
        <v>2517</v>
      </c>
      <c r="AI274" s="115">
        <v>326857</v>
      </c>
    </row>
    <row r="275" spans="1:36" x14ac:dyDescent="0.25">
      <c r="A275" s="115">
        <v>326872</v>
      </c>
      <c r="B275" s="115" t="s">
        <v>1694</v>
      </c>
      <c r="C275" s="115" t="s">
        <v>311</v>
      </c>
      <c r="D275" s="115" t="s">
        <v>1695</v>
      </c>
      <c r="E275" s="115" t="s">
        <v>77</v>
      </c>
      <c r="F275" s="238">
        <v>33241</v>
      </c>
      <c r="G275" s="115" t="s">
        <v>18</v>
      </c>
      <c r="H275" s="115" t="s">
        <v>16</v>
      </c>
      <c r="I275" t="s">
        <v>199</v>
      </c>
      <c r="J275" s="115" t="s">
        <v>908</v>
      </c>
      <c r="L275" s="115" t="s">
        <v>18</v>
      </c>
      <c r="S275" s="115"/>
      <c r="V275">
        <v>0</v>
      </c>
      <c r="AI275" s="115">
        <v>326872</v>
      </c>
    </row>
    <row r="276" spans="1:36" x14ac:dyDescent="0.25">
      <c r="A276" s="115">
        <v>326895</v>
      </c>
      <c r="B276" s="115" t="s">
        <v>1344</v>
      </c>
      <c r="C276" s="115" t="s">
        <v>1345</v>
      </c>
      <c r="D276" s="115" t="s">
        <v>420</v>
      </c>
      <c r="E276" s="115" t="s">
        <v>77</v>
      </c>
      <c r="F276" s="238">
        <v>33611</v>
      </c>
      <c r="G276" s="115" t="s">
        <v>18</v>
      </c>
      <c r="H276" s="115" t="s">
        <v>16</v>
      </c>
      <c r="I276" t="s">
        <v>199</v>
      </c>
      <c r="J276" s="115" t="s">
        <v>908</v>
      </c>
      <c r="L276" s="115" t="s">
        <v>18</v>
      </c>
      <c r="S276" s="115"/>
      <c r="V276" t="s">
        <v>2469</v>
      </c>
      <c r="AH276" s="115" t="s">
        <v>2441</v>
      </c>
      <c r="AI276" s="115">
        <v>326895</v>
      </c>
      <c r="AJ276" s="115" t="s">
        <v>2441</v>
      </c>
    </row>
    <row r="277" spans="1:36" x14ac:dyDescent="0.25">
      <c r="A277" s="115">
        <v>326901</v>
      </c>
      <c r="B277" s="115" t="s">
        <v>1655</v>
      </c>
      <c r="C277" s="115" t="s">
        <v>363</v>
      </c>
      <c r="D277" s="115" t="s">
        <v>649</v>
      </c>
      <c r="E277" s="115" t="s">
        <v>76</v>
      </c>
      <c r="F277" s="238">
        <v>31414</v>
      </c>
      <c r="G277" s="115" t="s">
        <v>18</v>
      </c>
      <c r="H277" s="115" t="s">
        <v>16</v>
      </c>
      <c r="I277" t="s">
        <v>199</v>
      </c>
      <c r="J277" s="115" t="s">
        <v>908</v>
      </c>
      <c r="L277" s="115" t="s">
        <v>18</v>
      </c>
      <c r="S277" s="115"/>
      <c r="V277">
        <v>0</v>
      </c>
      <c r="AI277" s="115">
        <v>326901</v>
      </c>
    </row>
    <row r="278" spans="1:36" x14ac:dyDescent="0.25">
      <c r="A278" s="115">
        <v>326916</v>
      </c>
      <c r="B278" s="115" t="s">
        <v>1229</v>
      </c>
      <c r="C278" s="115" t="s">
        <v>349</v>
      </c>
      <c r="D278" s="115" t="s">
        <v>273</v>
      </c>
      <c r="E278" s="115" t="s">
        <v>77</v>
      </c>
      <c r="F278" s="238">
        <v>30321</v>
      </c>
      <c r="G278" s="115" t="s">
        <v>589</v>
      </c>
      <c r="H278" s="115" t="s">
        <v>16</v>
      </c>
      <c r="I278" t="s">
        <v>199</v>
      </c>
      <c r="J278" s="115" t="s">
        <v>908</v>
      </c>
      <c r="L278" s="115" t="s">
        <v>18</v>
      </c>
      <c r="S278" s="115"/>
      <c r="V278" t="s">
        <v>2459</v>
      </c>
      <c r="AI278" s="115">
        <v>326916</v>
      </c>
    </row>
    <row r="279" spans="1:36" x14ac:dyDescent="0.25">
      <c r="A279" s="115">
        <v>326921</v>
      </c>
      <c r="B279" s="115" t="s">
        <v>2071</v>
      </c>
      <c r="C279" s="115" t="s">
        <v>745</v>
      </c>
      <c r="D279" s="115" t="s">
        <v>428</v>
      </c>
      <c r="E279" s="115" t="s">
        <v>76</v>
      </c>
      <c r="F279" s="238">
        <v>35490</v>
      </c>
      <c r="G279" s="115" t="s">
        <v>2072</v>
      </c>
      <c r="H279" s="115" t="s">
        <v>16</v>
      </c>
      <c r="I279" t="s">
        <v>199</v>
      </c>
      <c r="J279" s="115" t="s">
        <v>908</v>
      </c>
      <c r="L279" s="115" t="s">
        <v>30</v>
      </c>
      <c r="S279" s="115"/>
      <c r="V279">
        <v>0</v>
      </c>
      <c r="AI279" s="115">
        <v>326921</v>
      </c>
    </row>
    <row r="280" spans="1:36" x14ac:dyDescent="0.25">
      <c r="A280" s="115">
        <v>326929</v>
      </c>
      <c r="B280" s="115" t="s">
        <v>1917</v>
      </c>
      <c r="C280" s="115" t="s">
        <v>491</v>
      </c>
      <c r="D280" s="115" t="s">
        <v>498</v>
      </c>
      <c r="E280" s="115" t="s">
        <v>77</v>
      </c>
      <c r="F280" s="238">
        <v>35431</v>
      </c>
      <c r="G280" s="115" t="s">
        <v>18</v>
      </c>
      <c r="H280" s="115" t="s">
        <v>16</v>
      </c>
      <c r="I280" t="s">
        <v>136</v>
      </c>
      <c r="J280" s="115" t="s">
        <v>908</v>
      </c>
      <c r="L280" s="115" t="s">
        <v>18</v>
      </c>
      <c r="S280" s="115"/>
      <c r="V280">
        <v>0</v>
      </c>
      <c r="AI280" s="115">
        <v>326929</v>
      </c>
    </row>
    <row r="281" spans="1:36" x14ac:dyDescent="0.25">
      <c r="A281" s="115">
        <v>326938</v>
      </c>
      <c r="B281" s="115" t="s">
        <v>965</v>
      </c>
      <c r="C281" s="115" t="s">
        <v>308</v>
      </c>
      <c r="D281" s="115" t="s">
        <v>684</v>
      </c>
      <c r="E281" s="115" t="s">
        <v>76</v>
      </c>
      <c r="F281" s="238">
        <v>34866</v>
      </c>
      <c r="G281" s="115" t="s">
        <v>18</v>
      </c>
      <c r="H281" s="115" t="s">
        <v>19</v>
      </c>
      <c r="I281" t="s">
        <v>199</v>
      </c>
      <c r="J281" s="115" t="s">
        <v>908</v>
      </c>
      <c r="L281" s="115" t="s">
        <v>18</v>
      </c>
      <c r="S281" s="115"/>
      <c r="V281">
        <v>0</v>
      </c>
      <c r="AI281" s="115">
        <v>326938</v>
      </c>
    </row>
    <row r="282" spans="1:36" x14ac:dyDescent="0.25">
      <c r="A282" s="115">
        <v>326952</v>
      </c>
      <c r="B282" s="115" t="s">
        <v>1286</v>
      </c>
      <c r="C282" s="115" t="s">
        <v>334</v>
      </c>
      <c r="D282" s="115" t="s">
        <v>461</v>
      </c>
      <c r="E282" s="115" t="s">
        <v>77</v>
      </c>
      <c r="F282" s="238">
        <v>35547</v>
      </c>
      <c r="G282" s="115" t="s">
        <v>18</v>
      </c>
      <c r="H282" s="115" t="s">
        <v>19</v>
      </c>
      <c r="I282" t="s">
        <v>199</v>
      </c>
      <c r="J282" s="115" t="s">
        <v>908</v>
      </c>
      <c r="L282" s="115" t="s">
        <v>18</v>
      </c>
      <c r="S282" s="115"/>
      <c r="V282" t="s">
        <v>2519</v>
      </c>
      <c r="AI282" s="115">
        <v>326952</v>
      </c>
    </row>
    <row r="283" spans="1:36" x14ac:dyDescent="0.25">
      <c r="A283" s="115">
        <v>326991</v>
      </c>
      <c r="B283" s="115" t="s">
        <v>1152</v>
      </c>
      <c r="C283" s="115" t="s">
        <v>532</v>
      </c>
      <c r="D283" s="115" t="s">
        <v>653</v>
      </c>
      <c r="E283" s="115" t="s">
        <v>76</v>
      </c>
      <c r="F283" s="238">
        <v>34734</v>
      </c>
      <c r="G283" s="115" t="s">
        <v>27</v>
      </c>
      <c r="H283" s="115" t="s">
        <v>16</v>
      </c>
      <c r="I283" t="s">
        <v>199</v>
      </c>
      <c r="J283" s="115" t="s">
        <v>908</v>
      </c>
      <c r="L283" s="115" t="s">
        <v>18</v>
      </c>
      <c r="S283" s="115"/>
      <c r="V283" t="s">
        <v>2468</v>
      </c>
      <c r="AI283" s="115">
        <v>326991</v>
      </c>
    </row>
    <row r="284" spans="1:36" x14ac:dyDescent="0.25">
      <c r="A284" s="115">
        <v>327002</v>
      </c>
      <c r="B284" s="115" t="s">
        <v>2073</v>
      </c>
      <c r="C284" s="115" t="s">
        <v>325</v>
      </c>
      <c r="D284" s="115" t="s">
        <v>231</v>
      </c>
      <c r="E284" s="115" t="s">
        <v>76</v>
      </c>
      <c r="F284" s="238">
        <v>34150</v>
      </c>
      <c r="G284" s="115" t="s">
        <v>2074</v>
      </c>
      <c r="H284" s="115" t="s">
        <v>16</v>
      </c>
      <c r="I284" t="s">
        <v>199</v>
      </c>
      <c r="J284" s="115" t="s">
        <v>908</v>
      </c>
      <c r="L284" s="115" t="s">
        <v>18</v>
      </c>
      <c r="S284" s="115"/>
      <c r="V284" t="s">
        <v>2519</v>
      </c>
      <c r="AI284" s="115">
        <v>327002</v>
      </c>
      <c r="AJ284" s="115" t="s">
        <v>2441</v>
      </c>
    </row>
    <row r="285" spans="1:36" x14ac:dyDescent="0.25">
      <c r="A285" s="115">
        <v>327034</v>
      </c>
      <c r="B285" s="115" t="s">
        <v>1622</v>
      </c>
      <c r="C285" s="115" t="s">
        <v>349</v>
      </c>
      <c r="D285" s="115" t="s">
        <v>781</v>
      </c>
      <c r="E285" s="115" t="s">
        <v>76</v>
      </c>
      <c r="F285" s="238">
        <v>35278</v>
      </c>
      <c r="G285" s="115" t="s">
        <v>27</v>
      </c>
      <c r="H285" s="115" t="s">
        <v>16</v>
      </c>
      <c r="I285" t="s">
        <v>199</v>
      </c>
      <c r="J285" s="115" t="s">
        <v>908</v>
      </c>
      <c r="L285" s="115" t="s">
        <v>18</v>
      </c>
      <c r="S285" s="115"/>
      <c r="V285">
        <v>0</v>
      </c>
      <c r="AI285" s="115">
        <v>327034</v>
      </c>
    </row>
    <row r="286" spans="1:36" x14ac:dyDescent="0.25">
      <c r="A286" s="115">
        <v>327042</v>
      </c>
      <c r="B286" s="115" t="s">
        <v>1799</v>
      </c>
      <c r="C286" s="115" t="s">
        <v>507</v>
      </c>
      <c r="D286" s="115" t="s">
        <v>229</v>
      </c>
      <c r="E286" s="115" t="s">
        <v>76</v>
      </c>
      <c r="F286" s="238">
        <v>35661</v>
      </c>
      <c r="G286" s="115" t="s">
        <v>18</v>
      </c>
      <c r="H286" s="115" t="s">
        <v>16</v>
      </c>
      <c r="I286" t="s">
        <v>199</v>
      </c>
      <c r="J286" s="115" t="s">
        <v>908</v>
      </c>
      <c r="L286" s="115" t="s">
        <v>18</v>
      </c>
      <c r="S286" s="115"/>
      <c r="V286">
        <v>0</v>
      </c>
      <c r="AI286" s="115">
        <v>327042</v>
      </c>
    </row>
    <row r="287" spans="1:36" x14ac:dyDescent="0.25">
      <c r="A287" s="115">
        <v>327045</v>
      </c>
      <c r="B287" s="115" t="s">
        <v>1918</v>
      </c>
      <c r="C287" s="115" t="s">
        <v>613</v>
      </c>
      <c r="D287" s="115" t="s">
        <v>585</v>
      </c>
      <c r="E287" s="115" t="s">
        <v>76</v>
      </c>
      <c r="F287" s="238">
        <v>35068</v>
      </c>
      <c r="G287" s="115" t="s">
        <v>18</v>
      </c>
      <c r="H287" s="115" t="s">
        <v>16</v>
      </c>
      <c r="I287" t="s">
        <v>199</v>
      </c>
      <c r="J287" s="115" t="s">
        <v>15</v>
      </c>
      <c r="L287" s="115" t="s">
        <v>18</v>
      </c>
      <c r="S287" s="115"/>
      <c r="V287">
        <v>0</v>
      </c>
      <c r="AI287" s="115">
        <v>327045</v>
      </c>
    </row>
    <row r="288" spans="1:36" x14ac:dyDescent="0.25">
      <c r="A288" s="115">
        <v>327057</v>
      </c>
      <c r="B288" s="115" t="s">
        <v>1807</v>
      </c>
      <c r="C288" s="115" t="s">
        <v>359</v>
      </c>
      <c r="D288" s="115" t="s">
        <v>468</v>
      </c>
      <c r="E288" s="115" t="s">
        <v>77</v>
      </c>
      <c r="F288" s="238">
        <v>33604</v>
      </c>
      <c r="G288" s="115" t="s">
        <v>210</v>
      </c>
      <c r="H288" s="115" t="s">
        <v>16</v>
      </c>
      <c r="I288" t="s">
        <v>199</v>
      </c>
      <c r="J288" s="115" t="s">
        <v>15</v>
      </c>
      <c r="L288" s="115" t="s">
        <v>18</v>
      </c>
      <c r="R288" s="115">
        <v>9080</v>
      </c>
      <c r="S288" s="115">
        <v>45714</v>
      </c>
      <c r="T288" s="115">
        <v>60000</v>
      </c>
      <c r="V288">
        <v>0</v>
      </c>
      <c r="AI288" s="115">
        <v>327057</v>
      </c>
    </row>
    <row r="289" spans="1:36" x14ac:dyDescent="0.25">
      <c r="A289" s="115">
        <v>327082</v>
      </c>
      <c r="B289" s="115" t="s">
        <v>2075</v>
      </c>
      <c r="C289" s="115" t="s">
        <v>354</v>
      </c>
      <c r="D289" s="115" t="s">
        <v>2076</v>
      </c>
      <c r="E289" s="115" t="s">
        <v>77</v>
      </c>
      <c r="F289" s="238">
        <v>33427</v>
      </c>
      <c r="G289" s="115" t="s">
        <v>18</v>
      </c>
      <c r="H289" s="115" t="s">
        <v>16</v>
      </c>
      <c r="I289" t="s">
        <v>199</v>
      </c>
      <c r="J289" s="115" t="s">
        <v>908</v>
      </c>
      <c r="L289" s="115" t="s">
        <v>18</v>
      </c>
      <c r="S289" s="115"/>
      <c r="V289">
        <v>0</v>
      </c>
      <c r="AI289" s="115">
        <v>327082</v>
      </c>
    </row>
    <row r="290" spans="1:36" x14ac:dyDescent="0.25">
      <c r="A290" s="115">
        <v>327093</v>
      </c>
      <c r="B290" s="115" t="s">
        <v>1582</v>
      </c>
      <c r="C290" s="115" t="s">
        <v>1150</v>
      </c>
      <c r="D290" s="115" t="s">
        <v>430</v>
      </c>
      <c r="E290" s="115" t="s">
        <v>77</v>
      </c>
      <c r="F290" s="238">
        <v>35363</v>
      </c>
      <c r="G290" s="115" t="s">
        <v>1583</v>
      </c>
      <c r="H290" s="115" t="s">
        <v>16</v>
      </c>
      <c r="I290" t="s">
        <v>199</v>
      </c>
      <c r="J290" s="115" t="s">
        <v>908</v>
      </c>
      <c r="L290" s="115" t="s">
        <v>18</v>
      </c>
      <c r="S290" s="115"/>
      <c r="V290">
        <v>0</v>
      </c>
      <c r="AI290" s="115">
        <v>327093</v>
      </c>
    </row>
    <row r="291" spans="1:36" x14ac:dyDescent="0.25">
      <c r="A291" s="115">
        <v>327098</v>
      </c>
      <c r="B291" s="115" t="s">
        <v>1542</v>
      </c>
      <c r="C291" s="115" t="s">
        <v>953</v>
      </c>
      <c r="D291" s="115" t="s">
        <v>954</v>
      </c>
      <c r="E291" s="115" t="s">
        <v>77</v>
      </c>
      <c r="F291" s="238">
        <v>30941</v>
      </c>
      <c r="G291" s="115" t="s">
        <v>210</v>
      </c>
      <c r="H291" s="115" t="s">
        <v>16</v>
      </c>
      <c r="I291" t="s">
        <v>199</v>
      </c>
      <c r="J291" s="115" t="s">
        <v>908</v>
      </c>
      <c r="L291" s="115" t="s">
        <v>18</v>
      </c>
      <c r="S291" s="115"/>
      <c r="V291">
        <v>0</v>
      </c>
      <c r="AI291" s="115">
        <v>327098</v>
      </c>
    </row>
    <row r="292" spans="1:36" x14ac:dyDescent="0.25">
      <c r="A292" s="115">
        <v>327124</v>
      </c>
      <c r="B292" s="115" t="s">
        <v>1062</v>
      </c>
      <c r="C292" s="115" t="s">
        <v>260</v>
      </c>
      <c r="D292" s="115" t="s">
        <v>235</v>
      </c>
      <c r="E292" s="115" t="s">
        <v>77</v>
      </c>
      <c r="F292" s="238">
        <v>35796</v>
      </c>
      <c r="G292" s="115" t="s">
        <v>18</v>
      </c>
      <c r="H292" s="115" t="s">
        <v>16</v>
      </c>
      <c r="I292" t="s">
        <v>199</v>
      </c>
      <c r="J292" s="115" t="s">
        <v>908</v>
      </c>
      <c r="L292" s="115" t="s">
        <v>18</v>
      </c>
      <c r="S292" s="115"/>
      <c r="V292" t="s">
        <v>2468</v>
      </c>
      <c r="AI292" s="115">
        <v>327124</v>
      </c>
    </row>
    <row r="293" spans="1:36" x14ac:dyDescent="0.25">
      <c r="A293" s="115">
        <v>327178</v>
      </c>
      <c r="B293" s="115" t="s">
        <v>2079</v>
      </c>
      <c r="C293" s="115" t="s">
        <v>218</v>
      </c>
      <c r="D293" s="115" t="s">
        <v>815</v>
      </c>
      <c r="E293" s="115" t="s">
        <v>77</v>
      </c>
      <c r="F293" s="238">
        <v>27748</v>
      </c>
      <c r="G293" s="115" t="s">
        <v>2080</v>
      </c>
      <c r="H293" s="115" t="s">
        <v>16</v>
      </c>
      <c r="I293" t="s">
        <v>199</v>
      </c>
      <c r="J293" s="115" t="s">
        <v>908</v>
      </c>
      <c r="L293" s="115" t="s">
        <v>18</v>
      </c>
      <c r="S293" s="115"/>
      <c r="V293">
        <v>0</v>
      </c>
      <c r="AI293" s="115">
        <v>327178</v>
      </c>
    </row>
    <row r="294" spans="1:36" x14ac:dyDescent="0.25">
      <c r="A294" s="115">
        <v>327198</v>
      </c>
      <c r="B294" s="115" t="s">
        <v>2298</v>
      </c>
      <c r="C294" s="115" t="s">
        <v>410</v>
      </c>
      <c r="D294" s="115" t="s">
        <v>300</v>
      </c>
      <c r="E294" s="115" t="s">
        <v>76</v>
      </c>
      <c r="F294" s="238">
        <v>35796</v>
      </c>
      <c r="G294" s="115" t="s">
        <v>18</v>
      </c>
      <c r="H294" s="115" t="s">
        <v>16</v>
      </c>
      <c r="I294" t="s">
        <v>199</v>
      </c>
      <c r="J294" s="115" t="s">
        <v>908</v>
      </c>
      <c r="L294" s="115" t="s">
        <v>18</v>
      </c>
      <c r="S294" s="115"/>
      <c r="V294">
        <v>0</v>
      </c>
      <c r="AI294" s="115">
        <v>327198</v>
      </c>
    </row>
    <row r="295" spans="1:36" x14ac:dyDescent="0.25">
      <c r="A295" s="115">
        <v>327221</v>
      </c>
      <c r="B295" s="115" t="s">
        <v>2299</v>
      </c>
      <c r="C295" s="115" t="s">
        <v>262</v>
      </c>
      <c r="D295" s="115" t="s">
        <v>327</v>
      </c>
      <c r="E295" s="115" t="s">
        <v>77</v>
      </c>
      <c r="F295" s="238">
        <v>34213</v>
      </c>
      <c r="G295" s="115" t="s">
        <v>18</v>
      </c>
      <c r="H295" s="115" t="s">
        <v>16</v>
      </c>
      <c r="I295" t="s">
        <v>199</v>
      </c>
      <c r="J295" s="115" t="s">
        <v>908</v>
      </c>
      <c r="L295" s="115" t="s">
        <v>30</v>
      </c>
      <c r="S295" s="115"/>
      <c r="V295">
        <v>0</v>
      </c>
      <c r="AI295" s="115">
        <v>327221</v>
      </c>
    </row>
    <row r="296" spans="1:36" x14ac:dyDescent="0.25">
      <c r="A296" s="115">
        <v>327246</v>
      </c>
      <c r="B296" s="115" t="s">
        <v>2081</v>
      </c>
      <c r="C296" s="115" t="s">
        <v>454</v>
      </c>
      <c r="D296" s="115" t="s">
        <v>263</v>
      </c>
      <c r="E296" s="115" t="s">
        <v>77</v>
      </c>
      <c r="F296" s="238">
        <v>34919</v>
      </c>
      <c r="G296" s="115" t="s">
        <v>210</v>
      </c>
      <c r="H296" s="115" t="s">
        <v>16</v>
      </c>
      <c r="I296" t="s">
        <v>199</v>
      </c>
      <c r="J296" s="115" t="s">
        <v>908</v>
      </c>
      <c r="L296" s="115" t="s">
        <v>18</v>
      </c>
      <c r="S296" s="115"/>
      <c r="V296">
        <v>0</v>
      </c>
      <c r="AI296" s="115">
        <v>327246</v>
      </c>
    </row>
    <row r="297" spans="1:36" x14ac:dyDescent="0.25">
      <c r="A297" s="115">
        <v>327269</v>
      </c>
      <c r="B297" s="115" t="s">
        <v>2082</v>
      </c>
      <c r="C297" s="115" t="s">
        <v>351</v>
      </c>
      <c r="D297" s="115" t="s">
        <v>823</v>
      </c>
      <c r="E297" s="115" t="s">
        <v>77</v>
      </c>
      <c r="F297" s="238">
        <v>32143</v>
      </c>
      <c r="G297" s="115" t="s">
        <v>18</v>
      </c>
      <c r="H297" s="115" t="s">
        <v>16</v>
      </c>
      <c r="I297" t="s">
        <v>199</v>
      </c>
      <c r="J297" s="115" t="s">
        <v>908</v>
      </c>
      <c r="L297" s="115" t="s">
        <v>18</v>
      </c>
      <c r="S297" s="115"/>
      <c r="V297">
        <v>0</v>
      </c>
      <c r="AI297" s="115">
        <v>327269</v>
      </c>
    </row>
    <row r="298" spans="1:36" x14ac:dyDescent="0.25">
      <c r="A298" s="115">
        <v>327302</v>
      </c>
      <c r="B298" s="115" t="s">
        <v>2083</v>
      </c>
      <c r="C298" s="115" t="s">
        <v>351</v>
      </c>
      <c r="D298" s="115" t="s">
        <v>238</v>
      </c>
      <c r="E298" s="115" t="s">
        <v>76</v>
      </c>
      <c r="F298" s="238">
        <v>35431</v>
      </c>
      <c r="G298" s="115" t="s">
        <v>18</v>
      </c>
      <c r="H298" s="115" t="s">
        <v>16</v>
      </c>
      <c r="I298" t="s">
        <v>199</v>
      </c>
      <c r="J298" s="115" t="s">
        <v>908</v>
      </c>
      <c r="L298" s="115" t="s">
        <v>18</v>
      </c>
      <c r="S298" s="115"/>
      <c r="V298">
        <v>0</v>
      </c>
      <c r="AI298" s="115">
        <v>327302</v>
      </c>
    </row>
    <row r="299" spans="1:36" x14ac:dyDescent="0.25">
      <c r="A299" s="115">
        <v>327321</v>
      </c>
      <c r="B299" s="115" t="s">
        <v>2300</v>
      </c>
      <c r="C299" s="115" t="s">
        <v>488</v>
      </c>
      <c r="D299" s="115" t="s">
        <v>457</v>
      </c>
      <c r="E299" s="115" t="s">
        <v>77</v>
      </c>
      <c r="F299" s="238">
        <v>35291</v>
      </c>
      <c r="G299" s="115" t="s">
        <v>18</v>
      </c>
      <c r="H299" s="115" t="s">
        <v>16</v>
      </c>
      <c r="I299" t="s">
        <v>199</v>
      </c>
      <c r="J299" s="115" t="s">
        <v>908</v>
      </c>
      <c r="L299" s="115" t="s">
        <v>30</v>
      </c>
      <c r="S299" s="115"/>
      <c r="V299">
        <v>0</v>
      </c>
      <c r="AI299" s="115">
        <v>327321</v>
      </c>
    </row>
    <row r="300" spans="1:36" x14ac:dyDescent="0.25">
      <c r="A300" s="115">
        <v>327388</v>
      </c>
      <c r="B300" s="115" t="s">
        <v>1024</v>
      </c>
      <c r="C300" s="115" t="s">
        <v>472</v>
      </c>
      <c r="D300" s="115" t="s">
        <v>800</v>
      </c>
      <c r="E300" s="115" t="s">
        <v>77</v>
      </c>
      <c r="F300" s="238">
        <v>34882</v>
      </c>
      <c r="G300" s="115" t="s">
        <v>210</v>
      </c>
      <c r="H300" s="115" t="s">
        <v>16</v>
      </c>
      <c r="I300" t="s">
        <v>199</v>
      </c>
      <c r="J300" s="115" t="s">
        <v>908</v>
      </c>
      <c r="L300" s="115" t="s">
        <v>18</v>
      </c>
      <c r="S300" s="115"/>
      <c r="V300" t="s">
        <v>2469</v>
      </c>
      <c r="AI300" s="115">
        <v>327388</v>
      </c>
    </row>
    <row r="301" spans="1:36" x14ac:dyDescent="0.25">
      <c r="A301" s="115">
        <v>327394</v>
      </c>
      <c r="B301" s="115" t="s">
        <v>1769</v>
      </c>
      <c r="C301" s="115" t="s">
        <v>306</v>
      </c>
      <c r="D301" s="115" t="s">
        <v>213</v>
      </c>
      <c r="E301" s="115" t="s">
        <v>76</v>
      </c>
      <c r="F301" s="238">
        <v>35203</v>
      </c>
      <c r="G301" s="115" t="s">
        <v>18</v>
      </c>
      <c r="H301" s="115" t="s">
        <v>16</v>
      </c>
      <c r="I301" t="s">
        <v>199</v>
      </c>
      <c r="J301" s="115" t="s">
        <v>15</v>
      </c>
      <c r="L301" s="115" t="s">
        <v>18</v>
      </c>
      <c r="S301" s="115"/>
      <c r="V301">
        <v>0</v>
      </c>
      <c r="AI301" s="115">
        <v>327394</v>
      </c>
    </row>
    <row r="302" spans="1:36" x14ac:dyDescent="0.25">
      <c r="A302" s="115">
        <v>327407</v>
      </c>
      <c r="B302" s="115" t="s">
        <v>2301</v>
      </c>
      <c r="C302" s="115" t="s">
        <v>226</v>
      </c>
      <c r="D302" s="115" t="s">
        <v>209</v>
      </c>
      <c r="E302" s="115" t="s">
        <v>77</v>
      </c>
      <c r="F302" s="238">
        <v>35303</v>
      </c>
      <c r="G302" s="115" t="s">
        <v>572</v>
      </c>
      <c r="H302" s="115" t="s">
        <v>16</v>
      </c>
      <c r="I302" t="s">
        <v>199</v>
      </c>
      <c r="J302" s="115" t="s">
        <v>908</v>
      </c>
      <c r="L302" s="115" t="s">
        <v>73</v>
      </c>
      <c r="S302" s="115"/>
      <c r="V302">
        <v>0</v>
      </c>
      <c r="AI302" s="115">
        <v>327407</v>
      </c>
    </row>
    <row r="303" spans="1:36" x14ac:dyDescent="0.25">
      <c r="A303" s="115">
        <v>327408</v>
      </c>
      <c r="B303" s="115" t="s">
        <v>1963</v>
      </c>
      <c r="C303" s="115" t="s">
        <v>260</v>
      </c>
      <c r="D303" s="115" t="s">
        <v>492</v>
      </c>
      <c r="E303" s="115" t="s">
        <v>77</v>
      </c>
      <c r="F303" s="238">
        <v>35084</v>
      </c>
      <c r="G303" s="115" t="s">
        <v>18</v>
      </c>
      <c r="H303" s="115" t="s">
        <v>16</v>
      </c>
      <c r="I303" t="s">
        <v>199</v>
      </c>
      <c r="J303" s="115" t="s">
        <v>908</v>
      </c>
      <c r="L303" s="115" t="s">
        <v>18</v>
      </c>
      <c r="S303" s="115"/>
      <c r="V303">
        <v>0</v>
      </c>
      <c r="AI303" s="115">
        <v>327408</v>
      </c>
    </row>
    <row r="304" spans="1:36" x14ac:dyDescent="0.25">
      <c r="A304" s="115">
        <v>327467</v>
      </c>
      <c r="B304" s="115" t="s">
        <v>1326</v>
      </c>
      <c r="C304" s="115" t="s">
        <v>1327</v>
      </c>
      <c r="D304" s="115" t="s">
        <v>1328</v>
      </c>
      <c r="E304" s="115" t="s">
        <v>76</v>
      </c>
      <c r="F304" s="238">
        <v>34379</v>
      </c>
      <c r="G304" s="115" t="s">
        <v>18</v>
      </c>
      <c r="H304" s="115" t="s">
        <v>16</v>
      </c>
      <c r="I304" t="s">
        <v>199</v>
      </c>
      <c r="S304" s="115"/>
      <c r="V304" t="s">
        <v>2459</v>
      </c>
      <c r="AB304" s="115" t="s">
        <v>2441</v>
      </c>
      <c r="AC304" s="115" t="s">
        <v>2441</v>
      </c>
      <c r="AD304" s="115" t="s">
        <v>2441</v>
      </c>
      <c r="AE304" s="115" t="s">
        <v>2441</v>
      </c>
      <c r="AF304" s="115" t="s">
        <v>2441</v>
      </c>
      <c r="AG304" s="115" t="s">
        <v>2441</v>
      </c>
      <c r="AH304" s="115" t="s">
        <v>2441</v>
      </c>
      <c r="AI304" s="115">
        <v>327467</v>
      </c>
      <c r="AJ304" s="115" t="s">
        <v>2441</v>
      </c>
    </row>
    <row r="305" spans="1:36" x14ac:dyDescent="0.25">
      <c r="A305" s="115">
        <v>327509</v>
      </c>
      <c r="B305" s="115" t="s">
        <v>1352</v>
      </c>
      <c r="C305" s="115" t="s">
        <v>245</v>
      </c>
      <c r="D305" s="115" t="s">
        <v>219</v>
      </c>
      <c r="E305" s="115" t="s">
        <v>76</v>
      </c>
      <c r="F305" s="238">
        <v>35065</v>
      </c>
      <c r="G305" s="115" t="s">
        <v>18</v>
      </c>
      <c r="H305" s="115" t="s">
        <v>16</v>
      </c>
      <c r="I305" t="s">
        <v>199</v>
      </c>
      <c r="S305" s="115"/>
      <c r="V305" t="s">
        <v>2468</v>
      </c>
      <c r="AI305" s="115">
        <v>327509</v>
      </c>
    </row>
    <row r="306" spans="1:36" x14ac:dyDescent="0.25">
      <c r="A306" s="115">
        <v>327535</v>
      </c>
      <c r="B306" s="115" t="s">
        <v>2085</v>
      </c>
      <c r="C306" s="115" t="s">
        <v>270</v>
      </c>
      <c r="D306" s="115" t="s">
        <v>270</v>
      </c>
      <c r="E306" s="115" t="s">
        <v>77</v>
      </c>
      <c r="F306" s="238">
        <v>28491</v>
      </c>
      <c r="G306" s="115" t="s">
        <v>18</v>
      </c>
      <c r="H306" s="115" t="s">
        <v>16</v>
      </c>
      <c r="I306" t="s">
        <v>199</v>
      </c>
      <c r="J306" s="115" t="s">
        <v>908</v>
      </c>
      <c r="L306" s="115" t="s">
        <v>18</v>
      </c>
      <c r="S306" s="115"/>
      <c r="V306">
        <v>0</v>
      </c>
      <c r="AI306" s="115">
        <v>327535</v>
      </c>
    </row>
    <row r="307" spans="1:36" x14ac:dyDescent="0.25">
      <c r="A307" s="115">
        <v>327571</v>
      </c>
      <c r="B307" s="115" t="s">
        <v>1249</v>
      </c>
      <c r="C307" s="115" t="s">
        <v>218</v>
      </c>
      <c r="D307" s="115" t="s">
        <v>687</v>
      </c>
      <c r="E307" s="115" t="s">
        <v>77</v>
      </c>
      <c r="F307" s="238">
        <v>34151</v>
      </c>
      <c r="G307" s="115" t="s">
        <v>485</v>
      </c>
      <c r="H307" s="115" t="s">
        <v>16</v>
      </c>
      <c r="I307" t="s">
        <v>199</v>
      </c>
      <c r="J307" s="115" t="s">
        <v>908</v>
      </c>
      <c r="L307" s="115" t="s">
        <v>67</v>
      </c>
      <c r="S307" s="115"/>
      <c r="V307" t="s">
        <v>2467</v>
      </c>
      <c r="AI307" s="115">
        <v>327571</v>
      </c>
    </row>
    <row r="308" spans="1:36" x14ac:dyDescent="0.25">
      <c r="A308" s="115">
        <v>327589</v>
      </c>
      <c r="B308" s="115" t="s">
        <v>1881</v>
      </c>
      <c r="C308" s="115" t="s">
        <v>1013</v>
      </c>
      <c r="D308" s="115" t="s">
        <v>268</v>
      </c>
      <c r="E308" s="115" t="s">
        <v>76</v>
      </c>
      <c r="F308" s="238">
        <v>28980</v>
      </c>
      <c r="G308" s="115" t="s">
        <v>1882</v>
      </c>
      <c r="H308" s="115" t="s">
        <v>16</v>
      </c>
      <c r="I308" t="s">
        <v>199</v>
      </c>
      <c r="J308" s="115" t="s">
        <v>908</v>
      </c>
      <c r="L308" s="115" t="s">
        <v>18</v>
      </c>
      <c r="S308" s="115"/>
      <c r="V308">
        <v>0</v>
      </c>
      <c r="AI308" s="115">
        <v>327589</v>
      </c>
    </row>
    <row r="309" spans="1:36" x14ac:dyDescent="0.25">
      <c r="A309" s="115">
        <v>327677</v>
      </c>
      <c r="B309" s="115" t="s">
        <v>1206</v>
      </c>
      <c r="C309" s="115" t="s">
        <v>541</v>
      </c>
      <c r="D309" s="115" t="s">
        <v>919</v>
      </c>
      <c r="E309" s="115" t="s">
        <v>76</v>
      </c>
      <c r="F309" s="238"/>
      <c r="H309" s="115" t="s">
        <v>16</v>
      </c>
      <c r="I309" t="s">
        <v>199</v>
      </c>
      <c r="S309" s="115"/>
      <c r="V309" t="s">
        <v>2519</v>
      </c>
      <c r="AA309" s="115" t="s">
        <v>2441</v>
      </c>
      <c r="AB309" s="115" t="s">
        <v>2441</v>
      </c>
      <c r="AC309" s="115" t="s">
        <v>2441</v>
      </c>
      <c r="AD309" s="115" t="s">
        <v>2441</v>
      </c>
      <c r="AE309" s="115" t="s">
        <v>2441</v>
      </c>
      <c r="AF309" s="115" t="s">
        <v>2441</v>
      </c>
      <c r="AG309" s="115" t="s">
        <v>2441</v>
      </c>
      <c r="AH309" s="115" t="s">
        <v>2441</v>
      </c>
      <c r="AI309" s="115">
        <v>327677</v>
      </c>
      <c r="AJ309" s="115" t="s">
        <v>2441</v>
      </c>
    </row>
    <row r="310" spans="1:36" x14ac:dyDescent="0.25">
      <c r="A310" s="115">
        <v>327736</v>
      </c>
      <c r="B310" s="115" t="s">
        <v>1883</v>
      </c>
      <c r="C310" s="115" t="s">
        <v>262</v>
      </c>
      <c r="D310" s="115" t="s">
        <v>283</v>
      </c>
      <c r="E310" s="115" t="s">
        <v>77</v>
      </c>
      <c r="F310" s="238">
        <v>34942</v>
      </c>
      <c r="G310" s="115" t="s">
        <v>18</v>
      </c>
      <c r="H310" s="115" t="s">
        <v>16</v>
      </c>
      <c r="I310" t="s">
        <v>199</v>
      </c>
      <c r="J310" s="115" t="s">
        <v>908</v>
      </c>
      <c r="L310" s="115" t="s">
        <v>18</v>
      </c>
      <c r="S310" s="115"/>
      <c r="V310">
        <v>0</v>
      </c>
      <c r="AI310" s="115">
        <v>327736</v>
      </c>
    </row>
    <row r="311" spans="1:36" x14ac:dyDescent="0.25">
      <c r="A311" s="115">
        <v>327810</v>
      </c>
      <c r="B311" s="115" t="s">
        <v>1545</v>
      </c>
      <c r="C311" s="115" t="s">
        <v>1546</v>
      </c>
      <c r="D311" s="115" t="s">
        <v>492</v>
      </c>
      <c r="E311" s="115" t="s">
        <v>76</v>
      </c>
      <c r="F311" s="238">
        <v>33502</v>
      </c>
      <c r="G311" s="115" t="s">
        <v>1547</v>
      </c>
      <c r="H311" s="115" t="s">
        <v>16</v>
      </c>
      <c r="I311" t="s">
        <v>199</v>
      </c>
      <c r="S311" s="115"/>
      <c r="V311">
        <v>0</v>
      </c>
      <c r="AI311" s="115">
        <v>327810</v>
      </c>
    </row>
    <row r="312" spans="1:36" x14ac:dyDescent="0.25">
      <c r="A312" s="115">
        <v>327850</v>
      </c>
      <c r="B312" s="115" t="s">
        <v>1884</v>
      </c>
      <c r="C312" s="115" t="s">
        <v>211</v>
      </c>
      <c r="D312" s="115" t="s">
        <v>209</v>
      </c>
      <c r="E312" s="115" t="s">
        <v>76</v>
      </c>
      <c r="F312" s="238">
        <v>33283</v>
      </c>
      <c r="G312" s="115" t="s">
        <v>18</v>
      </c>
      <c r="H312" s="115" t="s">
        <v>16</v>
      </c>
      <c r="I312" t="s">
        <v>199</v>
      </c>
      <c r="J312" s="115" t="s">
        <v>15</v>
      </c>
      <c r="L312" s="115" t="s">
        <v>18</v>
      </c>
      <c r="S312" s="115"/>
      <c r="V312">
        <v>0</v>
      </c>
      <c r="AI312" s="115">
        <v>327850</v>
      </c>
    </row>
    <row r="313" spans="1:36" x14ac:dyDescent="0.25">
      <c r="A313" s="115">
        <v>327876</v>
      </c>
      <c r="B313" s="115" t="s">
        <v>1919</v>
      </c>
      <c r="C313" s="115" t="s">
        <v>528</v>
      </c>
      <c r="D313" s="115" t="s">
        <v>478</v>
      </c>
      <c r="E313" s="115" t="s">
        <v>77</v>
      </c>
      <c r="F313" s="238">
        <v>33997</v>
      </c>
      <c r="G313" s="115" t="s">
        <v>18</v>
      </c>
      <c r="H313" s="115" t="s">
        <v>19</v>
      </c>
      <c r="I313" t="s">
        <v>199</v>
      </c>
      <c r="J313" s="115" t="s">
        <v>908</v>
      </c>
      <c r="L313" s="115" t="s">
        <v>18</v>
      </c>
      <c r="S313" s="115"/>
      <c r="V313">
        <v>0</v>
      </c>
      <c r="AI313" s="115">
        <v>327876</v>
      </c>
    </row>
    <row r="314" spans="1:36" x14ac:dyDescent="0.25">
      <c r="A314" s="115">
        <v>327914</v>
      </c>
      <c r="B314" s="115" t="s">
        <v>1964</v>
      </c>
      <c r="C314" s="115" t="s">
        <v>336</v>
      </c>
      <c r="D314" s="115" t="s">
        <v>442</v>
      </c>
      <c r="E314" s="115" t="s">
        <v>77</v>
      </c>
      <c r="F314" s="238">
        <v>34569</v>
      </c>
      <c r="G314" s="115" t="s">
        <v>1965</v>
      </c>
      <c r="H314" s="115" t="s">
        <v>16</v>
      </c>
      <c r="I314" t="s">
        <v>199</v>
      </c>
      <c r="J314" s="115" t="s">
        <v>908</v>
      </c>
      <c r="L314" s="115" t="s">
        <v>30</v>
      </c>
      <c r="S314" s="115"/>
      <c r="V314">
        <v>0</v>
      </c>
      <c r="AI314" s="115">
        <v>327914</v>
      </c>
    </row>
    <row r="315" spans="1:36" x14ac:dyDescent="0.25">
      <c r="A315" s="115">
        <v>327924</v>
      </c>
      <c r="B315" s="115" t="s">
        <v>1753</v>
      </c>
      <c r="C315" s="115" t="s">
        <v>211</v>
      </c>
      <c r="D315" s="115" t="s">
        <v>1706</v>
      </c>
      <c r="E315" s="115" t="s">
        <v>76</v>
      </c>
      <c r="F315" s="238">
        <v>34437</v>
      </c>
      <c r="G315" s="115" t="s">
        <v>18</v>
      </c>
      <c r="H315" s="115" t="s">
        <v>16</v>
      </c>
      <c r="I315" t="s">
        <v>199</v>
      </c>
      <c r="J315" s="115" t="s">
        <v>15</v>
      </c>
      <c r="L315" s="115" t="s">
        <v>30</v>
      </c>
      <c r="S315" s="115"/>
      <c r="V315">
        <v>0</v>
      </c>
      <c r="AI315" s="115">
        <v>327924</v>
      </c>
    </row>
    <row r="316" spans="1:36" x14ac:dyDescent="0.25">
      <c r="A316" s="115">
        <v>327963</v>
      </c>
      <c r="B316" s="115" t="s">
        <v>1457</v>
      </c>
      <c r="C316" s="115" t="s">
        <v>570</v>
      </c>
      <c r="D316" s="115" t="s">
        <v>462</v>
      </c>
      <c r="E316" s="115" t="s">
        <v>77</v>
      </c>
      <c r="F316" s="238">
        <v>30713</v>
      </c>
      <c r="G316" s="115" t="s">
        <v>741</v>
      </c>
      <c r="H316" s="115" t="s">
        <v>16</v>
      </c>
      <c r="I316" t="s">
        <v>199</v>
      </c>
      <c r="J316" s="115" t="s">
        <v>908</v>
      </c>
      <c r="L316" s="115" t="s">
        <v>18</v>
      </c>
      <c r="S316" s="115"/>
      <c r="V316">
        <v>0</v>
      </c>
      <c r="AH316" s="115" t="s">
        <v>2441</v>
      </c>
      <c r="AI316" s="115">
        <v>327963</v>
      </c>
      <c r="AJ316" s="115" t="s">
        <v>2441</v>
      </c>
    </row>
    <row r="317" spans="1:36" x14ac:dyDescent="0.25">
      <c r="A317" s="115">
        <v>328012</v>
      </c>
      <c r="B317" s="115" t="s">
        <v>1519</v>
      </c>
      <c r="C317" s="115" t="s">
        <v>463</v>
      </c>
      <c r="D317" s="115" t="s">
        <v>1037</v>
      </c>
      <c r="E317" s="115" t="s">
        <v>76</v>
      </c>
      <c r="F317" s="238">
        <v>35160</v>
      </c>
      <c r="G317" s="115" t="s">
        <v>18</v>
      </c>
      <c r="H317" s="115" t="s">
        <v>16</v>
      </c>
      <c r="I317" t="s">
        <v>199</v>
      </c>
      <c r="J317" s="115" t="s">
        <v>908</v>
      </c>
      <c r="L317" s="115" t="s">
        <v>30</v>
      </c>
      <c r="S317" s="115"/>
      <c r="V317">
        <v>0</v>
      </c>
      <c r="AI317" s="115">
        <v>328012</v>
      </c>
    </row>
    <row r="318" spans="1:36" x14ac:dyDescent="0.25">
      <c r="A318" s="115">
        <v>328090</v>
      </c>
      <c r="B318" s="115" t="s">
        <v>2302</v>
      </c>
      <c r="C318" s="115" t="s">
        <v>979</v>
      </c>
      <c r="D318" s="115" t="s">
        <v>781</v>
      </c>
      <c r="E318" s="115" t="s">
        <v>77</v>
      </c>
      <c r="F318" s="238">
        <v>34171</v>
      </c>
      <c r="G318" s="115" t="s">
        <v>239</v>
      </c>
      <c r="H318" s="115" t="s">
        <v>16</v>
      </c>
      <c r="I318" t="s">
        <v>199</v>
      </c>
      <c r="J318" s="115" t="s">
        <v>15</v>
      </c>
      <c r="L318" s="115" t="s">
        <v>30</v>
      </c>
      <c r="S318" s="115"/>
      <c r="V318">
        <v>0</v>
      </c>
      <c r="AI318" s="115">
        <v>328090</v>
      </c>
    </row>
    <row r="319" spans="1:36" x14ac:dyDescent="0.25">
      <c r="A319" s="115">
        <v>328270</v>
      </c>
      <c r="B319" s="115" t="s">
        <v>1756</v>
      </c>
      <c r="C319" s="115" t="s">
        <v>973</v>
      </c>
      <c r="D319" s="115" t="s">
        <v>583</v>
      </c>
      <c r="E319" s="115" t="s">
        <v>77</v>
      </c>
      <c r="F319" s="238">
        <v>32701</v>
      </c>
      <c r="G319" s="115" t="s">
        <v>18</v>
      </c>
      <c r="H319" s="115" t="s">
        <v>16</v>
      </c>
      <c r="I319" t="s">
        <v>199</v>
      </c>
      <c r="J319" s="115" t="s">
        <v>908</v>
      </c>
      <c r="L319" s="115" t="s">
        <v>18</v>
      </c>
      <c r="S319" s="115"/>
      <c r="V319">
        <v>0</v>
      </c>
      <c r="AI319" s="115">
        <v>328270</v>
      </c>
    </row>
    <row r="320" spans="1:36" x14ac:dyDescent="0.25">
      <c r="A320" s="115">
        <v>328304</v>
      </c>
      <c r="B320" s="115" t="s">
        <v>2089</v>
      </c>
      <c r="C320" s="115" t="s">
        <v>582</v>
      </c>
      <c r="D320" s="115" t="s">
        <v>371</v>
      </c>
      <c r="E320" s="115" t="s">
        <v>77</v>
      </c>
      <c r="F320" s="238">
        <v>33623</v>
      </c>
      <c r="G320" s="115" t="s">
        <v>18</v>
      </c>
      <c r="H320" s="115" t="s">
        <v>16</v>
      </c>
      <c r="I320" t="s">
        <v>199</v>
      </c>
      <c r="S320" s="115"/>
      <c r="V320" t="s">
        <v>2519</v>
      </c>
      <c r="AI320" s="115">
        <v>328304</v>
      </c>
    </row>
    <row r="321" spans="1:35" x14ac:dyDescent="0.25">
      <c r="A321" s="115">
        <v>328312</v>
      </c>
      <c r="B321" s="115" t="s">
        <v>1656</v>
      </c>
      <c r="C321" s="115" t="s">
        <v>226</v>
      </c>
      <c r="D321" s="115" t="s">
        <v>562</v>
      </c>
      <c r="E321" s="115" t="s">
        <v>77</v>
      </c>
      <c r="F321" s="238">
        <v>35661</v>
      </c>
      <c r="G321" s="115" t="s">
        <v>18</v>
      </c>
      <c r="H321" s="115" t="s">
        <v>16</v>
      </c>
      <c r="I321" t="s">
        <v>199</v>
      </c>
      <c r="J321" s="115" t="s">
        <v>908</v>
      </c>
      <c r="L321" s="115" t="s">
        <v>18</v>
      </c>
      <c r="S321" s="115"/>
      <c r="V321">
        <v>0</v>
      </c>
      <c r="AI321" s="115">
        <v>328312</v>
      </c>
    </row>
    <row r="322" spans="1:35" x14ac:dyDescent="0.25">
      <c r="A322" s="115">
        <v>328316</v>
      </c>
      <c r="B322" s="115" t="s">
        <v>2090</v>
      </c>
      <c r="C322" s="115" t="s">
        <v>226</v>
      </c>
      <c r="D322" s="115" t="s">
        <v>268</v>
      </c>
      <c r="E322" s="115" t="s">
        <v>77</v>
      </c>
      <c r="F322" s="238">
        <v>33332</v>
      </c>
      <c r="G322" s="115" t="s">
        <v>18</v>
      </c>
      <c r="H322" s="115" t="s">
        <v>16</v>
      </c>
      <c r="I322" t="s">
        <v>199</v>
      </c>
      <c r="J322" s="115" t="s">
        <v>15</v>
      </c>
      <c r="L322" s="115" t="s">
        <v>18</v>
      </c>
      <c r="S322" s="115"/>
      <c r="V322">
        <v>0</v>
      </c>
      <c r="AI322" s="115">
        <v>328316</v>
      </c>
    </row>
    <row r="323" spans="1:35" x14ac:dyDescent="0.25">
      <c r="A323" s="115">
        <v>328336</v>
      </c>
      <c r="B323" s="115" t="s">
        <v>957</v>
      </c>
      <c r="C323" s="115" t="s">
        <v>211</v>
      </c>
      <c r="D323" s="115" t="s">
        <v>309</v>
      </c>
      <c r="E323" s="115" t="s">
        <v>77</v>
      </c>
      <c r="F323" s="238">
        <v>34042</v>
      </c>
      <c r="G323" s="115" t="s">
        <v>445</v>
      </c>
      <c r="H323" s="115" t="s">
        <v>16</v>
      </c>
      <c r="I323" t="s">
        <v>199</v>
      </c>
      <c r="J323" s="115" t="s">
        <v>908</v>
      </c>
      <c r="L323" s="115" t="s">
        <v>18</v>
      </c>
      <c r="S323" s="115"/>
      <c r="V323" t="s">
        <v>2467</v>
      </c>
      <c r="AI323" s="115">
        <v>328336</v>
      </c>
    </row>
    <row r="324" spans="1:35" x14ac:dyDescent="0.25">
      <c r="A324" s="115">
        <v>328353</v>
      </c>
      <c r="B324" s="115" t="s">
        <v>401</v>
      </c>
      <c r="C324" s="115" t="s">
        <v>793</v>
      </c>
      <c r="D324" s="115" t="s">
        <v>268</v>
      </c>
      <c r="E324" s="115" t="s">
        <v>76</v>
      </c>
      <c r="F324" s="238">
        <v>35254</v>
      </c>
      <c r="G324" s="115" t="s">
        <v>1516</v>
      </c>
      <c r="H324" s="115" t="s">
        <v>16</v>
      </c>
      <c r="I324" t="s">
        <v>199</v>
      </c>
      <c r="J324" s="115" t="s">
        <v>908</v>
      </c>
      <c r="L324" s="115" t="s">
        <v>18</v>
      </c>
      <c r="S324" s="115"/>
      <c r="V324">
        <v>0</v>
      </c>
      <c r="AI324" s="115">
        <v>328353</v>
      </c>
    </row>
    <row r="325" spans="1:35" x14ac:dyDescent="0.25">
      <c r="A325" s="115">
        <v>328371</v>
      </c>
      <c r="B325" s="115" t="s">
        <v>1153</v>
      </c>
      <c r="C325" s="115" t="s">
        <v>1154</v>
      </c>
      <c r="D325" s="115" t="s">
        <v>209</v>
      </c>
      <c r="E325" s="115" t="s">
        <v>76</v>
      </c>
      <c r="F325" s="238">
        <v>35521</v>
      </c>
      <c r="G325" s="115" t="s">
        <v>18</v>
      </c>
      <c r="H325" s="115" t="s">
        <v>16</v>
      </c>
      <c r="I325" t="s">
        <v>199</v>
      </c>
      <c r="J325" s="115" t="s">
        <v>908</v>
      </c>
      <c r="L325" s="115" t="s">
        <v>30</v>
      </c>
      <c r="S325" s="115"/>
      <c r="V325" t="s">
        <v>2468</v>
      </c>
      <c r="AI325" s="115">
        <v>328371</v>
      </c>
    </row>
    <row r="326" spans="1:35" x14ac:dyDescent="0.25">
      <c r="A326" s="115">
        <v>328381</v>
      </c>
      <c r="B326" s="115" t="s">
        <v>1451</v>
      </c>
      <c r="C326" s="115" t="s">
        <v>245</v>
      </c>
      <c r="D326" s="115" t="s">
        <v>515</v>
      </c>
      <c r="E326" s="115" t="s">
        <v>77</v>
      </c>
      <c r="F326" s="238">
        <v>33484</v>
      </c>
      <c r="G326" s="115" t="s">
        <v>18</v>
      </c>
      <c r="H326" s="115" t="s">
        <v>16</v>
      </c>
      <c r="I326" t="s">
        <v>199</v>
      </c>
      <c r="J326" s="115" t="s">
        <v>908</v>
      </c>
      <c r="L326" s="115" t="s">
        <v>18</v>
      </c>
      <c r="S326" s="115"/>
      <c r="V326">
        <v>0</v>
      </c>
      <c r="AI326" s="115">
        <v>328381</v>
      </c>
    </row>
    <row r="327" spans="1:35" x14ac:dyDescent="0.25">
      <c r="A327" s="115">
        <v>328385</v>
      </c>
      <c r="B327" s="115" t="s">
        <v>2092</v>
      </c>
      <c r="C327" s="115" t="s">
        <v>765</v>
      </c>
      <c r="D327" s="115" t="s">
        <v>587</v>
      </c>
      <c r="E327" s="115" t="s">
        <v>77</v>
      </c>
      <c r="F327" s="238">
        <v>31904</v>
      </c>
      <c r="G327" s="115" t="s">
        <v>18</v>
      </c>
      <c r="H327" s="115" t="s">
        <v>16</v>
      </c>
      <c r="I327" t="s">
        <v>199</v>
      </c>
      <c r="J327" s="115" t="s">
        <v>908</v>
      </c>
      <c r="L327" s="115" t="s">
        <v>18</v>
      </c>
      <c r="S327" s="115"/>
      <c r="V327">
        <v>0</v>
      </c>
      <c r="AI327" s="115">
        <v>328385</v>
      </c>
    </row>
    <row r="328" spans="1:35" x14ac:dyDescent="0.25">
      <c r="A328" s="115">
        <v>328446</v>
      </c>
      <c r="B328" s="115" t="s">
        <v>1920</v>
      </c>
      <c r="C328" s="115" t="s">
        <v>354</v>
      </c>
      <c r="D328" s="115" t="s">
        <v>367</v>
      </c>
      <c r="E328" s="115" t="s">
        <v>76</v>
      </c>
      <c r="F328" s="238">
        <v>34700</v>
      </c>
      <c r="G328" s="115" t="s">
        <v>18</v>
      </c>
      <c r="H328" s="115" t="s">
        <v>16</v>
      </c>
      <c r="I328" t="s">
        <v>199</v>
      </c>
      <c r="J328" s="115" t="s">
        <v>908</v>
      </c>
      <c r="L328" s="115" t="s">
        <v>18</v>
      </c>
      <c r="S328" s="115"/>
      <c r="V328">
        <v>0</v>
      </c>
      <c r="AI328" s="115">
        <v>328446</v>
      </c>
    </row>
    <row r="329" spans="1:35" x14ac:dyDescent="0.25">
      <c r="A329" s="115">
        <v>328459</v>
      </c>
      <c r="B329" s="115" t="s">
        <v>2094</v>
      </c>
      <c r="C329" s="115" t="s">
        <v>226</v>
      </c>
      <c r="D329" s="115" t="s">
        <v>2095</v>
      </c>
      <c r="E329" s="115" t="s">
        <v>77</v>
      </c>
      <c r="F329" s="238">
        <v>26875</v>
      </c>
      <c r="G329" s="115" t="s">
        <v>18</v>
      </c>
      <c r="H329" s="115" t="s">
        <v>16</v>
      </c>
      <c r="I329" t="s">
        <v>199</v>
      </c>
      <c r="J329" s="115" t="s">
        <v>908</v>
      </c>
      <c r="L329" s="115" t="s">
        <v>18</v>
      </c>
      <c r="S329" s="115"/>
      <c r="V329">
        <v>0</v>
      </c>
      <c r="AI329" s="115">
        <v>328459</v>
      </c>
    </row>
    <row r="330" spans="1:35" x14ac:dyDescent="0.25">
      <c r="A330" s="115">
        <v>328564</v>
      </c>
      <c r="B330" s="115" t="s">
        <v>1885</v>
      </c>
      <c r="C330" s="115" t="s">
        <v>245</v>
      </c>
      <c r="D330" s="115" t="s">
        <v>229</v>
      </c>
      <c r="E330" s="115" t="s">
        <v>77</v>
      </c>
      <c r="F330" s="238">
        <v>32722</v>
      </c>
      <c r="G330" s="115" t="s">
        <v>224</v>
      </c>
      <c r="H330" s="115" t="s">
        <v>16</v>
      </c>
      <c r="I330" t="s">
        <v>199</v>
      </c>
      <c r="J330" s="115" t="s">
        <v>908</v>
      </c>
      <c r="L330" s="115" t="s">
        <v>30</v>
      </c>
      <c r="S330" s="115"/>
      <c r="V330">
        <v>0</v>
      </c>
      <c r="AI330" s="115">
        <v>328564</v>
      </c>
    </row>
    <row r="331" spans="1:35" x14ac:dyDescent="0.25">
      <c r="A331" s="115">
        <v>328574</v>
      </c>
      <c r="B331" s="115" t="s">
        <v>2303</v>
      </c>
      <c r="C331" s="115" t="s">
        <v>1086</v>
      </c>
      <c r="D331" s="115" t="s">
        <v>285</v>
      </c>
      <c r="E331" s="115" t="s">
        <v>77</v>
      </c>
      <c r="F331" s="238">
        <v>33808</v>
      </c>
      <c r="G331" s="115" t="s">
        <v>18</v>
      </c>
      <c r="H331" s="115" t="s">
        <v>16</v>
      </c>
      <c r="I331" t="s">
        <v>136</v>
      </c>
      <c r="J331" s="115" t="s">
        <v>908</v>
      </c>
      <c r="L331" s="115" t="s">
        <v>18</v>
      </c>
      <c r="S331" s="115"/>
      <c r="V331">
        <v>0</v>
      </c>
      <c r="AI331" s="115">
        <v>328574</v>
      </c>
    </row>
    <row r="332" spans="1:35" x14ac:dyDescent="0.25">
      <c r="A332" s="115">
        <v>328575</v>
      </c>
      <c r="B332" s="115" t="s">
        <v>1696</v>
      </c>
      <c r="C332" s="115" t="s">
        <v>322</v>
      </c>
      <c r="D332" s="115" t="s">
        <v>1489</v>
      </c>
      <c r="E332" s="115" t="s">
        <v>77</v>
      </c>
      <c r="F332" s="238">
        <v>32647</v>
      </c>
      <c r="G332" s="115" t="s">
        <v>1697</v>
      </c>
      <c r="H332" s="115" t="s">
        <v>16</v>
      </c>
      <c r="I332" t="s">
        <v>199</v>
      </c>
      <c r="J332" s="115" t="s">
        <v>908</v>
      </c>
      <c r="L332" s="115" t="s">
        <v>47</v>
      </c>
      <c r="S332" s="115"/>
      <c r="V332">
        <v>0</v>
      </c>
      <c r="AI332" s="115">
        <v>328575</v>
      </c>
    </row>
    <row r="333" spans="1:35" x14ac:dyDescent="0.25">
      <c r="A333" s="115">
        <v>328594</v>
      </c>
      <c r="B333" s="115" t="s">
        <v>1594</v>
      </c>
      <c r="C333" s="115" t="s">
        <v>334</v>
      </c>
      <c r="D333" s="115" t="s">
        <v>339</v>
      </c>
      <c r="E333" s="115" t="s">
        <v>77</v>
      </c>
      <c r="F333" s="238">
        <v>33124</v>
      </c>
      <c r="G333" s="115" t="s">
        <v>1444</v>
      </c>
      <c r="H333" s="115" t="s">
        <v>16</v>
      </c>
      <c r="I333" t="s">
        <v>199</v>
      </c>
      <c r="J333" s="115" t="s">
        <v>908</v>
      </c>
      <c r="L333" s="115" t="s">
        <v>18</v>
      </c>
      <c r="S333" s="115"/>
      <c r="V333">
        <v>0</v>
      </c>
      <c r="AI333" s="115">
        <v>328594</v>
      </c>
    </row>
    <row r="334" spans="1:35" x14ac:dyDescent="0.25">
      <c r="A334" s="115">
        <v>328600</v>
      </c>
      <c r="B334" s="115" t="s">
        <v>1663</v>
      </c>
      <c r="C334" s="115" t="s">
        <v>302</v>
      </c>
      <c r="D334" s="115" t="s">
        <v>1664</v>
      </c>
      <c r="E334" s="115" t="s">
        <v>76</v>
      </c>
      <c r="F334" s="238">
        <v>35371</v>
      </c>
      <c r="G334" s="115" t="s">
        <v>18</v>
      </c>
      <c r="H334" s="115" t="s">
        <v>16</v>
      </c>
      <c r="I334" t="s">
        <v>199</v>
      </c>
      <c r="J334" s="115" t="s">
        <v>908</v>
      </c>
      <c r="L334" s="115" t="s">
        <v>30</v>
      </c>
      <c r="S334" s="115"/>
      <c r="V334">
        <v>0</v>
      </c>
      <c r="AI334" s="115">
        <v>328600</v>
      </c>
    </row>
    <row r="335" spans="1:35" ht="18" x14ac:dyDescent="0.25">
      <c r="A335" s="236">
        <v>328603</v>
      </c>
      <c r="B335" s="236" t="s">
        <v>2542</v>
      </c>
      <c r="C335" s="236" t="s">
        <v>483</v>
      </c>
      <c r="D335" s="236" t="s">
        <v>2569</v>
      </c>
      <c r="E335"/>
      <c r="F335" s="126"/>
      <c r="G335" s="237"/>
      <c r="H335"/>
      <c r="I335" t="s">
        <v>199</v>
      </c>
      <c r="J335" s="237"/>
      <c r="K335"/>
      <c r="L335"/>
      <c r="M335"/>
      <c r="N335"/>
      <c r="O335"/>
      <c r="P335"/>
      <c r="Q335"/>
      <c r="S335" s="115"/>
      <c r="U335"/>
      <c r="V335">
        <v>0</v>
      </c>
      <c r="W335" s="237"/>
      <c r="X335"/>
      <c r="Y335"/>
      <c r="Z335"/>
      <c r="AA335"/>
      <c r="AB335"/>
      <c r="AC335"/>
      <c r="AD335"/>
      <c r="AE335"/>
      <c r="AF335"/>
      <c r="AG335"/>
      <c r="AI335" s="115">
        <v>328603</v>
      </c>
    </row>
    <row r="336" spans="1:35" x14ac:dyDescent="0.25">
      <c r="A336" s="115">
        <v>328622</v>
      </c>
      <c r="B336" s="115" t="s">
        <v>2096</v>
      </c>
      <c r="C336" s="115" t="s">
        <v>278</v>
      </c>
      <c r="D336" s="115" t="s">
        <v>213</v>
      </c>
      <c r="E336" s="115" t="s">
        <v>77</v>
      </c>
      <c r="F336" s="238">
        <v>35067</v>
      </c>
      <c r="G336" s="115" t="s">
        <v>30</v>
      </c>
      <c r="H336" s="115" t="s">
        <v>16</v>
      </c>
      <c r="I336" t="s">
        <v>199</v>
      </c>
      <c r="J336" s="115" t="s">
        <v>908</v>
      </c>
      <c r="L336" s="115" t="s">
        <v>30</v>
      </c>
      <c r="R336" s="115">
        <v>8903</v>
      </c>
      <c r="S336" s="115">
        <v>45707</v>
      </c>
      <c r="T336" s="115">
        <v>90000</v>
      </c>
      <c r="V336">
        <v>0</v>
      </c>
      <c r="AI336" s="115">
        <v>328622</v>
      </c>
    </row>
    <row r="337" spans="1:36" x14ac:dyDescent="0.25">
      <c r="A337" s="115">
        <v>328635</v>
      </c>
      <c r="B337" s="115" t="s">
        <v>1808</v>
      </c>
      <c r="C337" s="115" t="s">
        <v>438</v>
      </c>
      <c r="D337" s="115" t="s">
        <v>654</v>
      </c>
      <c r="E337" s="115" t="s">
        <v>77</v>
      </c>
      <c r="F337" s="238">
        <v>33506</v>
      </c>
      <c r="G337" s="115" t="s">
        <v>312</v>
      </c>
      <c r="H337" s="115" t="s">
        <v>16</v>
      </c>
      <c r="I337" t="s">
        <v>199</v>
      </c>
      <c r="J337" s="115" t="s">
        <v>15</v>
      </c>
      <c r="L337" s="115" t="s">
        <v>30</v>
      </c>
      <c r="S337" s="115"/>
      <c r="V337">
        <v>0</v>
      </c>
      <c r="AI337" s="115">
        <v>328635</v>
      </c>
    </row>
    <row r="338" spans="1:36" x14ac:dyDescent="0.25">
      <c r="A338" s="115">
        <v>328640</v>
      </c>
      <c r="B338" s="115" t="s">
        <v>2304</v>
      </c>
      <c r="C338" s="115" t="s">
        <v>215</v>
      </c>
      <c r="D338" s="115" t="s">
        <v>2305</v>
      </c>
      <c r="E338" s="115" t="s">
        <v>77</v>
      </c>
      <c r="F338" s="238">
        <v>32537</v>
      </c>
      <c r="G338" s="115" t="s">
        <v>538</v>
      </c>
      <c r="H338" s="115" t="s">
        <v>16</v>
      </c>
      <c r="I338" t="s">
        <v>199</v>
      </c>
      <c r="J338" s="115" t="s">
        <v>908</v>
      </c>
      <c r="L338" s="115" t="s">
        <v>30</v>
      </c>
      <c r="S338" s="115"/>
      <c r="V338">
        <v>0</v>
      </c>
      <c r="AI338" s="115">
        <v>328640</v>
      </c>
    </row>
    <row r="339" spans="1:36" x14ac:dyDescent="0.25">
      <c r="A339" s="115">
        <v>328648</v>
      </c>
      <c r="B339" s="115" t="s">
        <v>2097</v>
      </c>
      <c r="C339" s="115" t="s">
        <v>613</v>
      </c>
      <c r="D339" s="115" t="s">
        <v>282</v>
      </c>
      <c r="E339" s="115" t="s">
        <v>76</v>
      </c>
      <c r="F339" s="238">
        <v>35065</v>
      </c>
      <c r="G339" s="115" t="s">
        <v>18</v>
      </c>
      <c r="H339" s="115" t="s">
        <v>16</v>
      </c>
      <c r="I339" t="s">
        <v>199</v>
      </c>
      <c r="J339" s="115" t="s">
        <v>908</v>
      </c>
      <c r="L339" s="115" t="s">
        <v>18</v>
      </c>
      <c r="S339" s="115"/>
      <c r="V339">
        <v>0</v>
      </c>
      <c r="AI339" s="115">
        <v>328648</v>
      </c>
    </row>
    <row r="340" spans="1:36" x14ac:dyDescent="0.25">
      <c r="A340" s="115">
        <v>328672</v>
      </c>
      <c r="B340" s="115" t="s">
        <v>1146</v>
      </c>
      <c r="C340" s="115" t="s">
        <v>570</v>
      </c>
      <c r="D340" s="115" t="s">
        <v>419</v>
      </c>
      <c r="E340" s="115" t="s">
        <v>77</v>
      </c>
      <c r="F340" s="238">
        <v>32596</v>
      </c>
      <c r="G340" s="115" t="s">
        <v>18</v>
      </c>
      <c r="H340" s="115" t="s">
        <v>16</v>
      </c>
      <c r="I340" t="s">
        <v>199</v>
      </c>
      <c r="J340" s="115" t="s">
        <v>908</v>
      </c>
      <c r="L340" s="115" t="s">
        <v>30</v>
      </c>
      <c r="S340" s="115"/>
      <c r="V340" t="s">
        <v>2468</v>
      </c>
      <c r="AI340" s="115">
        <v>328672</v>
      </c>
    </row>
    <row r="341" spans="1:36" x14ac:dyDescent="0.25">
      <c r="A341" s="115">
        <v>328681</v>
      </c>
      <c r="B341" s="115" t="s">
        <v>2098</v>
      </c>
      <c r="C341" s="115" t="s">
        <v>729</v>
      </c>
      <c r="D341" s="115" t="s">
        <v>385</v>
      </c>
      <c r="E341" s="115" t="s">
        <v>76</v>
      </c>
      <c r="F341" s="238">
        <v>34709</v>
      </c>
      <c r="G341" s="115" t="s">
        <v>1397</v>
      </c>
      <c r="H341" s="115" t="s">
        <v>16</v>
      </c>
      <c r="I341" t="s">
        <v>199</v>
      </c>
      <c r="J341" s="115" t="s">
        <v>908</v>
      </c>
      <c r="L341" s="115" t="s">
        <v>18</v>
      </c>
      <c r="S341" s="115"/>
      <c r="V341">
        <v>0</v>
      </c>
      <c r="AI341" s="115">
        <v>328681</v>
      </c>
    </row>
    <row r="342" spans="1:36" x14ac:dyDescent="0.25">
      <c r="A342" s="115">
        <v>328689</v>
      </c>
      <c r="B342" s="115" t="s">
        <v>2099</v>
      </c>
      <c r="C342" s="115" t="s">
        <v>211</v>
      </c>
      <c r="D342" s="115" t="s">
        <v>232</v>
      </c>
      <c r="E342" s="115" t="s">
        <v>77</v>
      </c>
      <c r="F342" s="238">
        <v>34790</v>
      </c>
      <c r="G342" s="115" t="s">
        <v>400</v>
      </c>
      <c r="H342" s="115" t="s">
        <v>19</v>
      </c>
      <c r="I342" t="s">
        <v>199</v>
      </c>
      <c r="J342" s="115" t="s">
        <v>908</v>
      </c>
      <c r="L342" s="115" t="s">
        <v>30</v>
      </c>
      <c r="S342" s="115"/>
      <c r="V342">
        <v>0</v>
      </c>
      <c r="AI342" s="115">
        <v>328689</v>
      </c>
    </row>
    <row r="343" spans="1:36" x14ac:dyDescent="0.25">
      <c r="A343" s="115">
        <v>328734</v>
      </c>
      <c r="B343" s="115" t="s">
        <v>1742</v>
      </c>
      <c r="C343" s="115" t="s">
        <v>325</v>
      </c>
      <c r="D343" s="115" t="s">
        <v>264</v>
      </c>
      <c r="E343" s="115" t="s">
        <v>77</v>
      </c>
      <c r="F343" s="238">
        <v>35145</v>
      </c>
      <c r="G343" s="115" t="s">
        <v>18</v>
      </c>
      <c r="H343" s="115" t="s">
        <v>16</v>
      </c>
      <c r="I343" t="s">
        <v>199</v>
      </c>
      <c r="J343" s="115" t="s">
        <v>908</v>
      </c>
      <c r="L343" s="115" t="s">
        <v>18</v>
      </c>
      <c r="S343" s="115"/>
      <c r="V343" t="s">
        <v>2519</v>
      </c>
      <c r="AH343" s="115" t="s">
        <v>2441</v>
      </c>
      <c r="AI343" s="115">
        <v>328734</v>
      </c>
      <c r="AJ343" s="115" t="s">
        <v>2441</v>
      </c>
    </row>
    <row r="344" spans="1:36" x14ac:dyDescent="0.25">
      <c r="A344" s="115">
        <v>328773</v>
      </c>
      <c r="B344" s="115" t="s">
        <v>1886</v>
      </c>
      <c r="C344" s="115" t="s">
        <v>240</v>
      </c>
      <c r="D344" s="115" t="s">
        <v>1142</v>
      </c>
      <c r="E344" s="115" t="s">
        <v>76</v>
      </c>
      <c r="F344" s="238">
        <v>32250</v>
      </c>
      <c r="G344" s="115" t="s">
        <v>1447</v>
      </c>
      <c r="H344" s="115" t="s">
        <v>16</v>
      </c>
      <c r="I344" t="s">
        <v>199</v>
      </c>
      <c r="J344" s="115" t="s">
        <v>908</v>
      </c>
      <c r="L344" s="115" t="s">
        <v>64</v>
      </c>
      <c r="S344" s="115"/>
      <c r="V344" t="s">
        <v>2519</v>
      </c>
      <c r="AI344" s="115">
        <v>328773</v>
      </c>
      <c r="AJ344" s="115" t="s">
        <v>2441</v>
      </c>
    </row>
    <row r="345" spans="1:36" x14ac:dyDescent="0.25">
      <c r="A345" s="115">
        <v>328815</v>
      </c>
      <c r="B345" s="115" t="s">
        <v>1210</v>
      </c>
      <c r="C345" s="115" t="s">
        <v>324</v>
      </c>
      <c r="D345" s="115" t="s">
        <v>421</v>
      </c>
      <c r="E345" s="115" t="s">
        <v>77</v>
      </c>
      <c r="F345" s="238">
        <v>34617</v>
      </c>
      <c r="G345" s="115" t="s">
        <v>18</v>
      </c>
      <c r="H345" s="115" t="s">
        <v>16</v>
      </c>
      <c r="I345" t="s">
        <v>199</v>
      </c>
      <c r="R345" s="115">
        <v>9306</v>
      </c>
      <c r="S345" s="115">
        <v>45721</v>
      </c>
      <c r="T345" s="115">
        <v>100000</v>
      </c>
      <c r="V345">
        <v>0</v>
      </c>
      <c r="AI345" s="115">
        <v>328815</v>
      </c>
    </row>
    <row r="346" spans="1:36" x14ac:dyDescent="0.25">
      <c r="A346" s="115">
        <v>328828</v>
      </c>
      <c r="B346" s="115" t="s">
        <v>2100</v>
      </c>
      <c r="C346" s="115" t="s">
        <v>613</v>
      </c>
      <c r="D346" s="115" t="s">
        <v>577</v>
      </c>
      <c r="E346" s="115" t="s">
        <v>76</v>
      </c>
      <c r="F346" s="238">
        <v>32577</v>
      </c>
      <c r="G346" s="115" t="s">
        <v>2101</v>
      </c>
      <c r="H346" s="115" t="s">
        <v>16</v>
      </c>
      <c r="I346" t="s">
        <v>199</v>
      </c>
      <c r="J346" s="115" t="s">
        <v>908</v>
      </c>
      <c r="L346" s="115" t="s">
        <v>40</v>
      </c>
      <c r="S346" s="115"/>
      <c r="V346">
        <v>0</v>
      </c>
      <c r="AI346" s="115">
        <v>328828</v>
      </c>
    </row>
    <row r="347" spans="1:36" x14ac:dyDescent="0.25">
      <c r="A347" s="115">
        <v>328870</v>
      </c>
      <c r="B347" s="115" t="s">
        <v>1347</v>
      </c>
      <c r="C347" s="115" t="s">
        <v>211</v>
      </c>
      <c r="D347" s="115" t="s">
        <v>749</v>
      </c>
      <c r="E347" s="115" t="s">
        <v>76</v>
      </c>
      <c r="F347" s="238">
        <v>33604</v>
      </c>
      <c r="G347" s="115" t="s">
        <v>1038</v>
      </c>
      <c r="H347" s="115" t="s">
        <v>16</v>
      </c>
      <c r="I347" t="s">
        <v>199</v>
      </c>
      <c r="J347" s="115" t="s">
        <v>908</v>
      </c>
      <c r="L347" s="115" t="s">
        <v>40</v>
      </c>
      <c r="S347" s="115"/>
      <c r="V347" t="s">
        <v>2459</v>
      </c>
      <c r="AI347" s="115">
        <v>328870</v>
      </c>
    </row>
    <row r="348" spans="1:36" x14ac:dyDescent="0.25">
      <c r="A348" s="115">
        <v>328888</v>
      </c>
      <c r="B348" s="115" t="s">
        <v>1588</v>
      </c>
      <c r="C348" s="115" t="s">
        <v>928</v>
      </c>
      <c r="D348" s="115" t="s">
        <v>1589</v>
      </c>
      <c r="E348" s="115" t="s">
        <v>76</v>
      </c>
      <c r="F348" s="238">
        <v>32521</v>
      </c>
      <c r="G348" s="115" t="s">
        <v>18</v>
      </c>
      <c r="H348" s="115" t="s">
        <v>16</v>
      </c>
      <c r="I348" t="s">
        <v>199</v>
      </c>
      <c r="J348" s="115" t="s">
        <v>908</v>
      </c>
      <c r="L348" s="115" t="s">
        <v>73</v>
      </c>
      <c r="S348" s="115"/>
      <c r="V348">
        <v>0</v>
      </c>
      <c r="AI348" s="115">
        <v>328888</v>
      </c>
    </row>
    <row r="349" spans="1:36" x14ac:dyDescent="0.25">
      <c r="A349" s="115">
        <v>328909</v>
      </c>
      <c r="B349" s="115" t="s">
        <v>1241</v>
      </c>
      <c r="C349" s="115" t="s">
        <v>1242</v>
      </c>
      <c r="D349" s="115" t="s">
        <v>300</v>
      </c>
      <c r="E349" s="115" t="s">
        <v>76</v>
      </c>
      <c r="F349" s="238">
        <v>33152</v>
      </c>
      <c r="G349" s="115" t="s">
        <v>18</v>
      </c>
      <c r="H349" s="115" t="s">
        <v>16</v>
      </c>
      <c r="I349" t="s">
        <v>199</v>
      </c>
      <c r="J349" s="115" t="s">
        <v>908</v>
      </c>
      <c r="L349" s="115" t="s">
        <v>18</v>
      </c>
      <c r="S349" s="115"/>
      <c r="V349" t="s">
        <v>2519</v>
      </c>
      <c r="AI349" s="115">
        <v>328909</v>
      </c>
    </row>
    <row r="350" spans="1:36" x14ac:dyDescent="0.25">
      <c r="A350" s="115">
        <v>328922</v>
      </c>
      <c r="B350" s="115" t="s">
        <v>1073</v>
      </c>
      <c r="C350" s="115" t="s">
        <v>521</v>
      </c>
      <c r="D350" s="115" t="s">
        <v>809</v>
      </c>
      <c r="E350" s="115" t="s">
        <v>77</v>
      </c>
      <c r="F350" s="238">
        <v>33465</v>
      </c>
      <c r="G350" s="115" t="s">
        <v>18</v>
      </c>
      <c r="H350" s="115" t="s">
        <v>16</v>
      </c>
      <c r="I350" t="s">
        <v>199</v>
      </c>
      <c r="J350" s="115" t="s">
        <v>908</v>
      </c>
      <c r="L350" s="115" t="s">
        <v>30</v>
      </c>
      <c r="S350" s="115"/>
      <c r="V350" t="s">
        <v>2466</v>
      </c>
      <c r="AI350" s="115">
        <v>328922</v>
      </c>
    </row>
    <row r="351" spans="1:36" x14ac:dyDescent="0.25">
      <c r="A351" s="115">
        <v>328930</v>
      </c>
      <c r="B351" s="115" t="s">
        <v>1558</v>
      </c>
      <c r="C351" s="115" t="s">
        <v>349</v>
      </c>
      <c r="D351" s="115" t="s">
        <v>996</v>
      </c>
      <c r="E351" s="115" t="s">
        <v>77</v>
      </c>
      <c r="F351" s="238">
        <v>30153</v>
      </c>
      <c r="G351" s="115" t="s">
        <v>269</v>
      </c>
      <c r="H351" s="115" t="s">
        <v>16</v>
      </c>
      <c r="I351" t="s">
        <v>199</v>
      </c>
      <c r="J351" s="115" t="s">
        <v>15</v>
      </c>
      <c r="L351" s="115" t="s">
        <v>30</v>
      </c>
      <c r="S351" s="115"/>
      <c r="V351">
        <v>0</v>
      </c>
      <c r="AI351" s="115">
        <v>328930</v>
      </c>
    </row>
    <row r="352" spans="1:36" x14ac:dyDescent="0.25">
      <c r="A352" s="115">
        <v>328965</v>
      </c>
      <c r="B352" s="115" t="s">
        <v>1102</v>
      </c>
      <c r="C352" s="115" t="s">
        <v>1103</v>
      </c>
      <c r="D352" s="115" t="s">
        <v>1104</v>
      </c>
      <c r="E352" s="115" t="s">
        <v>77</v>
      </c>
      <c r="F352" s="238">
        <v>34363</v>
      </c>
      <c r="G352" s="115" t="s">
        <v>37</v>
      </c>
      <c r="H352" s="115" t="s">
        <v>16</v>
      </c>
      <c r="I352" t="s">
        <v>199</v>
      </c>
      <c r="J352" s="115" t="s">
        <v>908</v>
      </c>
      <c r="L352" s="115" t="s">
        <v>18</v>
      </c>
      <c r="S352" s="115"/>
      <c r="V352" t="s">
        <v>2468</v>
      </c>
      <c r="AI352" s="115">
        <v>328965</v>
      </c>
    </row>
    <row r="353" spans="1:36" x14ac:dyDescent="0.25">
      <c r="A353" s="115">
        <v>329034</v>
      </c>
      <c r="B353" s="115" t="s">
        <v>1921</v>
      </c>
      <c r="C353" s="115" t="s">
        <v>226</v>
      </c>
      <c r="D353" s="115" t="s">
        <v>209</v>
      </c>
      <c r="E353" s="115" t="s">
        <v>76</v>
      </c>
      <c r="F353" s="238">
        <v>35783</v>
      </c>
      <c r="G353" s="115" t="s">
        <v>18</v>
      </c>
      <c r="H353" s="115" t="s">
        <v>19</v>
      </c>
      <c r="I353" t="s">
        <v>199</v>
      </c>
      <c r="J353" s="115" t="s">
        <v>908</v>
      </c>
      <c r="L353" s="115" t="s">
        <v>18</v>
      </c>
      <c r="S353" s="115"/>
      <c r="V353">
        <v>0</v>
      </c>
      <c r="AI353" s="115">
        <v>329034</v>
      </c>
    </row>
    <row r="354" spans="1:36" x14ac:dyDescent="0.25">
      <c r="A354" s="115">
        <v>329059</v>
      </c>
      <c r="B354" s="115" t="s">
        <v>1590</v>
      </c>
      <c r="C354" s="115" t="s">
        <v>754</v>
      </c>
      <c r="D354" s="115" t="s">
        <v>599</v>
      </c>
      <c r="E354" s="115" t="s">
        <v>76</v>
      </c>
      <c r="F354" s="238">
        <v>35796</v>
      </c>
      <c r="G354" s="115" t="s">
        <v>18</v>
      </c>
      <c r="H354" s="115" t="s">
        <v>16</v>
      </c>
      <c r="I354" t="s">
        <v>199</v>
      </c>
      <c r="J354" s="115" t="s">
        <v>908</v>
      </c>
      <c r="L354" s="115" t="s">
        <v>18</v>
      </c>
      <c r="S354" s="115"/>
      <c r="V354">
        <v>0</v>
      </c>
      <c r="AI354" s="115">
        <v>329059</v>
      </c>
    </row>
    <row r="355" spans="1:36" x14ac:dyDescent="0.25">
      <c r="A355" s="115">
        <v>329086</v>
      </c>
      <c r="B355" s="115" t="s">
        <v>2306</v>
      </c>
      <c r="C355" s="115" t="s">
        <v>794</v>
      </c>
      <c r="D355" s="115" t="s">
        <v>433</v>
      </c>
      <c r="E355" s="115" t="s">
        <v>76</v>
      </c>
      <c r="F355" s="238">
        <v>35717</v>
      </c>
      <c r="G355" s="115" t="s">
        <v>305</v>
      </c>
      <c r="H355" s="115" t="s">
        <v>16</v>
      </c>
      <c r="I355" t="s">
        <v>199</v>
      </c>
      <c r="J355" s="115" t="s">
        <v>908</v>
      </c>
      <c r="L355" s="115" t="s">
        <v>73</v>
      </c>
      <c r="S355" s="115"/>
      <c r="V355">
        <v>0</v>
      </c>
      <c r="AI355" s="115">
        <v>329086</v>
      </c>
    </row>
    <row r="356" spans="1:36" x14ac:dyDescent="0.25">
      <c r="A356" s="115">
        <v>329097</v>
      </c>
      <c r="B356" s="115" t="s">
        <v>1107</v>
      </c>
      <c r="C356" s="115" t="s">
        <v>281</v>
      </c>
      <c r="D356" s="115" t="s">
        <v>618</v>
      </c>
      <c r="E356" s="115" t="s">
        <v>76</v>
      </c>
      <c r="F356" s="238">
        <v>35431</v>
      </c>
      <c r="G356" s="115" t="s">
        <v>18</v>
      </c>
      <c r="H356" s="115" t="s">
        <v>16</v>
      </c>
      <c r="I356" t="s">
        <v>199</v>
      </c>
      <c r="J356" s="115" t="s">
        <v>908</v>
      </c>
      <c r="L356" s="115" t="s">
        <v>18</v>
      </c>
      <c r="P356" s="115" t="s">
        <v>2450</v>
      </c>
      <c r="S356" s="115"/>
      <c r="V356" t="s">
        <v>2468</v>
      </c>
      <c r="AI356" s="115">
        <v>329097</v>
      </c>
    </row>
    <row r="357" spans="1:36" x14ac:dyDescent="0.25">
      <c r="A357" s="115">
        <v>329100</v>
      </c>
      <c r="B357" s="115" t="s">
        <v>1922</v>
      </c>
      <c r="C357" s="115" t="s">
        <v>317</v>
      </c>
      <c r="D357" s="115" t="s">
        <v>1923</v>
      </c>
      <c r="E357" s="115" t="s">
        <v>76</v>
      </c>
      <c r="F357" s="238">
        <v>36180</v>
      </c>
      <c r="G357" s="115" t="s">
        <v>389</v>
      </c>
      <c r="H357" s="115" t="s">
        <v>16</v>
      </c>
      <c r="I357" t="s">
        <v>199</v>
      </c>
      <c r="J357" s="115" t="s">
        <v>908</v>
      </c>
      <c r="L357" s="115" t="s">
        <v>30</v>
      </c>
      <c r="S357" s="115"/>
      <c r="V357">
        <v>0</v>
      </c>
      <c r="AI357" s="115">
        <v>329100</v>
      </c>
    </row>
    <row r="358" spans="1:36" x14ac:dyDescent="0.25">
      <c r="A358" s="115">
        <v>329158</v>
      </c>
      <c r="B358" s="115" t="s">
        <v>1617</v>
      </c>
      <c r="C358" s="115" t="s">
        <v>249</v>
      </c>
      <c r="D358" s="115" t="s">
        <v>795</v>
      </c>
      <c r="E358" s="115" t="s">
        <v>77</v>
      </c>
      <c r="F358" s="238">
        <v>35372</v>
      </c>
      <c r="G358" s="115" t="s">
        <v>18</v>
      </c>
      <c r="H358" s="115" t="s">
        <v>16</v>
      </c>
      <c r="I358" t="s">
        <v>199</v>
      </c>
      <c r="J358" s="115" t="s">
        <v>908</v>
      </c>
      <c r="L358" s="115" t="s">
        <v>18</v>
      </c>
      <c r="R358" s="115">
        <v>9423</v>
      </c>
      <c r="S358" s="115">
        <v>45722</v>
      </c>
      <c r="T358" s="115">
        <v>50000</v>
      </c>
      <c r="V358">
        <v>0</v>
      </c>
      <c r="AI358" s="115">
        <v>329158</v>
      </c>
    </row>
    <row r="359" spans="1:36" x14ac:dyDescent="0.25">
      <c r="A359" s="115">
        <v>329182</v>
      </c>
      <c r="B359" s="115" t="s">
        <v>2307</v>
      </c>
      <c r="C359" s="115" t="s">
        <v>639</v>
      </c>
      <c r="D359" s="115" t="s">
        <v>213</v>
      </c>
      <c r="E359" s="115" t="s">
        <v>77</v>
      </c>
      <c r="F359" s="238">
        <v>36166</v>
      </c>
      <c r="G359" s="115" t="s">
        <v>18</v>
      </c>
      <c r="H359" s="115" t="s">
        <v>16</v>
      </c>
      <c r="I359" t="s">
        <v>199</v>
      </c>
      <c r="J359" s="115" t="s">
        <v>908</v>
      </c>
      <c r="L359" s="115" t="s">
        <v>18</v>
      </c>
      <c r="S359" s="115"/>
      <c r="V359">
        <v>0</v>
      </c>
      <c r="AI359" s="115">
        <v>329182</v>
      </c>
    </row>
    <row r="360" spans="1:36" x14ac:dyDescent="0.25">
      <c r="A360" s="115">
        <v>329200</v>
      </c>
      <c r="B360" s="115" t="s">
        <v>2103</v>
      </c>
      <c r="C360" s="115" t="s">
        <v>314</v>
      </c>
      <c r="D360" s="115" t="s">
        <v>406</v>
      </c>
      <c r="E360" s="115" t="s">
        <v>76</v>
      </c>
      <c r="F360" s="238">
        <v>35575</v>
      </c>
      <c r="G360" s="115" t="s">
        <v>2104</v>
      </c>
      <c r="H360" s="115" t="s">
        <v>16</v>
      </c>
      <c r="I360" t="s">
        <v>199</v>
      </c>
      <c r="J360" s="115" t="s">
        <v>908</v>
      </c>
      <c r="L360" s="115" t="s">
        <v>18</v>
      </c>
      <c r="S360" s="115"/>
      <c r="V360">
        <v>0</v>
      </c>
      <c r="AI360" s="115">
        <v>329200</v>
      </c>
    </row>
    <row r="361" spans="1:36" x14ac:dyDescent="0.25">
      <c r="A361" s="115">
        <v>329215</v>
      </c>
      <c r="B361" s="115" t="s">
        <v>2105</v>
      </c>
      <c r="C361" s="115" t="s">
        <v>410</v>
      </c>
      <c r="D361" s="115" t="s">
        <v>219</v>
      </c>
      <c r="E361" s="115" t="s">
        <v>76</v>
      </c>
      <c r="F361" s="238">
        <v>34867</v>
      </c>
      <c r="G361" s="115" t="s">
        <v>18</v>
      </c>
      <c r="H361" s="115" t="s">
        <v>16</v>
      </c>
      <c r="I361" t="s">
        <v>199</v>
      </c>
      <c r="J361" s="115" t="s">
        <v>15</v>
      </c>
      <c r="L361" s="115" t="s">
        <v>30</v>
      </c>
      <c r="S361" s="115"/>
      <c r="V361">
        <v>0</v>
      </c>
      <c r="AI361" s="115">
        <v>329215</v>
      </c>
      <c r="AJ361" s="115" t="s">
        <v>2441</v>
      </c>
    </row>
    <row r="362" spans="1:36" x14ac:dyDescent="0.25">
      <c r="A362" s="115">
        <v>329222</v>
      </c>
      <c r="B362" s="115" t="s">
        <v>2308</v>
      </c>
      <c r="C362" s="115" t="s">
        <v>218</v>
      </c>
      <c r="D362" s="115" t="s">
        <v>649</v>
      </c>
      <c r="E362" s="115" t="s">
        <v>77</v>
      </c>
      <c r="F362" s="238">
        <v>28800</v>
      </c>
      <c r="G362" s="115" t="s">
        <v>2309</v>
      </c>
      <c r="H362" s="115" t="s">
        <v>16</v>
      </c>
      <c r="I362" t="s">
        <v>199</v>
      </c>
      <c r="J362" s="115" t="s">
        <v>15</v>
      </c>
      <c r="L362" s="115" t="s">
        <v>47</v>
      </c>
      <c r="S362" s="115"/>
      <c r="V362">
        <v>0</v>
      </c>
      <c r="AI362" s="115">
        <v>329222</v>
      </c>
    </row>
    <row r="363" spans="1:36" x14ac:dyDescent="0.25">
      <c r="A363" s="115">
        <v>329235</v>
      </c>
      <c r="B363" s="115" t="s">
        <v>1795</v>
      </c>
      <c r="C363" s="115" t="s">
        <v>258</v>
      </c>
      <c r="D363" s="115" t="s">
        <v>264</v>
      </c>
      <c r="E363" s="115" t="s">
        <v>77</v>
      </c>
      <c r="F363" s="238">
        <v>30742</v>
      </c>
      <c r="G363" s="115" t="s">
        <v>18</v>
      </c>
      <c r="H363" s="115" t="s">
        <v>28</v>
      </c>
      <c r="I363" t="s">
        <v>199</v>
      </c>
      <c r="J363" s="115" t="s">
        <v>908</v>
      </c>
      <c r="L363" s="115" t="s">
        <v>18</v>
      </c>
      <c r="S363" s="115"/>
      <c r="V363">
        <v>0</v>
      </c>
      <c r="AI363" s="115">
        <v>329235</v>
      </c>
    </row>
    <row r="364" spans="1:36" x14ac:dyDescent="0.25">
      <c r="A364" s="115">
        <v>329308</v>
      </c>
      <c r="B364" s="115" t="s">
        <v>2106</v>
      </c>
      <c r="C364" s="115" t="s">
        <v>226</v>
      </c>
      <c r="D364" s="115" t="s">
        <v>229</v>
      </c>
      <c r="E364" s="115" t="s">
        <v>76</v>
      </c>
      <c r="F364" s="238">
        <v>35556</v>
      </c>
      <c r="G364" s="115" t="s">
        <v>806</v>
      </c>
      <c r="H364" s="115" t="s">
        <v>16</v>
      </c>
      <c r="I364" t="s">
        <v>199</v>
      </c>
      <c r="J364" s="115" t="s">
        <v>15</v>
      </c>
      <c r="L364" s="115" t="s">
        <v>30</v>
      </c>
      <c r="S364" s="115"/>
      <c r="V364">
        <v>0</v>
      </c>
      <c r="AI364" s="115">
        <v>329308</v>
      </c>
    </row>
    <row r="365" spans="1:36" x14ac:dyDescent="0.25">
      <c r="A365" s="115">
        <v>329334</v>
      </c>
      <c r="B365" s="115" t="s">
        <v>1841</v>
      </c>
      <c r="C365" s="115" t="s">
        <v>582</v>
      </c>
      <c r="D365" s="115" t="s">
        <v>264</v>
      </c>
      <c r="E365" s="115" t="s">
        <v>77</v>
      </c>
      <c r="F365" s="238">
        <v>35796</v>
      </c>
      <c r="G365" s="115" t="s">
        <v>18</v>
      </c>
      <c r="H365" s="115" t="s">
        <v>16</v>
      </c>
      <c r="I365" t="s">
        <v>199</v>
      </c>
      <c r="J365" s="115" t="s">
        <v>908</v>
      </c>
      <c r="L365" s="115" t="s">
        <v>18</v>
      </c>
      <c r="S365" s="115"/>
      <c r="V365">
        <v>0</v>
      </c>
      <c r="AI365" s="115">
        <v>329334</v>
      </c>
    </row>
    <row r="366" spans="1:36" x14ac:dyDescent="0.25">
      <c r="A366" s="115">
        <v>329339</v>
      </c>
      <c r="B366" s="115" t="s">
        <v>1887</v>
      </c>
      <c r="C366" s="115" t="s">
        <v>718</v>
      </c>
      <c r="D366" s="115" t="s">
        <v>254</v>
      </c>
      <c r="E366" s="115" t="s">
        <v>76</v>
      </c>
      <c r="F366" s="238">
        <v>35796</v>
      </c>
      <c r="G366" s="115" t="s">
        <v>342</v>
      </c>
      <c r="H366" s="115" t="s">
        <v>16</v>
      </c>
      <c r="I366" t="s">
        <v>199</v>
      </c>
      <c r="J366" s="115" t="s">
        <v>908</v>
      </c>
      <c r="L366" s="115" t="s">
        <v>18</v>
      </c>
      <c r="S366" s="115"/>
      <c r="V366">
        <v>0</v>
      </c>
      <c r="AI366" s="115">
        <v>329339</v>
      </c>
    </row>
    <row r="367" spans="1:36" x14ac:dyDescent="0.25">
      <c r="A367" s="115">
        <v>329359</v>
      </c>
      <c r="B367" s="115" t="s">
        <v>1124</v>
      </c>
      <c r="C367" s="115" t="s">
        <v>211</v>
      </c>
      <c r="D367" s="115" t="s">
        <v>264</v>
      </c>
      <c r="E367" s="115" t="s">
        <v>77</v>
      </c>
      <c r="F367" s="238">
        <v>32380</v>
      </c>
      <c r="G367" s="115" t="s">
        <v>1125</v>
      </c>
      <c r="H367" s="115" t="s">
        <v>16</v>
      </c>
      <c r="I367" t="s">
        <v>199</v>
      </c>
      <c r="J367" s="115" t="s">
        <v>908</v>
      </c>
      <c r="L367" s="115" t="s">
        <v>40</v>
      </c>
      <c r="S367" s="115"/>
      <c r="V367" t="s">
        <v>2466</v>
      </c>
      <c r="AI367" s="115">
        <v>329359</v>
      </c>
    </row>
    <row r="368" spans="1:36" x14ac:dyDescent="0.25">
      <c r="A368" s="115">
        <v>329368</v>
      </c>
      <c r="B368" s="115" t="s">
        <v>1265</v>
      </c>
      <c r="C368" s="115" t="s">
        <v>1085</v>
      </c>
      <c r="D368" s="115" t="s">
        <v>626</v>
      </c>
      <c r="E368" s="115" t="s">
        <v>76</v>
      </c>
      <c r="F368" s="238">
        <v>35445</v>
      </c>
      <c r="G368" s="115" t="s">
        <v>372</v>
      </c>
      <c r="H368" s="115" t="s">
        <v>16</v>
      </c>
      <c r="I368" t="s">
        <v>199</v>
      </c>
      <c r="J368" s="115" t="s">
        <v>908</v>
      </c>
      <c r="L368" s="115" t="s">
        <v>30</v>
      </c>
      <c r="S368" s="115"/>
      <c r="V368" t="s">
        <v>2459</v>
      </c>
      <c r="AI368" s="115">
        <v>329368</v>
      </c>
    </row>
    <row r="369" spans="1:36" ht="18" x14ac:dyDescent="0.25">
      <c r="A369" s="236">
        <v>329408</v>
      </c>
      <c r="B369" s="236" t="s">
        <v>2576</v>
      </c>
      <c r="C369" s="236" t="s">
        <v>544</v>
      </c>
      <c r="D369" s="236" t="s">
        <v>405</v>
      </c>
      <c r="E369"/>
      <c r="F369" s="126"/>
      <c r="G369" s="237"/>
      <c r="H369"/>
      <c r="I369" t="s">
        <v>199</v>
      </c>
      <c r="J369" s="237"/>
      <c r="K369"/>
      <c r="L369"/>
      <c r="M369"/>
      <c r="N369"/>
      <c r="O369"/>
      <c r="P369"/>
      <c r="Q369"/>
      <c r="S369" s="115"/>
      <c r="U369"/>
      <c r="V369">
        <v>0</v>
      </c>
      <c r="W369" s="237"/>
      <c r="X369"/>
      <c r="Y369"/>
      <c r="Z369"/>
      <c r="AA369"/>
      <c r="AB369"/>
      <c r="AC369"/>
      <c r="AD369"/>
      <c r="AE369"/>
      <c r="AF369"/>
      <c r="AG369"/>
      <c r="AI369" s="115">
        <v>329408</v>
      </c>
    </row>
    <row r="370" spans="1:36" x14ac:dyDescent="0.25">
      <c r="A370" s="115">
        <v>329427</v>
      </c>
      <c r="B370" s="115" t="s">
        <v>2107</v>
      </c>
      <c r="C370" s="115" t="s">
        <v>226</v>
      </c>
      <c r="D370" s="115" t="s">
        <v>1005</v>
      </c>
      <c r="E370" s="115" t="s">
        <v>76</v>
      </c>
      <c r="F370" s="238">
        <v>32407</v>
      </c>
      <c r="G370" s="115" t="s">
        <v>210</v>
      </c>
      <c r="H370" s="115" t="s">
        <v>16</v>
      </c>
      <c r="I370" t="s">
        <v>199</v>
      </c>
      <c r="J370" s="115" t="s">
        <v>15</v>
      </c>
      <c r="L370" s="115" t="s">
        <v>18</v>
      </c>
      <c r="S370" s="115"/>
      <c r="V370">
        <v>0</v>
      </c>
      <c r="AI370" s="115">
        <v>329427</v>
      </c>
    </row>
    <row r="371" spans="1:36" x14ac:dyDescent="0.25">
      <c r="A371" s="115">
        <v>329432</v>
      </c>
      <c r="B371" s="115" t="s">
        <v>1802</v>
      </c>
      <c r="C371" s="115" t="s">
        <v>211</v>
      </c>
      <c r="D371" s="115" t="s">
        <v>288</v>
      </c>
      <c r="E371" s="115" t="s">
        <v>76</v>
      </c>
      <c r="F371" s="238">
        <v>34354</v>
      </c>
      <c r="G371" s="115" t="s">
        <v>18</v>
      </c>
      <c r="H371" s="115" t="s">
        <v>16</v>
      </c>
      <c r="I371" t="s">
        <v>199</v>
      </c>
      <c r="J371" s="115" t="s">
        <v>908</v>
      </c>
      <c r="L371" s="115" t="s">
        <v>30</v>
      </c>
      <c r="S371" s="115"/>
      <c r="V371" t="s">
        <v>2516</v>
      </c>
      <c r="AI371" s="115">
        <v>329432</v>
      </c>
    </row>
    <row r="372" spans="1:36" x14ac:dyDescent="0.25">
      <c r="A372" s="115">
        <v>329503</v>
      </c>
      <c r="B372" s="115" t="s">
        <v>2108</v>
      </c>
      <c r="C372" s="115" t="s">
        <v>266</v>
      </c>
      <c r="D372" s="115" t="s">
        <v>739</v>
      </c>
      <c r="E372" s="115" t="s">
        <v>77</v>
      </c>
      <c r="F372" s="238">
        <v>33825</v>
      </c>
      <c r="G372" s="115" t="s">
        <v>756</v>
      </c>
      <c r="H372" s="115" t="s">
        <v>16</v>
      </c>
      <c r="I372" t="s">
        <v>199</v>
      </c>
      <c r="J372" s="115" t="s">
        <v>908</v>
      </c>
      <c r="L372" s="115" t="s">
        <v>30</v>
      </c>
      <c r="S372" s="115"/>
      <c r="V372">
        <v>0</v>
      </c>
      <c r="AI372" s="115">
        <v>329503</v>
      </c>
    </row>
    <row r="373" spans="1:36" x14ac:dyDescent="0.25">
      <c r="A373" s="115">
        <v>329506</v>
      </c>
      <c r="B373" s="115" t="s">
        <v>1520</v>
      </c>
      <c r="C373" s="115" t="s">
        <v>317</v>
      </c>
      <c r="D373" s="115" t="s">
        <v>213</v>
      </c>
      <c r="E373" s="115" t="s">
        <v>77</v>
      </c>
      <c r="F373" s="238">
        <v>35943</v>
      </c>
      <c r="G373" s="115" t="s">
        <v>390</v>
      </c>
      <c r="H373" s="115" t="s">
        <v>16</v>
      </c>
      <c r="I373" t="s">
        <v>199</v>
      </c>
      <c r="J373" s="115" t="s">
        <v>908</v>
      </c>
      <c r="L373" s="115" t="s">
        <v>30</v>
      </c>
      <c r="S373" s="115"/>
      <c r="V373">
        <v>0</v>
      </c>
      <c r="AI373" s="115">
        <v>329506</v>
      </c>
    </row>
    <row r="374" spans="1:36" x14ac:dyDescent="0.25">
      <c r="A374" s="115">
        <v>329569</v>
      </c>
      <c r="B374" s="115" t="s">
        <v>1438</v>
      </c>
      <c r="C374" s="115" t="s">
        <v>351</v>
      </c>
      <c r="D374" s="115" t="s">
        <v>452</v>
      </c>
      <c r="E374" s="115" t="s">
        <v>77</v>
      </c>
      <c r="F374" s="238">
        <v>35440</v>
      </c>
      <c r="G374" s="115" t="s">
        <v>1439</v>
      </c>
      <c r="H374" s="115" t="s">
        <v>16</v>
      </c>
      <c r="I374" t="s">
        <v>199</v>
      </c>
      <c r="J374" s="115" t="s">
        <v>908</v>
      </c>
      <c r="L374" s="115" t="s">
        <v>30</v>
      </c>
      <c r="S374" s="115"/>
      <c r="V374">
        <v>0</v>
      </c>
      <c r="AI374" s="115">
        <v>329569</v>
      </c>
    </row>
    <row r="375" spans="1:36" x14ac:dyDescent="0.25">
      <c r="A375" s="115">
        <v>329583</v>
      </c>
      <c r="B375" s="115" t="s">
        <v>1633</v>
      </c>
      <c r="C375" s="115" t="s">
        <v>1207</v>
      </c>
      <c r="D375" s="115" t="s">
        <v>283</v>
      </c>
      <c r="E375" s="115" t="s">
        <v>77</v>
      </c>
      <c r="F375" s="238">
        <v>35510</v>
      </c>
      <c r="G375" s="115" t="s">
        <v>239</v>
      </c>
      <c r="H375" s="115" t="s">
        <v>16</v>
      </c>
      <c r="I375" t="s">
        <v>199</v>
      </c>
      <c r="J375" s="115" t="s">
        <v>908</v>
      </c>
      <c r="L375" s="115" t="s">
        <v>30</v>
      </c>
      <c r="S375" s="115"/>
      <c r="V375">
        <v>0</v>
      </c>
      <c r="AI375" s="115">
        <v>329583</v>
      </c>
    </row>
    <row r="376" spans="1:36" x14ac:dyDescent="0.25">
      <c r="A376" s="115">
        <v>329632</v>
      </c>
      <c r="B376" s="115" t="s">
        <v>2312</v>
      </c>
      <c r="C376" s="115" t="s">
        <v>646</v>
      </c>
      <c r="D376" s="115" t="s">
        <v>216</v>
      </c>
      <c r="E376" s="115" t="s">
        <v>76</v>
      </c>
      <c r="F376" s="238">
        <v>33816</v>
      </c>
      <c r="G376" s="115" t="s">
        <v>18</v>
      </c>
      <c r="H376" s="115" t="s">
        <v>16</v>
      </c>
      <c r="I376" t="s">
        <v>199</v>
      </c>
      <c r="J376" s="115" t="s">
        <v>15</v>
      </c>
      <c r="L376" s="115" t="s">
        <v>18</v>
      </c>
      <c r="S376" s="115"/>
      <c r="V376">
        <v>0</v>
      </c>
      <c r="AI376" s="115">
        <v>329632</v>
      </c>
    </row>
    <row r="377" spans="1:36" x14ac:dyDescent="0.25">
      <c r="A377" s="115">
        <v>329661</v>
      </c>
      <c r="B377" s="115" t="s">
        <v>2109</v>
      </c>
      <c r="C377" s="115" t="s">
        <v>276</v>
      </c>
      <c r="D377" s="115" t="s">
        <v>1970</v>
      </c>
      <c r="E377" s="115" t="s">
        <v>77</v>
      </c>
      <c r="F377" s="238">
        <v>28854</v>
      </c>
      <c r="G377" s="115" t="s">
        <v>383</v>
      </c>
      <c r="H377" s="115" t="s">
        <v>16</v>
      </c>
      <c r="I377" t="s">
        <v>199</v>
      </c>
      <c r="J377" s="115" t="s">
        <v>908</v>
      </c>
      <c r="L377" s="115" t="s">
        <v>30</v>
      </c>
      <c r="S377" s="115"/>
      <c r="V377">
        <v>0</v>
      </c>
      <c r="AG377" s="115" t="s">
        <v>2441</v>
      </c>
      <c r="AH377" s="115" t="s">
        <v>2441</v>
      </c>
      <c r="AI377" s="115">
        <v>329661</v>
      </c>
      <c r="AJ377" s="115" t="s">
        <v>2441</v>
      </c>
    </row>
    <row r="378" spans="1:36" x14ac:dyDescent="0.25">
      <c r="A378" s="115">
        <v>329700</v>
      </c>
      <c r="B378" s="115" t="s">
        <v>2110</v>
      </c>
      <c r="C378" s="115" t="s">
        <v>349</v>
      </c>
      <c r="D378" s="115" t="s">
        <v>653</v>
      </c>
      <c r="E378" s="115" t="s">
        <v>77</v>
      </c>
      <c r="F378" s="238">
        <v>35509</v>
      </c>
      <c r="G378" s="115" t="s">
        <v>18</v>
      </c>
      <c r="H378" s="115" t="s">
        <v>16</v>
      </c>
      <c r="I378" t="s">
        <v>199</v>
      </c>
      <c r="J378" s="115" t="s">
        <v>15</v>
      </c>
      <c r="L378" s="115" t="s">
        <v>18</v>
      </c>
      <c r="S378" s="115"/>
      <c r="V378">
        <v>0</v>
      </c>
      <c r="AI378" s="115">
        <v>329700</v>
      </c>
    </row>
    <row r="379" spans="1:36" x14ac:dyDescent="0.25">
      <c r="A379" s="115">
        <v>329714</v>
      </c>
      <c r="B379" s="115" t="s">
        <v>1842</v>
      </c>
      <c r="C379" s="115" t="s">
        <v>409</v>
      </c>
      <c r="D379" s="115" t="s">
        <v>569</v>
      </c>
      <c r="E379" s="115" t="s">
        <v>77</v>
      </c>
      <c r="F379" s="238">
        <v>35654</v>
      </c>
      <c r="G379" s="115" t="s">
        <v>18</v>
      </c>
      <c r="H379" s="115" t="s">
        <v>16</v>
      </c>
      <c r="I379" t="s">
        <v>199</v>
      </c>
      <c r="J379" s="115" t="s">
        <v>908</v>
      </c>
      <c r="L379" s="115" t="s">
        <v>30</v>
      </c>
      <c r="S379" s="115"/>
      <c r="V379">
        <v>0</v>
      </c>
      <c r="AI379" s="115">
        <v>329714</v>
      </c>
    </row>
    <row r="380" spans="1:36" x14ac:dyDescent="0.25">
      <c r="A380" s="115">
        <v>329716</v>
      </c>
      <c r="B380" s="115" t="s">
        <v>1430</v>
      </c>
      <c r="C380" s="115" t="s">
        <v>317</v>
      </c>
      <c r="D380" s="115" t="s">
        <v>562</v>
      </c>
      <c r="E380" s="115" t="s">
        <v>76</v>
      </c>
      <c r="F380" s="238">
        <v>26347</v>
      </c>
      <c r="G380" s="115" t="s">
        <v>627</v>
      </c>
      <c r="H380" s="115" t="s">
        <v>16</v>
      </c>
      <c r="I380" t="s">
        <v>199</v>
      </c>
      <c r="J380" s="115" t="s">
        <v>908</v>
      </c>
      <c r="L380" s="115" t="s">
        <v>30</v>
      </c>
      <c r="S380" s="115"/>
      <c r="V380">
        <v>0</v>
      </c>
      <c r="AI380" s="115">
        <v>329716</v>
      </c>
    </row>
    <row r="381" spans="1:36" x14ac:dyDescent="0.25">
      <c r="A381" s="115">
        <v>329732</v>
      </c>
      <c r="B381" s="115" t="s">
        <v>1888</v>
      </c>
      <c r="C381" s="115" t="s">
        <v>245</v>
      </c>
      <c r="D381" s="115" t="s">
        <v>511</v>
      </c>
      <c r="E381" s="115" t="s">
        <v>77</v>
      </c>
      <c r="F381" s="238">
        <v>33984</v>
      </c>
      <c r="G381" s="115" t="s">
        <v>18</v>
      </c>
      <c r="H381" s="115" t="s">
        <v>16</v>
      </c>
      <c r="I381" t="s">
        <v>199</v>
      </c>
      <c r="J381" s="115" t="s">
        <v>908</v>
      </c>
      <c r="L381" s="115" t="s">
        <v>18</v>
      </c>
      <c r="S381" s="115"/>
      <c r="V381">
        <v>0</v>
      </c>
      <c r="AI381" s="115">
        <v>329732</v>
      </c>
    </row>
    <row r="382" spans="1:36" x14ac:dyDescent="0.25">
      <c r="A382" s="115">
        <v>329735</v>
      </c>
      <c r="B382" s="115" t="s">
        <v>1889</v>
      </c>
      <c r="C382" s="115" t="s">
        <v>613</v>
      </c>
      <c r="D382" s="115" t="s">
        <v>1474</v>
      </c>
      <c r="E382" s="115" t="s">
        <v>76</v>
      </c>
      <c r="F382" s="238">
        <v>31524</v>
      </c>
      <c r="G382" s="115" t="s">
        <v>224</v>
      </c>
      <c r="H382" s="115" t="s">
        <v>16</v>
      </c>
      <c r="I382" t="s">
        <v>199</v>
      </c>
      <c r="J382" s="115" t="s">
        <v>908</v>
      </c>
      <c r="L382" s="115" t="s">
        <v>30</v>
      </c>
      <c r="S382" s="115"/>
      <c r="V382">
        <v>0</v>
      </c>
      <c r="AI382" s="115">
        <v>329735</v>
      </c>
    </row>
    <row r="383" spans="1:36" x14ac:dyDescent="0.25">
      <c r="A383" s="115">
        <v>329736</v>
      </c>
      <c r="B383" s="115" t="s">
        <v>2111</v>
      </c>
      <c r="C383" s="115" t="s">
        <v>1194</v>
      </c>
      <c r="D383" s="115" t="s">
        <v>567</v>
      </c>
      <c r="E383" s="115" t="s">
        <v>76</v>
      </c>
      <c r="F383" s="238">
        <v>30926</v>
      </c>
      <c r="G383" s="115" t="s">
        <v>58</v>
      </c>
      <c r="H383" s="115" t="s">
        <v>16</v>
      </c>
      <c r="I383" t="s">
        <v>199</v>
      </c>
      <c r="J383" s="115" t="s">
        <v>908</v>
      </c>
      <c r="L383" s="115" t="s">
        <v>58</v>
      </c>
      <c r="S383" s="115"/>
      <c r="V383">
        <v>0</v>
      </c>
      <c r="AI383" s="115">
        <v>329736</v>
      </c>
    </row>
    <row r="384" spans="1:36" x14ac:dyDescent="0.25">
      <c r="A384" s="115">
        <v>329781</v>
      </c>
      <c r="B384" s="115" t="s">
        <v>1047</v>
      </c>
      <c r="C384" s="115" t="s">
        <v>541</v>
      </c>
      <c r="D384" s="115" t="s">
        <v>256</v>
      </c>
      <c r="E384" s="115" t="s">
        <v>77</v>
      </c>
      <c r="F384" s="238">
        <v>29610</v>
      </c>
      <c r="G384" s="115" t="s">
        <v>18</v>
      </c>
      <c r="H384" s="115" t="s">
        <v>16</v>
      </c>
      <c r="I384" t="s">
        <v>199</v>
      </c>
      <c r="J384" s="115" t="s">
        <v>908</v>
      </c>
      <c r="L384" s="115" t="s">
        <v>73</v>
      </c>
      <c r="S384" s="115"/>
      <c r="V384" t="s">
        <v>2467</v>
      </c>
      <c r="AI384" s="115">
        <v>329781</v>
      </c>
    </row>
    <row r="385" spans="1:36" x14ac:dyDescent="0.25">
      <c r="A385" s="115">
        <v>329802</v>
      </c>
      <c r="B385" s="115" t="s">
        <v>2113</v>
      </c>
      <c r="C385" s="115" t="s">
        <v>463</v>
      </c>
      <c r="D385" s="115" t="s">
        <v>442</v>
      </c>
      <c r="E385" s="115" t="s">
        <v>76</v>
      </c>
      <c r="F385" s="238">
        <v>31792</v>
      </c>
      <c r="G385" s="115" t="s">
        <v>18</v>
      </c>
      <c r="H385" s="115" t="s">
        <v>16</v>
      </c>
      <c r="I385" t="s">
        <v>199</v>
      </c>
      <c r="J385" s="115" t="s">
        <v>924</v>
      </c>
      <c r="L385" s="115" t="s">
        <v>18</v>
      </c>
      <c r="S385" s="115"/>
      <c r="V385">
        <v>0</v>
      </c>
      <c r="AI385" s="115">
        <v>329802</v>
      </c>
    </row>
    <row r="386" spans="1:36" x14ac:dyDescent="0.25">
      <c r="A386" s="115">
        <v>329805</v>
      </c>
      <c r="B386" s="115" t="s">
        <v>1924</v>
      </c>
      <c r="C386" s="115" t="s">
        <v>552</v>
      </c>
      <c r="D386" s="115" t="s">
        <v>234</v>
      </c>
      <c r="E386" s="115" t="s">
        <v>76</v>
      </c>
      <c r="F386" s="238">
        <v>35798</v>
      </c>
      <c r="G386" s="115" t="s">
        <v>18</v>
      </c>
      <c r="H386" s="115" t="s">
        <v>16</v>
      </c>
      <c r="I386" t="s">
        <v>199</v>
      </c>
      <c r="J386" s="115" t="s">
        <v>15</v>
      </c>
      <c r="L386" s="115" t="s">
        <v>18</v>
      </c>
      <c r="S386" s="115"/>
      <c r="V386">
        <v>0</v>
      </c>
      <c r="AI386" s="115">
        <v>329805</v>
      </c>
    </row>
    <row r="387" spans="1:36" x14ac:dyDescent="0.25">
      <c r="A387" s="115">
        <v>329819</v>
      </c>
      <c r="B387" s="115" t="s">
        <v>1068</v>
      </c>
      <c r="C387" s="115" t="s">
        <v>226</v>
      </c>
      <c r="D387" s="115" t="s">
        <v>360</v>
      </c>
      <c r="E387" s="115" t="s">
        <v>77</v>
      </c>
      <c r="F387" s="238">
        <v>28704</v>
      </c>
      <c r="G387" s="115" t="s">
        <v>210</v>
      </c>
      <c r="H387" s="115" t="s">
        <v>16</v>
      </c>
      <c r="I387" t="s">
        <v>199</v>
      </c>
      <c r="J387" s="115" t="s">
        <v>908</v>
      </c>
      <c r="L387" s="115" t="s">
        <v>18</v>
      </c>
      <c r="S387" s="115"/>
      <c r="V387" t="s">
        <v>2466</v>
      </c>
      <c r="AI387" s="115">
        <v>329819</v>
      </c>
    </row>
    <row r="388" spans="1:36" x14ac:dyDescent="0.25">
      <c r="A388" s="115">
        <v>329893</v>
      </c>
      <c r="B388" s="115" t="s">
        <v>2114</v>
      </c>
      <c r="C388" s="115" t="s">
        <v>226</v>
      </c>
      <c r="D388" s="115" t="s">
        <v>1409</v>
      </c>
      <c r="E388" s="115" t="s">
        <v>76</v>
      </c>
      <c r="F388" s="238">
        <v>35810</v>
      </c>
      <c r="G388" s="115" t="s">
        <v>67</v>
      </c>
      <c r="H388" s="115" t="s">
        <v>16</v>
      </c>
      <c r="I388" t="s">
        <v>199</v>
      </c>
      <c r="J388" s="115" t="s">
        <v>908</v>
      </c>
      <c r="L388" s="115" t="s">
        <v>30</v>
      </c>
      <c r="S388" s="115"/>
      <c r="V388">
        <v>0</v>
      </c>
      <c r="AF388" s="115" t="s">
        <v>2441</v>
      </c>
      <c r="AG388" s="115" t="s">
        <v>2441</v>
      </c>
      <c r="AH388" s="115" t="s">
        <v>2441</v>
      </c>
      <c r="AI388" s="115">
        <v>329893</v>
      </c>
      <c r="AJ388" s="115" t="s">
        <v>2441</v>
      </c>
    </row>
    <row r="389" spans="1:36" x14ac:dyDescent="0.25">
      <c r="A389" s="115">
        <v>329900</v>
      </c>
      <c r="B389" s="115" t="s">
        <v>1665</v>
      </c>
      <c r="C389" s="115" t="s">
        <v>250</v>
      </c>
      <c r="D389" s="115" t="s">
        <v>300</v>
      </c>
      <c r="E389" s="115" t="s">
        <v>77</v>
      </c>
      <c r="F389" s="238">
        <v>35431</v>
      </c>
      <c r="G389" s="115" t="s">
        <v>18</v>
      </c>
      <c r="H389" s="115" t="s">
        <v>16</v>
      </c>
      <c r="I389" t="s">
        <v>199</v>
      </c>
      <c r="J389" s="115" t="s">
        <v>908</v>
      </c>
      <c r="L389" s="115" t="s">
        <v>18</v>
      </c>
      <c r="P389" s="115" t="s">
        <v>2446</v>
      </c>
      <c r="S389" s="115"/>
      <c r="V389">
        <v>0</v>
      </c>
      <c r="AI389" s="115">
        <v>329900</v>
      </c>
    </row>
    <row r="390" spans="1:36" x14ac:dyDescent="0.25">
      <c r="A390" s="115">
        <v>329947</v>
      </c>
      <c r="B390" s="115" t="s">
        <v>1369</v>
      </c>
      <c r="C390" s="115" t="s">
        <v>226</v>
      </c>
      <c r="D390" s="115" t="s">
        <v>329</v>
      </c>
      <c r="E390" s="115" t="s">
        <v>77</v>
      </c>
      <c r="F390" s="238">
        <v>32509</v>
      </c>
      <c r="G390" s="115" t="s">
        <v>759</v>
      </c>
      <c r="H390" s="115" t="s">
        <v>16</v>
      </c>
      <c r="I390" t="s">
        <v>199</v>
      </c>
      <c r="J390" s="115" t="s">
        <v>15</v>
      </c>
      <c r="L390" s="115" t="s">
        <v>18</v>
      </c>
      <c r="S390" s="115"/>
      <c r="V390" t="s">
        <v>2459</v>
      </c>
      <c r="AI390" s="115">
        <v>329947</v>
      </c>
      <c r="AJ390" s="115" t="s">
        <v>2441</v>
      </c>
    </row>
    <row r="391" spans="1:36" x14ac:dyDescent="0.25">
      <c r="A391" s="115">
        <v>329948</v>
      </c>
      <c r="B391" s="115" t="s">
        <v>2115</v>
      </c>
      <c r="C391" s="115" t="s">
        <v>1560</v>
      </c>
      <c r="D391" s="115" t="s">
        <v>1768</v>
      </c>
      <c r="E391" s="115" t="s">
        <v>77</v>
      </c>
      <c r="F391" s="238">
        <v>27580</v>
      </c>
      <c r="G391" s="115" t="s">
        <v>210</v>
      </c>
      <c r="H391" s="115" t="s">
        <v>16</v>
      </c>
      <c r="I391" t="s">
        <v>199</v>
      </c>
      <c r="S391" s="115"/>
      <c r="V391" t="s">
        <v>2519</v>
      </c>
      <c r="AH391" s="115" t="s">
        <v>2441</v>
      </c>
      <c r="AI391" s="115">
        <v>329948</v>
      </c>
      <c r="AJ391" s="115" t="s">
        <v>2441</v>
      </c>
    </row>
    <row r="392" spans="1:36" x14ac:dyDescent="0.25">
      <c r="A392" s="115">
        <v>329970</v>
      </c>
      <c r="B392" s="115" t="s">
        <v>1634</v>
      </c>
      <c r="C392" s="115" t="s">
        <v>1635</v>
      </c>
      <c r="D392" s="115" t="s">
        <v>370</v>
      </c>
      <c r="E392" s="115" t="s">
        <v>76</v>
      </c>
      <c r="F392" s="238">
        <v>36161</v>
      </c>
      <c r="G392" s="115" t="s">
        <v>18</v>
      </c>
      <c r="H392" s="115" t="s">
        <v>16</v>
      </c>
      <c r="I392" t="s">
        <v>199</v>
      </c>
      <c r="J392" s="115" t="s">
        <v>908</v>
      </c>
      <c r="L392" s="115" t="s">
        <v>73</v>
      </c>
      <c r="S392" s="115"/>
      <c r="V392">
        <v>0</v>
      </c>
      <c r="AI392" s="115">
        <v>329970</v>
      </c>
    </row>
    <row r="393" spans="1:36" x14ac:dyDescent="0.25">
      <c r="A393" s="115">
        <v>329976</v>
      </c>
      <c r="B393" s="115" t="s">
        <v>1646</v>
      </c>
      <c r="C393" s="115" t="s">
        <v>521</v>
      </c>
      <c r="D393" s="115" t="s">
        <v>370</v>
      </c>
      <c r="E393" s="115" t="s">
        <v>77</v>
      </c>
      <c r="F393" s="238">
        <v>36162</v>
      </c>
      <c r="G393" s="115" t="s">
        <v>214</v>
      </c>
      <c r="H393" s="115" t="s">
        <v>19</v>
      </c>
      <c r="I393" t="s">
        <v>199</v>
      </c>
      <c r="J393" s="115" t="s">
        <v>15</v>
      </c>
      <c r="L393" s="115" t="s">
        <v>18</v>
      </c>
      <c r="S393" s="115"/>
      <c r="V393">
        <v>0</v>
      </c>
      <c r="AI393" s="115">
        <v>329976</v>
      </c>
    </row>
    <row r="394" spans="1:36" x14ac:dyDescent="0.25">
      <c r="A394" s="115">
        <v>329988</v>
      </c>
      <c r="B394" s="115" t="s">
        <v>2116</v>
      </c>
      <c r="C394" s="115" t="s">
        <v>738</v>
      </c>
      <c r="D394" s="115" t="s">
        <v>509</v>
      </c>
      <c r="E394" s="115" t="s">
        <v>76</v>
      </c>
      <c r="F394" s="238">
        <v>35957</v>
      </c>
      <c r="G394" s="115" t="s">
        <v>18</v>
      </c>
      <c r="H394" s="115" t="s">
        <v>19</v>
      </c>
      <c r="I394" t="s">
        <v>199</v>
      </c>
      <c r="J394" s="115" t="s">
        <v>908</v>
      </c>
      <c r="L394" s="115" t="s">
        <v>18</v>
      </c>
      <c r="S394" s="115"/>
      <c r="V394">
        <v>0</v>
      </c>
      <c r="AI394" s="115">
        <v>329988</v>
      </c>
    </row>
    <row r="395" spans="1:36" x14ac:dyDescent="0.25">
      <c r="A395" s="115">
        <v>330018</v>
      </c>
      <c r="B395" s="115" t="s">
        <v>2117</v>
      </c>
      <c r="C395" s="115" t="s">
        <v>226</v>
      </c>
      <c r="D395" s="115" t="s">
        <v>980</v>
      </c>
      <c r="E395" s="115" t="s">
        <v>76</v>
      </c>
      <c r="F395" s="238">
        <v>35944</v>
      </c>
      <c r="G395" s="115" t="s">
        <v>1367</v>
      </c>
      <c r="H395" s="115" t="s">
        <v>16</v>
      </c>
      <c r="I395" t="s">
        <v>199</v>
      </c>
      <c r="J395" s="115" t="s">
        <v>908</v>
      </c>
      <c r="L395" s="115" t="s">
        <v>18</v>
      </c>
      <c r="S395" s="115"/>
      <c r="V395">
        <v>0</v>
      </c>
      <c r="AI395" s="115">
        <v>330018</v>
      </c>
    </row>
    <row r="396" spans="1:36" x14ac:dyDescent="0.25">
      <c r="A396" s="115">
        <v>330060</v>
      </c>
      <c r="B396" s="115" t="s">
        <v>1445</v>
      </c>
      <c r="C396" s="115" t="s">
        <v>1446</v>
      </c>
      <c r="D396" s="115" t="s">
        <v>329</v>
      </c>
      <c r="E396" s="115" t="s">
        <v>76</v>
      </c>
      <c r="F396" s="238">
        <v>35582</v>
      </c>
      <c r="G396" s="115" t="s">
        <v>210</v>
      </c>
      <c r="H396" s="115" t="s">
        <v>16</v>
      </c>
      <c r="I396" t="s">
        <v>199</v>
      </c>
      <c r="J396" s="115" t="s">
        <v>15</v>
      </c>
      <c r="L396" s="115" t="s">
        <v>18</v>
      </c>
      <c r="S396" s="115"/>
      <c r="V396">
        <v>0</v>
      </c>
      <c r="AI396" s="115">
        <v>330060</v>
      </c>
    </row>
    <row r="397" spans="1:36" x14ac:dyDescent="0.25">
      <c r="A397" s="115">
        <v>330077</v>
      </c>
      <c r="B397" s="115" t="s">
        <v>1926</v>
      </c>
      <c r="C397" s="115" t="s">
        <v>240</v>
      </c>
      <c r="D397" s="115" t="s">
        <v>1205</v>
      </c>
      <c r="E397" s="115" t="s">
        <v>76</v>
      </c>
      <c r="F397" s="238">
        <v>35845</v>
      </c>
      <c r="G397" s="115" t="s">
        <v>18</v>
      </c>
      <c r="H397" s="115" t="s">
        <v>16</v>
      </c>
      <c r="I397" t="s">
        <v>199</v>
      </c>
      <c r="J397" s="115" t="s">
        <v>15</v>
      </c>
      <c r="L397" s="115" t="s">
        <v>18</v>
      </c>
      <c r="S397" s="115"/>
      <c r="V397">
        <v>0</v>
      </c>
      <c r="AI397" s="115">
        <v>330077</v>
      </c>
    </row>
    <row r="398" spans="1:36" x14ac:dyDescent="0.25">
      <c r="A398" s="115">
        <v>330120</v>
      </c>
      <c r="B398" s="115" t="s">
        <v>1626</v>
      </c>
      <c r="C398" s="115" t="s">
        <v>754</v>
      </c>
      <c r="D398" s="115" t="s">
        <v>370</v>
      </c>
      <c r="E398" s="115" t="s">
        <v>76</v>
      </c>
      <c r="F398" s="238">
        <v>30682</v>
      </c>
      <c r="G398" s="115" t="s">
        <v>1627</v>
      </c>
      <c r="H398" s="115" t="s">
        <v>16</v>
      </c>
      <c r="I398" t="s">
        <v>199</v>
      </c>
      <c r="J398" s="115" t="s">
        <v>15</v>
      </c>
      <c r="L398" s="115" t="s">
        <v>40</v>
      </c>
      <c r="S398" s="115"/>
      <c r="V398">
        <v>0</v>
      </c>
      <c r="AI398" s="115">
        <v>330120</v>
      </c>
    </row>
    <row r="399" spans="1:36" x14ac:dyDescent="0.25">
      <c r="A399" s="115">
        <v>330127</v>
      </c>
      <c r="B399" s="115" t="s">
        <v>2314</v>
      </c>
      <c r="C399" s="115" t="s">
        <v>211</v>
      </c>
      <c r="D399" s="115" t="s">
        <v>404</v>
      </c>
      <c r="E399" s="115" t="s">
        <v>77</v>
      </c>
      <c r="F399" s="238">
        <v>35067</v>
      </c>
      <c r="G399" s="115" t="s">
        <v>210</v>
      </c>
      <c r="H399" s="115" t="s">
        <v>16</v>
      </c>
      <c r="I399" t="s">
        <v>199</v>
      </c>
      <c r="J399" s="115" t="s">
        <v>908</v>
      </c>
      <c r="L399" s="115" t="s">
        <v>30</v>
      </c>
      <c r="S399" s="115"/>
      <c r="V399">
        <v>0</v>
      </c>
      <c r="AI399" s="115">
        <v>330127</v>
      </c>
    </row>
    <row r="400" spans="1:36" x14ac:dyDescent="0.25">
      <c r="A400" s="115">
        <v>330135</v>
      </c>
      <c r="B400" s="115" t="s">
        <v>1538</v>
      </c>
      <c r="C400" s="115" t="s">
        <v>369</v>
      </c>
      <c r="D400" s="115" t="s">
        <v>263</v>
      </c>
      <c r="E400" s="115" t="s">
        <v>77</v>
      </c>
      <c r="F400" s="238">
        <v>34486</v>
      </c>
      <c r="G400" s="115" t="s">
        <v>18</v>
      </c>
      <c r="H400" s="115" t="s">
        <v>16</v>
      </c>
      <c r="I400" t="s">
        <v>199</v>
      </c>
      <c r="J400" s="115" t="s">
        <v>15</v>
      </c>
      <c r="L400" s="115" t="s">
        <v>18</v>
      </c>
      <c r="S400" s="115"/>
      <c r="V400">
        <v>0</v>
      </c>
      <c r="AI400" s="115">
        <v>330135</v>
      </c>
    </row>
    <row r="401" spans="1:35" x14ac:dyDescent="0.25">
      <c r="A401" s="115">
        <v>330168</v>
      </c>
      <c r="B401" s="115" t="s">
        <v>2119</v>
      </c>
      <c r="C401" s="115" t="s">
        <v>226</v>
      </c>
      <c r="D401" s="115" t="s">
        <v>309</v>
      </c>
      <c r="E401" s="115" t="s">
        <v>76</v>
      </c>
      <c r="F401" s="238">
        <v>28075</v>
      </c>
      <c r="G401" s="115" t="s">
        <v>18</v>
      </c>
      <c r="H401" s="115" t="s">
        <v>16</v>
      </c>
      <c r="I401" t="s">
        <v>199</v>
      </c>
      <c r="J401" s="115" t="s">
        <v>908</v>
      </c>
      <c r="L401" s="115" t="s">
        <v>18</v>
      </c>
      <c r="S401" s="115"/>
      <c r="V401">
        <v>0</v>
      </c>
      <c r="AI401" s="115">
        <v>330168</v>
      </c>
    </row>
    <row r="402" spans="1:35" x14ac:dyDescent="0.25">
      <c r="A402" s="115">
        <v>330239</v>
      </c>
      <c r="B402" s="115" t="s">
        <v>1527</v>
      </c>
      <c r="C402" s="115" t="s">
        <v>1188</v>
      </c>
      <c r="D402" s="115" t="s">
        <v>1528</v>
      </c>
      <c r="E402" s="115" t="s">
        <v>76</v>
      </c>
      <c r="F402" s="238">
        <v>25637</v>
      </c>
      <c r="G402" s="115" t="s">
        <v>18</v>
      </c>
      <c r="H402" s="115" t="s">
        <v>16</v>
      </c>
      <c r="I402" t="s">
        <v>199</v>
      </c>
      <c r="J402" s="115" t="s">
        <v>908</v>
      </c>
      <c r="L402" s="115" t="s">
        <v>18</v>
      </c>
      <c r="S402" s="115"/>
      <c r="V402">
        <v>0</v>
      </c>
      <c r="AI402" s="115">
        <v>330239</v>
      </c>
    </row>
    <row r="403" spans="1:35" x14ac:dyDescent="0.25">
      <c r="A403" s="115">
        <v>330288</v>
      </c>
      <c r="B403" s="115" t="s">
        <v>2315</v>
      </c>
      <c r="C403" s="115" t="s">
        <v>466</v>
      </c>
      <c r="D403" s="115" t="s">
        <v>625</v>
      </c>
      <c r="E403" s="115" t="s">
        <v>77</v>
      </c>
      <c r="F403" s="238">
        <v>36188</v>
      </c>
      <c r="G403" s="115" t="s">
        <v>18</v>
      </c>
      <c r="H403" s="115" t="s">
        <v>16</v>
      </c>
      <c r="I403" t="s">
        <v>199</v>
      </c>
      <c r="J403" s="115" t="s">
        <v>15</v>
      </c>
      <c r="L403" s="115" t="s">
        <v>30</v>
      </c>
      <c r="S403" s="115"/>
      <c r="V403">
        <v>0</v>
      </c>
      <c r="AI403" s="115">
        <v>330288</v>
      </c>
    </row>
    <row r="404" spans="1:35" x14ac:dyDescent="0.25">
      <c r="A404" s="115">
        <v>330338</v>
      </c>
      <c r="B404" s="115" t="s">
        <v>1263</v>
      </c>
      <c r="C404" s="115" t="s">
        <v>226</v>
      </c>
      <c r="D404" s="115" t="s">
        <v>221</v>
      </c>
      <c r="E404" s="115" t="s">
        <v>76</v>
      </c>
      <c r="F404" s="238">
        <v>35817</v>
      </c>
      <c r="G404" s="115" t="s">
        <v>18</v>
      </c>
      <c r="H404" s="115" t="s">
        <v>16</v>
      </c>
      <c r="I404" t="s">
        <v>199</v>
      </c>
      <c r="J404" s="115" t="s">
        <v>15</v>
      </c>
      <c r="L404" s="115" t="s">
        <v>18</v>
      </c>
      <c r="S404" s="115"/>
      <c r="V404" t="s">
        <v>2459</v>
      </c>
      <c r="AI404" s="115">
        <v>330338</v>
      </c>
    </row>
    <row r="405" spans="1:35" x14ac:dyDescent="0.25">
      <c r="A405" s="115">
        <v>330348</v>
      </c>
      <c r="B405" s="115" t="s">
        <v>1432</v>
      </c>
      <c r="C405" s="115" t="s">
        <v>349</v>
      </c>
      <c r="D405" s="115" t="s">
        <v>1253</v>
      </c>
      <c r="E405" s="115" t="s">
        <v>76</v>
      </c>
      <c r="F405" s="238">
        <v>32510</v>
      </c>
      <c r="G405" s="115" t="s">
        <v>18</v>
      </c>
      <c r="H405" s="115" t="s">
        <v>16</v>
      </c>
      <c r="I405" t="s">
        <v>199</v>
      </c>
      <c r="J405" s="115" t="s">
        <v>908</v>
      </c>
      <c r="L405" s="115" t="s">
        <v>73</v>
      </c>
      <c r="S405" s="115"/>
      <c r="V405">
        <v>0</v>
      </c>
      <c r="AI405" s="115">
        <v>330348</v>
      </c>
    </row>
    <row r="406" spans="1:35" x14ac:dyDescent="0.25">
      <c r="A406" s="115">
        <v>330357</v>
      </c>
      <c r="B406" s="115" t="s">
        <v>2121</v>
      </c>
      <c r="C406" s="115" t="s">
        <v>289</v>
      </c>
      <c r="D406" s="115" t="s">
        <v>760</v>
      </c>
      <c r="E406" s="115" t="s">
        <v>76</v>
      </c>
      <c r="F406" s="238">
        <v>35065</v>
      </c>
      <c r="G406" s="115" t="s">
        <v>2122</v>
      </c>
      <c r="H406" s="115" t="s">
        <v>16</v>
      </c>
      <c r="I406" t="s">
        <v>199</v>
      </c>
      <c r="J406" s="115" t="s">
        <v>15</v>
      </c>
      <c r="L406" s="115" t="s">
        <v>37</v>
      </c>
      <c r="S406" s="115"/>
      <c r="V406">
        <v>0</v>
      </c>
      <c r="AI406" s="115">
        <v>330357</v>
      </c>
    </row>
    <row r="407" spans="1:35" x14ac:dyDescent="0.25">
      <c r="A407" s="115">
        <v>330358</v>
      </c>
      <c r="B407" s="115" t="s">
        <v>1927</v>
      </c>
      <c r="C407" s="115" t="s">
        <v>258</v>
      </c>
      <c r="D407" s="115" t="s">
        <v>406</v>
      </c>
      <c r="E407" s="115" t="s">
        <v>76</v>
      </c>
      <c r="F407" s="238">
        <v>35584</v>
      </c>
      <c r="G407" s="115" t="s">
        <v>214</v>
      </c>
      <c r="H407" s="115" t="s">
        <v>19</v>
      </c>
      <c r="I407" t="s">
        <v>199</v>
      </c>
      <c r="J407" s="115" t="s">
        <v>15</v>
      </c>
      <c r="L407" s="115" t="s">
        <v>18</v>
      </c>
      <c r="S407" s="115"/>
      <c r="V407">
        <v>0</v>
      </c>
      <c r="AI407" s="115">
        <v>330358</v>
      </c>
    </row>
    <row r="408" spans="1:35" x14ac:dyDescent="0.25">
      <c r="A408" s="115">
        <v>330401</v>
      </c>
      <c r="B408" s="115" t="s">
        <v>1966</v>
      </c>
      <c r="C408" s="115" t="s">
        <v>314</v>
      </c>
      <c r="D408" s="115" t="s">
        <v>233</v>
      </c>
      <c r="E408" s="115" t="s">
        <v>76</v>
      </c>
      <c r="F408" s="238">
        <v>32810</v>
      </c>
      <c r="G408" s="115" t="s">
        <v>18</v>
      </c>
      <c r="H408" s="115" t="s">
        <v>16</v>
      </c>
      <c r="I408" t="s">
        <v>199</v>
      </c>
      <c r="J408" s="115" t="s">
        <v>908</v>
      </c>
      <c r="L408" s="115" t="s">
        <v>18</v>
      </c>
      <c r="S408" s="115"/>
      <c r="V408">
        <v>0</v>
      </c>
      <c r="AI408" s="115">
        <v>330401</v>
      </c>
    </row>
    <row r="409" spans="1:35" x14ac:dyDescent="0.25">
      <c r="A409" s="115">
        <v>330407</v>
      </c>
      <c r="B409" s="115" t="s">
        <v>1443</v>
      </c>
      <c r="C409" s="115" t="s">
        <v>584</v>
      </c>
      <c r="D409" s="115" t="s">
        <v>288</v>
      </c>
      <c r="E409" s="115" t="s">
        <v>76</v>
      </c>
      <c r="F409" s="238">
        <v>29064</v>
      </c>
      <c r="G409" s="115" t="s">
        <v>18</v>
      </c>
      <c r="H409" s="115" t="s">
        <v>16</v>
      </c>
      <c r="I409" t="s">
        <v>199</v>
      </c>
      <c r="J409" s="115" t="s">
        <v>15</v>
      </c>
      <c r="L409" s="115" t="s">
        <v>18</v>
      </c>
      <c r="S409" s="115"/>
      <c r="V409">
        <v>0</v>
      </c>
      <c r="AI409" s="115">
        <v>330407</v>
      </c>
    </row>
    <row r="410" spans="1:35" x14ac:dyDescent="0.25">
      <c r="A410" s="115">
        <v>330411</v>
      </c>
      <c r="B410" s="115" t="s">
        <v>1404</v>
      </c>
      <c r="C410" s="115" t="s">
        <v>450</v>
      </c>
      <c r="D410" s="115" t="s">
        <v>229</v>
      </c>
      <c r="E410" s="115" t="s">
        <v>76</v>
      </c>
      <c r="F410" s="238">
        <v>35796</v>
      </c>
      <c r="G410" s="115" t="s">
        <v>1187</v>
      </c>
      <c r="H410" s="115" t="s">
        <v>16</v>
      </c>
      <c r="I410" t="s">
        <v>199</v>
      </c>
      <c r="J410" s="115" t="s">
        <v>908</v>
      </c>
      <c r="L410" s="115" t="s">
        <v>18</v>
      </c>
      <c r="S410" s="115"/>
      <c r="V410">
        <v>0</v>
      </c>
      <c r="AI410" s="115">
        <v>330411</v>
      </c>
    </row>
    <row r="411" spans="1:35" x14ac:dyDescent="0.25">
      <c r="A411" s="115">
        <v>330415</v>
      </c>
      <c r="B411" s="115" t="s">
        <v>2123</v>
      </c>
      <c r="C411" s="115" t="s">
        <v>245</v>
      </c>
      <c r="D411" s="115" t="s">
        <v>500</v>
      </c>
      <c r="E411" s="115" t="s">
        <v>76</v>
      </c>
      <c r="F411" s="238">
        <v>35796</v>
      </c>
      <c r="G411" s="115" t="s">
        <v>18</v>
      </c>
      <c r="H411" s="115" t="s">
        <v>16</v>
      </c>
      <c r="I411" t="s">
        <v>199</v>
      </c>
      <c r="J411" s="115" t="s">
        <v>15</v>
      </c>
      <c r="L411" s="115" t="s">
        <v>30</v>
      </c>
      <c r="P411" s="115" t="s">
        <v>2452</v>
      </c>
      <c r="S411" s="115"/>
      <c r="V411">
        <v>0</v>
      </c>
      <c r="AI411" s="115">
        <v>330415</v>
      </c>
    </row>
    <row r="412" spans="1:35" x14ac:dyDescent="0.25">
      <c r="A412" s="115">
        <v>330476</v>
      </c>
      <c r="B412" s="115" t="s">
        <v>2124</v>
      </c>
      <c r="C412" s="115" t="s">
        <v>317</v>
      </c>
      <c r="D412" s="115" t="s">
        <v>712</v>
      </c>
      <c r="E412" s="115" t="s">
        <v>76</v>
      </c>
      <c r="F412" s="238">
        <v>34140</v>
      </c>
      <c r="G412" s="115" t="s">
        <v>702</v>
      </c>
      <c r="H412" s="115" t="s">
        <v>16</v>
      </c>
      <c r="I412" t="s">
        <v>199</v>
      </c>
      <c r="J412" s="115" t="s">
        <v>15</v>
      </c>
      <c r="L412" s="115" t="s">
        <v>50</v>
      </c>
      <c r="S412" s="115"/>
      <c r="V412">
        <v>0</v>
      </c>
      <c r="AI412" s="115">
        <v>330476</v>
      </c>
    </row>
    <row r="413" spans="1:35" x14ac:dyDescent="0.25">
      <c r="A413" s="115">
        <v>330492</v>
      </c>
      <c r="B413" s="115" t="s">
        <v>2125</v>
      </c>
      <c r="C413" s="115" t="s">
        <v>363</v>
      </c>
      <c r="D413" s="115" t="s">
        <v>687</v>
      </c>
      <c r="E413" s="115" t="s">
        <v>76</v>
      </c>
      <c r="F413" s="238">
        <v>35497</v>
      </c>
      <c r="G413" s="115" t="s">
        <v>210</v>
      </c>
      <c r="H413" s="115" t="s">
        <v>16</v>
      </c>
      <c r="I413" t="s">
        <v>199</v>
      </c>
      <c r="J413" s="115" t="s">
        <v>908</v>
      </c>
      <c r="L413" s="115" t="s">
        <v>18</v>
      </c>
      <c r="S413" s="115"/>
      <c r="V413">
        <v>0</v>
      </c>
      <c r="AI413" s="115">
        <v>330492</v>
      </c>
    </row>
    <row r="414" spans="1:35" x14ac:dyDescent="0.25">
      <c r="A414" s="115">
        <v>330521</v>
      </c>
      <c r="B414" s="115" t="s">
        <v>2316</v>
      </c>
      <c r="C414" s="115" t="s">
        <v>513</v>
      </c>
      <c r="D414" s="115" t="s">
        <v>685</v>
      </c>
      <c r="E414" s="115" t="s">
        <v>76</v>
      </c>
      <c r="F414" s="238">
        <v>35127</v>
      </c>
      <c r="G414" s="115" t="s">
        <v>214</v>
      </c>
      <c r="H414" s="115" t="s">
        <v>16</v>
      </c>
      <c r="I414" t="s">
        <v>199</v>
      </c>
      <c r="J414" s="115" t="s">
        <v>908</v>
      </c>
      <c r="L414" s="115" t="s">
        <v>18</v>
      </c>
      <c r="S414" s="115"/>
      <c r="V414">
        <v>0</v>
      </c>
      <c r="AI414" s="115">
        <v>330521</v>
      </c>
    </row>
    <row r="415" spans="1:35" x14ac:dyDescent="0.25">
      <c r="A415" s="115">
        <v>330522</v>
      </c>
      <c r="B415" s="115" t="s">
        <v>2317</v>
      </c>
      <c r="C415" s="115" t="s">
        <v>208</v>
      </c>
      <c r="D415" s="115" t="s">
        <v>594</v>
      </c>
      <c r="E415" s="115" t="s">
        <v>76</v>
      </c>
      <c r="F415" s="238">
        <v>34060</v>
      </c>
      <c r="G415" s="115" t="s">
        <v>18</v>
      </c>
      <c r="H415" s="115" t="s">
        <v>16</v>
      </c>
      <c r="I415" t="s">
        <v>199</v>
      </c>
      <c r="J415" s="115" t="s">
        <v>15</v>
      </c>
      <c r="L415" s="115" t="s">
        <v>18</v>
      </c>
      <c r="S415" s="115"/>
      <c r="V415">
        <v>0</v>
      </c>
      <c r="AI415" s="115">
        <v>330522</v>
      </c>
    </row>
    <row r="416" spans="1:35" x14ac:dyDescent="0.25">
      <c r="A416" s="115">
        <v>330531</v>
      </c>
      <c r="B416" s="115" t="s">
        <v>1595</v>
      </c>
      <c r="C416" s="115" t="s">
        <v>416</v>
      </c>
      <c r="D416" s="115" t="s">
        <v>315</v>
      </c>
      <c r="E416" s="115" t="s">
        <v>76</v>
      </c>
      <c r="F416" s="238">
        <v>35999</v>
      </c>
      <c r="G416" s="115" t="s">
        <v>18</v>
      </c>
      <c r="H416" s="115" t="s">
        <v>16</v>
      </c>
      <c r="I416" t="s">
        <v>199</v>
      </c>
      <c r="J416" s="115" t="s">
        <v>908</v>
      </c>
      <c r="L416" s="115" t="s">
        <v>18</v>
      </c>
      <c r="S416" s="115"/>
      <c r="V416">
        <v>0</v>
      </c>
      <c r="AI416" s="115">
        <v>330531</v>
      </c>
    </row>
    <row r="417" spans="1:36" x14ac:dyDescent="0.25">
      <c r="A417" s="115">
        <v>330555</v>
      </c>
      <c r="B417" s="115" t="s">
        <v>2126</v>
      </c>
      <c r="C417" s="115" t="s">
        <v>211</v>
      </c>
      <c r="D417" s="115" t="s">
        <v>2127</v>
      </c>
      <c r="E417" s="115" t="s">
        <v>76</v>
      </c>
      <c r="F417" s="238">
        <v>35431</v>
      </c>
      <c r="G417" s="115" t="s">
        <v>18</v>
      </c>
      <c r="H417" s="115" t="s">
        <v>16</v>
      </c>
      <c r="I417" t="s">
        <v>199</v>
      </c>
      <c r="J417" s="115" t="s">
        <v>908</v>
      </c>
      <c r="L417" s="115" t="s">
        <v>18</v>
      </c>
      <c r="S417" s="115"/>
      <c r="V417">
        <v>0</v>
      </c>
      <c r="AI417" s="115">
        <v>330555</v>
      </c>
    </row>
    <row r="418" spans="1:36" x14ac:dyDescent="0.25">
      <c r="A418" s="115">
        <v>330559</v>
      </c>
      <c r="B418" s="115" t="s">
        <v>1890</v>
      </c>
      <c r="C418" s="115" t="s">
        <v>554</v>
      </c>
      <c r="D418" s="115" t="s">
        <v>546</v>
      </c>
      <c r="E418" s="115" t="s">
        <v>76</v>
      </c>
      <c r="F418" s="238">
        <v>35516</v>
      </c>
      <c r="G418" s="115" t="s">
        <v>18</v>
      </c>
      <c r="H418" s="115" t="s">
        <v>16</v>
      </c>
      <c r="I418" t="s">
        <v>199</v>
      </c>
      <c r="J418" s="115" t="s">
        <v>908</v>
      </c>
      <c r="L418" s="115" t="s">
        <v>18</v>
      </c>
      <c r="S418" s="115"/>
      <c r="V418">
        <v>0</v>
      </c>
      <c r="AI418" s="115">
        <v>330559</v>
      </c>
    </row>
    <row r="419" spans="1:36" x14ac:dyDescent="0.25">
      <c r="A419" s="115">
        <v>330568</v>
      </c>
      <c r="B419" s="115" t="s">
        <v>556</v>
      </c>
      <c r="C419" s="115" t="s">
        <v>260</v>
      </c>
      <c r="D419" s="115" t="s">
        <v>298</v>
      </c>
      <c r="E419" s="115" t="s">
        <v>76</v>
      </c>
      <c r="F419" s="238">
        <v>35923</v>
      </c>
      <c r="G419" s="115" t="s">
        <v>18</v>
      </c>
      <c r="H419" s="115" t="s">
        <v>16</v>
      </c>
      <c r="I419" t="s">
        <v>199</v>
      </c>
      <c r="J419" s="115" t="s">
        <v>908</v>
      </c>
      <c r="L419" s="115" t="s">
        <v>73</v>
      </c>
      <c r="S419" s="115"/>
      <c r="V419">
        <v>0</v>
      </c>
      <c r="AI419" s="115">
        <v>330568</v>
      </c>
    </row>
    <row r="420" spans="1:36" x14ac:dyDescent="0.25">
      <c r="A420" s="115">
        <v>330646</v>
      </c>
      <c r="B420" s="115" t="s">
        <v>2318</v>
      </c>
      <c r="C420" s="115" t="s">
        <v>211</v>
      </c>
      <c r="D420" s="115" t="s">
        <v>594</v>
      </c>
      <c r="E420" s="115" t="s">
        <v>76</v>
      </c>
      <c r="F420" s="238">
        <v>34952</v>
      </c>
      <c r="G420" s="115" t="s">
        <v>616</v>
      </c>
      <c r="H420" s="115" t="s">
        <v>16</v>
      </c>
      <c r="I420" t="s">
        <v>199</v>
      </c>
      <c r="J420" s="115" t="s">
        <v>15</v>
      </c>
      <c r="L420" s="115" t="s">
        <v>18</v>
      </c>
      <c r="S420" s="115"/>
      <c r="V420">
        <v>0</v>
      </c>
      <c r="AI420" s="115">
        <v>330646</v>
      </c>
    </row>
    <row r="421" spans="1:36" x14ac:dyDescent="0.25">
      <c r="A421" s="115">
        <v>330664</v>
      </c>
      <c r="B421" s="115" t="s">
        <v>1586</v>
      </c>
      <c r="C421" s="115" t="s">
        <v>729</v>
      </c>
      <c r="D421" s="115" t="s">
        <v>548</v>
      </c>
      <c r="E421" s="115" t="s">
        <v>77</v>
      </c>
      <c r="F421" s="238">
        <v>32560</v>
      </c>
      <c r="G421" s="115" t="s">
        <v>18</v>
      </c>
      <c r="H421" s="115" t="s">
        <v>16</v>
      </c>
      <c r="I421" t="s">
        <v>199</v>
      </c>
      <c r="J421" s="115" t="s">
        <v>908</v>
      </c>
      <c r="L421" s="115" t="s">
        <v>18</v>
      </c>
      <c r="S421" s="115"/>
      <c r="V421">
        <v>0</v>
      </c>
      <c r="AI421" s="115">
        <v>330664</v>
      </c>
    </row>
    <row r="422" spans="1:36" x14ac:dyDescent="0.25">
      <c r="A422" s="115">
        <v>330714</v>
      </c>
      <c r="B422" s="115" t="s">
        <v>1395</v>
      </c>
      <c r="C422" s="115" t="s">
        <v>451</v>
      </c>
      <c r="D422" s="115" t="s">
        <v>476</v>
      </c>
      <c r="E422" s="115" t="s">
        <v>77</v>
      </c>
      <c r="F422" s="238">
        <v>32299</v>
      </c>
      <c r="G422" s="115" t="s">
        <v>18</v>
      </c>
      <c r="H422" s="115" t="s">
        <v>16</v>
      </c>
      <c r="I422" t="s">
        <v>199</v>
      </c>
      <c r="J422" s="115" t="s">
        <v>908</v>
      </c>
      <c r="L422" s="115" t="s">
        <v>18</v>
      </c>
      <c r="S422" s="115"/>
      <c r="V422">
        <v>0</v>
      </c>
      <c r="AI422" s="115">
        <v>330714</v>
      </c>
    </row>
    <row r="423" spans="1:36" x14ac:dyDescent="0.25">
      <c r="A423" s="115">
        <v>330716</v>
      </c>
      <c r="B423" s="115" t="s">
        <v>1410</v>
      </c>
      <c r="C423" s="115" t="s">
        <v>240</v>
      </c>
      <c r="D423" s="115" t="s">
        <v>476</v>
      </c>
      <c r="E423" s="115" t="s">
        <v>77</v>
      </c>
      <c r="F423" s="238">
        <v>33980</v>
      </c>
      <c r="G423" s="115" t="s">
        <v>73</v>
      </c>
      <c r="H423" s="115" t="s">
        <v>16</v>
      </c>
      <c r="I423" t="s">
        <v>199</v>
      </c>
      <c r="J423" s="115" t="s">
        <v>908</v>
      </c>
      <c r="L423" s="115" t="s">
        <v>73</v>
      </c>
      <c r="S423" s="115"/>
      <c r="V423">
        <v>0</v>
      </c>
      <c r="AI423" s="115">
        <v>330716</v>
      </c>
    </row>
    <row r="424" spans="1:36" x14ac:dyDescent="0.25">
      <c r="A424" s="115">
        <v>330727</v>
      </c>
      <c r="B424" s="115" t="s">
        <v>2319</v>
      </c>
      <c r="C424" s="115" t="s">
        <v>240</v>
      </c>
      <c r="D424" s="115" t="s">
        <v>1482</v>
      </c>
      <c r="E424" s="115" t="s">
        <v>76</v>
      </c>
      <c r="F424" s="238">
        <v>25781</v>
      </c>
      <c r="G424" s="115" t="s">
        <v>251</v>
      </c>
      <c r="H424" s="115" t="s">
        <v>16</v>
      </c>
      <c r="I424" t="s">
        <v>199</v>
      </c>
      <c r="J424" s="115" t="s">
        <v>908</v>
      </c>
      <c r="L424" s="115" t="s">
        <v>30</v>
      </c>
      <c r="S424" s="115"/>
      <c r="V424">
        <v>0</v>
      </c>
      <c r="AI424" s="115">
        <v>330727</v>
      </c>
    </row>
    <row r="425" spans="1:36" x14ac:dyDescent="0.25">
      <c r="A425" s="115">
        <v>330750</v>
      </c>
      <c r="B425" s="115" t="s">
        <v>1624</v>
      </c>
      <c r="C425" s="115" t="s">
        <v>338</v>
      </c>
      <c r="D425" s="115" t="s">
        <v>232</v>
      </c>
      <c r="E425" s="115" t="s">
        <v>76</v>
      </c>
      <c r="F425" s="238">
        <v>35269</v>
      </c>
      <c r="G425" s="115" t="s">
        <v>18</v>
      </c>
      <c r="H425" s="115" t="s">
        <v>16</v>
      </c>
      <c r="I425" t="s">
        <v>199</v>
      </c>
      <c r="J425" s="115" t="s">
        <v>908</v>
      </c>
      <c r="L425" s="115" t="s">
        <v>67</v>
      </c>
      <c r="S425" s="115"/>
      <c r="V425">
        <v>0</v>
      </c>
      <c r="AI425" s="115">
        <v>330750</v>
      </c>
    </row>
    <row r="426" spans="1:36" x14ac:dyDescent="0.25">
      <c r="A426" s="115">
        <v>330751</v>
      </c>
      <c r="B426" s="115" t="s">
        <v>1734</v>
      </c>
      <c r="C426" s="115" t="s">
        <v>222</v>
      </c>
      <c r="D426" s="115" t="s">
        <v>430</v>
      </c>
      <c r="E426" s="115" t="s">
        <v>76</v>
      </c>
      <c r="F426" s="238">
        <v>30762</v>
      </c>
      <c r="G426" s="115" t="s">
        <v>540</v>
      </c>
      <c r="H426" s="115" t="s">
        <v>16</v>
      </c>
      <c r="I426" t="s">
        <v>199</v>
      </c>
      <c r="J426" s="115" t="s">
        <v>908</v>
      </c>
      <c r="L426" s="115" t="s">
        <v>18</v>
      </c>
      <c r="S426" s="115"/>
      <c r="V426">
        <v>0</v>
      </c>
      <c r="AI426" s="115">
        <v>330751</v>
      </c>
    </row>
    <row r="427" spans="1:36" x14ac:dyDescent="0.25">
      <c r="A427" s="115">
        <v>330757</v>
      </c>
      <c r="B427" s="115" t="s">
        <v>2128</v>
      </c>
      <c r="C427" s="115" t="s">
        <v>226</v>
      </c>
      <c r="D427" s="115" t="s">
        <v>726</v>
      </c>
      <c r="E427" s="115" t="s">
        <v>77</v>
      </c>
      <c r="F427" s="238">
        <v>29791</v>
      </c>
      <c r="G427" s="115" t="s">
        <v>37</v>
      </c>
      <c r="H427" s="115" t="s">
        <v>16</v>
      </c>
      <c r="I427" t="s">
        <v>199</v>
      </c>
      <c r="J427" s="115" t="s">
        <v>908</v>
      </c>
      <c r="L427" s="115" t="s">
        <v>18</v>
      </c>
      <c r="S427" s="115"/>
      <c r="V427">
        <v>0</v>
      </c>
      <c r="AI427" s="115">
        <v>330757</v>
      </c>
    </row>
    <row r="428" spans="1:36" x14ac:dyDescent="0.25">
      <c r="A428" s="115">
        <v>330764</v>
      </c>
      <c r="B428" s="115" t="s">
        <v>2129</v>
      </c>
      <c r="C428" s="115" t="s">
        <v>1548</v>
      </c>
      <c r="D428" s="115" t="s">
        <v>337</v>
      </c>
      <c r="E428" s="115" t="s">
        <v>77</v>
      </c>
      <c r="F428" s="238">
        <v>33358</v>
      </c>
      <c r="G428" s="115" t="s">
        <v>18</v>
      </c>
      <c r="H428" s="115" t="s">
        <v>16</v>
      </c>
      <c r="I428" t="s">
        <v>199</v>
      </c>
      <c r="J428" s="115" t="s">
        <v>908</v>
      </c>
      <c r="L428" s="115" t="s">
        <v>18</v>
      </c>
      <c r="S428" s="115"/>
      <c r="V428">
        <v>0</v>
      </c>
      <c r="AI428" s="115">
        <v>330764</v>
      </c>
    </row>
    <row r="429" spans="1:36" x14ac:dyDescent="0.25">
      <c r="A429" s="115">
        <v>330796</v>
      </c>
      <c r="B429" s="115" t="s">
        <v>1835</v>
      </c>
      <c r="C429" s="115" t="s">
        <v>240</v>
      </c>
      <c r="D429" s="115" t="s">
        <v>221</v>
      </c>
      <c r="E429" s="115" t="s">
        <v>77</v>
      </c>
      <c r="F429" s="238">
        <v>35143</v>
      </c>
      <c r="G429" s="115" t="s">
        <v>18</v>
      </c>
      <c r="H429" s="115" t="s">
        <v>16</v>
      </c>
      <c r="I429" t="s">
        <v>199</v>
      </c>
      <c r="J429" s="115" t="s">
        <v>908</v>
      </c>
      <c r="L429" s="115" t="s">
        <v>73</v>
      </c>
      <c r="S429" s="115"/>
      <c r="V429">
        <v>0</v>
      </c>
      <c r="AI429" s="115">
        <v>330796</v>
      </c>
    </row>
    <row r="430" spans="1:36" x14ac:dyDescent="0.25">
      <c r="A430" s="115">
        <v>330799</v>
      </c>
      <c r="B430" s="115" t="s">
        <v>2320</v>
      </c>
      <c r="C430" s="115" t="s">
        <v>226</v>
      </c>
      <c r="D430" s="115" t="s">
        <v>341</v>
      </c>
      <c r="E430" s="115" t="s">
        <v>77</v>
      </c>
      <c r="F430" s="238">
        <v>34514</v>
      </c>
      <c r="G430" s="115" t="s">
        <v>471</v>
      </c>
      <c r="H430" s="115" t="s">
        <v>28</v>
      </c>
      <c r="I430" t="s">
        <v>199</v>
      </c>
      <c r="J430" s="115" t="s">
        <v>908</v>
      </c>
      <c r="L430" s="115" t="s">
        <v>18</v>
      </c>
      <c r="S430" s="115"/>
      <c r="V430">
        <v>0</v>
      </c>
      <c r="AI430" s="115">
        <v>330799</v>
      </c>
    </row>
    <row r="431" spans="1:36" x14ac:dyDescent="0.25">
      <c r="A431" s="115">
        <v>330832</v>
      </c>
      <c r="B431" s="115" t="s">
        <v>1620</v>
      </c>
      <c r="C431" s="115" t="s">
        <v>253</v>
      </c>
      <c r="D431" s="115" t="s">
        <v>703</v>
      </c>
      <c r="E431" s="115" t="s">
        <v>77</v>
      </c>
      <c r="F431" s="238">
        <v>36009</v>
      </c>
      <c r="G431" s="115" t="s">
        <v>18</v>
      </c>
      <c r="H431" s="115" t="s">
        <v>16</v>
      </c>
      <c r="I431" t="s">
        <v>199</v>
      </c>
      <c r="J431" s="115" t="s">
        <v>15</v>
      </c>
      <c r="L431" s="115" t="s">
        <v>30</v>
      </c>
      <c r="S431" s="115"/>
      <c r="V431">
        <v>0</v>
      </c>
      <c r="AI431" s="115">
        <v>330832</v>
      </c>
    </row>
    <row r="432" spans="1:36" x14ac:dyDescent="0.25">
      <c r="A432" s="115">
        <v>330901</v>
      </c>
      <c r="B432" s="115" t="s">
        <v>1280</v>
      </c>
      <c r="C432" s="115" t="s">
        <v>495</v>
      </c>
      <c r="D432" s="115" t="s">
        <v>1281</v>
      </c>
      <c r="E432" s="115" t="s">
        <v>76</v>
      </c>
      <c r="F432" s="238">
        <v>32509</v>
      </c>
      <c r="G432" s="115" t="s">
        <v>545</v>
      </c>
      <c r="H432" s="115" t="s">
        <v>16</v>
      </c>
      <c r="I432" t="s">
        <v>199</v>
      </c>
      <c r="J432" s="115" t="s">
        <v>908</v>
      </c>
      <c r="L432" s="115" t="s">
        <v>37</v>
      </c>
      <c r="S432" s="115"/>
      <c r="V432" t="s">
        <v>2459</v>
      </c>
      <c r="AG432" s="115" t="s">
        <v>2441</v>
      </c>
      <c r="AH432" s="115" t="s">
        <v>2441</v>
      </c>
      <c r="AI432" s="115">
        <v>330901</v>
      </c>
      <c r="AJ432" s="115" t="s">
        <v>2441</v>
      </c>
    </row>
    <row r="433" spans="1:36" x14ac:dyDescent="0.25">
      <c r="A433" s="115">
        <v>330911</v>
      </c>
      <c r="B433" s="115" t="s">
        <v>1530</v>
      </c>
      <c r="C433" s="115" t="s">
        <v>335</v>
      </c>
      <c r="D433" s="115" t="s">
        <v>406</v>
      </c>
      <c r="E433" s="115" t="s">
        <v>76</v>
      </c>
      <c r="F433" s="238">
        <v>35796</v>
      </c>
      <c r="G433" s="115" t="s">
        <v>372</v>
      </c>
      <c r="H433" s="115" t="s">
        <v>16</v>
      </c>
      <c r="I433" t="s">
        <v>199</v>
      </c>
      <c r="J433" s="115" t="s">
        <v>908</v>
      </c>
      <c r="L433" s="115" t="s">
        <v>18</v>
      </c>
      <c r="S433" s="115"/>
      <c r="V433">
        <v>0</v>
      </c>
      <c r="AI433" s="115">
        <v>330911</v>
      </c>
    </row>
    <row r="434" spans="1:36" x14ac:dyDescent="0.25">
      <c r="A434" s="115">
        <v>330923</v>
      </c>
      <c r="B434" s="115" t="s">
        <v>1494</v>
      </c>
      <c r="C434" s="115" t="s">
        <v>246</v>
      </c>
      <c r="D434" s="115" t="s">
        <v>677</v>
      </c>
      <c r="E434" s="115" t="s">
        <v>77</v>
      </c>
      <c r="F434" s="238">
        <v>34335</v>
      </c>
      <c r="G434" s="115" t="s">
        <v>1531</v>
      </c>
      <c r="H434" s="115" t="s">
        <v>16</v>
      </c>
      <c r="I434" t="s">
        <v>199</v>
      </c>
      <c r="J434" s="115" t="s">
        <v>15</v>
      </c>
      <c r="L434" s="115" t="s">
        <v>18</v>
      </c>
      <c r="S434" s="115"/>
      <c r="V434">
        <v>0</v>
      </c>
      <c r="AI434" s="115">
        <v>330923</v>
      </c>
    </row>
    <row r="435" spans="1:36" x14ac:dyDescent="0.25">
      <c r="A435" s="115">
        <v>330925</v>
      </c>
      <c r="B435" s="115" t="s">
        <v>1561</v>
      </c>
      <c r="C435" s="115" t="s">
        <v>250</v>
      </c>
      <c r="D435" s="115" t="s">
        <v>216</v>
      </c>
      <c r="E435" s="115" t="s">
        <v>77</v>
      </c>
      <c r="F435" s="238">
        <v>35080</v>
      </c>
      <c r="G435" s="115" t="s">
        <v>1562</v>
      </c>
      <c r="H435" s="115" t="s">
        <v>16</v>
      </c>
      <c r="I435" t="s">
        <v>199</v>
      </c>
      <c r="J435" s="115" t="s">
        <v>15</v>
      </c>
      <c r="L435" s="115" t="s">
        <v>18</v>
      </c>
      <c r="R435" s="115">
        <v>8882</v>
      </c>
      <c r="S435" s="115">
        <v>45706</v>
      </c>
      <c r="T435" s="115">
        <v>100000</v>
      </c>
      <c r="V435">
        <v>0</v>
      </c>
      <c r="AI435" s="115">
        <v>330925</v>
      </c>
    </row>
    <row r="436" spans="1:36" x14ac:dyDescent="0.25">
      <c r="A436" s="115">
        <v>330938</v>
      </c>
      <c r="B436" s="115" t="s">
        <v>1891</v>
      </c>
      <c r="C436" s="115" t="s">
        <v>718</v>
      </c>
      <c r="D436" s="115" t="s">
        <v>596</v>
      </c>
      <c r="E436" s="115" t="s">
        <v>77</v>
      </c>
      <c r="F436" s="238">
        <v>35974</v>
      </c>
      <c r="G436" s="115" t="s">
        <v>210</v>
      </c>
      <c r="H436" s="115" t="s">
        <v>16</v>
      </c>
      <c r="I436" t="s">
        <v>199</v>
      </c>
      <c r="J436" s="115" t="s">
        <v>908</v>
      </c>
      <c r="L436" s="115" t="s">
        <v>18</v>
      </c>
      <c r="S436" s="115"/>
      <c r="V436">
        <v>0</v>
      </c>
      <c r="AI436" s="115">
        <v>330938</v>
      </c>
    </row>
    <row r="437" spans="1:36" x14ac:dyDescent="0.25">
      <c r="A437" s="115">
        <v>330968</v>
      </c>
      <c r="B437" s="115" t="s">
        <v>2132</v>
      </c>
      <c r="C437" s="115" t="s">
        <v>530</v>
      </c>
      <c r="D437" s="115" t="s">
        <v>684</v>
      </c>
      <c r="E437" s="115" t="s">
        <v>77</v>
      </c>
      <c r="F437" s="238">
        <v>25880</v>
      </c>
      <c r="G437" s="115" t="s">
        <v>70</v>
      </c>
      <c r="H437" s="115" t="s">
        <v>16</v>
      </c>
      <c r="I437" t="s">
        <v>199</v>
      </c>
      <c r="J437" s="115" t="s">
        <v>15</v>
      </c>
      <c r="L437" s="115" t="s">
        <v>70</v>
      </c>
      <c r="S437" s="115"/>
      <c r="V437">
        <v>0</v>
      </c>
      <c r="AI437" s="115">
        <v>330968</v>
      </c>
      <c r="AJ437" s="115" t="s">
        <v>2441</v>
      </c>
    </row>
    <row r="438" spans="1:36" x14ac:dyDescent="0.25">
      <c r="A438" s="115">
        <v>330987</v>
      </c>
      <c r="B438" s="115" t="s">
        <v>2321</v>
      </c>
      <c r="C438" s="115" t="s">
        <v>317</v>
      </c>
      <c r="D438" s="115" t="s">
        <v>212</v>
      </c>
      <c r="E438" s="115" t="s">
        <v>76</v>
      </c>
      <c r="F438" s="238">
        <v>32621</v>
      </c>
      <c r="G438" s="115" t="s">
        <v>540</v>
      </c>
      <c r="H438" s="115" t="s">
        <v>19</v>
      </c>
      <c r="I438" t="s">
        <v>199</v>
      </c>
      <c r="J438" s="115" t="s">
        <v>908</v>
      </c>
      <c r="L438" s="115" t="s">
        <v>18</v>
      </c>
      <c r="S438" s="115"/>
      <c r="V438">
        <v>0</v>
      </c>
      <c r="AI438" s="115">
        <v>330987</v>
      </c>
    </row>
    <row r="439" spans="1:36" x14ac:dyDescent="0.25">
      <c r="A439" s="115">
        <v>331002</v>
      </c>
      <c r="B439" s="115" t="s">
        <v>1136</v>
      </c>
      <c r="C439" s="115" t="s">
        <v>217</v>
      </c>
      <c r="D439" s="115" t="s">
        <v>380</v>
      </c>
      <c r="E439" s="115" t="s">
        <v>76</v>
      </c>
      <c r="F439" s="238">
        <v>33970</v>
      </c>
      <c r="G439" s="115" t="s">
        <v>2133</v>
      </c>
      <c r="H439" s="115" t="s">
        <v>16</v>
      </c>
      <c r="I439" t="s">
        <v>199</v>
      </c>
      <c r="J439" s="115" t="s">
        <v>15</v>
      </c>
      <c r="L439" s="115" t="s">
        <v>18</v>
      </c>
      <c r="S439" s="115"/>
      <c r="V439">
        <v>0</v>
      </c>
      <c r="AI439" s="115">
        <v>331002</v>
      </c>
    </row>
    <row r="440" spans="1:36" x14ac:dyDescent="0.25">
      <c r="A440" s="115">
        <v>331007</v>
      </c>
      <c r="B440" s="115" t="s">
        <v>1778</v>
      </c>
      <c r="C440" s="115" t="s">
        <v>250</v>
      </c>
      <c r="D440" s="115" t="s">
        <v>295</v>
      </c>
      <c r="E440" s="115" t="s">
        <v>77</v>
      </c>
      <c r="F440" s="238">
        <v>35796</v>
      </c>
      <c r="G440" s="115" t="s">
        <v>18</v>
      </c>
      <c r="H440" s="115" t="s">
        <v>16</v>
      </c>
      <c r="I440" t="s">
        <v>136</v>
      </c>
      <c r="J440" s="115" t="s">
        <v>908</v>
      </c>
      <c r="L440" s="115" t="s">
        <v>18</v>
      </c>
      <c r="S440" s="115"/>
      <c r="V440">
        <v>0</v>
      </c>
      <c r="AI440" s="115">
        <v>331007</v>
      </c>
    </row>
    <row r="441" spans="1:36" x14ac:dyDescent="0.25">
      <c r="A441" s="115">
        <v>331014</v>
      </c>
      <c r="B441" s="115" t="s">
        <v>1928</v>
      </c>
      <c r="C441" s="115" t="s">
        <v>613</v>
      </c>
      <c r="D441" s="115" t="s">
        <v>268</v>
      </c>
      <c r="E441" s="115" t="s">
        <v>76</v>
      </c>
      <c r="F441" s="238">
        <v>29672</v>
      </c>
      <c r="G441" s="115" t="s">
        <v>1313</v>
      </c>
      <c r="H441" s="115" t="s">
        <v>16</v>
      </c>
      <c r="I441" t="s">
        <v>199</v>
      </c>
      <c r="J441" s="115" t="s">
        <v>908</v>
      </c>
      <c r="L441" s="115" t="s">
        <v>30</v>
      </c>
      <c r="S441" s="115"/>
      <c r="V441">
        <v>0</v>
      </c>
      <c r="AI441" s="115">
        <v>331014</v>
      </c>
    </row>
    <row r="442" spans="1:36" x14ac:dyDescent="0.25">
      <c r="A442" s="115">
        <v>331043</v>
      </c>
      <c r="B442" s="115" t="s">
        <v>1208</v>
      </c>
      <c r="C442" s="115" t="s">
        <v>584</v>
      </c>
      <c r="D442" s="115" t="s">
        <v>221</v>
      </c>
      <c r="E442" s="115" t="s">
        <v>77</v>
      </c>
      <c r="F442" s="238">
        <v>35612</v>
      </c>
      <c r="G442" s="115" t="s">
        <v>18</v>
      </c>
      <c r="H442" s="115" t="s">
        <v>16</v>
      </c>
      <c r="I442" t="s">
        <v>199</v>
      </c>
      <c r="J442" s="115" t="s">
        <v>908</v>
      </c>
      <c r="L442" s="115" t="s">
        <v>30</v>
      </c>
      <c r="S442" s="115"/>
      <c r="V442" t="s">
        <v>2519</v>
      </c>
      <c r="AI442" s="115">
        <v>331043</v>
      </c>
    </row>
    <row r="443" spans="1:36" x14ac:dyDescent="0.25">
      <c r="A443" s="115">
        <v>331044</v>
      </c>
      <c r="B443" s="115" t="s">
        <v>2134</v>
      </c>
      <c r="C443" s="115" t="s">
        <v>226</v>
      </c>
      <c r="D443" s="115" t="s">
        <v>1508</v>
      </c>
      <c r="E443" s="115" t="s">
        <v>76</v>
      </c>
      <c r="F443" s="238">
        <v>34158</v>
      </c>
      <c r="G443" s="115" t="s">
        <v>18</v>
      </c>
      <c r="H443" s="115" t="s">
        <v>16</v>
      </c>
      <c r="I443" t="s">
        <v>199</v>
      </c>
      <c r="J443" s="115" t="s">
        <v>15</v>
      </c>
      <c r="L443" s="115" t="s">
        <v>18</v>
      </c>
      <c r="S443" s="115"/>
      <c r="V443">
        <v>0</v>
      </c>
      <c r="AI443" s="115">
        <v>331044</v>
      </c>
    </row>
    <row r="444" spans="1:36" x14ac:dyDescent="0.25">
      <c r="A444" s="115">
        <v>331076</v>
      </c>
      <c r="B444" s="115" t="s">
        <v>1810</v>
      </c>
      <c r="C444" s="115" t="s">
        <v>335</v>
      </c>
      <c r="D444" s="115" t="s">
        <v>395</v>
      </c>
      <c r="E444" s="115" t="s">
        <v>76</v>
      </c>
      <c r="F444" s="238">
        <v>35696</v>
      </c>
      <c r="G444" s="115" t="s">
        <v>210</v>
      </c>
      <c r="H444" s="115" t="s">
        <v>16</v>
      </c>
      <c r="I444" t="s">
        <v>199</v>
      </c>
      <c r="J444" s="115" t="s">
        <v>908</v>
      </c>
      <c r="L444" s="115" t="s">
        <v>18</v>
      </c>
      <c r="S444" s="115"/>
      <c r="V444">
        <v>0</v>
      </c>
      <c r="AI444" s="115">
        <v>331076</v>
      </c>
    </row>
    <row r="445" spans="1:36" x14ac:dyDescent="0.25">
      <c r="A445" s="115">
        <v>331086</v>
      </c>
      <c r="B445" s="115" t="s">
        <v>1376</v>
      </c>
      <c r="C445" s="115" t="s">
        <v>1250</v>
      </c>
      <c r="D445" s="115" t="s">
        <v>268</v>
      </c>
      <c r="E445" s="115" t="s">
        <v>76</v>
      </c>
      <c r="F445" s="238">
        <v>33634</v>
      </c>
      <c r="G445" s="115" t="s">
        <v>1377</v>
      </c>
      <c r="H445" s="115" t="s">
        <v>16</v>
      </c>
      <c r="I445" t="s">
        <v>199</v>
      </c>
      <c r="J445" s="115" t="s">
        <v>908</v>
      </c>
      <c r="L445" s="115" t="s">
        <v>18</v>
      </c>
      <c r="S445" s="115"/>
      <c r="V445">
        <v>0</v>
      </c>
      <c r="AI445" s="115">
        <v>331086</v>
      </c>
    </row>
    <row r="446" spans="1:36" x14ac:dyDescent="0.25">
      <c r="A446" s="115">
        <v>331090</v>
      </c>
      <c r="B446" s="115" t="s">
        <v>1521</v>
      </c>
      <c r="C446" s="115" t="s">
        <v>240</v>
      </c>
      <c r="D446" s="115" t="s">
        <v>219</v>
      </c>
      <c r="E446" s="115" t="s">
        <v>76</v>
      </c>
      <c r="F446" s="238">
        <v>33862</v>
      </c>
      <c r="G446" s="115" t="s">
        <v>37</v>
      </c>
      <c r="H446" s="115" t="s">
        <v>16</v>
      </c>
      <c r="I446" t="s">
        <v>199</v>
      </c>
      <c r="J446" s="115" t="s">
        <v>15</v>
      </c>
      <c r="L446" s="115" t="s">
        <v>37</v>
      </c>
      <c r="S446" s="115"/>
      <c r="V446">
        <v>0</v>
      </c>
      <c r="AH446" s="115" t="s">
        <v>2441</v>
      </c>
      <c r="AI446" s="115">
        <v>331090</v>
      </c>
      <c r="AJ446" s="115" t="s">
        <v>2441</v>
      </c>
    </row>
    <row r="447" spans="1:36" x14ac:dyDescent="0.25">
      <c r="A447" s="115">
        <v>331097</v>
      </c>
      <c r="B447" s="115" t="s">
        <v>2322</v>
      </c>
      <c r="C447" s="115" t="s">
        <v>412</v>
      </c>
      <c r="D447" s="115" t="s">
        <v>403</v>
      </c>
      <c r="E447" s="115" t="s">
        <v>77</v>
      </c>
      <c r="F447" s="238">
        <v>32309</v>
      </c>
      <c r="G447" s="115" t="s">
        <v>40</v>
      </c>
      <c r="H447" s="115" t="s">
        <v>16</v>
      </c>
      <c r="I447" t="s">
        <v>199</v>
      </c>
      <c r="J447" s="115" t="s">
        <v>908</v>
      </c>
      <c r="L447" s="115" t="s">
        <v>40</v>
      </c>
      <c r="S447" s="115"/>
      <c r="V447">
        <v>0</v>
      </c>
      <c r="AI447" s="115">
        <v>331097</v>
      </c>
    </row>
    <row r="448" spans="1:36" x14ac:dyDescent="0.25">
      <c r="A448" s="115">
        <v>331107</v>
      </c>
      <c r="B448" s="115" t="s">
        <v>2136</v>
      </c>
      <c r="C448" s="115" t="s">
        <v>469</v>
      </c>
      <c r="D448" s="115" t="s">
        <v>618</v>
      </c>
      <c r="E448" s="115" t="s">
        <v>77</v>
      </c>
      <c r="F448" s="238">
        <v>34335</v>
      </c>
      <c r="G448" s="115" t="s">
        <v>18</v>
      </c>
      <c r="H448" s="115" t="s">
        <v>16</v>
      </c>
      <c r="I448" t="s">
        <v>199</v>
      </c>
      <c r="J448" s="115" t="s">
        <v>908</v>
      </c>
      <c r="L448" s="115" t="s">
        <v>18</v>
      </c>
      <c r="S448" s="115"/>
      <c r="V448">
        <v>0</v>
      </c>
      <c r="AI448" s="115">
        <v>331107</v>
      </c>
    </row>
    <row r="449" spans="1:36" x14ac:dyDescent="0.25">
      <c r="A449" s="115">
        <v>331116</v>
      </c>
      <c r="B449" s="115" t="s">
        <v>2137</v>
      </c>
      <c r="C449" s="115" t="s">
        <v>525</v>
      </c>
      <c r="D449" s="115" t="s">
        <v>279</v>
      </c>
      <c r="E449" s="115" t="s">
        <v>77</v>
      </c>
      <c r="F449" s="238">
        <v>34071</v>
      </c>
      <c r="G449" s="115" t="s">
        <v>18</v>
      </c>
      <c r="H449" s="115" t="s">
        <v>16</v>
      </c>
      <c r="I449" t="s">
        <v>199</v>
      </c>
      <c r="J449" s="115" t="s">
        <v>908</v>
      </c>
      <c r="L449" s="115" t="s">
        <v>18</v>
      </c>
      <c r="R449" s="115">
        <v>9256</v>
      </c>
      <c r="S449" s="115">
        <v>45720</v>
      </c>
      <c r="T449" s="115">
        <v>90000</v>
      </c>
      <c r="V449">
        <v>0</v>
      </c>
      <c r="AI449" s="115">
        <v>331116</v>
      </c>
    </row>
    <row r="450" spans="1:36" x14ac:dyDescent="0.25">
      <c r="A450" s="115">
        <v>331118</v>
      </c>
      <c r="B450" s="115" t="s">
        <v>2138</v>
      </c>
      <c r="C450" s="115" t="s">
        <v>2139</v>
      </c>
      <c r="D450" s="115" t="s">
        <v>300</v>
      </c>
      <c r="E450" s="115" t="s">
        <v>77</v>
      </c>
      <c r="F450" s="238">
        <v>32729</v>
      </c>
      <c r="G450" s="115" t="s">
        <v>18</v>
      </c>
      <c r="H450" s="115" t="s">
        <v>38</v>
      </c>
      <c r="I450" t="s">
        <v>199</v>
      </c>
      <c r="J450" s="115" t="s">
        <v>908</v>
      </c>
      <c r="L450" s="115" t="s">
        <v>18</v>
      </c>
      <c r="R450" s="115">
        <v>9282</v>
      </c>
      <c r="S450" s="115">
        <v>45721</v>
      </c>
      <c r="T450" s="115">
        <v>90000</v>
      </c>
      <c r="V450">
        <v>0</v>
      </c>
      <c r="AI450" s="115">
        <v>331118</v>
      </c>
    </row>
    <row r="451" spans="1:36" x14ac:dyDescent="0.25">
      <c r="A451" s="115">
        <v>331126</v>
      </c>
      <c r="B451" s="115" t="s">
        <v>1236</v>
      </c>
      <c r="C451" s="115" t="s">
        <v>208</v>
      </c>
      <c r="D451" s="115" t="s">
        <v>319</v>
      </c>
      <c r="E451" s="115" t="s">
        <v>76</v>
      </c>
      <c r="F451" s="238">
        <v>32296</v>
      </c>
      <c r="G451" s="115" t="s">
        <v>18</v>
      </c>
      <c r="H451" s="115" t="s">
        <v>16</v>
      </c>
      <c r="I451" t="s">
        <v>199</v>
      </c>
      <c r="J451" s="115" t="s">
        <v>908</v>
      </c>
      <c r="L451" s="115" t="s">
        <v>18</v>
      </c>
      <c r="S451" s="115"/>
      <c r="V451" t="s">
        <v>2459</v>
      </c>
      <c r="AI451" s="115">
        <v>331126</v>
      </c>
    </row>
    <row r="452" spans="1:36" x14ac:dyDescent="0.25">
      <c r="A452" s="115">
        <v>331162</v>
      </c>
      <c r="B452" s="115" t="s">
        <v>945</v>
      </c>
      <c r="C452" s="115" t="s">
        <v>226</v>
      </c>
      <c r="D452" s="115" t="s">
        <v>406</v>
      </c>
      <c r="E452" s="115" t="s">
        <v>77</v>
      </c>
      <c r="F452" s="238">
        <v>33053</v>
      </c>
      <c r="G452" s="115" t="s">
        <v>210</v>
      </c>
      <c r="H452" s="115" t="s">
        <v>16</v>
      </c>
      <c r="I452" t="s">
        <v>199</v>
      </c>
      <c r="J452" s="115" t="s">
        <v>908</v>
      </c>
      <c r="L452" s="115" t="s">
        <v>18</v>
      </c>
      <c r="S452" s="115"/>
      <c r="V452" t="s">
        <v>2467</v>
      </c>
      <c r="AI452" s="115">
        <v>331162</v>
      </c>
    </row>
    <row r="453" spans="1:36" x14ac:dyDescent="0.25">
      <c r="A453" s="115">
        <v>331166</v>
      </c>
      <c r="B453" s="115" t="s">
        <v>1323</v>
      </c>
      <c r="C453" s="115" t="s">
        <v>226</v>
      </c>
      <c r="D453" s="115" t="s">
        <v>254</v>
      </c>
      <c r="E453" s="115" t="s">
        <v>76</v>
      </c>
      <c r="F453" s="238">
        <v>34209</v>
      </c>
      <c r="G453" s="115" t="s">
        <v>18</v>
      </c>
      <c r="H453" s="115" t="s">
        <v>16</v>
      </c>
      <c r="I453" t="s">
        <v>199</v>
      </c>
      <c r="J453" s="115" t="s">
        <v>908</v>
      </c>
      <c r="L453" s="115" t="s">
        <v>18</v>
      </c>
      <c r="S453" s="115"/>
      <c r="V453" t="s">
        <v>2469</v>
      </c>
      <c r="AH453" s="115" t="s">
        <v>2441</v>
      </c>
      <c r="AI453" s="115">
        <v>331166</v>
      </c>
      <c r="AJ453" s="115" t="s">
        <v>2441</v>
      </c>
    </row>
    <row r="454" spans="1:36" x14ac:dyDescent="0.25">
      <c r="A454" s="115">
        <v>331178</v>
      </c>
      <c r="B454" s="115" t="s">
        <v>1221</v>
      </c>
      <c r="C454" s="115" t="s">
        <v>304</v>
      </c>
      <c r="D454" s="115" t="s">
        <v>259</v>
      </c>
      <c r="E454" s="115" t="s">
        <v>77</v>
      </c>
      <c r="F454" s="238">
        <v>35186</v>
      </c>
      <c r="G454" s="115" t="s">
        <v>210</v>
      </c>
      <c r="H454" s="115" t="s">
        <v>16</v>
      </c>
      <c r="I454" t="s">
        <v>199</v>
      </c>
      <c r="J454" s="115" t="s">
        <v>908</v>
      </c>
      <c r="L454" s="115" t="s">
        <v>18</v>
      </c>
      <c r="S454" s="115"/>
      <c r="V454" t="s">
        <v>2469</v>
      </c>
      <c r="AI454" s="115">
        <v>331178</v>
      </c>
    </row>
    <row r="455" spans="1:36" x14ac:dyDescent="0.25">
      <c r="A455" s="115">
        <v>331187</v>
      </c>
      <c r="B455" s="115" t="s">
        <v>1063</v>
      </c>
      <c r="C455" s="115" t="s">
        <v>331</v>
      </c>
      <c r="D455" s="115" t="s">
        <v>235</v>
      </c>
      <c r="E455" s="115" t="s">
        <v>76</v>
      </c>
      <c r="F455" s="238">
        <v>34556</v>
      </c>
      <c r="G455" s="115" t="s">
        <v>18</v>
      </c>
      <c r="H455" s="115" t="s">
        <v>16</v>
      </c>
      <c r="I455" t="s">
        <v>199</v>
      </c>
      <c r="J455" s="115" t="s">
        <v>908</v>
      </c>
      <c r="L455" s="115" t="s">
        <v>18</v>
      </c>
      <c r="S455" s="115"/>
      <c r="V455" t="s">
        <v>2468</v>
      </c>
      <c r="AI455" s="115">
        <v>331187</v>
      </c>
    </row>
    <row r="456" spans="1:36" x14ac:dyDescent="0.25">
      <c r="A456" s="115">
        <v>331193</v>
      </c>
      <c r="B456" s="115" t="s">
        <v>1458</v>
      </c>
      <c r="C456" s="115" t="s">
        <v>983</v>
      </c>
      <c r="D456" s="115" t="s">
        <v>229</v>
      </c>
      <c r="E456" s="115" t="s">
        <v>77</v>
      </c>
      <c r="F456" s="238">
        <v>34236</v>
      </c>
      <c r="G456" s="115" t="s">
        <v>239</v>
      </c>
      <c r="H456" s="115" t="s">
        <v>16</v>
      </c>
      <c r="I456" t="s">
        <v>199</v>
      </c>
      <c r="J456" s="115" t="s">
        <v>908</v>
      </c>
      <c r="L456" s="115" t="s">
        <v>18</v>
      </c>
      <c r="S456" s="115"/>
      <c r="V456">
        <v>0</v>
      </c>
      <c r="AI456" s="115">
        <v>331193</v>
      </c>
    </row>
    <row r="457" spans="1:36" x14ac:dyDescent="0.25">
      <c r="A457" s="115">
        <v>331203</v>
      </c>
      <c r="B457" s="115" t="s">
        <v>2323</v>
      </c>
      <c r="C457" s="115" t="s">
        <v>313</v>
      </c>
      <c r="D457" s="115" t="s">
        <v>411</v>
      </c>
      <c r="E457" s="115" t="s">
        <v>77</v>
      </c>
      <c r="F457" s="238">
        <v>31166</v>
      </c>
      <c r="G457" s="115" t="s">
        <v>18</v>
      </c>
      <c r="H457" s="115" t="s">
        <v>16</v>
      </c>
      <c r="I457" t="s">
        <v>199</v>
      </c>
      <c r="J457" s="115" t="s">
        <v>908</v>
      </c>
      <c r="L457" s="115" t="s">
        <v>18</v>
      </c>
      <c r="S457" s="115"/>
      <c r="V457">
        <v>0</v>
      </c>
      <c r="AI457" s="115">
        <v>331203</v>
      </c>
    </row>
    <row r="458" spans="1:36" x14ac:dyDescent="0.25">
      <c r="A458" s="115">
        <v>331204</v>
      </c>
      <c r="B458" s="115" t="s">
        <v>2140</v>
      </c>
      <c r="C458" s="115" t="s">
        <v>226</v>
      </c>
      <c r="D458" s="115" t="s">
        <v>229</v>
      </c>
      <c r="E458" s="115" t="s">
        <v>76</v>
      </c>
      <c r="F458" s="238">
        <v>34842</v>
      </c>
      <c r="G458" s="115" t="s">
        <v>37</v>
      </c>
      <c r="H458" s="115" t="s">
        <v>16</v>
      </c>
      <c r="I458" t="s">
        <v>199</v>
      </c>
      <c r="J458" s="115" t="s">
        <v>908</v>
      </c>
      <c r="L458" s="115" t="s">
        <v>30</v>
      </c>
      <c r="S458" s="115"/>
      <c r="V458">
        <v>0</v>
      </c>
      <c r="AI458" s="115">
        <v>331204</v>
      </c>
    </row>
    <row r="459" spans="1:36" x14ac:dyDescent="0.25">
      <c r="A459" s="115">
        <v>331205</v>
      </c>
      <c r="B459" s="115" t="s">
        <v>2324</v>
      </c>
      <c r="C459" s="115" t="s">
        <v>280</v>
      </c>
      <c r="D459" s="115" t="s">
        <v>244</v>
      </c>
      <c r="E459" s="115" t="s">
        <v>77</v>
      </c>
      <c r="F459" s="238">
        <v>35253</v>
      </c>
      <c r="G459" s="115" t="s">
        <v>210</v>
      </c>
      <c r="H459" s="115" t="s">
        <v>16</v>
      </c>
      <c r="I459" t="s">
        <v>199</v>
      </c>
      <c r="J459" s="115" t="s">
        <v>908</v>
      </c>
      <c r="L459" s="115" t="s">
        <v>18</v>
      </c>
      <c r="S459" s="115"/>
      <c r="V459">
        <v>0</v>
      </c>
      <c r="AI459" s="115">
        <v>331205</v>
      </c>
    </row>
    <row r="460" spans="1:36" x14ac:dyDescent="0.25">
      <c r="A460" s="115">
        <v>331209</v>
      </c>
      <c r="B460" s="115" t="s">
        <v>2325</v>
      </c>
      <c r="C460" s="115" t="s">
        <v>261</v>
      </c>
      <c r="D460" s="115" t="s">
        <v>602</v>
      </c>
      <c r="E460" s="115" t="s">
        <v>76</v>
      </c>
      <c r="F460" s="238">
        <v>33106</v>
      </c>
      <c r="G460" s="115" t="s">
        <v>789</v>
      </c>
      <c r="H460" s="115" t="s">
        <v>16</v>
      </c>
      <c r="I460" t="s">
        <v>199</v>
      </c>
      <c r="J460" s="115" t="s">
        <v>908</v>
      </c>
      <c r="L460" s="115" t="s">
        <v>58</v>
      </c>
      <c r="S460" s="115"/>
      <c r="V460">
        <v>0</v>
      </c>
      <c r="AI460" s="115">
        <v>331209</v>
      </c>
    </row>
    <row r="461" spans="1:36" x14ac:dyDescent="0.25">
      <c r="A461" s="115">
        <v>331250</v>
      </c>
      <c r="B461" s="115" t="s">
        <v>1348</v>
      </c>
      <c r="C461" s="115" t="s">
        <v>1014</v>
      </c>
      <c r="D461" s="115" t="s">
        <v>659</v>
      </c>
      <c r="E461" s="115" t="s">
        <v>77</v>
      </c>
      <c r="F461" s="238">
        <v>33976</v>
      </c>
      <c r="G461" s="115" t="s">
        <v>1349</v>
      </c>
      <c r="H461" s="115" t="s">
        <v>16</v>
      </c>
      <c r="I461" t="s">
        <v>199</v>
      </c>
      <c r="J461" s="115" t="s">
        <v>908</v>
      </c>
      <c r="L461" s="115" t="s">
        <v>40</v>
      </c>
      <c r="S461" s="115"/>
      <c r="V461" t="s">
        <v>2459</v>
      </c>
      <c r="AI461" s="115">
        <v>331250</v>
      </c>
      <c r="AJ461" s="115" t="s">
        <v>2441</v>
      </c>
    </row>
    <row r="462" spans="1:36" x14ac:dyDescent="0.25">
      <c r="A462" s="115">
        <v>331255</v>
      </c>
      <c r="B462" s="115" t="s">
        <v>2141</v>
      </c>
      <c r="C462" s="115" t="s">
        <v>1027</v>
      </c>
      <c r="D462" s="115" t="s">
        <v>283</v>
      </c>
      <c r="E462" s="115" t="s">
        <v>77</v>
      </c>
      <c r="F462" s="238">
        <v>33735</v>
      </c>
      <c r="G462" s="115" t="s">
        <v>210</v>
      </c>
      <c r="H462" s="115" t="s">
        <v>16</v>
      </c>
      <c r="I462" t="s">
        <v>199</v>
      </c>
      <c r="J462" s="115" t="s">
        <v>908</v>
      </c>
      <c r="L462" s="115" t="s">
        <v>18</v>
      </c>
      <c r="S462" s="115"/>
      <c r="V462">
        <v>0</v>
      </c>
      <c r="AI462" s="115">
        <v>331255</v>
      </c>
    </row>
    <row r="463" spans="1:36" x14ac:dyDescent="0.25">
      <c r="A463" s="115">
        <v>331270</v>
      </c>
      <c r="B463" s="115" t="s">
        <v>2326</v>
      </c>
      <c r="C463" s="115" t="s">
        <v>335</v>
      </c>
      <c r="D463" s="115" t="s">
        <v>286</v>
      </c>
      <c r="E463" s="115" t="s">
        <v>76</v>
      </c>
      <c r="F463" s="238">
        <v>35796</v>
      </c>
      <c r="G463" s="115" t="s">
        <v>18</v>
      </c>
      <c r="H463" s="115" t="s">
        <v>16</v>
      </c>
      <c r="I463" t="s">
        <v>199</v>
      </c>
      <c r="J463" s="115" t="s">
        <v>15</v>
      </c>
      <c r="L463" s="115" t="s">
        <v>1129</v>
      </c>
      <c r="S463" s="115"/>
      <c r="V463">
        <v>0</v>
      </c>
      <c r="AI463" s="115">
        <v>331270</v>
      </c>
    </row>
    <row r="464" spans="1:36" x14ac:dyDescent="0.25">
      <c r="A464" s="115">
        <v>331301</v>
      </c>
      <c r="B464" s="115" t="s">
        <v>2327</v>
      </c>
      <c r="C464" s="115" t="s">
        <v>2328</v>
      </c>
      <c r="D464" s="115" t="s">
        <v>263</v>
      </c>
      <c r="E464" s="115" t="s">
        <v>76</v>
      </c>
      <c r="F464" s="238">
        <v>34620</v>
      </c>
      <c r="G464" s="115" t="s">
        <v>18</v>
      </c>
      <c r="H464" s="115" t="s">
        <v>16</v>
      </c>
      <c r="I464" t="s">
        <v>136</v>
      </c>
      <c r="S464" s="115"/>
      <c r="V464">
        <v>0</v>
      </c>
      <c r="AI464" s="115">
        <v>331301</v>
      </c>
    </row>
    <row r="465" spans="1:36" x14ac:dyDescent="0.25">
      <c r="A465" s="115">
        <v>331316</v>
      </c>
      <c r="B465" s="115" t="s">
        <v>1743</v>
      </c>
      <c r="C465" s="115" t="s">
        <v>218</v>
      </c>
      <c r="D465" s="115" t="s">
        <v>704</v>
      </c>
      <c r="E465" s="115" t="s">
        <v>76</v>
      </c>
      <c r="F465" s="238">
        <v>29241</v>
      </c>
      <c r="G465" s="115" t="s">
        <v>37</v>
      </c>
      <c r="H465" s="115" t="s">
        <v>16</v>
      </c>
      <c r="I465" t="s">
        <v>199</v>
      </c>
      <c r="J465" s="115" t="s">
        <v>908</v>
      </c>
      <c r="L465" s="115" t="s">
        <v>37</v>
      </c>
      <c r="R465" s="115">
        <v>9213</v>
      </c>
      <c r="S465" s="115">
        <v>45719</v>
      </c>
      <c r="T465" s="115">
        <v>70000</v>
      </c>
      <c r="V465">
        <v>0</v>
      </c>
      <c r="AI465" s="115">
        <v>331316</v>
      </c>
    </row>
    <row r="466" spans="1:36" x14ac:dyDescent="0.25">
      <c r="A466" s="115">
        <v>331342</v>
      </c>
      <c r="B466" s="115" t="s">
        <v>1381</v>
      </c>
      <c r="C466" s="115" t="s">
        <v>240</v>
      </c>
      <c r="D466" s="115" t="s">
        <v>286</v>
      </c>
      <c r="E466" s="115" t="s">
        <v>76</v>
      </c>
      <c r="F466" s="238">
        <v>33858</v>
      </c>
      <c r="G466" s="115" t="s">
        <v>18</v>
      </c>
      <c r="H466" s="115" t="s">
        <v>16</v>
      </c>
      <c r="I466" t="s">
        <v>199</v>
      </c>
      <c r="J466" s="115" t="s">
        <v>15</v>
      </c>
      <c r="L466" s="115" t="s">
        <v>18</v>
      </c>
      <c r="S466" s="115"/>
      <c r="V466">
        <v>0</v>
      </c>
      <c r="AI466" s="115">
        <v>331342</v>
      </c>
    </row>
    <row r="467" spans="1:36" x14ac:dyDescent="0.25">
      <c r="A467" s="115">
        <v>331354</v>
      </c>
      <c r="B467" s="115" t="s">
        <v>2143</v>
      </c>
      <c r="C467" s="115" t="s">
        <v>297</v>
      </c>
      <c r="D467" s="115" t="s">
        <v>2021</v>
      </c>
      <c r="E467" s="115" t="s">
        <v>77</v>
      </c>
      <c r="F467" s="238">
        <v>31309</v>
      </c>
      <c r="G467" s="115" t="s">
        <v>2144</v>
      </c>
      <c r="H467" s="115" t="s">
        <v>19</v>
      </c>
      <c r="I467" t="s">
        <v>199</v>
      </c>
      <c r="J467" s="115" t="s">
        <v>15</v>
      </c>
      <c r="L467" s="115" t="s">
        <v>18</v>
      </c>
      <c r="S467" s="115"/>
      <c r="V467">
        <v>0</v>
      </c>
      <c r="AI467" s="115">
        <v>331354</v>
      </c>
    </row>
    <row r="468" spans="1:36" x14ac:dyDescent="0.25">
      <c r="A468" s="115">
        <v>331401</v>
      </c>
      <c r="B468" s="115" t="s">
        <v>2145</v>
      </c>
      <c r="C468" s="115" t="s">
        <v>317</v>
      </c>
      <c r="D468" s="115" t="s">
        <v>425</v>
      </c>
      <c r="E468" s="115" t="s">
        <v>76</v>
      </c>
      <c r="F468" s="238">
        <v>31152</v>
      </c>
      <c r="G468" s="115" t="s">
        <v>37</v>
      </c>
      <c r="H468" s="115" t="s">
        <v>16</v>
      </c>
      <c r="I468" t="s">
        <v>199</v>
      </c>
      <c r="J468" s="115" t="s">
        <v>908</v>
      </c>
      <c r="L468" s="115" t="s">
        <v>37</v>
      </c>
      <c r="S468" s="115"/>
      <c r="V468">
        <v>0</v>
      </c>
      <c r="AI468" s="115">
        <v>331401</v>
      </c>
      <c r="AJ468" s="115" t="s">
        <v>2441</v>
      </c>
    </row>
    <row r="469" spans="1:36" x14ac:dyDescent="0.25">
      <c r="A469" s="115">
        <v>331403</v>
      </c>
      <c r="B469" s="115" t="s">
        <v>1030</v>
      </c>
      <c r="C469" s="115" t="s">
        <v>349</v>
      </c>
      <c r="D469" s="115" t="s">
        <v>292</v>
      </c>
      <c r="E469" s="115" t="s">
        <v>76</v>
      </c>
      <c r="F469" s="238">
        <v>35583</v>
      </c>
      <c r="G469" s="115" t="s">
        <v>18</v>
      </c>
      <c r="H469" s="115" t="s">
        <v>16</v>
      </c>
      <c r="I469" t="s">
        <v>199</v>
      </c>
      <c r="J469" s="115" t="s">
        <v>15</v>
      </c>
      <c r="L469" s="115" t="s">
        <v>18</v>
      </c>
      <c r="S469" s="115"/>
      <c r="V469">
        <v>0</v>
      </c>
      <c r="AI469" s="115">
        <v>331403</v>
      </c>
    </row>
    <row r="470" spans="1:36" x14ac:dyDescent="0.25">
      <c r="A470" s="115">
        <v>331443</v>
      </c>
      <c r="B470" s="115" t="s">
        <v>2146</v>
      </c>
      <c r="C470" s="115" t="s">
        <v>2147</v>
      </c>
      <c r="D470" s="115" t="s">
        <v>594</v>
      </c>
      <c r="E470" s="115" t="s">
        <v>76</v>
      </c>
      <c r="F470" s="238">
        <v>32056</v>
      </c>
      <c r="G470" s="115" t="s">
        <v>224</v>
      </c>
      <c r="H470" s="115" t="s">
        <v>16</v>
      </c>
      <c r="I470" t="s">
        <v>199</v>
      </c>
      <c r="J470" s="115" t="s">
        <v>15</v>
      </c>
      <c r="L470" s="115" t="s">
        <v>37</v>
      </c>
      <c r="S470" s="115"/>
      <c r="V470">
        <v>0</v>
      </c>
      <c r="AI470" s="115">
        <v>331443</v>
      </c>
    </row>
    <row r="471" spans="1:36" x14ac:dyDescent="0.25">
      <c r="A471" s="115">
        <v>331460</v>
      </c>
      <c r="B471" s="115" t="s">
        <v>1475</v>
      </c>
      <c r="C471" s="115" t="s">
        <v>325</v>
      </c>
      <c r="D471" s="115" t="s">
        <v>300</v>
      </c>
      <c r="E471" s="115" t="s">
        <v>76</v>
      </c>
      <c r="F471" s="238">
        <v>34923</v>
      </c>
      <c r="G471" s="115" t="s">
        <v>808</v>
      </c>
      <c r="H471" s="115" t="s">
        <v>16</v>
      </c>
      <c r="I471" t="s">
        <v>199</v>
      </c>
      <c r="J471" s="115" t="s">
        <v>908</v>
      </c>
      <c r="L471" s="115" t="s">
        <v>18</v>
      </c>
      <c r="S471" s="115"/>
      <c r="V471">
        <v>0</v>
      </c>
      <c r="AI471" s="115">
        <v>331460</v>
      </c>
    </row>
    <row r="472" spans="1:36" x14ac:dyDescent="0.25">
      <c r="A472" s="115">
        <v>331502</v>
      </c>
      <c r="B472" s="115" t="s">
        <v>2148</v>
      </c>
      <c r="C472" s="115" t="s">
        <v>334</v>
      </c>
      <c r="D472" s="115" t="s">
        <v>449</v>
      </c>
      <c r="E472" s="115" t="s">
        <v>77</v>
      </c>
      <c r="F472" s="238">
        <v>34131</v>
      </c>
      <c r="G472" s="115" t="s">
        <v>669</v>
      </c>
      <c r="H472" s="115" t="s">
        <v>16</v>
      </c>
      <c r="I472" t="s">
        <v>199</v>
      </c>
      <c r="J472" s="115" t="s">
        <v>908</v>
      </c>
      <c r="L472" s="115" t="s">
        <v>30</v>
      </c>
      <c r="S472" s="115"/>
      <c r="V472">
        <v>0</v>
      </c>
      <c r="AI472" s="115">
        <v>331502</v>
      </c>
    </row>
    <row r="473" spans="1:36" x14ac:dyDescent="0.25">
      <c r="A473" s="115">
        <v>331515</v>
      </c>
      <c r="B473" s="115" t="s">
        <v>1779</v>
      </c>
      <c r="C473" s="115" t="s">
        <v>785</v>
      </c>
      <c r="D473" s="115" t="s">
        <v>397</v>
      </c>
      <c r="E473" s="115" t="s">
        <v>77</v>
      </c>
      <c r="F473" s="238">
        <v>33239</v>
      </c>
      <c r="G473" s="115" t="s">
        <v>310</v>
      </c>
      <c r="H473" s="115" t="s">
        <v>16</v>
      </c>
      <c r="I473" t="s">
        <v>199</v>
      </c>
      <c r="J473" s="115" t="s">
        <v>908</v>
      </c>
      <c r="L473" s="115" t="s">
        <v>30</v>
      </c>
      <c r="S473" s="115"/>
      <c r="V473">
        <v>0</v>
      </c>
      <c r="AI473" s="115">
        <v>331515</v>
      </c>
    </row>
    <row r="474" spans="1:36" x14ac:dyDescent="0.25">
      <c r="A474" s="115">
        <v>331536</v>
      </c>
      <c r="B474" s="115" t="s">
        <v>1653</v>
      </c>
      <c r="C474" s="115" t="s">
        <v>338</v>
      </c>
      <c r="D474" s="115" t="s">
        <v>704</v>
      </c>
      <c r="E474" s="115" t="s">
        <v>76</v>
      </c>
      <c r="F474" s="238">
        <v>35952</v>
      </c>
      <c r="G474" s="115" t="s">
        <v>18</v>
      </c>
      <c r="H474" s="115" t="s">
        <v>16</v>
      </c>
      <c r="I474" t="s">
        <v>199</v>
      </c>
      <c r="J474" s="115" t="s">
        <v>15</v>
      </c>
      <c r="L474" s="115" t="s">
        <v>18</v>
      </c>
      <c r="S474" s="115"/>
      <c r="V474">
        <v>0</v>
      </c>
      <c r="AI474" s="115">
        <v>331536</v>
      </c>
    </row>
    <row r="475" spans="1:36" x14ac:dyDescent="0.25">
      <c r="A475" s="115">
        <v>331538</v>
      </c>
      <c r="B475" s="115" t="s">
        <v>2329</v>
      </c>
      <c r="C475" s="115" t="s">
        <v>245</v>
      </c>
      <c r="D475" s="115" t="s">
        <v>1213</v>
      </c>
      <c r="E475" s="115" t="s">
        <v>77</v>
      </c>
      <c r="F475" s="238">
        <v>28310</v>
      </c>
      <c r="G475" s="115" t="s">
        <v>1758</v>
      </c>
      <c r="H475" s="115" t="s">
        <v>16</v>
      </c>
      <c r="I475" t="s">
        <v>199</v>
      </c>
      <c r="J475" s="115" t="s">
        <v>908</v>
      </c>
      <c r="L475" s="115" t="s">
        <v>30</v>
      </c>
      <c r="S475" s="115"/>
      <c r="V475">
        <v>0</v>
      </c>
      <c r="AI475" s="115">
        <v>331538</v>
      </c>
    </row>
    <row r="476" spans="1:36" x14ac:dyDescent="0.25">
      <c r="A476" s="115">
        <v>331539</v>
      </c>
      <c r="B476" s="115" t="s">
        <v>1792</v>
      </c>
      <c r="C476" s="115" t="s">
        <v>266</v>
      </c>
      <c r="D476" s="115" t="s">
        <v>468</v>
      </c>
      <c r="E476" s="115" t="s">
        <v>77</v>
      </c>
      <c r="F476" s="238">
        <v>35202</v>
      </c>
      <c r="G476" s="115" t="s">
        <v>18</v>
      </c>
      <c r="H476" s="115" t="s">
        <v>16</v>
      </c>
      <c r="I476" t="s">
        <v>199</v>
      </c>
      <c r="J476" s="115" t="s">
        <v>924</v>
      </c>
      <c r="L476" s="115" t="s">
        <v>18</v>
      </c>
      <c r="S476" s="115"/>
      <c r="V476">
        <v>0</v>
      </c>
      <c r="AI476" s="115">
        <v>331539</v>
      </c>
    </row>
    <row r="477" spans="1:36" x14ac:dyDescent="0.25">
      <c r="A477" s="115">
        <v>331547</v>
      </c>
      <c r="B477" s="115" t="s">
        <v>2149</v>
      </c>
      <c r="C477" s="115" t="s">
        <v>240</v>
      </c>
      <c r="D477" s="115" t="s">
        <v>598</v>
      </c>
      <c r="E477" s="115" t="s">
        <v>76</v>
      </c>
      <c r="F477" s="238">
        <v>29061</v>
      </c>
      <c r="G477" s="115" t="s">
        <v>210</v>
      </c>
      <c r="H477" s="115" t="s">
        <v>16</v>
      </c>
      <c r="I477" t="s">
        <v>199</v>
      </c>
      <c r="J477" s="115" t="s">
        <v>908</v>
      </c>
      <c r="L477" s="115" t="s">
        <v>18</v>
      </c>
      <c r="S477" s="115"/>
      <c r="V477">
        <v>0</v>
      </c>
      <c r="AI477" s="115">
        <v>331547</v>
      </c>
    </row>
    <row r="478" spans="1:36" x14ac:dyDescent="0.25">
      <c r="A478" s="115">
        <v>331609</v>
      </c>
      <c r="B478" s="115" t="s">
        <v>1811</v>
      </c>
      <c r="C478" s="115" t="s">
        <v>226</v>
      </c>
      <c r="D478" s="115" t="s">
        <v>666</v>
      </c>
      <c r="E478" s="115" t="s">
        <v>76</v>
      </c>
      <c r="F478" s="238">
        <v>31654</v>
      </c>
      <c r="G478" s="115" t="s">
        <v>18</v>
      </c>
      <c r="H478" s="115" t="s">
        <v>16</v>
      </c>
      <c r="I478" t="s">
        <v>199</v>
      </c>
      <c r="J478" s="115" t="s">
        <v>908</v>
      </c>
      <c r="L478" s="115" t="s">
        <v>18</v>
      </c>
      <c r="S478" s="115"/>
      <c r="V478">
        <v>0</v>
      </c>
      <c r="AI478" s="115">
        <v>331609</v>
      </c>
    </row>
    <row r="479" spans="1:36" x14ac:dyDescent="0.25">
      <c r="A479" s="115">
        <v>331621</v>
      </c>
      <c r="B479" s="115" t="s">
        <v>2330</v>
      </c>
      <c r="C479" s="115" t="s">
        <v>437</v>
      </c>
      <c r="D479" s="115" t="s">
        <v>256</v>
      </c>
      <c r="E479" s="115" t="s">
        <v>77</v>
      </c>
      <c r="F479" s="238">
        <v>34608</v>
      </c>
      <c r="G479" s="115" t="s">
        <v>2331</v>
      </c>
      <c r="H479" s="115" t="s">
        <v>16</v>
      </c>
      <c r="I479" t="s">
        <v>199</v>
      </c>
      <c r="J479" s="115" t="s">
        <v>908</v>
      </c>
      <c r="L479" s="115" t="s">
        <v>58</v>
      </c>
      <c r="S479" s="115"/>
      <c r="V479">
        <v>0</v>
      </c>
      <c r="AI479" s="115">
        <v>331621</v>
      </c>
    </row>
    <row r="480" spans="1:36" x14ac:dyDescent="0.25">
      <c r="A480" s="115">
        <v>331632</v>
      </c>
      <c r="B480" s="115" t="s">
        <v>1967</v>
      </c>
      <c r="C480" s="115" t="s">
        <v>250</v>
      </c>
      <c r="D480" s="115" t="s">
        <v>345</v>
      </c>
      <c r="E480" s="115" t="s">
        <v>77</v>
      </c>
      <c r="F480" s="238">
        <v>31116</v>
      </c>
      <c r="G480" s="115" t="s">
        <v>505</v>
      </c>
      <c r="H480" s="115" t="s">
        <v>16</v>
      </c>
      <c r="I480" t="s">
        <v>199</v>
      </c>
      <c r="S480" s="115"/>
      <c r="V480">
        <v>0</v>
      </c>
      <c r="AI480" s="115">
        <v>331632</v>
      </c>
    </row>
    <row r="481" spans="1:35" x14ac:dyDescent="0.25">
      <c r="A481" s="115">
        <v>331664</v>
      </c>
      <c r="B481" s="115" t="s">
        <v>1929</v>
      </c>
      <c r="C481" s="115" t="s">
        <v>211</v>
      </c>
      <c r="D481" s="115" t="s">
        <v>264</v>
      </c>
      <c r="E481" s="115" t="s">
        <v>77</v>
      </c>
      <c r="F481" s="238">
        <v>34895</v>
      </c>
      <c r="G481" s="115" t="s">
        <v>18</v>
      </c>
      <c r="H481" s="115" t="s">
        <v>16</v>
      </c>
      <c r="I481" t="s">
        <v>199</v>
      </c>
      <c r="J481" s="115" t="s">
        <v>908</v>
      </c>
      <c r="L481" s="115" t="s">
        <v>18</v>
      </c>
      <c r="S481" s="115"/>
      <c r="V481">
        <v>0</v>
      </c>
      <c r="AI481" s="115">
        <v>331664</v>
      </c>
    </row>
    <row r="482" spans="1:35" x14ac:dyDescent="0.25">
      <c r="A482" s="115">
        <v>331685</v>
      </c>
      <c r="B482" s="115" t="s">
        <v>2152</v>
      </c>
      <c r="C482" s="115" t="s">
        <v>2153</v>
      </c>
      <c r="D482" s="115" t="s">
        <v>2154</v>
      </c>
      <c r="E482" s="115" t="s">
        <v>76</v>
      </c>
      <c r="F482" s="238">
        <v>36429</v>
      </c>
      <c r="G482" s="115" t="s">
        <v>328</v>
      </c>
      <c r="H482" s="115" t="s">
        <v>16</v>
      </c>
      <c r="I482" t="s">
        <v>199</v>
      </c>
      <c r="J482" s="115" t="s">
        <v>908</v>
      </c>
      <c r="L482" s="115" t="s">
        <v>18</v>
      </c>
      <c r="S482" s="115"/>
      <c r="V482">
        <v>0</v>
      </c>
      <c r="AI482" s="115">
        <v>331685</v>
      </c>
    </row>
    <row r="483" spans="1:35" x14ac:dyDescent="0.25">
      <c r="A483" s="115">
        <v>331688</v>
      </c>
      <c r="B483" s="115" t="s">
        <v>2332</v>
      </c>
      <c r="C483" s="115" t="s">
        <v>2333</v>
      </c>
      <c r="D483" s="115" t="s">
        <v>721</v>
      </c>
      <c r="E483" s="115" t="s">
        <v>76</v>
      </c>
      <c r="F483" s="238">
        <v>36474</v>
      </c>
      <c r="G483" s="115" t="s">
        <v>58</v>
      </c>
      <c r="H483" s="115" t="s">
        <v>16</v>
      </c>
      <c r="I483" t="s">
        <v>199</v>
      </c>
      <c r="J483" s="115" t="s">
        <v>15</v>
      </c>
      <c r="L483" s="115" t="s">
        <v>30</v>
      </c>
      <c r="S483" s="115"/>
      <c r="V483">
        <v>0</v>
      </c>
      <c r="AI483" s="115">
        <v>331688</v>
      </c>
    </row>
    <row r="484" spans="1:35" x14ac:dyDescent="0.25">
      <c r="A484" s="115">
        <v>331690</v>
      </c>
      <c r="B484" s="115" t="s">
        <v>1657</v>
      </c>
      <c r="C484" s="115" t="s">
        <v>482</v>
      </c>
      <c r="D484" s="115" t="s">
        <v>229</v>
      </c>
      <c r="E484" s="115" t="s">
        <v>76</v>
      </c>
      <c r="F484" s="238">
        <v>36503</v>
      </c>
      <c r="G484" s="115" t="s">
        <v>372</v>
      </c>
      <c r="H484" s="115" t="s">
        <v>16</v>
      </c>
      <c r="I484" t="s">
        <v>199</v>
      </c>
      <c r="J484" s="115" t="s">
        <v>15</v>
      </c>
      <c r="L484" s="115" t="s">
        <v>30</v>
      </c>
      <c r="S484" s="115"/>
      <c r="V484">
        <v>0</v>
      </c>
      <c r="AI484" s="115">
        <v>331690</v>
      </c>
    </row>
    <row r="485" spans="1:35" x14ac:dyDescent="0.25">
      <c r="A485" s="115">
        <v>331694</v>
      </c>
      <c r="B485" s="115" t="s">
        <v>1968</v>
      </c>
      <c r="C485" s="115" t="s">
        <v>240</v>
      </c>
      <c r="D485" s="115" t="s">
        <v>462</v>
      </c>
      <c r="E485" s="115" t="s">
        <v>77</v>
      </c>
      <c r="F485" s="238">
        <v>34175</v>
      </c>
      <c r="G485" s="115" t="s">
        <v>714</v>
      </c>
      <c r="H485" s="115" t="s">
        <v>16</v>
      </c>
      <c r="I485" t="s">
        <v>199</v>
      </c>
      <c r="J485" s="115" t="s">
        <v>908</v>
      </c>
      <c r="L485" s="115" t="s">
        <v>30</v>
      </c>
      <c r="S485" s="115"/>
      <c r="V485" t="s">
        <v>2515</v>
      </c>
      <c r="AI485" s="115">
        <v>331694</v>
      </c>
    </row>
    <row r="486" spans="1:35" x14ac:dyDescent="0.25">
      <c r="A486" s="115">
        <v>331701</v>
      </c>
      <c r="B486" s="115" t="s">
        <v>2334</v>
      </c>
      <c r="C486" s="115" t="s">
        <v>729</v>
      </c>
      <c r="D486" s="115" t="s">
        <v>2335</v>
      </c>
      <c r="E486" s="115" t="s">
        <v>77</v>
      </c>
      <c r="F486" s="238">
        <v>31636</v>
      </c>
      <c r="G486" s="115" t="s">
        <v>210</v>
      </c>
      <c r="H486" s="115" t="s">
        <v>16</v>
      </c>
      <c r="I486" t="s">
        <v>199</v>
      </c>
      <c r="J486" s="115" t="s">
        <v>908</v>
      </c>
      <c r="L486" s="115" t="s">
        <v>30</v>
      </c>
      <c r="S486" s="115"/>
      <c r="V486">
        <v>0</v>
      </c>
      <c r="AI486" s="115">
        <v>331701</v>
      </c>
    </row>
    <row r="487" spans="1:35" x14ac:dyDescent="0.25">
      <c r="A487" s="115">
        <v>331702</v>
      </c>
      <c r="B487" s="115" t="s">
        <v>1636</v>
      </c>
      <c r="C487" s="115" t="s">
        <v>226</v>
      </c>
      <c r="D487" s="115" t="s">
        <v>712</v>
      </c>
      <c r="E487" s="115" t="s">
        <v>77</v>
      </c>
      <c r="F487" s="238">
        <v>30245</v>
      </c>
      <c r="G487" s="115" t="s">
        <v>18</v>
      </c>
      <c r="H487" s="115" t="s">
        <v>16</v>
      </c>
      <c r="I487" t="s">
        <v>199</v>
      </c>
      <c r="J487" s="115" t="s">
        <v>908</v>
      </c>
      <c r="L487" s="115" t="s">
        <v>18</v>
      </c>
      <c r="S487" s="115"/>
      <c r="V487">
        <v>0</v>
      </c>
      <c r="AI487" s="115">
        <v>331702</v>
      </c>
    </row>
    <row r="488" spans="1:35" x14ac:dyDescent="0.25">
      <c r="A488" s="115">
        <v>331712</v>
      </c>
      <c r="B488" s="115" t="s">
        <v>2157</v>
      </c>
      <c r="C488" s="115" t="s">
        <v>253</v>
      </c>
      <c r="D488" s="115" t="s">
        <v>404</v>
      </c>
      <c r="E488" s="115" t="s">
        <v>76</v>
      </c>
      <c r="F488" s="238">
        <v>35606</v>
      </c>
      <c r="G488" s="115" t="s">
        <v>37</v>
      </c>
      <c r="H488" s="115" t="s">
        <v>16</v>
      </c>
      <c r="I488" t="s">
        <v>199</v>
      </c>
      <c r="J488" s="115" t="s">
        <v>908</v>
      </c>
      <c r="L488" s="115" t="s">
        <v>67</v>
      </c>
      <c r="S488" s="115"/>
      <c r="V488">
        <v>0</v>
      </c>
      <c r="AI488" s="115">
        <v>331712</v>
      </c>
    </row>
    <row r="489" spans="1:35" x14ac:dyDescent="0.25">
      <c r="A489" s="115">
        <v>331762</v>
      </c>
      <c r="B489" s="115" t="s">
        <v>2336</v>
      </c>
      <c r="C489" s="115" t="s">
        <v>242</v>
      </c>
      <c r="D489" s="115" t="s">
        <v>657</v>
      </c>
      <c r="E489" s="115" t="s">
        <v>76</v>
      </c>
      <c r="F489" s="238">
        <v>36165</v>
      </c>
      <c r="G489" s="115" t="s">
        <v>18</v>
      </c>
      <c r="H489" s="115" t="s">
        <v>16</v>
      </c>
      <c r="I489" t="s">
        <v>199</v>
      </c>
      <c r="J489" s="115" t="s">
        <v>908</v>
      </c>
      <c r="L489" s="115" t="s">
        <v>18</v>
      </c>
      <c r="R489" s="115">
        <v>9156</v>
      </c>
      <c r="S489" s="115">
        <v>45718</v>
      </c>
      <c r="T489" s="115">
        <v>130000</v>
      </c>
      <c r="V489">
        <v>0</v>
      </c>
      <c r="AI489" s="115">
        <v>331762</v>
      </c>
    </row>
    <row r="490" spans="1:35" x14ac:dyDescent="0.25">
      <c r="A490" s="115">
        <v>331771</v>
      </c>
      <c r="B490" s="115" t="s">
        <v>2158</v>
      </c>
      <c r="C490" s="115" t="s">
        <v>349</v>
      </c>
      <c r="D490" s="115" t="s">
        <v>647</v>
      </c>
      <c r="E490" s="115" t="s">
        <v>77</v>
      </c>
      <c r="F490" s="238">
        <v>33401</v>
      </c>
      <c r="G490" s="115" t="s">
        <v>1044</v>
      </c>
      <c r="H490" s="115" t="s">
        <v>16</v>
      </c>
      <c r="I490" t="s">
        <v>199</v>
      </c>
      <c r="J490" s="115" t="s">
        <v>908</v>
      </c>
      <c r="L490" s="115" t="s">
        <v>30</v>
      </c>
      <c r="S490" s="115"/>
      <c r="V490">
        <v>0</v>
      </c>
      <c r="AI490" s="115">
        <v>331771</v>
      </c>
    </row>
    <row r="491" spans="1:35" x14ac:dyDescent="0.25">
      <c r="A491" s="115">
        <v>331785</v>
      </c>
      <c r="B491" s="115" t="s">
        <v>2337</v>
      </c>
      <c r="C491" s="115" t="s">
        <v>226</v>
      </c>
      <c r="D491" s="115" t="s">
        <v>229</v>
      </c>
      <c r="E491" s="115" t="s">
        <v>76</v>
      </c>
      <c r="F491" s="238">
        <v>29376</v>
      </c>
      <c r="G491" s="115" t="s">
        <v>1015</v>
      </c>
      <c r="H491" s="115" t="s">
        <v>16</v>
      </c>
      <c r="I491" t="s">
        <v>199</v>
      </c>
      <c r="J491" s="115" t="s">
        <v>908</v>
      </c>
      <c r="L491" s="115" t="s">
        <v>30</v>
      </c>
      <c r="S491" s="115"/>
      <c r="V491">
        <v>0</v>
      </c>
      <c r="AI491" s="115">
        <v>331785</v>
      </c>
    </row>
    <row r="492" spans="1:35" x14ac:dyDescent="0.25">
      <c r="A492" s="115">
        <v>331802</v>
      </c>
      <c r="B492" s="115" t="s">
        <v>2159</v>
      </c>
      <c r="C492" s="115" t="s">
        <v>543</v>
      </c>
      <c r="D492" s="115" t="s">
        <v>1007</v>
      </c>
      <c r="E492" s="115" t="s">
        <v>76</v>
      </c>
      <c r="F492" s="238">
        <v>34529</v>
      </c>
      <c r="G492" s="115" t="s">
        <v>2160</v>
      </c>
      <c r="H492" s="115" t="s">
        <v>16</v>
      </c>
      <c r="I492" t="s">
        <v>199</v>
      </c>
      <c r="J492" s="115" t="s">
        <v>908</v>
      </c>
      <c r="L492" s="115" t="s">
        <v>55</v>
      </c>
      <c r="S492" s="115"/>
      <c r="V492">
        <v>0</v>
      </c>
      <c r="AI492" s="115">
        <v>331802</v>
      </c>
    </row>
    <row r="493" spans="1:35" x14ac:dyDescent="0.25">
      <c r="A493" s="115">
        <v>331806</v>
      </c>
      <c r="B493" s="115" t="s">
        <v>1539</v>
      </c>
      <c r="C493" s="115" t="s">
        <v>541</v>
      </c>
      <c r="D493" s="115" t="s">
        <v>968</v>
      </c>
      <c r="E493" s="115" t="s">
        <v>77</v>
      </c>
      <c r="F493" s="238">
        <v>30827</v>
      </c>
      <c r="G493" s="115" t="s">
        <v>18</v>
      </c>
      <c r="H493" s="115" t="s">
        <v>16</v>
      </c>
      <c r="I493" t="s">
        <v>199</v>
      </c>
      <c r="J493" s="115" t="s">
        <v>908</v>
      </c>
      <c r="L493" s="115" t="s">
        <v>18</v>
      </c>
      <c r="S493" s="115"/>
      <c r="V493">
        <v>0</v>
      </c>
      <c r="AI493" s="115">
        <v>331806</v>
      </c>
    </row>
    <row r="494" spans="1:35" x14ac:dyDescent="0.25">
      <c r="A494" s="115">
        <v>331835</v>
      </c>
      <c r="B494" s="115" t="s">
        <v>1930</v>
      </c>
      <c r="C494" s="115" t="s">
        <v>226</v>
      </c>
      <c r="D494" s="115" t="s">
        <v>743</v>
      </c>
      <c r="E494" s="115" t="s">
        <v>77</v>
      </c>
      <c r="F494" s="238">
        <v>33348</v>
      </c>
      <c r="G494" s="115" t="s">
        <v>210</v>
      </c>
      <c r="H494" s="115" t="s">
        <v>16</v>
      </c>
      <c r="I494" t="s">
        <v>199</v>
      </c>
      <c r="J494" s="115" t="s">
        <v>908</v>
      </c>
      <c r="L494" s="115" t="s">
        <v>18</v>
      </c>
      <c r="S494" s="115"/>
      <c r="V494">
        <v>0</v>
      </c>
      <c r="AI494" s="115">
        <v>331835</v>
      </c>
    </row>
    <row r="495" spans="1:35" x14ac:dyDescent="0.25">
      <c r="A495" s="115">
        <v>331893</v>
      </c>
      <c r="B495" s="115" t="s">
        <v>1812</v>
      </c>
      <c r="C495" s="115" t="s">
        <v>488</v>
      </c>
      <c r="D495" s="115" t="s">
        <v>264</v>
      </c>
      <c r="E495" s="115" t="s">
        <v>76</v>
      </c>
      <c r="F495" s="238">
        <v>30938</v>
      </c>
      <c r="G495" s="115" t="s">
        <v>70</v>
      </c>
      <c r="H495" s="115" t="s">
        <v>16</v>
      </c>
      <c r="I495" t="s">
        <v>199</v>
      </c>
      <c r="J495" s="115" t="s">
        <v>908</v>
      </c>
      <c r="L495" s="115" t="s">
        <v>18</v>
      </c>
      <c r="S495" s="115"/>
      <c r="V495">
        <v>0</v>
      </c>
      <c r="AI495" s="115">
        <v>331893</v>
      </c>
    </row>
    <row r="496" spans="1:35" x14ac:dyDescent="0.25">
      <c r="A496" s="115">
        <v>331902</v>
      </c>
      <c r="B496" s="115" t="s">
        <v>1931</v>
      </c>
      <c r="C496" s="115" t="s">
        <v>1154</v>
      </c>
      <c r="D496" s="115" t="s">
        <v>433</v>
      </c>
      <c r="E496" s="115" t="s">
        <v>77</v>
      </c>
      <c r="F496" s="238">
        <v>36161</v>
      </c>
      <c r="G496" s="115" t="s">
        <v>390</v>
      </c>
      <c r="H496" s="115" t="s">
        <v>16</v>
      </c>
      <c r="I496" t="s">
        <v>199</v>
      </c>
      <c r="J496" s="115" t="s">
        <v>15</v>
      </c>
      <c r="L496" s="115" t="s">
        <v>30</v>
      </c>
      <c r="S496" s="115"/>
      <c r="V496">
        <v>0</v>
      </c>
      <c r="AI496" s="115">
        <v>331902</v>
      </c>
    </row>
    <row r="497" spans="1:35" x14ac:dyDescent="0.25">
      <c r="A497" s="115">
        <v>331909</v>
      </c>
      <c r="B497" s="115" t="s">
        <v>2338</v>
      </c>
      <c r="C497" s="115" t="s">
        <v>382</v>
      </c>
      <c r="D497" s="115" t="s">
        <v>1137</v>
      </c>
      <c r="E497" s="115" t="s">
        <v>76</v>
      </c>
      <c r="F497" s="238">
        <v>33014</v>
      </c>
      <c r="G497" s="115" t="s">
        <v>18</v>
      </c>
      <c r="H497" s="115" t="s">
        <v>16</v>
      </c>
      <c r="I497" t="s">
        <v>199</v>
      </c>
      <c r="J497" s="115" t="s">
        <v>15</v>
      </c>
      <c r="L497" s="115" t="s">
        <v>61</v>
      </c>
      <c r="S497" s="115"/>
      <c r="V497">
        <v>0</v>
      </c>
      <c r="AI497" s="115">
        <v>331909</v>
      </c>
    </row>
    <row r="498" spans="1:35" x14ac:dyDescent="0.25">
      <c r="A498" s="115">
        <v>331924</v>
      </c>
      <c r="B498" s="115" t="s">
        <v>1932</v>
      </c>
      <c r="C498" s="115" t="s">
        <v>349</v>
      </c>
      <c r="D498" s="115" t="s">
        <v>1004</v>
      </c>
      <c r="E498" s="115" t="s">
        <v>77</v>
      </c>
      <c r="F498" s="238">
        <v>36004</v>
      </c>
      <c r="G498" s="115" t="s">
        <v>383</v>
      </c>
      <c r="H498" s="115" t="s">
        <v>16</v>
      </c>
      <c r="I498" t="s">
        <v>199</v>
      </c>
      <c r="J498" s="115" t="s">
        <v>908</v>
      </c>
      <c r="L498" s="115" t="s">
        <v>30</v>
      </c>
      <c r="S498" s="115"/>
      <c r="V498">
        <v>0</v>
      </c>
      <c r="AI498" s="115">
        <v>331924</v>
      </c>
    </row>
    <row r="499" spans="1:35" x14ac:dyDescent="0.25">
      <c r="A499" s="115">
        <v>331932</v>
      </c>
      <c r="B499" s="115" t="s">
        <v>1585</v>
      </c>
      <c r="C499" s="115" t="s">
        <v>211</v>
      </c>
      <c r="D499" s="115" t="s">
        <v>295</v>
      </c>
      <c r="E499" s="115" t="s">
        <v>77</v>
      </c>
      <c r="F499" s="238">
        <v>36223</v>
      </c>
      <c r="G499" s="115" t="s">
        <v>571</v>
      </c>
      <c r="H499" s="115" t="s">
        <v>16</v>
      </c>
      <c r="I499" t="s">
        <v>199</v>
      </c>
      <c r="J499" s="115" t="s">
        <v>15</v>
      </c>
      <c r="L499" s="115" t="s">
        <v>18</v>
      </c>
      <c r="S499" s="115"/>
      <c r="V499">
        <v>0</v>
      </c>
      <c r="AI499" s="115">
        <v>331932</v>
      </c>
    </row>
    <row r="500" spans="1:35" x14ac:dyDescent="0.25">
      <c r="A500" s="115">
        <v>331959</v>
      </c>
      <c r="B500" s="115" t="s">
        <v>1770</v>
      </c>
      <c r="C500" s="115" t="s">
        <v>394</v>
      </c>
      <c r="D500" s="115" t="s">
        <v>406</v>
      </c>
      <c r="E500" s="115" t="s">
        <v>77</v>
      </c>
      <c r="F500" s="238">
        <v>35135</v>
      </c>
      <c r="G500" s="115" t="s">
        <v>18</v>
      </c>
      <c r="H500" s="115" t="s">
        <v>16</v>
      </c>
      <c r="I500" t="s">
        <v>199</v>
      </c>
      <c r="J500" s="115" t="s">
        <v>15</v>
      </c>
      <c r="L500" s="115" t="s">
        <v>18</v>
      </c>
      <c r="S500" s="115"/>
      <c r="V500">
        <v>0</v>
      </c>
      <c r="AI500" s="115">
        <v>331959</v>
      </c>
    </row>
    <row r="501" spans="1:35" x14ac:dyDescent="0.25">
      <c r="A501" s="115">
        <v>331969</v>
      </c>
      <c r="B501" s="115" t="s">
        <v>2339</v>
      </c>
      <c r="C501" s="115" t="s">
        <v>211</v>
      </c>
      <c r="D501" s="115" t="s">
        <v>761</v>
      </c>
      <c r="E501" s="115" t="s">
        <v>77</v>
      </c>
      <c r="F501" s="238">
        <v>36526</v>
      </c>
      <c r="G501" s="115" t="s">
        <v>18</v>
      </c>
      <c r="H501" s="115" t="s">
        <v>16</v>
      </c>
      <c r="I501" t="s">
        <v>199</v>
      </c>
      <c r="J501" s="115" t="s">
        <v>15</v>
      </c>
      <c r="L501" s="115" t="s">
        <v>18</v>
      </c>
      <c r="S501" s="115"/>
      <c r="V501">
        <v>0</v>
      </c>
      <c r="AI501" s="115">
        <v>331969</v>
      </c>
    </row>
    <row r="502" spans="1:35" x14ac:dyDescent="0.25">
      <c r="A502" s="115">
        <v>331974</v>
      </c>
      <c r="B502" s="115" t="s">
        <v>2161</v>
      </c>
      <c r="C502" s="115" t="s">
        <v>697</v>
      </c>
      <c r="D502" s="115" t="s">
        <v>263</v>
      </c>
      <c r="E502" s="115" t="s">
        <v>77</v>
      </c>
      <c r="F502" s="238">
        <v>34335</v>
      </c>
      <c r="G502" s="115" t="s">
        <v>18</v>
      </c>
      <c r="H502" s="115" t="s">
        <v>16</v>
      </c>
      <c r="I502" t="s">
        <v>199</v>
      </c>
      <c r="J502" s="115" t="s">
        <v>15</v>
      </c>
      <c r="L502" s="115" t="s">
        <v>18</v>
      </c>
      <c r="S502" s="115"/>
      <c r="V502">
        <v>0</v>
      </c>
      <c r="AI502" s="115">
        <v>331974</v>
      </c>
    </row>
    <row r="503" spans="1:35" x14ac:dyDescent="0.25">
      <c r="A503" s="115">
        <v>332049</v>
      </c>
      <c r="B503" s="115" t="s">
        <v>1523</v>
      </c>
      <c r="C503" s="115" t="s">
        <v>394</v>
      </c>
      <c r="D503" s="115" t="s">
        <v>229</v>
      </c>
      <c r="E503" s="115" t="s">
        <v>76</v>
      </c>
      <c r="F503" s="238">
        <v>36163</v>
      </c>
      <c r="G503" s="115" t="s">
        <v>680</v>
      </c>
      <c r="H503" s="115" t="s">
        <v>16</v>
      </c>
      <c r="I503" t="s">
        <v>199</v>
      </c>
      <c r="J503" s="115" t="s">
        <v>15</v>
      </c>
      <c r="L503" s="115" t="s">
        <v>67</v>
      </c>
      <c r="S503" s="115"/>
      <c r="V503">
        <v>0</v>
      </c>
      <c r="AI503" s="115">
        <v>332049</v>
      </c>
    </row>
    <row r="504" spans="1:35" x14ac:dyDescent="0.25">
      <c r="A504" s="115">
        <v>332051</v>
      </c>
      <c r="B504" s="115" t="s">
        <v>2162</v>
      </c>
      <c r="C504" s="115" t="s">
        <v>678</v>
      </c>
      <c r="D504" s="115" t="s">
        <v>267</v>
      </c>
      <c r="E504" s="115" t="s">
        <v>77</v>
      </c>
      <c r="F504" s="238">
        <v>35065</v>
      </c>
      <c r="G504" s="115" t="s">
        <v>706</v>
      </c>
      <c r="H504" s="115" t="s">
        <v>16</v>
      </c>
      <c r="I504" t="s">
        <v>199</v>
      </c>
      <c r="J504" s="115" t="s">
        <v>15</v>
      </c>
      <c r="L504" s="115" t="s">
        <v>37</v>
      </c>
      <c r="S504" s="115"/>
      <c r="V504">
        <v>0</v>
      </c>
      <c r="AI504" s="115">
        <v>332051</v>
      </c>
    </row>
    <row r="505" spans="1:35" x14ac:dyDescent="0.25">
      <c r="A505" s="115">
        <v>332084</v>
      </c>
      <c r="B505" s="115" t="s">
        <v>2163</v>
      </c>
      <c r="C505" s="115" t="s">
        <v>211</v>
      </c>
      <c r="D505" s="115" t="s">
        <v>578</v>
      </c>
      <c r="E505" s="115" t="s">
        <v>77</v>
      </c>
      <c r="F505" s="238">
        <v>36431</v>
      </c>
      <c r="G505" s="115" t="s">
        <v>18</v>
      </c>
      <c r="H505" s="115" t="s">
        <v>16</v>
      </c>
      <c r="I505" t="s">
        <v>199</v>
      </c>
      <c r="J505" s="115" t="s">
        <v>908</v>
      </c>
      <c r="L505" s="115" t="s">
        <v>18</v>
      </c>
      <c r="S505" s="115"/>
      <c r="V505">
        <v>0</v>
      </c>
      <c r="AI505" s="115">
        <v>332084</v>
      </c>
    </row>
    <row r="506" spans="1:35" x14ac:dyDescent="0.25">
      <c r="A506" s="115">
        <v>332086</v>
      </c>
      <c r="B506" s="115" t="s">
        <v>2164</v>
      </c>
      <c r="C506" s="115" t="s">
        <v>398</v>
      </c>
      <c r="D506" s="115" t="s">
        <v>295</v>
      </c>
      <c r="E506" s="115" t="s">
        <v>77</v>
      </c>
      <c r="F506" s="238">
        <v>35841</v>
      </c>
      <c r="G506" s="115" t="s">
        <v>415</v>
      </c>
      <c r="H506" s="115" t="s">
        <v>16</v>
      </c>
      <c r="I506" t="s">
        <v>199</v>
      </c>
      <c r="J506" s="115" t="s">
        <v>908</v>
      </c>
      <c r="L506" s="115" t="s">
        <v>18</v>
      </c>
      <c r="S506" s="115"/>
      <c r="V506">
        <v>0</v>
      </c>
      <c r="AI506" s="115">
        <v>332086</v>
      </c>
    </row>
    <row r="507" spans="1:35" x14ac:dyDescent="0.25">
      <c r="A507" s="115">
        <v>332107</v>
      </c>
      <c r="B507" s="115" t="s">
        <v>1406</v>
      </c>
      <c r="C507" s="115" t="s">
        <v>222</v>
      </c>
      <c r="D507" s="115" t="s">
        <v>402</v>
      </c>
      <c r="E507" s="115" t="s">
        <v>77</v>
      </c>
      <c r="F507" s="238">
        <v>35715</v>
      </c>
      <c r="G507" s="115" t="s">
        <v>489</v>
      </c>
      <c r="H507" s="115" t="s">
        <v>16</v>
      </c>
      <c r="I507" t="s">
        <v>199</v>
      </c>
      <c r="J507" s="115" t="s">
        <v>908</v>
      </c>
      <c r="L507" s="115" t="s">
        <v>30</v>
      </c>
      <c r="S507" s="115"/>
      <c r="V507">
        <v>0</v>
      </c>
      <c r="AI507" s="115">
        <v>332107</v>
      </c>
    </row>
    <row r="508" spans="1:35" x14ac:dyDescent="0.25">
      <c r="A508" s="115">
        <v>332162</v>
      </c>
      <c r="B508" s="115" t="s">
        <v>1658</v>
      </c>
      <c r="C508" s="115" t="s">
        <v>333</v>
      </c>
      <c r="D508" s="115" t="s">
        <v>567</v>
      </c>
      <c r="E508" s="115" t="s">
        <v>76</v>
      </c>
      <c r="F508" s="238">
        <v>33606</v>
      </c>
      <c r="G508" s="115" t="s">
        <v>1042</v>
      </c>
      <c r="H508" s="115" t="s">
        <v>16</v>
      </c>
      <c r="I508" t="s">
        <v>199</v>
      </c>
      <c r="J508" s="115" t="s">
        <v>908</v>
      </c>
      <c r="L508" s="115" t="s">
        <v>73</v>
      </c>
      <c r="S508" s="115"/>
      <c r="V508">
        <v>0</v>
      </c>
      <c r="AI508" s="115">
        <v>332162</v>
      </c>
    </row>
    <row r="509" spans="1:35" x14ac:dyDescent="0.25">
      <c r="A509" s="115">
        <v>332173</v>
      </c>
      <c r="B509" s="115" t="s">
        <v>1291</v>
      </c>
      <c r="C509" s="115" t="s">
        <v>1292</v>
      </c>
      <c r="D509" s="115" t="s">
        <v>212</v>
      </c>
      <c r="E509" s="115" t="s">
        <v>77</v>
      </c>
      <c r="F509" s="238">
        <v>34710</v>
      </c>
      <c r="G509" s="115" t="s">
        <v>18</v>
      </c>
      <c r="H509" s="115" t="s">
        <v>16</v>
      </c>
      <c r="I509" t="s">
        <v>199</v>
      </c>
      <c r="J509" s="115" t="s">
        <v>908</v>
      </c>
      <c r="L509" s="115" t="s">
        <v>18</v>
      </c>
      <c r="S509" s="115"/>
      <c r="V509">
        <v>0</v>
      </c>
      <c r="AI509" s="115">
        <v>332173</v>
      </c>
    </row>
    <row r="510" spans="1:35" x14ac:dyDescent="0.25">
      <c r="A510" s="115">
        <v>332202</v>
      </c>
      <c r="B510" s="115" t="s">
        <v>2166</v>
      </c>
      <c r="C510" s="115" t="s">
        <v>384</v>
      </c>
      <c r="D510" s="115" t="s">
        <v>2167</v>
      </c>
      <c r="E510" s="115" t="s">
        <v>77</v>
      </c>
      <c r="F510" s="238">
        <v>34200</v>
      </c>
      <c r="G510" s="115" t="s">
        <v>18</v>
      </c>
      <c r="H510" s="115" t="s">
        <v>16</v>
      </c>
      <c r="I510" t="s">
        <v>199</v>
      </c>
      <c r="J510" s="115" t="s">
        <v>908</v>
      </c>
      <c r="L510" s="115" t="s">
        <v>30</v>
      </c>
      <c r="R510" s="115">
        <v>9081</v>
      </c>
      <c r="S510" s="115">
        <v>45714</v>
      </c>
      <c r="T510" s="115">
        <v>75000</v>
      </c>
      <c r="V510">
        <v>0</v>
      </c>
      <c r="AI510" s="115">
        <v>332202</v>
      </c>
    </row>
    <row r="511" spans="1:35" x14ac:dyDescent="0.25">
      <c r="A511" s="115">
        <v>332206</v>
      </c>
      <c r="B511" s="115" t="s">
        <v>1796</v>
      </c>
      <c r="C511" s="115" t="s">
        <v>242</v>
      </c>
      <c r="D511" s="115" t="s">
        <v>339</v>
      </c>
      <c r="E511" s="115" t="s">
        <v>76</v>
      </c>
      <c r="F511" s="238">
        <v>36172</v>
      </c>
      <c r="G511" s="115" t="s">
        <v>18</v>
      </c>
      <c r="H511" s="115" t="s">
        <v>16</v>
      </c>
      <c r="I511" t="s">
        <v>199</v>
      </c>
      <c r="J511" s="115" t="s">
        <v>908</v>
      </c>
      <c r="L511" s="115" t="s">
        <v>30</v>
      </c>
      <c r="S511" s="115"/>
      <c r="V511">
        <v>0</v>
      </c>
      <c r="AI511" s="115">
        <v>332206</v>
      </c>
    </row>
    <row r="512" spans="1:35" x14ac:dyDescent="0.25">
      <c r="A512" s="115">
        <v>332209</v>
      </c>
      <c r="B512" s="115" t="s">
        <v>2340</v>
      </c>
      <c r="C512" s="115" t="s">
        <v>262</v>
      </c>
      <c r="D512" s="115" t="s">
        <v>345</v>
      </c>
      <c r="E512" s="115" t="s">
        <v>76</v>
      </c>
      <c r="F512" s="238">
        <v>36393</v>
      </c>
      <c r="G512" s="115" t="s">
        <v>18</v>
      </c>
      <c r="H512" s="115" t="s">
        <v>16</v>
      </c>
      <c r="I512" t="s">
        <v>199</v>
      </c>
      <c r="J512" s="115" t="s">
        <v>15</v>
      </c>
      <c r="L512" s="115" t="s">
        <v>30</v>
      </c>
      <c r="S512" s="115"/>
      <c r="V512">
        <v>0</v>
      </c>
      <c r="AI512" s="115">
        <v>332209</v>
      </c>
    </row>
    <row r="513" spans="1:36" x14ac:dyDescent="0.25">
      <c r="A513" s="115">
        <v>332229</v>
      </c>
      <c r="B513" s="115" t="s">
        <v>2341</v>
      </c>
      <c r="C513" s="115" t="s">
        <v>211</v>
      </c>
      <c r="D513" s="115" t="s">
        <v>367</v>
      </c>
      <c r="E513" s="115" t="s">
        <v>77</v>
      </c>
      <c r="F513" s="238">
        <v>35823</v>
      </c>
      <c r="G513" s="115" t="s">
        <v>2342</v>
      </c>
      <c r="H513" s="115" t="s">
        <v>16</v>
      </c>
      <c r="I513" t="s">
        <v>199</v>
      </c>
      <c r="J513" s="115" t="s">
        <v>908</v>
      </c>
      <c r="L513" s="115" t="s">
        <v>18</v>
      </c>
      <c r="S513" s="115"/>
      <c r="V513">
        <v>0</v>
      </c>
      <c r="AI513" s="115">
        <v>332229</v>
      </c>
    </row>
    <row r="514" spans="1:36" x14ac:dyDescent="0.25">
      <c r="A514" s="115">
        <v>332233</v>
      </c>
      <c r="B514" s="115" t="s">
        <v>1567</v>
      </c>
      <c r="C514" s="115" t="s">
        <v>1183</v>
      </c>
      <c r="D514" s="115" t="s">
        <v>693</v>
      </c>
      <c r="E514" s="115" t="s">
        <v>76</v>
      </c>
      <c r="F514" s="238">
        <v>33378</v>
      </c>
      <c r="G514" s="115" t="s">
        <v>1568</v>
      </c>
      <c r="H514" s="115" t="s">
        <v>16</v>
      </c>
      <c r="I514" t="s">
        <v>199</v>
      </c>
      <c r="J514" s="115" t="s">
        <v>908</v>
      </c>
      <c r="L514" s="115" t="s">
        <v>73</v>
      </c>
      <c r="S514" s="115"/>
      <c r="V514">
        <v>0</v>
      </c>
      <c r="AI514" s="115">
        <v>332233</v>
      </c>
    </row>
    <row r="515" spans="1:36" x14ac:dyDescent="0.25">
      <c r="A515" s="115">
        <v>332250</v>
      </c>
      <c r="B515" s="115" t="s">
        <v>2169</v>
      </c>
      <c r="C515" s="115" t="s">
        <v>245</v>
      </c>
      <c r="D515" s="115" t="s">
        <v>2170</v>
      </c>
      <c r="E515" s="115" t="s">
        <v>76</v>
      </c>
      <c r="F515" s="238">
        <v>28960</v>
      </c>
      <c r="G515" s="115" t="s">
        <v>2171</v>
      </c>
      <c r="H515" s="115" t="s">
        <v>16</v>
      </c>
      <c r="I515" t="s">
        <v>199</v>
      </c>
      <c r="J515" s="115" t="s">
        <v>908</v>
      </c>
      <c r="L515" s="115" t="s">
        <v>18</v>
      </c>
      <c r="S515" s="115"/>
      <c r="V515">
        <v>0</v>
      </c>
      <c r="AI515" s="115">
        <v>332250</v>
      </c>
    </row>
    <row r="516" spans="1:36" x14ac:dyDescent="0.25">
      <c r="A516" s="115">
        <v>332260</v>
      </c>
      <c r="B516" s="115" t="s">
        <v>2343</v>
      </c>
      <c r="C516" s="115" t="s">
        <v>211</v>
      </c>
      <c r="D516" s="115" t="s">
        <v>229</v>
      </c>
      <c r="E516" s="115" t="s">
        <v>76</v>
      </c>
      <c r="F516" s="238">
        <v>34335</v>
      </c>
      <c r="G516" s="115" t="s">
        <v>67</v>
      </c>
      <c r="H516" s="115" t="s">
        <v>16</v>
      </c>
      <c r="I516" t="s">
        <v>199</v>
      </c>
      <c r="J516" s="115" t="s">
        <v>908</v>
      </c>
      <c r="L516" s="115" t="s">
        <v>73</v>
      </c>
      <c r="S516" s="115"/>
      <c r="V516">
        <v>0</v>
      </c>
      <c r="AI516" s="115">
        <v>332260</v>
      </c>
    </row>
    <row r="517" spans="1:36" x14ac:dyDescent="0.25">
      <c r="A517" s="115">
        <v>332264</v>
      </c>
      <c r="B517" s="115" t="s">
        <v>2172</v>
      </c>
      <c r="C517" s="115" t="s">
        <v>483</v>
      </c>
      <c r="D517" s="115" t="s">
        <v>373</v>
      </c>
      <c r="E517" s="115" t="s">
        <v>76</v>
      </c>
      <c r="F517" s="238">
        <v>35977</v>
      </c>
      <c r="G517" s="115" t="s">
        <v>18</v>
      </c>
      <c r="H517" s="115" t="s">
        <v>16</v>
      </c>
      <c r="I517" t="s">
        <v>199</v>
      </c>
      <c r="J517" s="115" t="s">
        <v>15</v>
      </c>
      <c r="L517" s="115" t="s">
        <v>18</v>
      </c>
      <c r="S517" s="115"/>
      <c r="V517">
        <v>0</v>
      </c>
      <c r="AI517" s="115">
        <v>332264</v>
      </c>
    </row>
    <row r="518" spans="1:36" x14ac:dyDescent="0.25">
      <c r="A518" s="115">
        <v>332284</v>
      </c>
      <c r="B518" s="115" t="s">
        <v>2173</v>
      </c>
      <c r="C518" s="115" t="s">
        <v>226</v>
      </c>
      <c r="D518" s="115" t="s">
        <v>672</v>
      </c>
      <c r="E518" s="115" t="s">
        <v>77</v>
      </c>
      <c r="F518" s="238">
        <v>29160</v>
      </c>
      <c r="G518" s="115" t="s">
        <v>2174</v>
      </c>
      <c r="H518" s="115" t="s">
        <v>16</v>
      </c>
      <c r="I518" t="s">
        <v>199</v>
      </c>
      <c r="J518" s="115" t="s">
        <v>908</v>
      </c>
      <c r="L518" s="115" t="s">
        <v>30</v>
      </c>
      <c r="P518" s="115" t="s">
        <v>2446</v>
      </c>
      <c r="S518" s="115"/>
      <c r="V518">
        <v>0</v>
      </c>
      <c r="AI518" s="115">
        <v>332284</v>
      </c>
    </row>
    <row r="519" spans="1:36" x14ac:dyDescent="0.25">
      <c r="A519" s="115">
        <v>332285</v>
      </c>
      <c r="B519" s="115" t="s">
        <v>1431</v>
      </c>
      <c r="C519" s="115" t="s">
        <v>226</v>
      </c>
      <c r="D519" s="115" t="s">
        <v>687</v>
      </c>
      <c r="E519" s="115" t="s">
        <v>77</v>
      </c>
      <c r="F519" s="238">
        <v>27813</v>
      </c>
      <c r="G519" s="115" t="s">
        <v>312</v>
      </c>
      <c r="H519" s="115" t="s">
        <v>16</v>
      </c>
      <c r="I519" t="s">
        <v>199</v>
      </c>
      <c r="J519" s="115" t="s">
        <v>908</v>
      </c>
      <c r="L519" s="115" t="s">
        <v>30</v>
      </c>
      <c r="S519" s="115"/>
      <c r="V519">
        <v>0</v>
      </c>
      <c r="AI519" s="115">
        <v>332285</v>
      </c>
    </row>
    <row r="520" spans="1:36" x14ac:dyDescent="0.25">
      <c r="A520" s="115">
        <v>332308</v>
      </c>
      <c r="B520" s="115" t="s">
        <v>2175</v>
      </c>
      <c r="C520" s="115" t="s">
        <v>226</v>
      </c>
      <c r="D520" s="115" t="s">
        <v>819</v>
      </c>
      <c r="E520" s="115" t="s">
        <v>77</v>
      </c>
      <c r="F520" s="238">
        <v>30028</v>
      </c>
      <c r="G520" s="115" t="s">
        <v>1388</v>
      </c>
      <c r="H520" s="115" t="s">
        <v>16</v>
      </c>
      <c r="I520" t="s">
        <v>199</v>
      </c>
      <c r="J520" s="115" t="s">
        <v>908</v>
      </c>
      <c r="L520" s="115" t="s">
        <v>30</v>
      </c>
      <c r="S520" s="115"/>
      <c r="V520">
        <v>0</v>
      </c>
      <c r="AI520" s="115">
        <v>332308</v>
      </c>
    </row>
    <row r="521" spans="1:36" x14ac:dyDescent="0.25">
      <c r="A521" s="115">
        <v>332315</v>
      </c>
      <c r="B521" s="115" t="s">
        <v>1933</v>
      </c>
      <c r="C521" s="115" t="s">
        <v>1034</v>
      </c>
      <c r="D521" s="115" t="s">
        <v>267</v>
      </c>
      <c r="E521" s="115" t="s">
        <v>77</v>
      </c>
      <c r="F521" s="238">
        <v>34935</v>
      </c>
      <c r="G521" s="115" t="s">
        <v>18</v>
      </c>
      <c r="H521" s="115" t="s">
        <v>16</v>
      </c>
      <c r="I521" t="s">
        <v>136</v>
      </c>
      <c r="J521" s="115" t="s">
        <v>908</v>
      </c>
      <c r="L521" s="115" t="s">
        <v>73</v>
      </c>
      <c r="S521" s="115"/>
      <c r="V521">
        <v>0</v>
      </c>
      <c r="AI521" s="115">
        <v>332315</v>
      </c>
    </row>
    <row r="522" spans="1:36" x14ac:dyDescent="0.25">
      <c r="A522" s="115">
        <v>332328</v>
      </c>
      <c r="B522" s="115" t="s">
        <v>2176</v>
      </c>
      <c r="C522" s="115" t="s">
        <v>211</v>
      </c>
      <c r="D522" s="115" t="s">
        <v>290</v>
      </c>
      <c r="E522" s="115" t="s">
        <v>76</v>
      </c>
      <c r="F522" s="238">
        <v>34225</v>
      </c>
      <c r="G522" s="115" t="s">
        <v>18</v>
      </c>
      <c r="H522" s="115" t="s">
        <v>16</v>
      </c>
      <c r="I522" t="s">
        <v>199</v>
      </c>
      <c r="J522" s="115" t="s">
        <v>908</v>
      </c>
      <c r="L522" s="115" t="s">
        <v>67</v>
      </c>
      <c r="S522" s="115"/>
      <c r="V522">
        <v>0</v>
      </c>
      <c r="AI522" s="115">
        <v>332328</v>
      </c>
    </row>
    <row r="523" spans="1:36" x14ac:dyDescent="0.25">
      <c r="A523" s="115">
        <v>332382</v>
      </c>
      <c r="B523" s="115" t="s">
        <v>2177</v>
      </c>
      <c r="C523" s="115" t="s">
        <v>211</v>
      </c>
      <c r="D523" s="115" t="s">
        <v>1222</v>
      </c>
      <c r="E523" s="115" t="s">
        <v>76</v>
      </c>
      <c r="F523" s="238">
        <v>35823</v>
      </c>
      <c r="G523" s="115" t="s">
        <v>18</v>
      </c>
      <c r="H523" s="115" t="s">
        <v>16</v>
      </c>
      <c r="I523" t="s">
        <v>199</v>
      </c>
      <c r="J523" s="115" t="s">
        <v>908</v>
      </c>
      <c r="L523" s="115" t="s">
        <v>18</v>
      </c>
      <c r="S523" s="115"/>
      <c r="V523">
        <v>0</v>
      </c>
      <c r="AI523" s="115">
        <v>332382</v>
      </c>
    </row>
    <row r="524" spans="1:36" x14ac:dyDescent="0.25">
      <c r="A524" s="115">
        <v>332400</v>
      </c>
      <c r="B524" s="115" t="s">
        <v>1800</v>
      </c>
      <c r="C524" s="115" t="s">
        <v>253</v>
      </c>
      <c r="D524" s="115" t="s">
        <v>339</v>
      </c>
      <c r="E524" s="115" t="s">
        <v>76</v>
      </c>
      <c r="F524" s="238">
        <v>35981</v>
      </c>
      <c r="G524" s="115" t="s">
        <v>545</v>
      </c>
      <c r="H524" s="115" t="s">
        <v>16</v>
      </c>
      <c r="I524" t="s">
        <v>136</v>
      </c>
      <c r="J524" s="115" t="s">
        <v>15</v>
      </c>
      <c r="L524" s="115" t="s">
        <v>40</v>
      </c>
      <c r="S524" s="115"/>
      <c r="V524">
        <v>0</v>
      </c>
      <c r="AI524" s="115">
        <v>332400</v>
      </c>
    </row>
    <row r="525" spans="1:36" x14ac:dyDescent="0.25">
      <c r="A525" s="115">
        <v>332402</v>
      </c>
      <c r="B525" s="115" t="s">
        <v>2178</v>
      </c>
      <c r="C525" s="115" t="s">
        <v>226</v>
      </c>
      <c r="D525" s="115" t="s">
        <v>303</v>
      </c>
      <c r="E525" s="115" t="s">
        <v>76</v>
      </c>
      <c r="F525" s="238">
        <v>36526</v>
      </c>
      <c r="G525" s="115" t="s">
        <v>713</v>
      </c>
      <c r="H525" s="115" t="s">
        <v>16</v>
      </c>
      <c r="I525" t="s">
        <v>199</v>
      </c>
      <c r="J525" s="115" t="s">
        <v>908</v>
      </c>
      <c r="L525" s="115" t="s">
        <v>73</v>
      </c>
      <c r="S525" s="115"/>
      <c r="V525">
        <v>0</v>
      </c>
      <c r="AI525" s="115">
        <v>332402</v>
      </c>
    </row>
    <row r="526" spans="1:36" x14ac:dyDescent="0.25">
      <c r="A526" s="115">
        <v>332404</v>
      </c>
      <c r="B526" s="115" t="s">
        <v>593</v>
      </c>
      <c r="C526" s="115" t="s">
        <v>226</v>
      </c>
      <c r="D526" s="115" t="s">
        <v>373</v>
      </c>
      <c r="E526" s="115" t="s">
        <v>76</v>
      </c>
      <c r="F526" s="238">
        <v>35431</v>
      </c>
      <c r="G526" s="115" t="s">
        <v>18</v>
      </c>
      <c r="H526" s="115" t="s">
        <v>16</v>
      </c>
      <c r="I526" t="s">
        <v>199</v>
      </c>
      <c r="J526" s="115" t="s">
        <v>15</v>
      </c>
      <c r="L526" s="115" t="s">
        <v>18</v>
      </c>
      <c r="S526" s="115"/>
      <c r="V526">
        <v>0</v>
      </c>
      <c r="AI526" s="115">
        <v>332404</v>
      </c>
    </row>
    <row r="527" spans="1:36" x14ac:dyDescent="0.25">
      <c r="A527" s="115">
        <v>332406</v>
      </c>
      <c r="B527" s="115" t="s">
        <v>1459</v>
      </c>
      <c r="C527" s="115" t="s">
        <v>398</v>
      </c>
      <c r="D527" s="115" t="s">
        <v>664</v>
      </c>
      <c r="E527" s="115" t="s">
        <v>76</v>
      </c>
      <c r="F527" s="238">
        <v>35806</v>
      </c>
      <c r="G527" s="115" t="s">
        <v>18</v>
      </c>
      <c r="H527" s="115" t="s">
        <v>16</v>
      </c>
      <c r="I527" t="s">
        <v>199</v>
      </c>
      <c r="J527" s="115" t="s">
        <v>908</v>
      </c>
      <c r="L527" s="115" t="s">
        <v>18</v>
      </c>
      <c r="S527" s="115"/>
      <c r="V527">
        <v>0</v>
      </c>
      <c r="AI527" s="115">
        <v>332406</v>
      </c>
    </row>
    <row r="528" spans="1:36" x14ac:dyDescent="0.25">
      <c r="A528" s="115">
        <v>332434</v>
      </c>
      <c r="B528" s="115" t="s">
        <v>2180</v>
      </c>
      <c r="C528" s="115" t="s">
        <v>278</v>
      </c>
      <c r="D528" s="115" t="s">
        <v>468</v>
      </c>
      <c r="E528" s="115" t="s">
        <v>77</v>
      </c>
      <c r="F528" s="238">
        <v>36539</v>
      </c>
      <c r="G528" s="115" t="s">
        <v>70</v>
      </c>
      <c r="H528" s="115" t="s">
        <v>16</v>
      </c>
      <c r="I528" t="s">
        <v>199</v>
      </c>
      <c r="J528" s="115" t="s">
        <v>908</v>
      </c>
      <c r="L528" s="115" t="s">
        <v>70</v>
      </c>
      <c r="S528" s="115"/>
      <c r="V528">
        <v>0</v>
      </c>
      <c r="AG528" s="115" t="s">
        <v>2441</v>
      </c>
      <c r="AH528" s="115" t="s">
        <v>2441</v>
      </c>
      <c r="AI528" s="115">
        <v>332434</v>
      </c>
      <c r="AJ528" s="115" t="s">
        <v>2441</v>
      </c>
    </row>
    <row r="529" spans="1:36" x14ac:dyDescent="0.25">
      <c r="A529" s="115">
        <v>332443</v>
      </c>
      <c r="B529" s="115" t="s">
        <v>2344</v>
      </c>
      <c r="C529" s="115" t="s">
        <v>2345</v>
      </c>
      <c r="D529" s="115" t="s">
        <v>352</v>
      </c>
      <c r="E529" s="115" t="s">
        <v>77</v>
      </c>
      <c r="F529" s="238">
        <v>36545</v>
      </c>
      <c r="G529" s="115" t="s">
        <v>18</v>
      </c>
      <c r="H529" s="115" t="s">
        <v>16</v>
      </c>
      <c r="I529" t="s">
        <v>199</v>
      </c>
      <c r="J529" s="115" t="s">
        <v>15</v>
      </c>
      <c r="L529" s="115" t="s">
        <v>18</v>
      </c>
      <c r="S529" s="115"/>
      <c r="V529">
        <v>0</v>
      </c>
      <c r="AI529" s="115">
        <v>332443</v>
      </c>
    </row>
    <row r="530" spans="1:36" x14ac:dyDescent="0.25">
      <c r="A530" s="115">
        <v>332444</v>
      </c>
      <c r="B530" s="115" t="s">
        <v>1893</v>
      </c>
      <c r="C530" s="115" t="s">
        <v>317</v>
      </c>
      <c r="D530" s="115" t="s">
        <v>476</v>
      </c>
      <c r="E530" s="115" t="s">
        <v>77</v>
      </c>
      <c r="F530" s="238">
        <v>35065</v>
      </c>
      <c r="G530" s="115" t="s">
        <v>545</v>
      </c>
      <c r="H530" s="115" t="s">
        <v>16</v>
      </c>
      <c r="I530" t="s">
        <v>199</v>
      </c>
      <c r="J530" s="115" t="s">
        <v>15</v>
      </c>
      <c r="L530" s="115" t="s">
        <v>40</v>
      </c>
      <c r="S530" s="115"/>
      <c r="V530">
        <v>0</v>
      </c>
      <c r="AI530" s="115">
        <v>332444</v>
      </c>
    </row>
    <row r="531" spans="1:36" x14ac:dyDescent="0.25">
      <c r="A531" s="115">
        <v>332464</v>
      </c>
      <c r="B531" s="115" t="s">
        <v>1584</v>
      </c>
      <c r="C531" s="115" t="s">
        <v>463</v>
      </c>
      <c r="D531" s="115" t="s">
        <v>397</v>
      </c>
      <c r="E531" s="115" t="s">
        <v>76</v>
      </c>
      <c r="F531" s="238">
        <v>35820</v>
      </c>
      <c r="G531" s="115" t="s">
        <v>1417</v>
      </c>
      <c r="H531" s="115" t="s">
        <v>16</v>
      </c>
      <c r="I531" t="s">
        <v>136</v>
      </c>
      <c r="J531" s="115" t="s">
        <v>908</v>
      </c>
      <c r="L531" s="115" t="s">
        <v>18</v>
      </c>
      <c r="S531" s="115"/>
      <c r="V531">
        <v>0</v>
      </c>
      <c r="AI531" s="115">
        <v>332464</v>
      </c>
    </row>
    <row r="532" spans="1:36" x14ac:dyDescent="0.25">
      <c r="A532" s="115">
        <v>332488</v>
      </c>
      <c r="B532" s="115" t="s">
        <v>1821</v>
      </c>
      <c r="C532" s="115" t="s">
        <v>582</v>
      </c>
      <c r="D532" s="115" t="s">
        <v>1687</v>
      </c>
      <c r="E532" s="115" t="s">
        <v>76</v>
      </c>
      <c r="F532" s="238">
        <v>36046</v>
      </c>
      <c r="G532" s="115" t="s">
        <v>18</v>
      </c>
      <c r="H532" s="115" t="s">
        <v>16</v>
      </c>
      <c r="I532" t="s">
        <v>199</v>
      </c>
      <c r="J532" s="115" t="s">
        <v>908</v>
      </c>
      <c r="L532" s="115" t="s">
        <v>30</v>
      </c>
      <c r="S532" s="115"/>
      <c r="V532">
        <v>0</v>
      </c>
      <c r="AI532" s="115">
        <v>332488</v>
      </c>
    </row>
    <row r="533" spans="1:36" x14ac:dyDescent="0.25">
      <c r="A533" s="115">
        <v>332500</v>
      </c>
      <c r="B533" s="115" t="s">
        <v>1894</v>
      </c>
      <c r="C533" s="115" t="s">
        <v>533</v>
      </c>
      <c r="D533" s="115" t="s">
        <v>657</v>
      </c>
      <c r="E533" s="115" t="s">
        <v>77</v>
      </c>
      <c r="F533" s="238">
        <v>35968</v>
      </c>
      <c r="G533" s="115" t="s">
        <v>18</v>
      </c>
      <c r="H533" s="115" t="s">
        <v>16</v>
      </c>
      <c r="I533" t="s">
        <v>199</v>
      </c>
      <c r="J533" s="115" t="s">
        <v>908</v>
      </c>
      <c r="L533" s="115" t="s">
        <v>18</v>
      </c>
      <c r="S533" s="115"/>
      <c r="V533">
        <v>0</v>
      </c>
      <c r="AH533" s="115" t="s">
        <v>2441</v>
      </c>
      <c r="AI533" s="115">
        <v>332500</v>
      </c>
      <c r="AJ533" s="115" t="s">
        <v>2441</v>
      </c>
    </row>
    <row r="534" spans="1:36" x14ac:dyDescent="0.25">
      <c r="A534" s="115">
        <v>332538</v>
      </c>
      <c r="B534" s="115" t="s">
        <v>1157</v>
      </c>
      <c r="C534" s="115" t="s">
        <v>211</v>
      </c>
      <c r="D534" s="115" t="s">
        <v>307</v>
      </c>
      <c r="E534" s="115" t="s">
        <v>76</v>
      </c>
      <c r="F534" s="238">
        <v>36275</v>
      </c>
      <c r="G534" s="115" t="s">
        <v>18</v>
      </c>
      <c r="H534" s="115" t="s">
        <v>16</v>
      </c>
      <c r="I534" t="s">
        <v>199</v>
      </c>
      <c r="J534" s="115" t="s">
        <v>908</v>
      </c>
      <c r="L534" s="115" t="s">
        <v>18</v>
      </c>
      <c r="S534" s="115"/>
      <c r="V534">
        <v>0</v>
      </c>
      <c r="AI534" s="115">
        <v>332538</v>
      </c>
    </row>
    <row r="535" spans="1:36" x14ac:dyDescent="0.25">
      <c r="A535" s="115">
        <v>332544</v>
      </c>
      <c r="B535" s="115" t="s">
        <v>1934</v>
      </c>
      <c r="C535" s="115" t="s">
        <v>245</v>
      </c>
      <c r="D535" s="115" t="s">
        <v>209</v>
      </c>
      <c r="E535" s="115" t="s">
        <v>77</v>
      </c>
      <c r="F535" s="238">
        <v>32749</v>
      </c>
      <c r="G535" s="115" t="s">
        <v>18</v>
      </c>
      <c r="H535" s="115" t="s">
        <v>16</v>
      </c>
      <c r="I535" t="s">
        <v>199</v>
      </c>
      <c r="J535" s="115" t="s">
        <v>908</v>
      </c>
      <c r="L535" s="115" t="s">
        <v>18</v>
      </c>
      <c r="S535" s="115"/>
      <c r="V535">
        <v>0</v>
      </c>
      <c r="AI535" s="115">
        <v>332544</v>
      </c>
    </row>
    <row r="536" spans="1:36" x14ac:dyDescent="0.25">
      <c r="A536" s="115">
        <v>332553</v>
      </c>
      <c r="B536" s="115" t="s">
        <v>1596</v>
      </c>
      <c r="C536" s="115" t="s">
        <v>454</v>
      </c>
      <c r="D536" s="115" t="s">
        <v>455</v>
      </c>
      <c r="E536" s="115" t="s">
        <v>77</v>
      </c>
      <c r="F536" s="238">
        <v>30819</v>
      </c>
      <c r="G536" s="115" t="s">
        <v>18</v>
      </c>
      <c r="H536" s="115" t="s">
        <v>16</v>
      </c>
      <c r="I536" t="s">
        <v>199</v>
      </c>
      <c r="J536" s="115" t="s">
        <v>908</v>
      </c>
      <c r="L536" s="115" t="s">
        <v>18</v>
      </c>
      <c r="S536" s="115"/>
      <c r="V536">
        <v>0</v>
      </c>
      <c r="AI536" s="115">
        <v>332553</v>
      </c>
    </row>
    <row r="537" spans="1:36" x14ac:dyDescent="0.25">
      <c r="A537" s="115">
        <v>332570</v>
      </c>
      <c r="B537" s="115" t="s">
        <v>1641</v>
      </c>
      <c r="C537" s="115" t="s">
        <v>304</v>
      </c>
      <c r="D537" s="115" t="s">
        <v>386</v>
      </c>
      <c r="E537" s="115" t="s">
        <v>77</v>
      </c>
      <c r="F537" s="238">
        <v>33263</v>
      </c>
      <c r="G537" s="115" t="s">
        <v>40</v>
      </c>
      <c r="H537" s="115" t="s">
        <v>16</v>
      </c>
      <c r="I537" t="s">
        <v>199</v>
      </c>
      <c r="J537" s="115" t="s">
        <v>15</v>
      </c>
      <c r="L537" s="115" t="s">
        <v>18</v>
      </c>
      <c r="S537" s="115"/>
      <c r="V537">
        <v>0</v>
      </c>
      <c r="AI537" s="115">
        <v>332570</v>
      </c>
    </row>
    <row r="538" spans="1:36" x14ac:dyDescent="0.25">
      <c r="A538" s="115">
        <v>332588</v>
      </c>
      <c r="B538" s="115" t="s">
        <v>2182</v>
      </c>
      <c r="C538" s="115" t="s">
        <v>2183</v>
      </c>
      <c r="D538" s="115" t="s">
        <v>229</v>
      </c>
      <c r="E538" s="115" t="s">
        <v>77</v>
      </c>
      <c r="F538" s="238">
        <v>27787</v>
      </c>
      <c r="G538" s="115" t="s">
        <v>2184</v>
      </c>
      <c r="H538" s="115" t="s">
        <v>16</v>
      </c>
      <c r="I538" t="s">
        <v>199</v>
      </c>
      <c r="J538" s="115" t="s">
        <v>908</v>
      </c>
      <c r="L538" s="115" t="s">
        <v>30</v>
      </c>
      <c r="S538" s="115"/>
      <c r="V538">
        <v>0</v>
      </c>
      <c r="AI538" s="115">
        <v>332588</v>
      </c>
    </row>
    <row r="539" spans="1:36" x14ac:dyDescent="0.25">
      <c r="A539" s="115">
        <v>332594</v>
      </c>
      <c r="B539" s="115" t="s">
        <v>1625</v>
      </c>
      <c r="C539" s="115" t="s">
        <v>1010</v>
      </c>
      <c r="D539" s="115" t="s">
        <v>231</v>
      </c>
      <c r="E539" s="115" t="s">
        <v>77</v>
      </c>
      <c r="F539" s="238">
        <v>35977</v>
      </c>
      <c r="G539" s="115" t="s">
        <v>210</v>
      </c>
      <c r="H539" s="115" t="s">
        <v>16</v>
      </c>
      <c r="I539" t="s">
        <v>199</v>
      </c>
      <c r="J539" s="115" t="s">
        <v>15</v>
      </c>
      <c r="L539" s="115" t="s">
        <v>18</v>
      </c>
      <c r="S539" s="115"/>
      <c r="V539">
        <v>0</v>
      </c>
      <c r="AI539" s="115">
        <v>332594</v>
      </c>
    </row>
    <row r="540" spans="1:36" x14ac:dyDescent="0.25">
      <c r="A540" s="115">
        <v>332595</v>
      </c>
      <c r="B540" s="115" t="s">
        <v>1935</v>
      </c>
      <c r="C540" s="115" t="s">
        <v>1936</v>
      </c>
      <c r="D540" s="115" t="s">
        <v>736</v>
      </c>
      <c r="E540" s="115" t="s">
        <v>77</v>
      </c>
      <c r="F540" s="238">
        <v>35871</v>
      </c>
      <c r="G540" s="115" t="s">
        <v>18</v>
      </c>
      <c r="H540" s="115" t="s">
        <v>16</v>
      </c>
      <c r="I540" t="s">
        <v>199</v>
      </c>
      <c r="J540" s="115" t="s">
        <v>15</v>
      </c>
      <c r="L540" s="115" t="s">
        <v>30</v>
      </c>
      <c r="S540" s="115"/>
      <c r="V540">
        <v>0</v>
      </c>
      <c r="AI540" s="115">
        <v>332595</v>
      </c>
    </row>
    <row r="541" spans="1:36" x14ac:dyDescent="0.25">
      <c r="A541" s="115">
        <v>332598</v>
      </c>
      <c r="B541" s="115" t="s">
        <v>2348</v>
      </c>
      <c r="C541" s="115" t="s">
        <v>692</v>
      </c>
      <c r="D541" s="115" t="s">
        <v>511</v>
      </c>
      <c r="E541" s="115" t="s">
        <v>77</v>
      </c>
      <c r="F541" s="238">
        <v>31523</v>
      </c>
      <c r="G541" s="115" t="s">
        <v>18</v>
      </c>
      <c r="H541" s="115" t="s">
        <v>16</v>
      </c>
      <c r="I541" t="s">
        <v>199</v>
      </c>
      <c r="J541" s="115" t="s">
        <v>908</v>
      </c>
      <c r="L541" s="115" t="s">
        <v>18</v>
      </c>
      <c r="S541" s="115"/>
      <c r="V541">
        <v>0</v>
      </c>
      <c r="AI541" s="115">
        <v>332598</v>
      </c>
    </row>
    <row r="542" spans="1:36" x14ac:dyDescent="0.25">
      <c r="A542" s="115">
        <v>332607</v>
      </c>
      <c r="B542" s="115" t="s">
        <v>2185</v>
      </c>
      <c r="C542" s="115" t="s">
        <v>218</v>
      </c>
      <c r="D542" s="115" t="s">
        <v>814</v>
      </c>
      <c r="E542" s="115" t="s">
        <v>77</v>
      </c>
      <c r="F542" s="238">
        <v>28059</v>
      </c>
      <c r="G542" s="115" t="s">
        <v>18</v>
      </c>
      <c r="H542" s="115" t="s">
        <v>16</v>
      </c>
      <c r="I542" t="s">
        <v>199</v>
      </c>
      <c r="J542" s="115" t="s">
        <v>908</v>
      </c>
      <c r="L542" s="115" t="s">
        <v>18</v>
      </c>
      <c r="S542" s="115"/>
      <c r="V542">
        <v>0</v>
      </c>
      <c r="AI542" s="115">
        <v>332607</v>
      </c>
    </row>
    <row r="543" spans="1:36" x14ac:dyDescent="0.25">
      <c r="A543" s="115">
        <v>332618</v>
      </c>
      <c r="B543" s="115" t="s">
        <v>1371</v>
      </c>
      <c r="C543" s="115" t="s">
        <v>240</v>
      </c>
      <c r="D543" s="115" t="s">
        <v>339</v>
      </c>
      <c r="E543" s="115" t="s">
        <v>76</v>
      </c>
      <c r="F543" s="238">
        <v>32394</v>
      </c>
      <c r="G543" s="115" t="s">
        <v>37</v>
      </c>
      <c r="H543" s="115" t="s">
        <v>16</v>
      </c>
      <c r="I543" t="s">
        <v>199</v>
      </c>
      <c r="J543" s="115" t="s">
        <v>15</v>
      </c>
      <c r="L543" s="115" t="s">
        <v>37</v>
      </c>
      <c r="S543" s="115"/>
      <c r="V543" t="s">
        <v>2459</v>
      </c>
      <c r="AI543" s="115">
        <v>332618</v>
      </c>
    </row>
    <row r="544" spans="1:36" x14ac:dyDescent="0.25">
      <c r="A544" s="115">
        <v>332631</v>
      </c>
      <c r="B544" s="115" t="s">
        <v>1576</v>
      </c>
      <c r="C544" s="115" t="s">
        <v>314</v>
      </c>
      <c r="D544" s="115" t="s">
        <v>440</v>
      </c>
      <c r="E544" s="115" t="s">
        <v>76</v>
      </c>
      <c r="F544" s="238">
        <v>34090</v>
      </c>
      <c r="G544" s="115" t="s">
        <v>18</v>
      </c>
      <c r="H544" s="115" t="s">
        <v>16</v>
      </c>
      <c r="I544" t="s">
        <v>199</v>
      </c>
      <c r="J544" s="115" t="s">
        <v>15</v>
      </c>
      <c r="L544" s="115" t="s">
        <v>18</v>
      </c>
      <c r="S544" s="115"/>
      <c r="V544">
        <v>0</v>
      </c>
      <c r="AI544" s="115">
        <v>332631</v>
      </c>
    </row>
    <row r="545" spans="1:35" x14ac:dyDescent="0.25">
      <c r="A545" s="115">
        <v>332648</v>
      </c>
      <c r="B545" s="115" t="s">
        <v>2187</v>
      </c>
      <c r="C545" s="115" t="s">
        <v>605</v>
      </c>
      <c r="D545" s="115" t="s">
        <v>587</v>
      </c>
      <c r="E545" s="115" t="s">
        <v>76</v>
      </c>
      <c r="F545" s="238">
        <v>36403</v>
      </c>
      <c r="G545" s="115" t="s">
        <v>18</v>
      </c>
      <c r="H545" s="115" t="s">
        <v>16</v>
      </c>
      <c r="I545" t="s">
        <v>199</v>
      </c>
      <c r="J545" s="115" t="s">
        <v>908</v>
      </c>
      <c r="L545" s="115" t="s">
        <v>18</v>
      </c>
      <c r="S545" s="115"/>
      <c r="V545">
        <v>0</v>
      </c>
      <c r="AI545" s="115">
        <v>332648</v>
      </c>
    </row>
    <row r="546" spans="1:35" x14ac:dyDescent="0.25">
      <c r="A546" s="115">
        <v>332698</v>
      </c>
      <c r="B546" s="115" t="s">
        <v>777</v>
      </c>
      <c r="C546" s="115" t="s">
        <v>334</v>
      </c>
      <c r="D546" s="115" t="s">
        <v>951</v>
      </c>
      <c r="E546" s="115" t="s">
        <v>76</v>
      </c>
      <c r="F546" s="238">
        <v>34114</v>
      </c>
      <c r="G546" s="115" t="s">
        <v>18</v>
      </c>
      <c r="H546" s="115" t="s">
        <v>16</v>
      </c>
      <c r="I546" t="s">
        <v>199</v>
      </c>
      <c r="J546" s="115" t="s">
        <v>908</v>
      </c>
      <c r="L546" s="115" t="s">
        <v>73</v>
      </c>
      <c r="S546" s="115"/>
      <c r="V546">
        <v>0</v>
      </c>
      <c r="AI546" s="115">
        <v>332698</v>
      </c>
    </row>
    <row r="547" spans="1:35" x14ac:dyDescent="0.25">
      <c r="A547" s="115">
        <v>332723</v>
      </c>
      <c r="B547" s="115" t="s">
        <v>941</v>
      </c>
      <c r="C547" s="115" t="s">
        <v>211</v>
      </c>
      <c r="D547" s="115" t="s">
        <v>303</v>
      </c>
      <c r="E547" s="115" t="s">
        <v>76</v>
      </c>
      <c r="F547" s="238">
        <v>35805</v>
      </c>
      <c r="G547" s="115" t="s">
        <v>30</v>
      </c>
      <c r="H547" s="115" t="s">
        <v>16</v>
      </c>
      <c r="I547" t="s">
        <v>199</v>
      </c>
      <c r="J547" s="115" t="s">
        <v>908</v>
      </c>
      <c r="L547" s="115" t="s">
        <v>18</v>
      </c>
      <c r="S547" s="115"/>
      <c r="V547">
        <v>0</v>
      </c>
      <c r="AI547" s="115">
        <v>332723</v>
      </c>
    </row>
    <row r="548" spans="1:35" x14ac:dyDescent="0.25">
      <c r="A548" s="115">
        <v>332730</v>
      </c>
      <c r="B548" s="115" t="s">
        <v>642</v>
      </c>
      <c r="C548" s="115" t="s">
        <v>398</v>
      </c>
      <c r="D548" s="115" t="s">
        <v>914</v>
      </c>
      <c r="E548" s="115" t="s">
        <v>76</v>
      </c>
      <c r="F548" s="238">
        <v>36526</v>
      </c>
      <c r="G548" s="115" t="s">
        <v>18</v>
      </c>
      <c r="H548" s="115" t="s">
        <v>16</v>
      </c>
      <c r="I548" t="s">
        <v>199</v>
      </c>
      <c r="J548" s="115" t="s">
        <v>15</v>
      </c>
      <c r="L548" s="115" t="s">
        <v>18</v>
      </c>
      <c r="S548" s="115"/>
      <c r="V548">
        <v>0</v>
      </c>
      <c r="AI548" s="115">
        <v>332730</v>
      </c>
    </row>
    <row r="549" spans="1:35" x14ac:dyDescent="0.25">
      <c r="A549" s="115">
        <v>332816</v>
      </c>
      <c r="B549" s="115" t="s">
        <v>1699</v>
      </c>
      <c r="C549" s="115" t="s">
        <v>208</v>
      </c>
      <c r="D549" s="115" t="s">
        <v>229</v>
      </c>
      <c r="E549" s="115" t="s">
        <v>76</v>
      </c>
      <c r="F549" s="238">
        <v>36161</v>
      </c>
      <c r="G549" s="115" t="s">
        <v>210</v>
      </c>
      <c r="H549" s="115" t="s">
        <v>16</v>
      </c>
      <c r="I549" t="s">
        <v>199</v>
      </c>
      <c r="J549" s="115" t="s">
        <v>15</v>
      </c>
      <c r="L549" s="115" t="s">
        <v>30</v>
      </c>
      <c r="S549" s="115"/>
      <c r="V549">
        <v>0</v>
      </c>
      <c r="AI549" s="115">
        <v>332816</v>
      </c>
    </row>
    <row r="550" spans="1:35" x14ac:dyDescent="0.25">
      <c r="A550" s="115">
        <v>332830</v>
      </c>
      <c r="B550" s="115" t="s">
        <v>1536</v>
      </c>
      <c r="C550" s="115" t="s">
        <v>429</v>
      </c>
      <c r="D550" s="115" t="s">
        <v>452</v>
      </c>
      <c r="E550" s="115" t="s">
        <v>76</v>
      </c>
      <c r="F550" s="238">
        <v>36209</v>
      </c>
      <c r="G550" s="115" t="s">
        <v>18</v>
      </c>
      <c r="H550" s="115" t="s">
        <v>16</v>
      </c>
      <c r="I550" t="s">
        <v>199</v>
      </c>
      <c r="J550" s="115" t="s">
        <v>15</v>
      </c>
      <c r="L550" s="115" t="s">
        <v>18</v>
      </c>
      <c r="S550" s="115"/>
      <c r="V550">
        <v>0</v>
      </c>
      <c r="AI550" s="115">
        <v>332830</v>
      </c>
    </row>
    <row r="551" spans="1:35" x14ac:dyDescent="0.25">
      <c r="A551" s="115">
        <v>332836</v>
      </c>
      <c r="B551" s="115" t="s">
        <v>1822</v>
      </c>
      <c r="C551" s="115" t="s">
        <v>349</v>
      </c>
      <c r="D551" s="115" t="s">
        <v>285</v>
      </c>
      <c r="E551" s="115" t="s">
        <v>76</v>
      </c>
      <c r="F551" s="238">
        <v>35455</v>
      </c>
      <c r="G551" s="115" t="s">
        <v>30</v>
      </c>
      <c r="H551" s="115" t="s">
        <v>16</v>
      </c>
      <c r="I551" t="s">
        <v>199</v>
      </c>
      <c r="J551" s="115" t="s">
        <v>15</v>
      </c>
      <c r="L551" s="115" t="s">
        <v>18</v>
      </c>
      <c r="S551" s="115"/>
      <c r="V551">
        <v>0</v>
      </c>
      <c r="AI551" s="115">
        <v>332836</v>
      </c>
    </row>
    <row r="552" spans="1:35" x14ac:dyDescent="0.25">
      <c r="A552" s="115">
        <v>332850</v>
      </c>
      <c r="B552" s="115" t="s">
        <v>2189</v>
      </c>
      <c r="C552" s="115" t="s">
        <v>820</v>
      </c>
      <c r="D552" s="115" t="s">
        <v>536</v>
      </c>
      <c r="E552" s="115" t="s">
        <v>76</v>
      </c>
      <c r="F552" s="238">
        <v>35445</v>
      </c>
      <c r="G552" s="115" t="s">
        <v>18</v>
      </c>
      <c r="H552" s="115" t="s">
        <v>16</v>
      </c>
      <c r="I552" t="s">
        <v>199</v>
      </c>
      <c r="J552" s="115" t="s">
        <v>908</v>
      </c>
      <c r="L552" s="115" t="s">
        <v>18</v>
      </c>
      <c r="R552" s="115">
        <v>9297</v>
      </c>
      <c r="S552" s="115">
        <v>45721</v>
      </c>
      <c r="T552" s="115">
        <v>90000</v>
      </c>
      <c r="V552">
        <v>0</v>
      </c>
      <c r="AI552" s="115">
        <v>332850</v>
      </c>
    </row>
    <row r="553" spans="1:35" x14ac:dyDescent="0.25">
      <c r="A553" s="115">
        <v>332887</v>
      </c>
      <c r="B553" s="115" t="s">
        <v>1896</v>
      </c>
      <c r="C553" s="115" t="s">
        <v>641</v>
      </c>
      <c r="D553" s="115" t="s">
        <v>233</v>
      </c>
      <c r="E553" s="115" t="s">
        <v>77</v>
      </c>
      <c r="F553" s="238">
        <v>32731</v>
      </c>
      <c r="G553" s="115" t="s">
        <v>269</v>
      </c>
      <c r="H553" s="115" t="s">
        <v>16</v>
      </c>
      <c r="I553" t="s">
        <v>199</v>
      </c>
      <c r="J553" s="115" t="s">
        <v>908</v>
      </c>
      <c r="L553" s="115" t="s">
        <v>30</v>
      </c>
      <c r="S553" s="115"/>
      <c r="V553">
        <v>0</v>
      </c>
      <c r="AI553" s="115">
        <v>332887</v>
      </c>
    </row>
    <row r="554" spans="1:35" x14ac:dyDescent="0.25">
      <c r="A554" s="115">
        <v>332892</v>
      </c>
      <c r="B554" s="115" t="s">
        <v>2349</v>
      </c>
      <c r="C554" s="115" t="s">
        <v>797</v>
      </c>
      <c r="D554" s="115" t="s">
        <v>264</v>
      </c>
      <c r="E554" s="115" t="s">
        <v>77</v>
      </c>
      <c r="F554" s="238">
        <v>31944</v>
      </c>
      <c r="G554" s="115" t="s">
        <v>18</v>
      </c>
      <c r="H554" s="115" t="s">
        <v>16</v>
      </c>
      <c r="I554" t="s">
        <v>199</v>
      </c>
      <c r="J554" s="115" t="s">
        <v>908</v>
      </c>
      <c r="L554" s="115" t="s">
        <v>30</v>
      </c>
      <c r="S554" s="115"/>
      <c r="V554">
        <v>0</v>
      </c>
      <c r="AI554" s="115">
        <v>332892</v>
      </c>
    </row>
    <row r="555" spans="1:35" x14ac:dyDescent="0.25">
      <c r="A555" s="115">
        <v>332893</v>
      </c>
      <c r="B555" s="115" t="s">
        <v>1823</v>
      </c>
      <c r="C555" s="115" t="s">
        <v>451</v>
      </c>
      <c r="D555" s="115" t="s">
        <v>396</v>
      </c>
      <c r="E555" s="115" t="s">
        <v>77</v>
      </c>
      <c r="F555" s="238">
        <v>36293</v>
      </c>
      <c r="G555" s="115" t="s">
        <v>18</v>
      </c>
      <c r="H555" s="115" t="s">
        <v>16</v>
      </c>
      <c r="I555" t="s">
        <v>199</v>
      </c>
      <c r="J555" s="115" t="s">
        <v>908</v>
      </c>
      <c r="L555" s="115" t="s">
        <v>18</v>
      </c>
      <c r="S555" s="115"/>
      <c r="V555">
        <v>0</v>
      </c>
      <c r="AI555" s="115">
        <v>332893</v>
      </c>
    </row>
    <row r="556" spans="1:35" x14ac:dyDescent="0.25">
      <c r="A556" s="115">
        <v>332894</v>
      </c>
      <c r="B556" s="115" t="s">
        <v>1615</v>
      </c>
      <c r="C556" s="115" t="s">
        <v>550</v>
      </c>
      <c r="D556" s="115" t="s">
        <v>231</v>
      </c>
      <c r="E556" s="115" t="s">
        <v>77</v>
      </c>
      <c r="F556" s="238">
        <v>31778</v>
      </c>
      <c r="G556" s="115" t="s">
        <v>18</v>
      </c>
      <c r="H556" s="115" t="s">
        <v>16</v>
      </c>
      <c r="I556" t="s">
        <v>199</v>
      </c>
      <c r="J556" s="115" t="s">
        <v>908</v>
      </c>
      <c r="L556" s="115" t="s">
        <v>18</v>
      </c>
      <c r="R556" s="115">
        <v>9424</v>
      </c>
      <c r="S556" s="115">
        <v>45722</v>
      </c>
      <c r="T556" s="115">
        <v>70000</v>
      </c>
      <c r="V556">
        <v>0</v>
      </c>
      <c r="AI556" s="115">
        <v>332894</v>
      </c>
    </row>
    <row r="557" spans="1:35" x14ac:dyDescent="0.25">
      <c r="A557" s="115">
        <v>332907</v>
      </c>
      <c r="B557" s="115" t="s">
        <v>2190</v>
      </c>
      <c r="C557" s="115" t="s">
        <v>222</v>
      </c>
      <c r="D557" s="115" t="s">
        <v>300</v>
      </c>
      <c r="E557" s="115" t="s">
        <v>77</v>
      </c>
      <c r="F557" s="238">
        <v>34578</v>
      </c>
      <c r="G557" s="115" t="s">
        <v>381</v>
      </c>
      <c r="H557" s="115" t="s">
        <v>16</v>
      </c>
      <c r="I557" t="s">
        <v>199</v>
      </c>
      <c r="J557" s="115" t="s">
        <v>924</v>
      </c>
      <c r="L557" s="115" t="s">
        <v>30</v>
      </c>
      <c r="S557" s="115"/>
      <c r="V557">
        <v>0</v>
      </c>
      <c r="AI557" s="115">
        <v>332907</v>
      </c>
    </row>
    <row r="558" spans="1:35" x14ac:dyDescent="0.25">
      <c r="A558" s="115">
        <v>332924</v>
      </c>
      <c r="B558" s="115" t="s">
        <v>2350</v>
      </c>
      <c r="C558" s="115" t="s">
        <v>334</v>
      </c>
      <c r="D558" s="115" t="s">
        <v>395</v>
      </c>
      <c r="E558" s="115" t="s">
        <v>76</v>
      </c>
      <c r="F558" s="238">
        <v>35989</v>
      </c>
      <c r="G558" s="115" t="s">
        <v>467</v>
      </c>
      <c r="H558" s="115" t="s">
        <v>16</v>
      </c>
      <c r="I558" t="s">
        <v>199</v>
      </c>
      <c r="J558" s="115" t="s">
        <v>908</v>
      </c>
      <c r="L558" s="115" t="s">
        <v>18</v>
      </c>
      <c r="S558" s="115"/>
      <c r="V558">
        <v>0</v>
      </c>
      <c r="AI558" s="115">
        <v>332924</v>
      </c>
    </row>
    <row r="559" spans="1:35" x14ac:dyDescent="0.25">
      <c r="A559" s="115">
        <v>332953</v>
      </c>
      <c r="B559" s="115" t="s">
        <v>1581</v>
      </c>
      <c r="C559" s="115" t="s">
        <v>211</v>
      </c>
      <c r="D559" s="115" t="s">
        <v>256</v>
      </c>
      <c r="E559" s="115" t="s">
        <v>77</v>
      </c>
      <c r="F559" s="238">
        <v>35254</v>
      </c>
      <c r="G559" s="115" t="s">
        <v>656</v>
      </c>
      <c r="H559" s="115" t="s">
        <v>16</v>
      </c>
      <c r="I559" t="s">
        <v>199</v>
      </c>
      <c r="J559" s="115" t="s">
        <v>15</v>
      </c>
      <c r="L559" s="115" t="s">
        <v>30</v>
      </c>
      <c r="S559" s="115"/>
      <c r="V559">
        <v>0</v>
      </c>
      <c r="AI559" s="115">
        <v>332953</v>
      </c>
    </row>
    <row r="560" spans="1:35" x14ac:dyDescent="0.25">
      <c r="A560" s="115">
        <v>332984</v>
      </c>
      <c r="B560" s="115" t="s">
        <v>1522</v>
      </c>
      <c r="C560" s="115" t="s">
        <v>240</v>
      </c>
      <c r="D560" s="115" t="s">
        <v>771</v>
      </c>
      <c r="E560" s="115" t="s">
        <v>77</v>
      </c>
      <c r="F560" s="238">
        <v>36409</v>
      </c>
      <c r="G560" s="115" t="s">
        <v>18</v>
      </c>
      <c r="H560" s="115" t="s">
        <v>16</v>
      </c>
      <c r="I560" t="s">
        <v>199</v>
      </c>
      <c r="J560" s="115" t="s">
        <v>15</v>
      </c>
      <c r="L560" s="115" t="s">
        <v>18</v>
      </c>
      <c r="S560" s="115"/>
      <c r="V560">
        <v>0</v>
      </c>
      <c r="AI560" s="115">
        <v>332984</v>
      </c>
    </row>
    <row r="561" spans="1:35" x14ac:dyDescent="0.25">
      <c r="A561" s="115">
        <v>333000</v>
      </c>
      <c r="B561" s="115" t="s">
        <v>1603</v>
      </c>
      <c r="C561" s="115" t="s">
        <v>541</v>
      </c>
      <c r="D561" s="115" t="s">
        <v>256</v>
      </c>
      <c r="E561" s="115" t="s">
        <v>77</v>
      </c>
      <c r="F561" s="238">
        <v>32096</v>
      </c>
      <c r="G561" s="115" t="s">
        <v>665</v>
      </c>
      <c r="H561" s="115" t="s">
        <v>16</v>
      </c>
      <c r="I561" t="s">
        <v>199</v>
      </c>
      <c r="J561" s="115" t="s">
        <v>908</v>
      </c>
      <c r="L561" s="115" t="s">
        <v>27</v>
      </c>
      <c r="S561" s="115"/>
      <c r="V561">
        <v>0</v>
      </c>
      <c r="AI561" s="115">
        <v>333000</v>
      </c>
    </row>
    <row r="562" spans="1:35" x14ac:dyDescent="0.25">
      <c r="A562" s="115">
        <v>333067</v>
      </c>
      <c r="B562" s="115" t="s">
        <v>1700</v>
      </c>
      <c r="C562" s="115" t="s">
        <v>826</v>
      </c>
      <c r="D562" s="115" t="s">
        <v>1145</v>
      </c>
      <c r="E562" s="115" t="s">
        <v>77</v>
      </c>
      <c r="F562" s="238">
        <v>33722</v>
      </c>
      <c r="G562" s="115" t="s">
        <v>443</v>
      </c>
      <c r="H562" s="115" t="s">
        <v>16</v>
      </c>
      <c r="I562" t="s">
        <v>199</v>
      </c>
      <c r="J562" s="115" t="s">
        <v>15</v>
      </c>
      <c r="L562" s="115" t="s">
        <v>18</v>
      </c>
      <c r="S562" s="115"/>
      <c r="V562">
        <v>0</v>
      </c>
      <c r="AI562" s="115">
        <v>333067</v>
      </c>
    </row>
    <row r="563" spans="1:35" x14ac:dyDescent="0.25">
      <c r="A563" s="115">
        <v>333069</v>
      </c>
      <c r="B563" s="115" t="s">
        <v>2191</v>
      </c>
      <c r="C563" s="115" t="s">
        <v>211</v>
      </c>
      <c r="D563" s="115" t="s">
        <v>406</v>
      </c>
      <c r="E563" s="115" t="s">
        <v>77</v>
      </c>
      <c r="F563" s="238">
        <v>34339</v>
      </c>
      <c r="G563" s="115" t="s">
        <v>18</v>
      </c>
      <c r="H563" s="115" t="s">
        <v>16</v>
      </c>
      <c r="I563" t="s">
        <v>199</v>
      </c>
      <c r="J563" s="115" t="s">
        <v>908</v>
      </c>
      <c r="L563" s="115" t="s">
        <v>18</v>
      </c>
      <c r="S563" s="115"/>
      <c r="V563">
        <v>0</v>
      </c>
      <c r="AI563" s="115">
        <v>333069</v>
      </c>
    </row>
    <row r="564" spans="1:35" x14ac:dyDescent="0.25">
      <c r="A564" s="115">
        <v>333074</v>
      </c>
      <c r="B564" s="115" t="s">
        <v>2351</v>
      </c>
      <c r="C564" s="115" t="s">
        <v>441</v>
      </c>
      <c r="D564" s="115" t="s">
        <v>232</v>
      </c>
      <c r="E564" s="115" t="s">
        <v>77</v>
      </c>
      <c r="F564" s="238">
        <v>35655</v>
      </c>
      <c r="G564" s="115" t="s">
        <v>18</v>
      </c>
      <c r="H564" s="115" t="s">
        <v>16</v>
      </c>
      <c r="I564" t="s">
        <v>199</v>
      </c>
      <c r="J564" s="115" t="s">
        <v>908</v>
      </c>
      <c r="L564" s="115" t="s">
        <v>30</v>
      </c>
      <c r="S564" s="115"/>
      <c r="V564">
        <v>0</v>
      </c>
      <c r="AI564" s="115">
        <v>333074</v>
      </c>
    </row>
    <row r="565" spans="1:35" x14ac:dyDescent="0.25">
      <c r="A565" s="115">
        <v>333080</v>
      </c>
      <c r="B565" s="115" t="s">
        <v>2352</v>
      </c>
      <c r="C565" s="115" t="s">
        <v>523</v>
      </c>
      <c r="D565" s="115" t="s">
        <v>355</v>
      </c>
      <c r="E565" s="115" t="s">
        <v>77</v>
      </c>
      <c r="F565" s="238">
        <v>31092</v>
      </c>
      <c r="G565" s="115" t="s">
        <v>18</v>
      </c>
      <c r="H565" s="115" t="s">
        <v>16</v>
      </c>
      <c r="I565" t="s">
        <v>199</v>
      </c>
      <c r="J565" s="115" t="s">
        <v>908</v>
      </c>
      <c r="L565" s="115" t="s">
        <v>18</v>
      </c>
      <c r="S565" s="115"/>
      <c r="V565">
        <v>0</v>
      </c>
      <c r="AI565" s="115">
        <v>333080</v>
      </c>
    </row>
    <row r="566" spans="1:35" x14ac:dyDescent="0.25">
      <c r="A566" s="115">
        <v>333091</v>
      </c>
      <c r="B566" s="115" t="s">
        <v>1937</v>
      </c>
      <c r="C566" s="115" t="s">
        <v>250</v>
      </c>
      <c r="D566" s="115" t="s">
        <v>1938</v>
      </c>
      <c r="E566" s="115" t="s">
        <v>77</v>
      </c>
      <c r="F566" s="238">
        <v>33986</v>
      </c>
      <c r="G566" s="115" t="s">
        <v>18</v>
      </c>
      <c r="H566" s="115" t="s">
        <v>16</v>
      </c>
      <c r="I566" t="s">
        <v>199</v>
      </c>
      <c r="J566" s="115" t="s">
        <v>908</v>
      </c>
      <c r="L566" s="115" t="s">
        <v>18</v>
      </c>
      <c r="S566" s="115"/>
      <c r="V566">
        <v>0</v>
      </c>
      <c r="AI566" s="115">
        <v>333091</v>
      </c>
    </row>
    <row r="567" spans="1:35" x14ac:dyDescent="0.25">
      <c r="A567" s="115">
        <v>333094</v>
      </c>
      <c r="B567" s="115" t="s">
        <v>1897</v>
      </c>
      <c r="C567" s="115" t="s">
        <v>1898</v>
      </c>
      <c r="D567" s="115" t="s">
        <v>321</v>
      </c>
      <c r="E567" s="115" t="s">
        <v>77</v>
      </c>
      <c r="F567" s="238">
        <v>35431</v>
      </c>
      <c r="G567" s="115" t="s">
        <v>1415</v>
      </c>
      <c r="H567" s="115" t="s">
        <v>16</v>
      </c>
      <c r="I567" t="s">
        <v>199</v>
      </c>
      <c r="J567" s="115" t="s">
        <v>15</v>
      </c>
      <c r="L567" s="115" t="s">
        <v>30</v>
      </c>
      <c r="S567" s="115"/>
      <c r="V567">
        <v>0</v>
      </c>
      <c r="AI567" s="115">
        <v>333094</v>
      </c>
    </row>
    <row r="568" spans="1:35" x14ac:dyDescent="0.25">
      <c r="A568" s="115">
        <v>333096</v>
      </c>
      <c r="B568" s="115" t="s">
        <v>2353</v>
      </c>
      <c r="C568" s="115" t="s">
        <v>333</v>
      </c>
      <c r="D568" s="115" t="s">
        <v>435</v>
      </c>
      <c r="E568" s="115" t="s">
        <v>77</v>
      </c>
      <c r="F568" s="238">
        <v>36393</v>
      </c>
      <c r="G568" s="115" t="s">
        <v>18</v>
      </c>
      <c r="H568" s="115" t="s">
        <v>16</v>
      </c>
      <c r="I568" t="s">
        <v>199</v>
      </c>
      <c r="J568" s="115" t="s">
        <v>15</v>
      </c>
      <c r="L568" s="115" t="s">
        <v>18</v>
      </c>
      <c r="S568" s="115"/>
      <c r="V568">
        <v>0</v>
      </c>
      <c r="AI568" s="115">
        <v>333096</v>
      </c>
    </row>
    <row r="569" spans="1:35" x14ac:dyDescent="0.25">
      <c r="A569" s="115">
        <v>333110</v>
      </c>
      <c r="B569" s="115" t="s">
        <v>2193</v>
      </c>
      <c r="C569" s="115" t="s">
        <v>539</v>
      </c>
      <c r="D569" s="115" t="s">
        <v>2194</v>
      </c>
      <c r="E569" s="115" t="s">
        <v>77</v>
      </c>
      <c r="F569" s="238">
        <v>34702</v>
      </c>
      <c r="G569" s="115" t="s">
        <v>696</v>
      </c>
      <c r="H569" s="115" t="s">
        <v>16</v>
      </c>
      <c r="I569" t="s">
        <v>199</v>
      </c>
      <c r="J569" s="115" t="s">
        <v>908</v>
      </c>
      <c r="L569" s="115" t="s">
        <v>70</v>
      </c>
      <c r="S569" s="115"/>
      <c r="V569">
        <v>0</v>
      </c>
      <c r="AI569" s="115">
        <v>333110</v>
      </c>
    </row>
    <row r="570" spans="1:35" x14ac:dyDescent="0.25">
      <c r="A570" s="115">
        <v>333112</v>
      </c>
      <c r="B570" s="115" t="s">
        <v>2354</v>
      </c>
      <c r="C570" s="115" t="s">
        <v>334</v>
      </c>
      <c r="D570" s="115" t="s">
        <v>594</v>
      </c>
      <c r="E570" s="115" t="s">
        <v>77</v>
      </c>
      <c r="F570" s="238">
        <v>34350</v>
      </c>
      <c r="G570" s="115" t="s">
        <v>18</v>
      </c>
      <c r="H570" s="115" t="s">
        <v>16</v>
      </c>
      <c r="I570" t="s">
        <v>199</v>
      </c>
      <c r="J570" s="115" t="s">
        <v>15</v>
      </c>
      <c r="L570" s="115" t="s">
        <v>18</v>
      </c>
      <c r="S570" s="115"/>
      <c r="V570">
        <v>0</v>
      </c>
      <c r="AI570" s="115">
        <v>333112</v>
      </c>
    </row>
    <row r="571" spans="1:35" x14ac:dyDescent="0.25">
      <c r="A571" s="115">
        <v>333119</v>
      </c>
      <c r="B571" s="115" t="s">
        <v>2195</v>
      </c>
      <c r="C571" s="115" t="s">
        <v>317</v>
      </c>
      <c r="D571" s="115" t="s">
        <v>219</v>
      </c>
      <c r="E571" s="115" t="s">
        <v>77</v>
      </c>
      <c r="F571" s="238">
        <v>36326</v>
      </c>
      <c r="G571" s="115" t="s">
        <v>18</v>
      </c>
      <c r="H571" s="115" t="s">
        <v>16</v>
      </c>
      <c r="I571" t="s">
        <v>199</v>
      </c>
      <c r="J571" s="115" t="s">
        <v>15</v>
      </c>
      <c r="L571" s="115" t="s">
        <v>18</v>
      </c>
      <c r="S571" s="115"/>
      <c r="V571">
        <v>0</v>
      </c>
      <c r="AI571" s="115">
        <v>333119</v>
      </c>
    </row>
    <row r="572" spans="1:35" x14ac:dyDescent="0.25">
      <c r="A572" s="115">
        <v>333133</v>
      </c>
      <c r="B572" s="115" t="s">
        <v>2356</v>
      </c>
      <c r="C572" s="115" t="s">
        <v>245</v>
      </c>
      <c r="D572" s="115" t="s">
        <v>223</v>
      </c>
      <c r="E572" s="115" t="s">
        <v>77</v>
      </c>
      <c r="F572" s="238">
        <v>30065</v>
      </c>
      <c r="G572" s="115" t="s">
        <v>18</v>
      </c>
      <c r="H572" s="115" t="s">
        <v>19</v>
      </c>
      <c r="I572" t="s">
        <v>199</v>
      </c>
      <c r="J572" s="115" t="s">
        <v>908</v>
      </c>
      <c r="L572" s="115" t="s">
        <v>67</v>
      </c>
      <c r="S572" s="115"/>
      <c r="V572">
        <v>0</v>
      </c>
      <c r="AI572" s="115">
        <v>333133</v>
      </c>
    </row>
    <row r="573" spans="1:35" x14ac:dyDescent="0.25">
      <c r="A573" s="115">
        <v>333144</v>
      </c>
      <c r="B573" s="115" t="s">
        <v>1637</v>
      </c>
      <c r="C573" s="115" t="s">
        <v>595</v>
      </c>
      <c r="D573" s="115" t="s">
        <v>256</v>
      </c>
      <c r="E573" s="115" t="s">
        <v>76</v>
      </c>
      <c r="F573" s="238">
        <v>35217</v>
      </c>
      <c r="G573" s="115" t="s">
        <v>210</v>
      </c>
      <c r="H573" s="115" t="s">
        <v>16</v>
      </c>
      <c r="I573" t="s">
        <v>199</v>
      </c>
      <c r="J573" s="115" t="s">
        <v>908</v>
      </c>
      <c r="L573" s="115" t="s">
        <v>18</v>
      </c>
      <c r="S573" s="115"/>
      <c r="V573">
        <v>0</v>
      </c>
      <c r="AI573" s="115">
        <v>333144</v>
      </c>
    </row>
    <row r="574" spans="1:35" x14ac:dyDescent="0.25">
      <c r="A574" s="115">
        <v>333172</v>
      </c>
      <c r="B574" s="115" t="s">
        <v>1095</v>
      </c>
      <c r="C574" s="115" t="s">
        <v>735</v>
      </c>
      <c r="D574" s="115" t="s">
        <v>229</v>
      </c>
      <c r="E574" s="115" t="s">
        <v>77</v>
      </c>
      <c r="F574" s="238">
        <v>34192</v>
      </c>
      <c r="G574" s="115" t="s">
        <v>18</v>
      </c>
      <c r="H574" s="115" t="s">
        <v>16</v>
      </c>
      <c r="I574" t="s">
        <v>199</v>
      </c>
      <c r="J574" s="115" t="s">
        <v>908</v>
      </c>
      <c r="L574" s="115" t="s">
        <v>30</v>
      </c>
      <c r="S574" s="115"/>
      <c r="V574" t="s">
        <v>2468</v>
      </c>
      <c r="AI574" s="115">
        <v>333172</v>
      </c>
    </row>
    <row r="575" spans="1:35" x14ac:dyDescent="0.25">
      <c r="A575" s="115">
        <v>333196</v>
      </c>
      <c r="B575" s="115" t="s">
        <v>1836</v>
      </c>
      <c r="C575" s="115" t="s">
        <v>226</v>
      </c>
      <c r="D575" s="115" t="s">
        <v>264</v>
      </c>
      <c r="E575" s="115" t="s">
        <v>77</v>
      </c>
      <c r="F575" s="238">
        <v>32905</v>
      </c>
      <c r="G575" s="115" t="s">
        <v>1022</v>
      </c>
      <c r="H575" s="115" t="s">
        <v>16</v>
      </c>
      <c r="I575" t="s">
        <v>199</v>
      </c>
      <c r="J575" s="115" t="s">
        <v>908</v>
      </c>
      <c r="L575" s="115" t="s">
        <v>18</v>
      </c>
      <c r="S575" s="115"/>
      <c r="V575">
        <v>0</v>
      </c>
      <c r="AI575" s="115">
        <v>333196</v>
      </c>
    </row>
    <row r="576" spans="1:35" x14ac:dyDescent="0.25">
      <c r="A576" s="115">
        <v>333217</v>
      </c>
      <c r="B576" s="115" t="s">
        <v>1051</v>
      </c>
      <c r="C576" s="115" t="s">
        <v>218</v>
      </c>
      <c r="D576" s="115" t="s">
        <v>231</v>
      </c>
      <c r="E576" s="115" t="s">
        <v>77</v>
      </c>
      <c r="F576" s="238">
        <v>33108</v>
      </c>
      <c r="G576" s="115" t="s">
        <v>18</v>
      </c>
      <c r="H576" s="115" t="s">
        <v>16</v>
      </c>
      <c r="I576" t="s">
        <v>199</v>
      </c>
      <c r="J576" s="115" t="s">
        <v>908</v>
      </c>
      <c r="L576" s="115" t="s">
        <v>18</v>
      </c>
      <c r="S576" s="115"/>
      <c r="V576" t="s">
        <v>2467</v>
      </c>
      <c r="AI576" s="115">
        <v>333217</v>
      </c>
    </row>
    <row r="577" spans="1:35" x14ac:dyDescent="0.25">
      <c r="A577" s="115">
        <v>333238</v>
      </c>
      <c r="B577" s="115" t="s">
        <v>2197</v>
      </c>
      <c r="C577" s="115" t="s">
        <v>541</v>
      </c>
      <c r="D577" s="115" t="s">
        <v>254</v>
      </c>
      <c r="E577" s="115" t="s">
        <v>77</v>
      </c>
      <c r="F577" s="238">
        <v>35441</v>
      </c>
      <c r="G577" s="115" t="s">
        <v>2120</v>
      </c>
      <c r="H577" s="115" t="s">
        <v>16</v>
      </c>
      <c r="I577" t="s">
        <v>199</v>
      </c>
      <c r="J577" s="115" t="s">
        <v>908</v>
      </c>
      <c r="L577" s="115" t="s">
        <v>30</v>
      </c>
      <c r="S577" s="115"/>
      <c r="V577">
        <v>0</v>
      </c>
      <c r="AI577" s="115">
        <v>333238</v>
      </c>
    </row>
    <row r="578" spans="1:35" x14ac:dyDescent="0.25">
      <c r="A578" s="115">
        <v>333239</v>
      </c>
      <c r="B578" s="115" t="s">
        <v>1899</v>
      </c>
      <c r="C578" s="115" t="s">
        <v>208</v>
      </c>
      <c r="D578" s="115" t="s">
        <v>256</v>
      </c>
      <c r="E578" s="115" t="s">
        <v>77</v>
      </c>
      <c r="F578" s="238">
        <v>34696</v>
      </c>
      <c r="G578" s="115" t="s">
        <v>210</v>
      </c>
      <c r="H578" s="115" t="s">
        <v>16</v>
      </c>
      <c r="I578" t="s">
        <v>199</v>
      </c>
      <c r="J578" s="115" t="s">
        <v>908</v>
      </c>
      <c r="L578" s="115" t="s">
        <v>18</v>
      </c>
      <c r="S578" s="115"/>
      <c r="V578">
        <v>0</v>
      </c>
      <c r="AI578" s="115">
        <v>333239</v>
      </c>
    </row>
    <row r="579" spans="1:35" x14ac:dyDescent="0.25">
      <c r="A579" s="115">
        <v>333240</v>
      </c>
      <c r="B579" s="115" t="s">
        <v>2198</v>
      </c>
      <c r="C579" s="115" t="s">
        <v>349</v>
      </c>
      <c r="D579" s="115" t="s">
        <v>514</v>
      </c>
      <c r="E579" s="115" t="s">
        <v>77</v>
      </c>
      <c r="F579" s="238">
        <v>30244</v>
      </c>
      <c r="G579" s="115" t="s">
        <v>18</v>
      </c>
      <c r="H579" s="115" t="s">
        <v>16</v>
      </c>
      <c r="I579" t="s">
        <v>199</v>
      </c>
      <c r="J579" s="115" t="s">
        <v>908</v>
      </c>
      <c r="L579" s="115" t="s">
        <v>18</v>
      </c>
      <c r="S579" s="115"/>
      <c r="V579">
        <v>0</v>
      </c>
      <c r="AI579" s="115">
        <v>333240</v>
      </c>
    </row>
    <row r="580" spans="1:35" x14ac:dyDescent="0.25">
      <c r="A580" s="115">
        <v>333258</v>
      </c>
      <c r="B580" s="115" t="s">
        <v>2357</v>
      </c>
      <c r="C580" s="115" t="s">
        <v>240</v>
      </c>
      <c r="D580" s="115" t="s">
        <v>345</v>
      </c>
      <c r="E580" s="115" t="s">
        <v>77</v>
      </c>
      <c r="F580" s="238">
        <v>31477</v>
      </c>
      <c r="G580" s="115" t="s">
        <v>210</v>
      </c>
      <c r="H580" s="115" t="s">
        <v>16</v>
      </c>
      <c r="I580" t="s">
        <v>199</v>
      </c>
      <c r="J580" s="115" t="s">
        <v>908</v>
      </c>
      <c r="L580" s="115" t="s">
        <v>30</v>
      </c>
      <c r="S580" s="115"/>
      <c r="V580">
        <v>0</v>
      </c>
      <c r="AI580" s="115">
        <v>333258</v>
      </c>
    </row>
    <row r="581" spans="1:35" x14ac:dyDescent="0.25">
      <c r="A581" s="115">
        <v>333262</v>
      </c>
      <c r="B581" s="115" t="s">
        <v>2358</v>
      </c>
      <c r="C581" s="115" t="s">
        <v>2359</v>
      </c>
      <c r="D581" s="115" t="s">
        <v>677</v>
      </c>
      <c r="E581" s="115" t="s">
        <v>76</v>
      </c>
      <c r="F581" s="238">
        <v>35065</v>
      </c>
      <c r="G581" s="115" t="s">
        <v>2360</v>
      </c>
      <c r="H581" s="115" t="s">
        <v>16</v>
      </c>
      <c r="I581" t="s">
        <v>199</v>
      </c>
      <c r="J581" s="115" t="s">
        <v>908</v>
      </c>
      <c r="L581" s="115" t="s">
        <v>73</v>
      </c>
      <c r="S581" s="115"/>
      <c r="V581">
        <v>0</v>
      </c>
      <c r="AI581" s="115">
        <v>333262</v>
      </c>
    </row>
    <row r="582" spans="1:35" x14ac:dyDescent="0.25">
      <c r="A582" s="115">
        <v>333264</v>
      </c>
      <c r="B582" s="115" t="s">
        <v>1405</v>
      </c>
      <c r="C582" s="115" t="s">
        <v>304</v>
      </c>
      <c r="D582" s="115" t="s">
        <v>465</v>
      </c>
      <c r="E582" s="115" t="s">
        <v>76</v>
      </c>
      <c r="F582" s="238">
        <v>32723</v>
      </c>
      <c r="G582" s="115" t="s">
        <v>600</v>
      </c>
      <c r="H582" s="115" t="s">
        <v>16</v>
      </c>
      <c r="I582" t="s">
        <v>199</v>
      </c>
      <c r="J582" s="115" t="s">
        <v>15</v>
      </c>
      <c r="L582" s="115" t="s">
        <v>40</v>
      </c>
      <c r="S582" s="115"/>
      <c r="V582">
        <v>0</v>
      </c>
      <c r="AI582" s="115">
        <v>333264</v>
      </c>
    </row>
    <row r="583" spans="1:35" x14ac:dyDescent="0.25">
      <c r="A583" s="115">
        <v>333269</v>
      </c>
      <c r="B583" s="115" t="s">
        <v>2478</v>
      </c>
      <c r="C583" s="115" t="s">
        <v>794</v>
      </c>
      <c r="D583" s="115" t="s">
        <v>977</v>
      </c>
      <c r="F583" s="238"/>
      <c r="I583" t="s">
        <v>199</v>
      </c>
      <c r="S583" s="115"/>
      <c r="V583" t="s">
        <v>2518</v>
      </c>
      <c r="AI583" s="115">
        <v>333269</v>
      </c>
    </row>
    <row r="584" spans="1:35" x14ac:dyDescent="0.25">
      <c r="A584" s="115">
        <v>333275</v>
      </c>
      <c r="B584" s="115" t="s">
        <v>1464</v>
      </c>
      <c r="C584" s="115" t="s">
        <v>226</v>
      </c>
      <c r="D584" s="115" t="s">
        <v>465</v>
      </c>
      <c r="E584" s="115" t="s">
        <v>77</v>
      </c>
      <c r="F584" s="238">
        <v>30439</v>
      </c>
      <c r="G584" s="115" t="s">
        <v>1378</v>
      </c>
      <c r="H584" s="115" t="s">
        <v>16</v>
      </c>
      <c r="I584" t="s">
        <v>199</v>
      </c>
      <c r="J584" s="115" t="s">
        <v>908</v>
      </c>
      <c r="L584" s="115" t="s">
        <v>18</v>
      </c>
      <c r="S584" s="115"/>
      <c r="V584">
        <v>0</v>
      </c>
      <c r="AI584" s="115">
        <v>333275</v>
      </c>
    </row>
    <row r="585" spans="1:35" x14ac:dyDescent="0.25">
      <c r="A585" s="115">
        <v>333281</v>
      </c>
      <c r="B585" s="115" t="s">
        <v>2199</v>
      </c>
      <c r="C585" s="115" t="s">
        <v>363</v>
      </c>
      <c r="D585" s="115" t="s">
        <v>1158</v>
      </c>
      <c r="E585" s="115" t="s">
        <v>77</v>
      </c>
      <c r="F585" s="238">
        <v>35095</v>
      </c>
      <c r="G585" s="115" t="s">
        <v>18</v>
      </c>
      <c r="H585" s="115" t="s">
        <v>16</v>
      </c>
      <c r="I585" t="s">
        <v>199</v>
      </c>
      <c r="J585" s="115" t="s">
        <v>908</v>
      </c>
      <c r="L585" s="115" t="s">
        <v>58</v>
      </c>
      <c r="S585" s="115"/>
      <c r="V585">
        <v>0</v>
      </c>
      <c r="AI585" s="115">
        <v>333281</v>
      </c>
    </row>
    <row r="586" spans="1:35" x14ac:dyDescent="0.25">
      <c r="A586" s="115">
        <v>333285</v>
      </c>
      <c r="B586" s="115" t="s">
        <v>1601</v>
      </c>
      <c r="C586" s="115" t="s">
        <v>349</v>
      </c>
      <c r="D586" s="115" t="s">
        <v>292</v>
      </c>
      <c r="E586" s="115" t="s">
        <v>77</v>
      </c>
      <c r="F586" s="238">
        <v>33248</v>
      </c>
      <c r="G586" s="115" t="s">
        <v>18</v>
      </c>
      <c r="H586" s="115" t="s">
        <v>16</v>
      </c>
      <c r="I586" t="s">
        <v>199</v>
      </c>
      <c r="J586" s="115" t="s">
        <v>908</v>
      </c>
      <c r="L586" s="115" t="s">
        <v>18</v>
      </c>
      <c r="S586" s="115"/>
      <c r="V586">
        <v>0</v>
      </c>
      <c r="AI586" s="115">
        <v>333285</v>
      </c>
    </row>
    <row r="587" spans="1:35" x14ac:dyDescent="0.25">
      <c r="A587" s="115">
        <v>333289</v>
      </c>
      <c r="B587" s="115" t="s">
        <v>1780</v>
      </c>
      <c r="C587" s="115" t="s">
        <v>541</v>
      </c>
      <c r="D587" s="115" t="s">
        <v>232</v>
      </c>
      <c r="E587" s="115" t="s">
        <v>77</v>
      </c>
      <c r="F587" s="238">
        <v>35618</v>
      </c>
      <c r="G587" s="115" t="s">
        <v>239</v>
      </c>
      <c r="H587" s="115" t="s">
        <v>16</v>
      </c>
      <c r="I587" t="s">
        <v>199</v>
      </c>
      <c r="J587" s="115" t="s">
        <v>908</v>
      </c>
      <c r="L587" s="115" t="s">
        <v>18</v>
      </c>
      <c r="S587" s="115"/>
      <c r="V587">
        <v>0</v>
      </c>
      <c r="AI587" s="115">
        <v>333289</v>
      </c>
    </row>
    <row r="588" spans="1:35" x14ac:dyDescent="0.25">
      <c r="A588" s="115">
        <v>333290</v>
      </c>
      <c r="B588" s="115" t="s">
        <v>1844</v>
      </c>
      <c r="C588" s="115" t="s">
        <v>488</v>
      </c>
      <c r="D588" s="115" t="s">
        <v>649</v>
      </c>
      <c r="E588" s="115" t="s">
        <v>77</v>
      </c>
      <c r="F588" s="238">
        <v>35074</v>
      </c>
      <c r="G588" s="115" t="s">
        <v>381</v>
      </c>
      <c r="H588" s="115" t="s">
        <v>16</v>
      </c>
      <c r="I588" t="s">
        <v>199</v>
      </c>
      <c r="J588" s="115" t="s">
        <v>908</v>
      </c>
      <c r="L588" s="115" t="s">
        <v>18</v>
      </c>
      <c r="S588" s="115"/>
      <c r="V588">
        <v>0</v>
      </c>
      <c r="AI588" s="115">
        <v>333290</v>
      </c>
    </row>
    <row r="589" spans="1:35" x14ac:dyDescent="0.25">
      <c r="A589" s="115">
        <v>333294</v>
      </c>
      <c r="B589" s="115" t="s">
        <v>1939</v>
      </c>
      <c r="C589" s="115" t="s">
        <v>780</v>
      </c>
      <c r="D589" s="115" t="s">
        <v>1940</v>
      </c>
      <c r="E589" s="115" t="s">
        <v>77</v>
      </c>
      <c r="F589" s="238">
        <v>35977</v>
      </c>
      <c r="G589" s="115" t="s">
        <v>390</v>
      </c>
      <c r="H589" s="115" t="s">
        <v>16</v>
      </c>
      <c r="I589" t="s">
        <v>199</v>
      </c>
      <c r="J589" s="115" t="s">
        <v>908</v>
      </c>
      <c r="L589" s="115" t="s">
        <v>30</v>
      </c>
      <c r="S589" s="115"/>
      <c r="V589">
        <v>0</v>
      </c>
      <c r="AI589" s="115">
        <v>333294</v>
      </c>
    </row>
    <row r="590" spans="1:35" x14ac:dyDescent="0.25">
      <c r="A590" s="115">
        <v>333301</v>
      </c>
      <c r="B590" s="115" t="s">
        <v>1941</v>
      </c>
      <c r="C590" s="115" t="s">
        <v>619</v>
      </c>
      <c r="D590" s="115" t="s">
        <v>216</v>
      </c>
      <c r="E590" s="115" t="s">
        <v>77</v>
      </c>
      <c r="F590" s="238">
        <v>36011</v>
      </c>
      <c r="G590" s="115" t="s">
        <v>18</v>
      </c>
      <c r="H590" s="115" t="s">
        <v>16</v>
      </c>
      <c r="I590" t="s">
        <v>199</v>
      </c>
      <c r="J590" s="115" t="s">
        <v>908</v>
      </c>
      <c r="L590" s="115" t="s">
        <v>18</v>
      </c>
      <c r="S590" s="115"/>
      <c r="V590">
        <v>0</v>
      </c>
      <c r="AI590" s="115">
        <v>333301</v>
      </c>
    </row>
    <row r="591" spans="1:35" x14ac:dyDescent="0.25">
      <c r="A591" s="115">
        <v>333307</v>
      </c>
      <c r="B591" s="115" t="s">
        <v>1155</v>
      </c>
      <c r="C591" s="115" t="s">
        <v>226</v>
      </c>
      <c r="D591" s="115" t="s">
        <v>388</v>
      </c>
      <c r="E591" s="115" t="s">
        <v>76</v>
      </c>
      <c r="F591" s="238">
        <v>35803</v>
      </c>
      <c r="G591" s="115" t="s">
        <v>606</v>
      </c>
      <c r="H591" s="115" t="s">
        <v>16</v>
      </c>
      <c r="I591" t="s">
        <v>199</v>
      </c>
      <c r="J591" s="115" t="s">
        <v>15</v>
      </c>
      <c r="L591" s="115" t="s">
        <v>67</v>
      </c>
      <c r="S591" s="115"/>
      <c r="V591" t="s">
        <v>2468</v>
      </c>
      <c r="AI591" s="115">
        <v>333307</v>
      </c>
    </row>
    <row r="592" spans="1:35" x14ac:dyDescent="0.25">
      <c r="A592" s="115">
        <v>333318</v>
      </c>
      <c r="B592" s="115" t="s">
        <v>2200</v>
      </c>
      <c r="C592" s="115" t="s">
        <v>779</v>
      </c>
      <c r="D592" s="115" t="s">
        <v>303</v>
      </c>
      <c r="E592" s="115" t="s">
        <v>76</v>
      </c>
      <c r="F592" s="238">
        <v>33608</v>
      </c>
      <c r="G592" s="115" t="s">
        <v>18</v>
      </c>
      <c r="H592" s="115" t="s">
        <v>16</v>
      </c>
      <c r="I592" t="s">
        <v>199</v>
      </c>
      <c r="J592" s="115" t="s">
        <v>908</v>
      </c>
      <c r="L592" s="115" t="s">
        <v>18</v>
      </c>
      <c r="S592" s="115"/>
      <c r="V592">
        <v>0</v>
      </c>
      <c r="AI592" s="115">
        <v>333318</v>
      </c>
    </row>
    <row r="593" spans="1:35" x14ac:dyDescent="0.25">
      <c r="A593" s="115">
        <v>333325</v>
      </c>
      <c r="B593" s="115" t="s">
        <v>2361</v>
      </c>
      <c r="C593" s="115" t="s">
        <v>218</v>
      </c>
      <c r="D593" s="115" t="s">
        <v>385</v>
      </c>
      <c r="E593" s="115" t="s">
        <v>76</v>
      </c>
      <c r="F593" s="238">
        <v>32699</v>
      </c>
      <c r="G593" s="115" t="s">
        <v>2093</v>
      </c>
      <c r="H593" s="115" t="s">
        <v>16</v>
      </c>
      <c r="I593" t="s">
        <v>199</v>
      </c>
      <c r="J593" s="115" t="s">
        <v>908</v>
      </c>
      <c r="L593" s="115" t="s">
        <v>27</v>
      </c>
      <c r="S593" s="115"/>
      <c r="V593">
        <v>0</v>
      </c>
      <c r="AI593" s="115">
        <v>333325</v>
      </c>
    </row>
    <row r="594" spans="1:35" x14ac:dyDescent="0.25">
      <c r="A594" s="115">
        <v>333329</v>
      </c>
      <c r="B594" s="115" t="s">
        <v>1379</v>
      </c>
      <c r="C594" s="115" t="s">
        <v>208</v>
      </c>
      <c r="D594" s="115" t="s">
        <v>268</v>
      </c>
      <c r="E594" s="115" t="s">
        <v>76</v>
      </c>
      <c r="F594" s="238">
        <v>35868</v>
      </c>
      <c r="G594" s="115" t="s">
        <v>224</v>
      </c>
      <c r="H594" s="115" t="s">
        <v>16</v>
      </c>
      <c r="I594" t="s">
        <v>199</v>
      </c>
      <c r="J594" s="115" t="s">
        <v>908</v>
      </c>
      <c r="L594" s="115" t="s">
        <v>30</v>
      </c>
      <c r="S594" s="115"/>
      <c r="V594">
        <v>0</v>
      </c>
      <c r="AI594" s="115">
        <v>333329</v>
      </c>
    </row>
    <row r="595" spans="1:35" x14ac:dyDescent="0.25">
      <c r="A595" s="115">
        <v>333332</v>
      </c>
      <c r="B595" s="115" t="s">
        <v>1629</v>
      </c>
      <c r="C595" s="115" t="s">
        <v>416</v>
      </c>
      <c r="D595" s="115" t="s">
        <v>283</v>
      </c>
      <c r="E595" s="115" t="s">
        <v>77</v>
      </c>
      <c r="F595" s="238">
        <v>34237</v>
      </c>
      <c r="G595" s="115" t="s">
        <v>18</v>
      </c>
      <c r="H595" s="115" t="s">
        <v>16</v>
      </c>
      <c r="I595" t="s">
        <v>199</v>
      </c>
      <c r="J595" s="115" t="s">
        <v>908</v>
      </c>
      <c r="L595" s="115" t="s">
        <v>73</v>
      </c>
      <c r="S595" s="115"/>
      <c r="V595">
        <v>0</v>
      </c>
      <c r="AI595" s="115">
        <v>333332</v>
      </c>
    </row>
    <row r="596" spans="1:35" x14ac:dyDescent="0.25">
      <c r="A596" s="115">
        <v>333348</v>
      </c>
      <c r="B596" s="115" t="s">
        <v>1144</v>
      </c>
      <c r="C596" s="115" t="s">
        <v>1019</v>
      </c>
      <c r="D596" s="115" t="s">
        <v>408</v>
      </c>
      <c r="E596" s="115" t="s">
        <v>76</v>
      </c>
      <c r="F596" s="238">
        <v>35639</v>
      </c>
      <c r="G596" s="115" t="s">
        <v>18</v>
      </c>
      <c r="H596" s="115" t="s">
        <v>16</v>
      </c>
      <c r="I596" t="s">
        <v>199</v>
      </c>
      <c r="J596" s="115" t="s">
        <v>908</v>
      </c>
      <c r="L596" s="115" t="s">
        <v>30</v>
      </c>
      <c r="S596" s="115"/>
      <c r="V596">
        <v>0</v>
      </c>
      <c r="AI596" s="115">
        <v>333348</v>
      </c>
    </row>
    <row r="597" spans="1:35" x14ac:dyDescent="0.25">
      <c r="A597" s="115">
        <v>333354</v>
      </c>
      <c r="B597" s="115" t="s">
        <v>2362</v>
      </c>
      <c r="C597" s="115" t="s">
        <v>253</v>
      </c>
      <c r="D597" s="115" t="s">
        <v>536</v>
      </c>
      <c r="E597" s="115" t="s">
        <v>76</v>
      </c>
      <c r="F597" s="238">
        <v>36186</v>
      </c>
      <c r="G597" s="115" t="s">
        <v>1684</v>
      </c>
      <c r="H597" s="115" t="s">
        <v>16</v>
      </c>
      <c r="I597" t="s">
        <v>199</v>
      </c>
      <c r="J597" s="115" t="s">
        <v>908</v>
      </c>
      <c r="L597" s="115" t="s">
        <v>18</v>
      </c>
      <c r="S597" s="115"/>
      <c r="V597">
        <v>0</v>
      </c>
      <c r="AI597" s="115">
        <v>333354</v>
      </c>
    </row>
    <row r="598" spans="1:35" x14ac:dyDescent="0.25">
      <c r="A598" s="115">
        <v>333375</v>
      </c>
      <c r="B598" s="115" t="s">
        <v>2363</v>
      </c>
      <c r="C598" s="115" t="s">
        <v>1436</v>
      </c>
      <c r="D598" s="115" t="s">
        <v>519</v>
      </c>
      <c r="E598" s="115" t="s">
        <v>77</v>
      </c>
      <c r="F598" s="238">
        <v>30271</v>
      </c>
      <c r="G598" s="115" t="s">
        <v>443</v>
      </c>
      <c r="H598" s="115" t="s">
        <v>16</v>
      </c>
      <c r="I598" t="s">
        <v>199</v>
      </c>
      <c r="J598" s="115" t="s">
        <v>908</v>
      </c>
      <c r="L598" s="115" t="s">
        <v>18</v>
      </c>
      <c r="S598" s="115"/>
      <c r="V598">
        <v>0</v>
      </c>
      <c r="AI598" s="115">
        <v>333375</v>
      </c>
    </row>
    <row r="599" spans="1:35" x14ac:dyDescent="0.25">
      <c r="A599" s="115">
        <v>333382</v>
      </c>
      <c r="B599" s="115" t="s">
        <v>1631</v>
      </c>
      <c r="C599" s="115" t="s">
        <v>226</v>
      </c>
      <c r="D599" s="115" t="s">
        <v>643</v>
      </c>
      <c r="E599" s="115" t="s">
        <v>77</v>
      </c>
      <c r="F599" s="238">
        <v>33868</v>
      </c>
      <c r="G599" s="115" t="s">
        <v>18</v>
      </c>
      <c r="H599" s="115" t="s">
        <v>16</v>
      </c>
      <c r="I599" t="s">
        <v>199</v>
      </c>
      <c r="J599" s="115" t="s">
        <v>908</v>
      </c>
      <c r="L599" s="115" t="s">
        <v>18</v>
      </c>
      <c r="S599" s="115"/>
      <c r="V599">
        <v>0</v>
      </c>
      <c r="AI599" s="115">
        <v>333382</v>
      </c>
    </row>
    <row r="600" spans="1:35" x14ac:dyDescent="0.25">
      <c r="A600" s="115">
        <v>333391</v>
      </c>
      <c r="B600" s="115" t="s">
        <v>2201</v>
      </c>
      <c r="C600" s="115" t="s">
        <v>609</v>
      </c>
      <c r="D600" s="115" t="s">
        <v>422</v>
      </c>
      <c r="E600" s="115" t="s">
        <v>77</v>
      </c>
      <c r="F600" s="238">
        <v>34582</v>
      </c>
      <c r="G600" s="115" t="s">
        <v>18</v>
      </c>
      <c r="H600" s="115" t="s">
        <v>16</v>
      </c>
      <c r="I600" t="s">
        <v>199</v>
      </c>
      <c r="J600" s="115" t="s">
        <v>908</v>
      </c>
      <c r="L600" s="115" t="s">
        <v>18</v>
      </c>
      <c r="S600" s="115"/>
      <c r="V600">
        <v>0</v>
      </c>
      <c r="AI600" s="115">
        <v>333391</v>
      </c>
    </row>
    <row r="601" spans="1:35" x14ac:dyDescent="0.25">
      <c r="A601" s="115">
        <v>333416</v>
      </c>
      <c r="B601" s="115" t="s">
        <v>1065</v>
      </c>
      <c r="C601" s="115" t="s">
        <v>766</v>
      </c>
      <c r="D601" s="115" t="s">
        <v>268</v>
      </c>
      <c r="E601" s="115" t="s">
        <v>77</v>
      </c>
      <c r="F601" s="238">
        <v>35231</v>
      </c>
      <c r="G601" s="115" t="s">
        <v>18</v>
      </c>
      <c r="H601" s="115" t="s">
        <v>16</v>
      </c>
      <c r="I601" t="s">
        <v>199</v>
      </c>
      <c r="J601" s="115" t="s">
        <v>908</v>
      </c>
      <c r="L601" s="115" t="s">
        <v>18</v>
      </c>
      <c r="S601" s="115"/>
      <c r="V601" t="s">
        <v>2466</v>
      </c>
      <c r="AI601" s="115">
        <v>333416</v>
      </c>
    </row>
    <row r="602" spans="1:35" x14ac:dyDescent="0.25">
      <c r="A602" s="115">
        <v>333417</v>
      </c>
      <c r="B602" s="115" t="s">
        <v>2202</v>
      </c>
      <c r="C602" s="115" t="s">
        <v>766</v>
      </c>
      <c r="D602" s="115" t="s">
        <v>594</v>
      </c>
      <c r="E602" s="115" t="s">
        <v>77</v>
      </c>
      <c r="F602" s="238">
        <v>35447</v>
      </c>
      <c r="G602" s="115" t="s">
        <v>1187</v>
      </c>
      <c r="H602" s="115" t="s">
        <v>16</v>
      </c>
      <c r="I602" t="s">
        <v>199</v>
      </c>
      <c r="J602" s="115" t="s">
        <v>908</v>
      </c>
      <c r="L602" s="115" t="s">
        <v>30</v>
      </c>
      <c r="R602" s="115">
        <v>9405</v>
      </c>
      <c r="S602" s="115">
        <v>45722</v>
      </c>
      <c r="T602" s="115">
        <v>90000</v>
      </c>
      <c r="V602">
        <v>0</v>
      </c>
      <c r="AI602" s="115">
        <v>333417</v>
      </c>
    </row>
    <row r="603" spans="1:35" x14ac:dyDescent="0.25">
      <c r="A603" s="115">
        <v>333429</v>
      </c>
      <c r="B603" s="115" t="s">
        <v>1942</v>
      </c>
      <c r="C603" s="115" t="s">
        <v>426</v>
      </c>
      <c r="D603" s="115" t="s">
        <v>636</v>
      </c>
      <c r="E603" s="115" t="s">
        <v>77</v>
      </c>
      <c r="F603" s="238">
        <v>34708</v>
      </c>
      <c r="G603" s="115" t="s">
        <v>18</v>
      </c>
      <c r="H603" s="115" t="s">
        <v>16</v>
      </c>
      <c r="I603" t="s">
        <v>199</v>
      </c>
      <c r="J603" s="115" t="s">
        <v>908</v>
      </c>
      <c r="L603" s="115" t="s">
        <v>18</v>
      </c>
      <c r="S603" s="115"/>
      <c r="V603">
        <v>0</v>
      </c>
      <c r="AI603" s="115">
        <v>333429</v>
      </c>
    </row>
    <row r="604" spans="1:35" x14ac:dyDescent="0.25">
      <c r="A604" s="115">
        <v>333432</v>
      </c>
      <c r="B604" s="115" t="s">
        <v>937</v>
      </c>
      <c r="C604" s="115" t="s">
        <v>651</v>
      </c>
      <c r="D604" s="115" t="s">
        <v>380</v>
      </c>
      <c r="E604" s="115" t="s">
        <v>77</v>
      </c>
      <c r="F604" s="238">
        <v>34912</v>
      </c>
      <c r="G604" s="115" t="s">
        <v>18</v>
      </c>
      <c r="H604" s="115" t="s">
        <v>16</v>
      </c>
      <c r="I604" t="s">
        <v>199</v>
      </c>
      <c r="J604" s="115" t="s">
        <v>15</v>
      </c>
      <c r="L604" s="115" t="s">
        <v>18</v>
      </c>
      <c r="S604" s="115"/>
      <c r="V604" t="s">
        <v>2469</v>
      </c>
      <c r="AI604" s="115">
        <v>333432</v>
      </c>
    </row>
    <row r="605" spans="1:35" x14ac:dyDescent="0.25">
      <c r="A605" s="115">
        <v>333444</v>
      </c>
      <c r="B605" s="115" t="s">
        <v>1025</v>
      </c>
      <c r="C605" s="115" t="s">
        <v>262</v>
      </c>
      <c r="D605" s="115" t="s">
        <v>465</v>
      </c>
      <c r="E605" s="115" t="s">
        <v>76</v>
      </c>
      <c r="F605" s="238">
        <v>33312</v>
      </c>
      <c r="G605" s="115" t="s">
        <v>982</v>
      </c>
      <c r="H605" s="115" t="s">
        <v>16</v>
      </c>
      <c r="I605" t="s">
        <v>199</v>
      </c>
      <c r="J605" s="115" t="s">
        <v>908</v>
      </c>
      <c r="L605" s="115" t="s">
        <v>70</v>
      </c>
      <c r="S605" s="115"/>
      <c r="V605" t="s">
        <v>2469</v>
      </c>
      <c r="AI605" s="115">
        <v>333444</v>
      </c>
    </row>
    <row r="606" spans="1:35" x14ac:dyDescent="0.25">
      <c r="A606" s="115">
        <v>333452</v>
      </c>
      <c r="B606" s="115" t="s">
        <v>2366</v>
      </c>
      <c r="C606" s="115" t="s">
        <v>429</v>
      </c>
      <c r="D606" s="115" t="s">
        <v>748</v>
      </c>
      <c r="E606" s="115" t="s">
        <v>76</v>
      </c>
      <c r="F606" s="238">
        <v>28286</v>
      </c>
      <c r="G606" s="115" t="s">
        <v>210</v>
      </c>
      <c r="H606" s="115" t="s">
        <v>16</v>
      </c>
      <c r="I606" t="s">
        <v>199</v>
      </c>
      <c r="J606" s="115" t="s">
        <v>908</v>
      </c>
      <c r="L606" s="115" t="s">
        <v>18</v>
      </c>
      <c r="S606" s="115"/>
      <c r="V606">
        <v>0</v>
      </c>
      <c r="AI606" s="115">
        <v>333452</v>
      </c>
    </row>
    <row r="607" spans="1:35" x14ac:dyDescent="0.25">
      <c r="A607" s="115">
        <v>333455</v>
      </c>
      <c r="B607" s="115" t="s">
        <v>1804</v>
      </c>
      <c r="C607" s="115" t="s">
        <v>490</v>
      </c>
      <c r="D607" s="115" t="s">
        <v>257</v>
      </c>
      <c r="E607" s="115" t="s">
        <v>77</v>
      </c>
      <c r="F607" s="238">
        <v>31984</v>
      </c>
      <c r="G607" s="115" t="s">
        <v>18</v>
      </c>
      <c r="H607" s="115" t="s">
        <v>16</v>
      </c>
      <c r="I607" t="s">
        <v>199</v>
      </c>
      <c r="J607" s="115" t="s">
        <v>908</v>
      </c>
      <c r="L607" s="115" t="s">
        <v>37</v>
      </c>
      <c r="S607" s="115"/>
      <c r="V607">
        <v>0</v>
      </c>
      <c r="AI607" s="115">
        <v>333455</v>
      </c>
    </row>
    <row r="608" spans="1:35" x14ac:dyDescent="0.25">
      <c r="A608" s="115">
        <v>333462</v>
      </c>
      <c r="B608" s="115" t="s">
        <v>1128</v>
      </c>
      <c r="C608" s="115" t="s">
        <v>524</v>
      </c>
      <c r="D608" s="115" t="s">
        <v>259</v>
      </c>
      <c r="E608" s="115" t="s">
        <v>77</v>
      </c>
      <c r="F608" s="238">
        <v>27292</v>
      </c>
      <c r="G608" s="115" t="s">
        <v>328</v>
      </c>
      <c r="H608" s="115" t="s">
        <v>16</v>
      </c>
      <c r="I608" t="s">
        <v>199</v>
      </c>
      <c r="J608" s="115" t="s">
        <v>15</v>
      </c>
      <c r="L608" s="115" t="s">
        <v>47</v>
      </c>
      <c r="S608" s="115"/>
      <c r="V608" t="s">
        <v>2469</v>
      </c>
      <c r="AI608" s="115">
        <v>333462</v>
      </c>
    </row>
    <row r="609" spans="1:36" x14ac:dyDescent="0.25">
      <c r="A609" s="115">
        <v>333499</v>
      </c>
      <c r="B609" s="115" t="s">
        <v>2367</v>
      </c>
      <c r="C609" s="115" t="s">
        <v>240</v>
      </c>
      <c r="D609" s="115" t="s">
        <v>375</v>
      </c>
      <c r="E609" s="115" t="s">
        <v>76</v>
      </c>
      <c r="F609" s="238">
        <v>33240</v>
      </c>
      <c r="G609" s="115" t="s">
        <v>2368</v>
      </c>
      <c r="H609" s="115" t="s">
        <v>16</v>
      </c>
      <c r="I609" t="s">
        <v>199</v>
      </c>
      <c r="J609" s="115" t="s">
        <v>908</v>
      </c>
      <c r="L609" s="115" t="s">
        <v>27</v>
      </c>
      <c r="S609" s="115"/>
      <c r="V609">
        <v>0</v>
      </c>
      <c r="AI609" s="115">
        <v>333499</v>
      </c>
    </row>
    <row r="610" spans="1:36" x14ac:dyDescent="0.25">
      <c r="A610" s="115">
        <v>333505</v>
      </c>
      <c r="B610" s="115" t="s">
        <v>1943</v>
      </c>
      <c r="C610" s="115" t="s">
        <v>720</v>
      </c>
      <c r="D610" s="115" t="s">
        <v>638</v>
      </c>
      <c r="E610" s="115" t="s">
        <v>77</v>
      </c>
      <c r="F610" s="238">
        <v>33881</v>
      </c>
      <c r="G610" s="115" t="s">
        <v>445</v>
      </c>
      <c r="H610" s="115" t="s">
        <v>16</v>
      </c>
      <c r="I610" t="s">
        <v>199</v>
      </c>
      <c r="J610" s="115" t="s">
        <v>908</v>
      </c>
      <c r="L610" s="115" t="s">
        <v>30</v>
      </c>
      <c r="R610" s="115">
        <v>9353</v>
      </c>
      <c r="S610" s="115">
        <v>45721</v>
      </c>
      <c r="T610" s="115">
        <v>415000</v>
      </c>
      <c r="V610">
        <v>0</v>
      </c>
      <c r="AI610" s="115">
        <v>333505</v>
      </c>
    </row>
    <row r="611" spans="1:36" x14ac:dyDescent="0.25">
      <c r="A611" s="115">
        <v>333508</v>
      </c>
      <c r="B611" s="115" t="s">
        <v>1225</v>
      </c>
      <c r="C611" s="115" t="s">
        <v>306</v>
      </c>
      <c r="D611" s="115" t="s">
        <v>1226</v>
      </c>
      <c r="E611" s="115" t="s">
        <v>77</v>
      </c>
      <c r="F611" s="238">
        <v>32909</v>
      </c>
      <c r="G611" s="115" t="s">
        <v>18</v>
      </c>
      <c r="H611" s="115" t="s">
        <v>16</v>
      </c>
      <c r="I611" t="s">
        <v>199</v>
      </c>
      <c r="J611" s="115" t="s">
        <v>924</v>
      </c>
      <c r="L611" s="115" t="s">
        <v>18</v>
      </c>
      <c r="S611" s="115"/>
      <c r="V611" t="s">
        <v>2459</v>
      </c>
      <c r="AI611" s="115">
        <v>333508</v>
      </c>
    </row>
    <row r="612" spans="1:36" x14ac:dyDescent="0.25">
      <c r="A612" s="115">
        <v>333519</v>
      </c>
      <c r="B612" s="115" t="s">
        <v>2204</v>
      </c>
      <c r="C612" s="115" t="s">
        <v>1194</v>
      </c>
      <c r="D612" s="115" t="s">
        <v>234</v>
      </c>
      <c r="E612" s="115" t="s">
        <v>77</v>
      </c>
      <c r="F612" s="238">
        <v>35896</v>
      </c>
      <c r="G612" s="115" t="s">
        <v>58</v>
      </c>
      <c r="H612" s="115" t="s">
        <v>16</v>
      </c>
      <c r="I612" t="s">
        <v>199</v>
      </c>
      <c r="J612" s="115" t="s">
        <v>908</v>
      </c>
      <c r="L612" s="115" t="s">
        <v>18</v>
      </c>
      <c r="S612" s="115"/>
      <c r="V612">
        <v>0</v>
      </c>
      <c r="AI612" s="115">
        <v>333519</v>
      </c>
    </row>
    <row r="613" spans="1:36" x14ac:dyDescent="0.25">
      <c r="A613" s="115">
        <v>333538</v>
      </c>
      <c r="B613" s="115" t="s">
        <v>2205</v>
      </c>
      <c r="C613" s="115" t="s">
        <v>674</v>
      </c>
      <c r="D613" s="115" t="s">
        <v>2206</v>
      </c>
      <c r="E613" s="115" t="s">
        <v>77</v>
      </c>
      <c r="F613" s="238">
        <v>34700</v>
      </c>
      <c r="G613" s="115" t="s">
        <v>18</v>
      </c>
      <c r="H613" s="115" t="s">
        <v>16</v>
      </c>
      <c r="I613" t="s">
        <v>199</v>
      </c>
      <c r="J613" s="115" t="s">
        <v>908</v>
      </c>
      <c r="L613" s="115" t="s">
        <v>30</v>
      </c>
      <c r="S613" s="115"/>
      <c r="V613">
        <v>0</v>
      </c>
      <c r="AI613" s="115">
        <v>333538</v>
      </c>
    </row>
    <row r="614" spans="1:36" x14ac:dyDescent="0.25">
      <c r="A614">
        <v>333577</v>
      </c>
      <c r="B614" t="s">
        <v>2577</v>
      </c>
      <c r="C614" t="s">
        <v>226</v>
      </c>
      <c r="D614" t="s">
        <v>329</v>
      </c>
      <c r="E614" t="s">
        <v>77</v>
      </c>
      <c r="F614" s="126">
        <v>34876</v>
      </c>
      <c r="G614" t="s">
        <v>2578</v>
      </c>
      <c r="H614" t="s">
        <v>16</v>
      </c>
      <c r="I614" t="s">
        <v>199</v>
      </c>
      <c r="J614" t="s">
        <v>908</v>
      </c>
      <c r="K614"/>
      <c r="L614" t="s">
        <v>73</v>
      </c>
      <c r="M614"/>
      <c r="N614"/>
      <c r="O614"/>
      <c r="P614"/>
      <c r="Q614"/>
      <c r="S614" s="115"/>
      <c r="U614"/>
      <c r="V614" t="s">
        <v>2468</v>
      </c>
      <c r="W614"/>
      <c r="X614"/>
      <c r="Y614"/>
      <c r="Z614"/>
      <c r="AA614"/>
      <c r="AB614"/>
      <c r="AC614"/>
      <c r="AD614"/>
      <c r="AE614"/>
      <c r="AF614"/>
      <c r="AG614"/>
      <c r="AI614" s="115">
        <v>333577</v>
      </c>
    </row>
    <row r="615" spans="1:36" x14ac:dyDescent="0.25">
      <c r="A615" s="115">
        <v>333592</v>
      </c>
      <c r="B615" s="115" t="s">
        <v>2369</v>
      </c>
      <c r="C615" s="115" t="s">
        <v>632</v>
      </c>
      <c r="D615" s="115" t="s">
        <v>380</v>
      </c>
      <c r="E615" s="115" t="s">
        <v>77</v>
      </c>
      <c r="F615" s="238">
        <v>33898</v>
      </c>
      <c r="G615" s="115" t="s">
        <v>239</v>
      </c>
      <c r="H615" s="115" t="s">
        <v>16</v>
      </c>
      <c r="I615" t="s">
        <v>199</v>
      </c>
      <c r="J615" s="115" t="s">
        <v>908</v>
      </c>
      <c r="L615" s="115" t="s">
        <v>30</v>
      </c>
      <c r="S615" s="115"/>
      <c r="V615">
        <v>0</v>
      </c>
      <c r="AI615" s="115">
        <v>333592</v>
      </c>
    </row>
    <row r="616" spans="1:36" x14ac:dyDescent="0.25">
      <c r="A616" s="115">
        <v>333613</v>
      </c>
      <c r="B616" s="115" t="s">
        <v>1216</v>
      </c>
      <c r="C616" s="115" t="s">
        <v>456</v>
      </c>
      <c r="D616" s="115" t="s">
        <v>353</v>
      </c>
      <c r="E616" s="115" t="s">
        <v>77</v>
      </c>
      <c r="F616" s="238">
        <v>35431</v>
      </c>
      <c r="G616" s="115" t="s">
        <v>210</v>
      </c>
      <c r="H616" s="115" t="s">
        <v>16</v>
      </c>
      <c r="I616" t="s">
        <v>199</v>
      </c>
      <c r="J616" s="115" t="s">
        <v>908</v>
      </c>
      <c r="L616" s="115" t="s">
        <v>30</v>
      </c>
      <c r="S616" s="115"/>
      <c r="V616" t="s">
        <v>2468</v>
      </c>
      <c r="AI616" s="115">
        <v>333613</v>
      </c>
    </row>
    <row r="617" spans="1:36" x14ac:dyDescent="0.25">
      <c r="A617" s="115">
        <v>333615</v>
      </c>
      <c r="B617" s="115" t="s">
        <v>1167</v>
      </c>
      <c r="C617" s="115" t="s">
        <v>634</v>
      </c>
      <c r="D617" s="115" t="s">
        <v>940</v>
      </c>
      <c r="E617" s="115" t="s">
        <v>77</v>
      </c>
      <c r="F617" s="238">
        <v>30736</v>
      </c>
      <c r="G617" s="115" t="s">
        <v>27</v>
      </c>
      <c r="H617" s="115" t="s">
        <v>19</v>
      </c>
      <c r="I617" t="s">
        <v>199</v>
      </c>
      <c r="J617" s="115" t="s">
        <v>908</v>
      </c>
      <c r="K617" s="115">
        <v>2001</v>
      </c>
      <c r="L617" s="115" t="s">
        <v>30</v>
      </c>
      <c r="S617" s="115"/>
      <c r="V617" t="s">
        <v>2519</v>
      </c>
      <c r="AI617" s="115">
        <v>333615</v>
      </c>
    </row>
    <row r="618" spans="1:36" x14ac:dyDescent="0.25">
      <c r="A618" s="115">
        <v>333650</v>
      </c>
      <c r="B618" s="115" t="s">
        <v>1147</v>
      </c>
      <c r="C618" s="115" t="s">
        <v>701</v>
      </c>
      <c r="D618" s="115" t="s">
        <v>687</v>
      </c>
      <c r="E618" s="115" t="s">
        <v>76</v>
      </c>
      <c r="F618" s="238">
        <v>36015</v>
      </c>
      <c r="G618" s="115" t="s">
        <v>210</v>
      </c>
      <c r="H618" s="115" t="s">
        <v>16</v>
      </c>
      <c r="I618" t="s">
        <v>199</v>
      </c>
      <c r="J618" s="115" t="s">
        <v>908</v>
      </c>
      <c r="L618" s="115" t="s">
        <v>73</v>
      </c>
      <c r="S618" s="115"/>
      <c r="V618" t="s">
        <v>2468</v>
      </c>
      <c r="AI618" s="115">
        <v>333650</v>
      </c>
    </row>
    <row r="619" spans="1:36" x14ac:dyDescent="0.25">
      <c r="A619" s="115">
        <v>333665</v>
      </c>
      <c r="B619" s="115" t="s">
        <v>2477</v>
      </c>
      <c r="C619" s="115" t="s">
        <v>252</v>
      </c>
      <c r="D619" s="115" t="s">
        <v>315</v>
      </c>
      <c r="F619" s="238"/>
      <c r="I619" t="s">
        <v>199</v>
      </c>
      <c r="S619" s="115"/>
      <c r="V619">
        <v>0</v>
      </c>
      <c r="AI619" s="115">
        <v>333665</v>
      </c>
    </row>
    <row r="620" spans="1:36" x14ac:dyDescent="0.25">
      <c r="A620" s="115">
        <v>333675</v>
      </c>
      <c r="B620" s="115" t="s">
        <v>2370</v>
      </c>
      <c r="C620" s="115" t="s">
        <v>245</v>
      </c>
      <c r="D620" s="115" t="s">
        <v>397</v>
      </c>
      <c r="E620" s="115" t="s">
        <v>77</v>
      </c>
      <c r="F620" s="238">
        <v>30970</v>
      </c>
      <c r="G620" s="115" t="s">
        <v>477</v>
      </c>
      <c r="H620" s="115" t="s">
        <v>16</v>
      </c>
      <c r="I620" t="s">
        <v>199</v>
      </c>
      <c r="J620" s="115" t="s">
        <v>908</v>
      </c>
      <c r="L620" s="115" t="s">
        <v>30</v>
      </c>
      <c r="S620" s="115"/>
      <c r="V620">
        <v>0</v>
      </c>
      <c r="AI620" s="115">
        <v>333675</v>
      </c>
    </row>
    <row r="621" spans="1:36" x14ac:dyDescent="0.25">
      <c r="A621" s="115">
        <v>333699</v>
      </c>
      <c r="B621" s="115" t="s">
        <v>1294</v>
      </c>
      <c r="C621" s="115" t="s">
        <v>448</v>
      </c>
      <c r="D621" s="115" t="s">
        <v>1295</v>
      </c>
      <c r="E621" s="115" t="s">
        <v>76</v>
      </c>
      <c r="F621" s="238">
        <v>32903</v>
      </c>
      <c r="G621" s="115" t="s">
        <v>545</v>
      </c>
      <c r="H621" s="115" t="s">
        <v>16</v>
      </c>
      <c r="I621" t="s">
        <v>199</v>
      </c>
      <c r="J621" s="115" t="s">
        <v>15</v>
      </c>
      <c r="L621" s="115" t="s">
        <v>18</v>
      </c>
      <c r="S621" s="115"/>
      <c r="V621" t="s">
        <v>2468</v>
      </c>
      <c r="AE621" s="115" t="s">
        <v>2441</v>
      </c>
      <c r="AF621" s="115" t="s">
        <v>2441</v>
      </c>
      <c r="AG621" s="115" t="s">
        <v>2441</v>
      </c>
      <c r="AH621" s="115" t="s">
        <v>2441</v>
      </c>
      <c r="AI621" s="115">
        <v>333699</v>
      </c>
      <c r="AJ621" s="115" t="s">
        <v>2441</v>
      </c>
    </row>
    <row r="622" spans="1:36" x14ac:dyDescent="0.25">
      <c r="A622" s="115">
        <v>333776</v>
      </c>
      <c r="B622" s="115" t="s">
        <v>2476</v>
      </c>
      <c r="C622" s="115" t="s">
        <v>499</v>
      </c>
      <c r="D622" s="115" t="s">
        <v>1401</v>
      </c>
      <c r="F622" s="238"/>
      <c r="I622" t="s">
        <v>199</v>
      </c>
      <c r="S622" s="115"/>
      <c r="V622" t="s">
        <v>2472</v>
      </c>
      <c r="AI622" s="115">
        <v>333776</v>
      </c>
    </row>
    <row r="623" spans="1:36" x14ac:dyDescent="0.25">
      <c r="A623" s="115">
        <v>333796</v>
      </c>
      <c r="B623" s="115" t="s">
        <v>1418</v>
      </c>
      <c r="C623" s="115" t="s">
        <v>240</v>
      </c>
      <c r="D623" s="115" t="s">
        <v>549</v>
      </c>
      <c r="E623" s="115" t="s">
        <v>77</v>
      </c>
      <c r="F623" s="238">
        <v>35252</v>
      </c>
      <c r="G623" s="115" t="s">
        <v>210</v>
      </c>
      <c r="H623" s="115" t="s">
        <v>16</v>
      </c>
      <c r="I623" t="s">
        <v>199</v>
      </c>
      <c r="J623" s="115" t="s">
        <v>15</v>
      </c>
      <c r="L623" s="115" t="s">
        <v>30</v>
      </c>
      <c r="S623" s="115"/>
      <c r="V623">
        <v>0</v>
      </c>
      <c r="AI623" s="115">
        <v>333796</v>
      </c>
    </row>
    <row r="624" spans="1:36" x14ac:dyDescent="0.25">
      <c r="A624" s="115">
        <v>333802</v>
      </c>
      <c r="B624" s="115" t="s">
        <v>1057</v>
      </c>
      <c r="C624" s="115" t="s">
        <v>317</v>
      </c>
      <c r="D624" s="115" t="s">
        <v>268</v>
      </c>
      <c r="E624" s="115" t="s">
        <v>76</v>
      </c>
      <c r="F624" s="238">
        <v>33489</v>
      </c>
      <c r="G624" s="115" t="s">
        <v>2371</v>
      </c>
      <c r="H624" s="115" t="s">
        <v>16</v>
      </c>
      <c r="I624" t="s">
        <v>199</v>
      </c>
      <c r="J624" s="115" t="s">
        <v>908</v>
      </c>
      <c r="L624" s="115" t="s">
        <v>64</v>
      </c>
      <c r="S624" s="115"/>
      <c r="V624">
        <v>0</v>
      </c>
      <c r="AI624" s="115">
        <v>333802</v>
      </c>
    </row>
    <row r="625" spans="1:36" x14ac:dyDescent="0.25">
      <c r="A625" s="115">
        <v>333810</v>
      </c>
      <c r="B625" s="115" t="s">
        <v>2372</v>
      </c>
      <c r="C625" s="115" t="s">
        <v>1389</v>
      </c>
      <c r="D625" s="115" t="s">
        <v>430</v>
      </c>
      <c r="E625" s="115" t="s">
        <v>77</v>
      </c>
      <c r="F625" s="238">
        <v>34342</v>
      </c>
      <c r="G625" s="115" t="s">
        <v>18</v>
      </c>
      <c r="H625" s="115" t="s">
        <v>16</v>
      </c>
      <c r="I625" t="s">
        <v>199</v>
      </c>
      <c r="J625" s="115" t="s">
        <v>908</v>
      </c>
      <c r="L625" s="115" t="s">
        <v>18</v>
      </c>
      <c r="S625" s="115"/>
      <c r="V625">
        <v>0</v>
      </c>
      <c r="AI625" s="115">
        <v>333810</v>
      </c>
    </row>
    <row r="626" spans="1:36" x14ac:dyDescent="0.25">
      <c r="A626" s="115">
        <v>333830</v>
      </c>
      <c r="B626" s="115" t="s">
        <v>1616</v>
      </c>
      <c r="C626" s="115" t="s">
        <v>208</v>
      </c>
      <c r="D626" s="115" t="s">
        <v>234</v>
      </c>
      <c r="E626" s="115" t="s">
        <v>77</v>
      </c>
      <c r="F626" s="238">
        <v>33651</v>
      </c>
      <c r="G626" s="115" t="s">
        <v>18</v>
      </c>
      <c r="H626" s="115" t="s">
        <v>16</v>
      </c>
      <c r="I626" t="s">
        <v>199</v>
      </c>
      <c r="J626" s="115" t="s">
        <v>15</v>
      </c>
      <c r="L626" s="115" t="s">
        <v>18</v>
      </c>
      <c r="S626" s="115"/>
      <c r="V626">
        <v>0</v>
      </c>
      <c r="AI626" s="115">
        <v>333830</v>
      </c>
    </row>
    <row r="627" spans="1:36" x14ac:dyDescent="0.25">
      <c r="A627" s="115">
        <v>333832</v>
      </c>
      <c r="B627" s="115" t="s">
        <v>1969</v>
      </c>
      <c r="C627" s="115" t="s">
        <v>245</v>
      </c>
      <c r="D627" s="115" t="s">
        <v>791</v>
      </c>
      <c r="E627" s="115" t="s">
        <v>77</v>
      </c>
      <c r="F627" s="238">
        <v>26931</v>
      </c>
      <c r="G627" s="115" t="s">
        <v>377</v>
      </c>
      <c r="H627" s="115" t="s">
        <v>19</v>
      </c>
      <c r="I627" t="s">
        <v>199</v>
      </c>
      <c r="J627" s="115" t="s">
        <v>908</v>
      </c>
      <c r="L627" s="115" t="s">
        <v>30</v>
      </c>
      <c r="S627" s="115"/>
      <c r="V627">
        <v>0</v>
      </c>
      <c r="AI627" s="115">
        <v>333832</v>
      </c>
    </row>
    <row r="628" spans="1:36" x14ac:dyDescent="0.25">
      <c r="A628" s="115">
        <v>333880</v>
      </c>
      <c r="B628" s="115" t="s">
        <v>2209</v>
      </c>
      <c r="C628" s="115" t="s">
        <v>226</v>
      </c>
      <c r="D628" s="115" t="s">
        <v>2210</v>
      </c>
      <c r="E628" s="115" t="s">
        <v>76</v>
      </c>
      <c r="F628" s="238">
        <v>35966</v>
      </c>
      <c r="G628" s="115" t="s">
        <v>709</v>
      </c>
      <c r="H628" s="115" t="s">
        <v>16</v>
      </c>
      <c r="I628" t="s">
        <v>199</v>
      </c>
      <c r="J628" s="115" t="s">
        <v>15</v>
      </c>
      <c r="L628" s="115" t="s">
        <v>61</v>
      </c>
      <c r="S628" s="115"/>
      <c r="V628">
        <v>0</v>
      </c>
      <c r="AI628" s="115">
        <v>333880</v>
      </c>
    </row>
    <row r="629" spans="1:36" x14ac:dyDescent="0.25">
      <c r="A629" s="115">
        <v>333891</v>
      </c>
      <c r="B629" s="115" t="s">
        <v>1498</v>
      </c>
      <c r="C629" s="115" t="s">
        <v>1499</v>
      </c>
      <c r="D629" s="115" t="s">
        <v>473</v>
      </c>
      <c r="E629" s="115" t="s">
        <v>77</v>
      </c>
      <c r="F629" s="238">
        <v>35192</v>
      </c>
      <c r="G629" s="115" t="s">
        <v>18</v>
      </c>
      <c r="H629" s="115" t="s">
        <v>16</v>
      </c>
      <c r="I629" t="s">
        <v>199</v>
      </c>
      <c r="J629" s="115" t="s">
        <v>908</v>
      </c>
      <c r="L629" s="115" t="s">
        <v>30</v>
      </c>
      <c r="S629" s="115"/>
      <c r="V629">
        <v>0</v>
      </c>
      <c r="AI629" s="115">
        <v>333891</v>
      </c>
    </row>
    <row r="630" spans="1:36" x14ac:dyDescent="0.25">
      <c r="A630" s="115">
        <v>333920</v>
      </c>
      <c r="B630" s="115" t="s">
        <v>1419</v>
      </c>
      <c r="C630" s="115" t="s">
        <v>683</v>
      </c>
      <c r="D630" s="115" t="s">
        <v>405</v>
      </c>
      <c r="E630" s="115" t="s">
        <v>76</v>
      </c>
      <c r="F630" s="238">
        <v>35431</v>
      </c>
      <c r="G630" s="115" t="s">
        <v>73</v>
      </c>
      <c r="H630" s="115" t="s">
        <v>16</v>
      </c>
      <c r="I630" t="s">
        <v>199</v>
      </c>
      <c r="J630" s="115" t="s">
        <v>908</v>
      </c>
      <c r="L630" s="115" t="s">
        <v>30</v>
      </c>
      <c r="S630" s="115"/>
      <c r="V630">
        <v>0</v>
      </c>
      <c r="AH630" s="115" t="s">
        <v>2441</v>
      </c>
      <c r="AI630" s="115">
        <v>333920</v>
      </c>
      <c r="AJ630" s="115" t="s">
        <v>2441</v>
      </c>
    </row>
    <row r="631" spans="1:36" x14ac:dyDescent="0.25">
      <c r="A631" s="115">
        <v>333936</v>
      </c>
      <c r="B631" s="115" t="s">
        <v>1618</v>
      </c>
      <c r="C631" s="115" t="s">
        <v>1619</v>
      </c>
      <c r="D631" s="115" t="s">
        <v>551</v>
      </c>
      <c r="E631" s="115" t="s">
        <v>77</v>
      </c>
      <c r="F631" s="238"/>
      <c r="H631" s="115" t="s">
        <v>16</v>
      </c>
      <c r="I631" t="s">
        <v>199</v>
      </c>
      <c r="S631" s="115"/>
      <c r="V631">
        <v>0</v>
      </c>
      <c r="AI631" s="115">
        <v>333936</v>
      </c>
      <c r="AJ631" s="115" t="s">
        <v>2441</v>
      </c>
    </row>
    <row r="632" spans="1:36" x14ac:dyDescent="0.25">
      <c r="A632" s="115">
        <v>333940</v>
      </c>
      <c r="B632" s="115" t="s">
        <v>2212</v>
      </c>
      <c r="C632" s="115" t="s">
        <v>240</v>
      </c>
      <c r="D632" s="115" t="s">
        <v>500</v>
      </c>
      <c r="E632" s="115" t="s">
        <v>76</v>
      </c>
      <c r="F632" s="238">
        <v>27450</v>
      </c>
      <c r="G632" s="115" t="s">
        <v>1437</v>
      </c>
      <c r="H632" s="115" t="s">
        <v>16</v>
      </c>
      <c r="I632" t="s">
        <v>199</v>
      </c>
      <c r="J632" s="115" t="s">
        <v>908</v>
      </c>
      <c r="L632" s="115" t="s">
        <v>40</v>
      </c>
      <c r="S632" s="115"/>
      <c r="V632">
        <v>0</v>
      </c>
      <c r="AI632" s="115">
        <v>333940</v>
      </c>
    </row>
    <row r="633" spans="1:36" x14ac:dyDescent="0.25">
      <c r="A633" s="115">
        <v>333980</v>
      </c>
      <c r="B633" s="115" t="s">
        <v>1507</v>
      </c>
      <c r="C633" s="115" t="s">
        <v>245</v>
      </c>
      <c r="D633" s="115" t="s">
        <v>675</v>
      </c>
      <c r="E633" s="115" t="s">
        <v>76</v>
      </c>
      <c r="F633" s="238"/>
      <c r="H633" s="115" t="s">
        <v>16</v>
      </c>
      <c r="I633" t="s">
        <v>199</v>
      </c>
      <c r="S633" s="115"/>
      <c r="V633" t="s">
        <v>2515</v>
      </c>
      <c r="AI633" s="115">
        <v>333980</v>
      </c>
    </row>
    <row r="634" spans="1:36" x14ac:dyDescent="0.25">
      <c r="A634" s="115">
        <v>334024</v>
      </c>
      <c r="B634" s="115" t="s">
        <v>1944</v>
      </c>
      <c r="C634" s="115" t="s">
        <v>537</v>
      </c>
      <c r="D634" s="115" t="s">
        <v>268</v>
      </c>
      <c r="E634" s="115" t="s">
        <v>76</v>
      </c>
      <c r="F634" s="238">
        <v>33633</v>
      </c>
      <c r="G634" s="115" t="s">
        <v>30</v>
      </c>
      <c r="H634" s="115" t="s">
        <v>16</v>
      </c>
      <c r="I634" t="s">
        <v>199</v>
      </c>
      <c r="J634" s="115" t="s">
        <v>908</v>
      </c>
      <c r="L634" s="115" t="s">
        <v>73</v>
      </c>
      <c r="S634" s="115"/>
      <c r="V634">
        <v>0</v>
      </c>
      <c r="AI634" s="115">
        <v>334024</v>
      </c>
    </row>
    <row r="635" spans="1:36" x14ac:dyDescent="0.25">
      <c r="A635" s="115">
        <v>334045</v>
      </c>
      <c r="B635" s="115" t="s">
        <v>1608</v>
      </c>
      <c r="C635" s="115" t="s">
        <v>450</v>
      </c>
      <c r="D635" s="115" t="s">
        <v>213</v>
      </c>
      <c r="E635" s="115" t="s">
        <v>77</v>
      </c>
      <c r="F635" s="238">
        <v>32539</v>
      </c>
      <c r="G635" s="115" t="s">
        <v>239</v>
      </c>
      <c r="H635" s="115" t="s">
        <v>16</v>
      </c>
      <c r="I635" t="s">
        <v>199</v>
      </c>
      <c r="J635" s="115" t="s">
        <v>15</v>
      </c>
      <c r="L635" s="115" t="s">
        <v>30</v>
      </c>
      <c r="S635" s="115"/>
      <c r="V635">
        <v>0</v>
      </c>
      <c r="AI635" s="115">
        <v>334045</v>
      </c>
    </row>
    <row r="636" spans="1:36" x14ac:dyDescent="0.25">
      <c r="A636" s="115">
        <v>334084</v>
      </c>
      <c r="B636" s="115" t="s">
        <v>1677</v>
      </c>
      <c r="C636" s="115" t="s">
        <v>317</v>
      </c>
      <c r="D636" s="115" t="s">
        <v>285</v>
      </c>
      <c r="E636" s="115" t="s">
        <v>77</v>
      </c>
      <c r="F636" s="238">
        <v>35262</v>
      </c>
      <c r="G636" s="115" t="s">
        <v>18</v>
      </c>
      <c r="H636" s="115" t="s">
        <v>16</v>
      </c>
      <c r="I636" t="s">
        <v>199</v>
      </c>
      <c r="J636" s="115" t="s">
        <v>908</v>
      </c>
      <c r="L636" s="115" t="s">
        <v>73</v>
      </c>
      <c r="S636" s="115"/>
      <c r="V636">
        <v>0</v>
      </c>
      <c r="AI636" s="115">
        <v>334084</v>
      </c>
    </row>
    <row r="637" spans="1:36" x14ac:dyDescent="0.25">
      <c r="A637" s="115">
        <v>334086</v>
      </c>
      <c r="B637" s="115" t="s">
        <v>2373</v>
      </c>
      <c r="C637" s="115" t="s">
        <v>208</v>
      </c>
      <c r="D637" s="115" t="s">
        <v>361</v>
      </c>
      <c r="E637" s="115" t="s">
        <v>77</v>
      </c>
      <c r="F637" s="238">
        <v>34455</v>
      </c>
      <c r="G637" s="115" t="s">
        <v>680</v>
      </c>
      <c r="H637" s="115" t="s">
        <v>16</v>
      </c>
      <c r="I637" t="s">
        <v>199</v>
      </c>
      <c r="J637" s="115" t="s">
        <v>15</v>
      </c>
      <c r="L637" s="115" t="s">
        <v>67</v>
      </c>
      <c r="S637" s="115"/>
      <c r="V637">
        <v>0</v>
      </c>
      <c r="AI637" s="115">
        <v>334086</v>
      </c>
    </row>
    <row r="638" spans="1:36" x14ac:dyDescent="0.25">
      <c r="A638" s="115">
        <v>334146</v>
      </c>
      <c r="B638" s="115" t="s">
        <v>1735</v>
      </c>
      <c r="C638" s="115" t="s">
        <v>211</v>
      </c>
      <c r="D638" s="115" t="s">
        <v>1026</v>
      </c>
      <c r="E638" s="115" t="s">
        <v>77</v>
      </c>
      <c r="F638" s="238">
        <v>34354</v>
      </c>
      <c r="G638" s="115" t="s">
        <v>1736</v>
      </c>
      <c r="H638" s="115" t="s">
        <v>16</v>
      </c>
      <c r="I638" t="s">
        <v>199</v>
      </c>
      <c r="J638" s="115" t="s">
        <v>908</v>
      </c>
      <c r="L638" s="115" t="s">
        <v>27</v>
      </c>
      <c r="S638" s="115"/>
      <c r="V638">
        <v>0</v>
      </c>
      <c r="AI638" s="115">
        <v>334146</v>
      </c>
    </row>
    <row r="639" spans="1:36" x14ac:dyDescent="0.25">
      <c r="A639" s="115">
        <v>334194</v>
      </c>
      <c r="B639" s="115" t="s">
        <v>2213</v>
      </c>
      <c r="C639" s="115" t="s">
        <v>356</v>
      </c>
      <c r="D639" s="115" t="s">
        <v>1302</v>
      </c>
      <c r="E639" s="115" t="s">
        <v>77</v>
      </c>
      <c r="F639" s="238">
        <v>32660</v>
      </c>
      <c r="G639" s="115" t="s">
        <v>576</v>
      </c>
      <c r="H639" s="115" t="s">
        <v>16</v>
      </c>
      <c r="I639" t="s">
        <v>199</v>
      </c>
      <c r="J639" s="115" t="s">
        <v>908</v>
      </c>
      <c r="L639" s="115" t="s">
        <v>37</v>
      </c>
      <c r="S639" s="115"/>
      <c r="V639">
        <v>0</v>
      </c>
      <c r="AI639" s="115">
        <v>334194</v>
      </c>
    </row>
    <row r="640" spans="1:36" x14ac:dyDescent="0.25">
      <c r="A640" s="115">
        <v>334197</v>
      </c>
      <c r="B640" s="115" t="s">
        <v>1668</v>
      </c>
      <c r="C640" s="115" t="s">
        <v>226</v>
      </c>
      <c r="D640" s="115" t="s">
        <v>403</v>
      </c>
      <c r="E640" s="115" t="s">
        <v>76</v>
      </c>
      <c r="F640" s="238">
        <v>32904</v>
      </c>
      <c r="G640" s="115" t="s">
        <v>611</v>
      </c>
      <c r="H640" s="115" t="s">
        <v>16</v>
      </c>
      <c r="I640" t="s">
        <v>199</v>
      </c>
      <c r="J640" s="115" t="s">
        <v>908</v>
      </c>
      <c r="L640" s="115" t="s">
        <v>30</v>
      </c>
      <c r="S640" s="115"/>
      <c r="V640">
        <v>0</v>
      </c>
      <c r="AI640" s="115">
        <v>334197</v>
      </c>
    </row>
    <row r="641" spans="1:35" x14ac:dyDescent="0.25">
      <c r="A641" s="115">
        <v>334202</v>
      </c>
      <c r="B641" s="115" t="s">
        <v>2214</v>
      </c>
      <c r="C641" s="115" t="s">
        <v>441</v>
      </c>
      <c r="D641" s="115" t="s">
        <v>462</v>
      </c>
      <c r="E641" s="115" t="s">
        <v>77</v>
      </c>
      <c r="F641" s="238">
        <v>31783</v>
      </c>
      <c r="G641" s="115" t="s">
        <v>255</v>
      </c>
      <c r="H641" s="115" t="s">
        <v>16</v>
      </c>
      <c r="I641" t="s">
        <v>199</v>
      </c>
      <c r="J641" s="115" t="s">
        <v>908</v>
      </c>
      <c r="L641" s="115" t="s">
        <v>30</v>
      </c>
      <c r="S641" s="115"/>
      <c r="V641">
        <v>0</v>
      </c>
      <c r="AI641" s="115">
        <v>334202</v>
      </c>
    </row>
    <row r="642" spans="1:35" x14ac:dyDescent="0.25">
      <c r="A642" s="115">
        <v>334212</v>
      </c>
      <c r="B642" s="115" t="s">
        <v>2374</v>
      </c>
      <c r="C642" s="115" t="s">
        <v>333</v>
      </c>
      <c r="D642" s="115" t="s">
        <v>291</v>
      </c>
      <c r="E642" s="115" t="s">
        <v>77</v>
      </c>
      <c r="F642" s="238">
        <v>34137</v>
      </c>
      <c r="G642" s="115" t="s">
        <v>444</v>
      </c>
      <c r="H642" s="115" t="s">
        <v>16</v>
      </c>
      <c r="I642" t="s">
        <v>199</v>
      </c>
      <c r="J642" s="115" t="s">
        <v>908</v>
      </c>
      <c r="L642" s="115" t="s">
        <v>73</v>
      </c>
      <c r="S642" s="115"/>
      <c r="V642">
        <v>0</v>
      </c>
      <c r="AI642" s="115">
        <v>334212</v>
      </c>
    </row>
    <row r="643" spans="1:35" x14ac:dyDescent="0.25">
      <c r="A643" s="115">
        <v>334225</v>
      </c>
      <c r="B643" s="115" t="s">
        <v>2215</v>
      </c>
      <c r="C643" s="115" t="s">
        <v>523</v>
      </c>
      <c r="D643" s="115" t="s">
        <v>219</v>
      </c>
      <c r="E643" s="115" t="s">
        <v>77</v>
      </c>
      <c r="F643" s="238">
        <v>35236</v>
      </c>
      <c r="G643" s="115" t="s">
        <v>269</v>
      </c>
      <c r="H643" s="115" t="s">
        <v>16</v>
      </c>
      <c r="I643" t="s">
        <v>199</v>
      </c>
      <c r="J643" s="115" t="s">
        <v>15</v>
      </c>
      <c r="L643" s="115" t="s">
        <v>30</v>
      </c>
      <c r="S643" s="115"/>
      <c r="V643">
        <v>0</v>
      </c>
      <c r="AI643" s="115">
        <v>334225</v>
      </c>
    </row>
    <row r="644" spans="1:35" x14ac:dyDescent="0.25">
      <c r="A644" s="115">
        <v>334310</v>
      </c>
      <c r="B644" s="115" t="s">
        <v>1621</v>
      </c>
      <c r="C644" s="115" t="s">
        <v>727</v>
      </c>
      <c r="D644" s="115" t="s">
        <v>1408</v>
      </c>
      <c r="E644" s="115" t="s">
        <v>76</v>
      </c>
      <c r="F644" s="238">
        <v>31934</v>
      </c>
      <c r="G644" s="115" t="s">
        <v>702</v>
      </c>
      <c r="H644" s="115" t="s">
        <v>16</v>
      </c>
      <c r="I644" t="s">
        <v>199</v>
      </c>
      <c r="J644" s="115" t="s">
        <v>908</v>
      </c>
      <c r="L644" s="115" t="s">
        <v>702</v>
      </c>
      <c r="S644" s="115"/>
      <c r="V644">
        <v>0</v>
      </c>
      <c r="AI644" s="115">
        <v>334310</v>
      </c>
    </row>
    <row r="645" spans="1:35" x14ac:dyDescent="0.25">
      <c r="A645" s="115">
        <v>334361</v>
      </c>
      <c r="B645" s="115" t="s">
        <v>2216</v>
      </c>
      <c r="C645" s="115" t="s">
        <v>1168</v>
      </c>
      <c r="D645" s="115" t="s">
        <v>561</v>
      </c>
      <c r="E645" s="115" t="s">
        <v>76</v>
      </c>
      <c r="F645" s="238">
        <v>30333</v>
      </c>
      <c r="G645" s="115" t="s">
        <v>58</v>
      </c>
      <c r="H645" s="115" t="s">
        <v>16</v>
      </c>
      <c r="I645" t="s">
        <v>199</v>
      </c>
      <c r="J645" s="115" t="s">
        <v>908</v>
      </c>
      <c r="L645" s="115" t="s">
        <v>58</v>
      </c>
      <c r="S645" s="115"/>
      <c r="V645">
        <v>0</v>
      </c>
      <c r="AI645" s="115">
        <v>334361</v>
      </c>
    </row>
    <row r="646" spans="1:35" x14ac:dyDescent="0.25">
      <c r="A646" s="115">
        <v>334415</v>
      </c>
      <c r="B646" s="115" t="s">
        <v>1505</v>
      </c>
      <c r="C646" s="115" t="s">
        <v>272</v>
      </c>
      <c r="D646" s="115" t="s">
        <v>256</v>
      </c>
      <c r="E646" s="115" t="s">
        <v>77</v>
      </c>
      <c r="F646" s="238">
        <v>35065</v>
      </c>
      <c r="G646" s="115" t="s">
        <v>67</v>
      </c>
      <c r="H646" s="115" t="s">
        <v>16</v>
      </c>
      <c r="I646" t="s">
        <v>199</v>
      </c>
      <c r="J646" s="115" t="s">
        <v>15</v>
      </c>
      <c r="L646" s="115" t="s">
        <v>67</v>
      </c>
      <c r="S646" s="115"/>
      <c r="V646">
        <v>0</v>
      </c>
      <c r="AI646" s="115">
        <v>334415</v>
      </c>
    </row>
    <row r="647" spans="1:35" x14ac:dyDescent="0.25">
      <c r="A647" s="115">
        <v>334493</v>
      </c>
      <c r="B647" s="115" t="s">
        <v>2375</v>
      </c>
      <c r="C647" s="115" t="s">
        <v>715</v>
      </c>
      <c r="D647" s="115" t="s">
        <v>478</v>
      </c>
      <c r="E647" s="115" t="s">
        <v>76</v>
      </c>
      <c r="F647" s="238">
        <v>31985</v>
      </c>
      <c r="G647" s="115" t="s">
        <v>210</v>
      </c>
      <c r="H647" s="115" t="s">
        <v>16</v>
      </c>
      <c r="I647" t="s">
        <v>199</v>
      </c>
      <c r="J647" s="115" t="s">
        <v>15</v>
      </c>
      <c r="L647" s="115" t="s">
        <v>30</v>
      </c>
      <c r="S647" s="115"/>
      <c r="V647">
        <v>0</v>
      </c>
      <c r="AI647" s="115">
        <v>334493</v>
      </c>
    </row>
    <row r="648" spans="1:35" x14ac:dyDescent="0.25">
      <c r="A648" s="115">
        <v>334508</v>
      </c>
      <c r="B648" s="115" t="s">
        <v>1460</v>
      </c>
      <c r="C648" s="115" t="s">
        <v>211</v>
      </c>
      <c r="D648" s="115" t="s">
        <v>402</v>
      </c>
      <c r="E648" s="115" t="s">
        <v>76</v>
      </c>
      <c r="F648" s="238">
        <v>35796</v>
      </c>
      <c r="G648" s="115" t="s">
        <v>559</v>
      </c>
      <c r="H648" s="115" t="s">
        <v>16</v>
      </c>
      <c r="I648" t="s">
        <v>199</v>
      </c>
      <c r="J648" s="115" t="s">
        <v>908</v>
      </c>
      <c r="L648" s="115" t="s">
        <v>18</v>
      </c>
      <c r="S648" s="115"/>
      <c r="V648">
        <v>0</v>
      </c>
      <c r="AI648" s="115">
        <v>334508</v>
      </c>
    </row>
    <row r="649" spans="1:35" x14ac:dyDescent="0.25">
      <c r="A649" s="115">
        <v>334513</v>
      </c>
      <c r="B649" s="115" t="s">
        <v>629</v>
      </c>
      <c r="C649" s="115" t="s">
        <v>245</v>
      </c>
      <c r="D649" s="115" t="s">
        <v>263</v>
      </c>
      <c r="E649" s="115" t="s">
        <v>76</v>
      </c>
      <c r="F649" s="238">
        <v>35490</v>
      </c>
      <c r="G649" s="115" t="s">
        <v>1801</v>
      </c>
      <c r="H649" s="115" t="s">
        <v>16</v>
      </c>
      <c r="I649" t="s">
        <v>199</v>
      </c>
      <c r="J649" s="115" t="s">
        <v>15</v>
      </c>
      <c r="L649" s="115" t="s">
        <v>73</v>
      </c>
      <c r="S649" s="115"/>
      <c r="V649">
        <v>0</v>
      </c>
      <c r="AI649" s="115">
        <v>334513</v>
      </c>
    </row>
    <row r="650" spans="1:35" x14ac:dyDescent="0.25">
      <c r="A650" s="115">
        <v>334522</v>
      </c>
      <c r="B650" s="115" t="s">
        <v>1813</v>
      </c>
      <c r="C650" s="115" t="s">
        <v>1814</v>
      </c>
      <c r="D650" s="115" t="s">
        <v>1628</v>
      </c>
      <c r="E650" s="115" t="s">
        <v>76</v>
      </c>
      <c r="F650" s="238">
        <v>30935</v>
      </c>
      <c r="G650" s="115" t="s">
        <v>1415</v>
      </c>
      <c r="H650" s="115" t="s">
        <v>16</v>
      </c>
      <c r="I650" t="s">
        <v>199</v>
      </c>
      <c r="J650" s="115" t="s">
        <v>15</v>
      </c>
      <c r="L650" s="115" t="s">
        <v>30</v>
      </c>
      <c r="S650" s="115"/>
      <c r="V650">
        <v>0</v>
      </c>
      <c r="AI650" s="115">
        <v>334522</v>
      </c>
    </row>
    <row r="651" spans="1:35" x14ac:dyDescent="0.25">
      <c r="A651" s="115">
        <v>334528</v>
      </c>
      <c r="B651" s="115" t="s">
        <v>2217</v>
      </c>
      <c r="C651" s="115" t="s">
        <v>308</v>
      </c>
      <c r="D651" s="115" t="s">
        <v>2045</v>
      </c>
      <c r="E651" s="115" t="s">
        <v>76</v>
      </c>
      <c r="F651" s="238">
        <v>35278</v>
      </c>
      <c r="G651" s="115" t="s">
        <v>18</v>
      </c>
      <c r="H651" s="115" t="s">
        <v>16</v>
      </c>
      <c r="I651" t="s">
        <v>199</v>
      </c>
      <c r="J651" s="115" t="s">
        <v>15</v>
      </c>
      <c r="L651" s="115" t="s">
        <v>40</v>
      </c>
      <c r="S651" s="115"/>
      <c r="V651">
        <v>0</v>
      </c>
      <c r="AI651" s="115">
        <v>334528</v>
      </c>
    </row>
    <row r="652" spans="1:35" x14ac:dyDescent="0.25">
      <c r="A652" s="115">
        <v>334572</v>
      </c>
      <c r="B652" s="115" t="s">
        <v>1759</v>
      </c>
      <c r="C652" s="115" t="s">
        <v>1760</v>
      </c>
      <c r="D652" s="115" t="s">
        <v>805</v>
      </c>
      <c r="E652" s="115" t="s">
        <v>77</v>
      </c>
      <c r="F652" s="238">
        <v>35798</v>
      </c>
      <c r="G652" s="115" t="s">
        <v>662</v>
      </c>
      <c r="H652" s="115" t="s">
        <v>16</v>
      </c>
      <c r="I652" t="s">
        <v>199</v>
      </c>
      <c r="J652" s="115" t="s">
        <v>908</v>
      </c>
      <c r="L652" s="115" t="s">
        <v>30</v>
      </c>
      <c r="S652" s="115"/>
      <c r="V652">
        <v>0</v>
      </c>
      <c r="AI652" s="115">
        <v>334572</v>
      </c>
    </row>
    <row r="653" spans="1:35" x14ac:dyDescent="0.25">
      <c r="A653" s="115">
        <v>334573</v>
      </c>
      <c r="B653" s="115" t="s">
        <v>1623</v>
      </c>
      <c r="C653" s="115" t="s">
        <v>986</v>
      </c>
      <c r="D653" s="115" t="s">
        <v>991</v>
      </c>
      <c r="E653" s="115" t="s">
        <v>77</v>
      </c>
      <c r="F653" s="238">
        <v>34869</v>
      </c>
      <c r="G653" s="115" t="s">
        <v>669</v>
      </c>
      <c r="H653" s="115" t="s">
        <v>16</v>
      </c>
      <c r="I653" t="s">
        <v>199</v>
      </c>
      <c r="S653" s="115"/>
      <c r="V653">
        <v>0</v>
      </c>
      <c r="AI653" s="115">
        <v>334573</v>
      </c>
    </row>
    <row r="654" spans="1:35" x14ac:dyDescent="0.25">
      <c r="A654" s="115">
        <v>334588</v>
      </c>
      <c r="B654" s="115" t="s">
        <v>2219</v>
      </c>
      <c r="C654" s="115" t="s">
        <v>311</v>
      </c>
      <c r="D654" s="115" t="s">
        <v>1172</v>
      </c>
      <c r="E654" s="115" t="s">
        <v>76</v>
      </c>
      <c r="F654" s="238">
        <v>34926</v>
      </c>
      <c r="G654" s="115" t="s">
        <v>2220</v>
      </c>
      <c r="H654" s="115" t="s">
        <v>16</v>
      </c>
      <c r="I654" t="s">
        <v>199</v>
      </c>
      <c r="J654" s="115" t="s">
        <v>15</v>
      </c>
      <c r="L654" s="115" t="s">
        <v>18</v>
      </c>
      <c r="S654" s="115"/>
      <c r="V654">
        <v>0</v>
      </c>
      <c r="AI654" s="115">
        <v>334588</v>
      </c>
    </row>
    <row r="655" spans="1:35" x14ac:dyDescent="0.25">
      <c r="A655" s="115">
        <v>334630</v>
      </c>
      <c r="B655" s="115" t="s">
        <v>1452</v>
      </c>
      <c r="C655" s="115" t="s">
        <v>226</v>
      </c>
      <c r="D655" s="115" t="s">
        <v>580</v>
      </c>
      <c r="E655" s="115" t="s">
        <v>77</v>
      </c>
      <c r="F655" s="238">
        <v>35505</v>
      </c>
      <c r="G655" s="115" t="s">
        <v>18</v>
      </c>
      <c r="H655" s="115" t="s">
        <v>16</v>
      </c>
      <c r="I655" t="s">
        <v>199</v>
      </c>
      <c r="J655" s="115" t="s">
        <v>15</v>
      </c>
      <c r="L655" s="115" t="s">
        <v>30</v>
      </c>
      <c r="S655" s="115"/>
      <c r="V655">
        <v>0</v>
      </c>
      <c r="AI655" s="115">
        <v>334630</v>
      </c>
    </row>
    <row r="656" spans="1:35" x14ac:dyDescent="0.25">
      <c r="A656" s="115">
        <v>334653</v>
      </c>
      <c r="B656" s="115" t="s">
        <v>1901</v>
      </c>
      <c r="C656" s="115" t="s">
        <v>479</v>
      </c>
      <c r="D656" s="115" t="s">
        <v>565</v>
      </c>
      <c r="E656" s="115" t="s">
        <v>76</v>
      </c>
      <c r="F656" s="238">
        <v>31805</v>
      </c>
      <c r="G656" s="115" t="s">
        <v>671</v>
      </c>
      <c r="H656" s="115" t="s">
        <v>16</v>
      </c>
      <c r="I656" t="s">
        <v>199</v>
      </c>
      <c r="J656" s="115" t="s">
        <v>908</v>
      </c>
      <c r="L656" s="115" t="s">
        <v>70</v>
      </c>
      <c r="S656" s="115"/>
      <c r="V656">
        <v>0</v>
      </c>
      <c r="AI656" s="115">
        <v>334653</v>
      </c>
    </row>
    <row r="657" spans="1:36" x14ac:dyDescent="0.25">
      <c r="A657" s="115">
        <v>334655</v>
      </c>
      <c r="B657" s="115" t="s">
        <v>2222</v>
      </c>
      <c r="C657" s="115" t="s">
        <v>2223</v>
      </c>
      <c r="D657" s="115" t="s">
        <v>704</v>
      </c>
      <c r="E657" s="115" t="s">
        <v>76</v>
      </c>
      <c r="F657" s="238">
        <v>33606</v>
      </c>
      <c r="G657" s="115" t="s">
        <v>493</v>
      </c>
      <c r="H657" s="115" t="s">
        <v>16</v>
      </c>
      <c r="I657" t="s">
        <v>199</v>
      </c>
      <c r="J657" s="115" t="s">
        <v>15</v>
      </c>
      <c r="L657" s="115" t="s">
        <v>18</v>
      </c>
      <c r="S657" s="115"/>
      <c r="V657">
        <v>0</v>
      </c>
      <c r="AI657" s="115">
        <v>334655</v>
      </c>
    </row>
    <row r="658" spans="1:36" x14ac:dyDescent="0.25">
      <c r="A658" s="115">
        <v>334673</v>
      </c>
      <c r="B658" s="115" t="s">
        <v>553</v>
      </c>
      <c r="C658" s="115" t="s">
        <v>308</v>
      </c>
      <c r="D658" s="115" t="s">
        <v>350</v>
      </c>
      <c r="E658" s="115" t="s">
        <v>77</v>
      </c>
      <c r="F658" s="238">
        <v>31778</v>
      </c>
      <c r="G658" s="115" t="s">
        <v>2224</v>
      </c>
      <c r="H658" s="115" t="s">
        <v>16</v>
      </c>
      <c r="I658" t="s">
        <v>199</v>
      </c>
      <c r="J658" s="115" t="s">
        <v>908</v>
      </c>
      <c r="L658" s="115" t="s">
        <v>47</v>
      </c>
      <c r="S658" s="115"/>
      <c r="V658">
        <v>0</v>
      </c>
      <c r="AI658" s="115">
        <v>334673</v>
      </c>
    </row>
    <row r="659" spans="1:36" x14ac:dyDescent="0.25">
      <c r="A659" s="115">
        <v>334676</v>
      </c>
      <c r="B659" s="115" t="s">
        <v>2225</v>
      </c>
      <c r="C659" s="115" t="s">
        <v>483</v>
      </c>
      <c r="D659" s="115" t="s">
        <v>2226</v>
      </c>
      <c r="E659" s="115" t="s">
        <v>76</v>
      </c>
      <c r="F659" s="238">
        <v>33262</v>
      </c>
      <c r="G659" s="115" t="s">
        <v>18</v>
      </c>
      <c r="H659" s="115" t="s">
        <v>16</v>
      </c>
      <c r="I659" t="s">
        <v>199</v>
      </c>
      <c r="J659" s="115" t="s">
        <v>15</v>
      </c>
      <c r="L659" s="115" t="s">
        <v>18</v>
      </c>
      <c r="S659" s="115"/>
      <c r="V659">
        <v>0</v>
      </c>
      <c r="AI659" s="115">
        <v>334676</v>
      </c>
    </row>
    <row r="660" spans="1:36" x14ac:dyDescent="0.25">
      <c r="A660" s="115">
        <v>334683</v>
      </c>
      <c r="B660" s="115" t="s">
        <v>1945</v>
      </c>
      <c r="C660" s="115" t="s">
        <v>349</v>
      </c>
      <c r="D660" s="115" t="s">
        <v>229</v>
      </c>
      <c r="E660" s="115" t="s">
        <v>76</v>
      </c>
      <c r="F660" s="238">
        <v>32144</v>
      </c>
      <c r="G660" s="115" t="s">
        <v>1698</v>
      </c>
      <c r="H660" s="115" t="s">
        <v>16</v>
      </c>
      <c r="I660" t="s">
        <v>199</v>
      </c>
      <c r="J660" s="115" t="s">
        <v>908</v>
      </c>
      <c r="L660" s="115" t="s">
        <v>40</v>
      </c>
      <c r="S660" s="115"/>
      <c r="V660">
        <v>0</v>
      </c>
      <c r="AI660" s="115">
        <v>334683</v>
      </c>
    </row>
    <row r="661" spans="1:36" x14ac:dyDescent="0.25">
      <c r="A661" s="115">
        <v>334687</v>
      </c>
      <c r="B661" s="115" t="s">
        <v>1420</v>
      </c>
      <c r="C661" s="115" t="s">
        <v>483</v>
      </c>
      <c r="D661" s="115" t="s">
        <v>292</v>
      </c>
      <c r="E661" s="115" t="s">
        <v>77</v>
      </c>
      <c r="F661" s="238">
        <v>32875</v>
      </c>
      <c r="G661" s="115" t="s">
        <v>18</v>
      </c>
      <c r="H661" s="115" t="s">
        <v>16</v>
      </c>
      <c r="I661" t="s">
        <v>199</v>
      </c>
      <c r="J661" s="115" t="s">
        <v>908</v>
      </c>
      <c r="L661" s="115" t="s">
        <v>73</v>
      </c>
      <c r="S661" s="115"/>
      <c r="V661">
        <v>0</v>
      </c>
      <c r="AI661" s="115">
        <v>334687</v>
      </c>
    </row>
    <row r="662" spans="1:36" x14ac:dyDescent="0.25">
      <c r="A662" s="115">
        <v>334696</v>
      </c>
      <c r="B662" s="115" t="s">
        <v>2227</v>
      </c>
      <c r="C662" s="115" t="s">
        <v>240</v>
      </c>
      <c r="D662" s="115" t="s">
        <v>595</v>
      </c>
      <c r="E662" s="115" t="s">
        <v>77</v>
      </c>
      <c r="F662" s="238">
        <v>32874</v>
      </c>
      <c r="G662" s="115" t="s">
        <v>789</v>
      </c>
      <c r="H662" s="115" t="s">
        <v>16</v>
      </c>
      <c r="I662" t="s">
        <v>199</v>
      </c>
      <c r="J662" s="115" t="s">
        <v>15</v>
      </c>
      <c r="L662" s="115" t="s">
        <v>18</v>
      </c>
      <c r="S662" s="115"/>
      <c r="V662">
        <v>0</v>
      </c>
      <c r="AI662" s="115">
        <v>334696</v>
      </c>
    </row>
    <row r="663" spans="1:36" x14ac:dyDescent="0.25">
      <c r="A663" s="115">
        <v>334703</v>
      </c>
      <c r="B663" s="115" t="s">
        <v>1824</v>
      </c>
      <c r="C663" s="115" t="s">
        <v>544</v>
      </c>
      <c r="D663" s="115" t="s">
        <v>357</v>
      </c>
      <c r="E663" s="115" t="s">
        <v>77</v>
      </c>
      <c r="F663" s="238">
        <v>34717</v>
      </c>
      <c r="G663" s="115" t="s">
        <v>974</v>
      </c>
      <c r="H663" s="115" t="s">
        <v>16</v>
      </c>
      <c r="I663" t="s">
        <v>199</v>
      </c>
      <c r="J663" s="115" t="s">
        <v>908</v>
      </c>
      <c r="L663" s="115" t="s">
        <v>40</v>
      </c>
      <c r="S663" s="115"/>
      <c r="V663">
        <v>0</v>
      </c>
      <c r="AI663" s="115">
        <v>334703</v>
      </c>
    </row>
    <row r="664" spans="1:36" x14ac:dyDescent="0.25">
      <c r="A664" s="115">
        <v>334715</v>
      </c>
      <c r="B664" s="115" t="s">
        <v>1946</v>
      </c>
      <c r="C664" s="115" t="s">
        <v>226</v>
      </c>
      <c r="D664" s="115" t="s">
        <v>577</v>
      </c>
      <c r="E664" s="115" t="s">
        <v>77</v>
      </c>
      <c r="F664" s="238">
        <v>31243</v>
      </c>
      <c r="G664" s="115" t="s">
        <v>1947</v>
      </c>
      <c r="H664" s="115" t="s">
        <v>16</v>
      </c>
      <c r="I664" t="s">
        <v>199</v>
      </c>
      <c r="J664" s="115" t="s">
        <v>908</v>
      </c>
      <c r="L664" s="115" t="s">
        <v>73</v>
      </c>
      <c r="S664" s="115"/>
      <c r="V664">
        <v>0</v>
      </c>
      <c r="AI664" s="115">
        <v>334715</v>
      </c>
    </row>
    <row r="665" spans="1:36" x14ac:dyDescent="0.25">
      <c r="A665" s="115">
        <v>334730</v>
      </c>
      <c r="B665" s="115" t="s">
        <v>1825</v>
      </c>
      <c r="C665" s="115" t="s">
        <v>734</v>
      </c>
      <c r="D665" s="115" t="s">
        <v>435</v>
      </c>
      <c r="E665" s="115" t="s">
        <v>77</v>
      </c>
      <c r="F665" s="238">
        <v>35476</v>
      </c>
      <c r="G665" s="115" t="s">
        <v>27</v>
      </c>
      <c r="H665" s="115" t="s">
        <v>16</v>
      </c>
      <c r="I665" t="s">
        <v>136</v>
      </c>
      <c r="J665" s="115" t="s">
        <v>908</v>
      </c>
      <c r="L665" s="115" t="s">
        <v>18</v>
      </c>
      <c r="S665" s="115"/>
      <c r="V665">
        <v>0</v>
      </c>
      <c r="AI665" s="115">
        <v>334730</v>
      </c>
    </row>
    <row r="666" spans="1:36" x14ac:dyDescent="0.25">
      <c r="A666" s="115">
        <v>334738</v>
      </c>
      <c r="B666" s="115" t="s">
        <v>1948</v>
      </c>
      <c r="C666" s="115" t="s">
        <v>240</v>
      </c>
      <c r="D666" s="115" t="s">
        <v>704</v>
      </c>
      <c r="E666" s="115" t="s">
        <v>77</v>
      </c>
      <c r="F666" s="238">
        <v>34867</v>
      </c>
      <c r="G666" s="115" t="s">
        <v>18</v>
      </c>
      <c r="H666" s="115" t="s">
        <v>16</v>
      </c>
      <c r="I666" t="s">
        <v>199</v>
      </c>
      <c r="J666" s="115" t="s">
        <v>908</v>
      </c>
      <c r="L666" s="115" t="s">
        <v>30</v>
      </c>
      <c r="S666" s="115"/>
      <c r="V666">
        <v>0</v>
      </c>
      <c r="AI666" s="115">
        <v>334738</v>
      </c>
    </row>
    <row r="667" spans="1:36" x14ac:dyDescent="0.25">
      <c r="A667" s="115">
        <v>334741</v>
      </c>
      <c r="B667" s="115" t="s">
        <v>2376</v>
      </c>
      <c r="C667" s="115" t="s">
        <v>323</v>
      </c>
      <c r="D667" s="115" t="s">
        <v>813</v>
      </c>
      <c r="E667" s="115" t="s">
        <v>77</v>
      </c>
      <c r="F667" s="238">
        <v>33604</v>
      </c>
      <c r="G667" s="115" t="s">
        <v>2377</v>
      </c>
      <c r="H667" s="115" t="s">
        <v>16</v>
      </c>
      <c r="I667" t="s">
        <v>199</v>
      </c>
      <c r="J667" s="115" t="s">
        <v>908</v>
      </c>
      <c r="L667" s="115" t="s">
        <v>37</v>
      </c>
      <c r="S667" s="115"/>
      <c r="V667">
        <v>0</v>
      </c>
      <c r="AI667" s="115">
        <v>334741</v>
      </c>
    </row>
    <row r="668" spans="1:36" x14ac:dyDescent="0.25">
      <c r="A668" s="115">
        <v>334756</v>
      </c>
      <c r="B668" s="115" t="s">
        <v>1962</v>
      </c>
      <c r="C668" s="115" t="s">
        <v>249</v>
      </c>
      <c r="D668" s="115" t="s">
        <v>580</v>
      </c>
      <c r="E668" s="115" t="s">
        <v>77</v>
      </c>
      <c r="F668" s="238">
        <v>35335</v>
      </c>
      <c r="G668" s="115" t="s">
        <v>239</v>
      </c>
      <c r="H668" s="115" t="s">
        <v>16</v>
      </c>
      <c r="I668" t="s">
        <v>199</v>
      </c>
      <c r="J668" s="115" t="s">
        <v>908</v>
      </c>
      <c r="L668" s="115" t="s">
        <v>18</v>
      </c>
      <c r="S668" s="115"/>
      <c r="V668">
        <v>0</v>
      </c>
      <c r="AI668" s="115">
        <v>334756</v>
      </c>
    </row>
    <row r="669" spans="1:36" x14ac:dyDescent="0.25">
      <c r="A669" s="115">
        <v>334803</v>
      </c>
      <c r="B669" s="115" t="s">
        <v>1845</v>
      </c>
      <c r="C669" s="115" t="s">
        <v>1846</v>
      </c>
      <c r="D669" s="115" t="s">
        <v>527</v>
      </c>
      <c r="E669" s="115" t="s">
        <v>77</v>
      </c>
      <c r="F669" s="238">
        <v>33269</v>
      </c>
      <c r="G669" s="115" t="s">
        <v>269</v>
      </c>
      <c r="H669" s="115" t="s">
        <v>16</v>
      </c>
      <c r="I669" t="s">
        <v>199</v>
      </c>
      <c r="J669" s="115" t="s">
        <v>908</v>
      </c>
      <c r="L669" s="115" t="s">
        <v>30</v>
      </c>
      <c r="S669" s="115"/>
      <c r="V669">
        <v>0</v>
      </c>
      <c r="AI669" s="115">
        <v>334803</v>
      </c>
      <c r="AJ669" s="115" t="s">
        <v>2441</v>
      </c>
    </row>
    <row r="670" spans="1:36" x14ac:dyDescent="0.25">
      <c r="A670" s="115">
        <v>334809</v>
      </c>
      <c r="B670" s="115" t="s">
        <v>1972</v>
      </c>
      <c r="C670" s="115" t="s">
        <v>249</v>
      </c>
      <c r="D670" s="115" t="s">
        <v>339</v>
      </c>
      <c r="E670" s="115" t="s">
        <v>77</v>
      </c>
      <c r="F670" s="238">
        <v>32983</v>
      </c>
      <c r="G670" s="115" t="s">
        <v>18</v>
      </c>
      <c r="H670" s="115" t="s">
        <v>16</v>
      </c>
      <c r="I670" t="s">
        <v>199</v>
      </c>
      <c r="J670" s="115" t="s">
        <v>908</v>
      </c>
      <c r="L670" s="115" t="s">
        <v>18</v>
      </c>
      <c r="S670" s="115"/>
      <c r="V670" t="s">
        <v>2515</v>
      </c>
      <c r="AI670" s="115">
        <v>334809</v>
      </c>
    </row>
    <row r="671" spans="1:36" x14ac:dyDescent="0.25">
      <c r="A671" s="115">
        <v>334834</v>
      </c>
      <c r="B671" s="115" t="s">
        <v>1537</v>
      </c>
      <c r="C671" s="115" t="s">
        <v>304</v>
      </c>
      <c r="D671" s="115" t="s">
        <v>1182</v>
      </c>
      <c r="E671" s="115" t="s">
        <v>76</v>
      </c>
      <c r="F671" s="238">
        <v>35824</v>
      </c>
      <c r="G671" s="115" t="s">
        <v>939</v>
      </c>
      <c r="H671" s="115" t="s">
        <v>16</v>
      </c>
      <c r="I671" t="s">
        <v>199</v>
      </c>
      <c r="J671" s="115" t="s">
        <v>908</v>
      </c>
      <c r="L671" s="115" t="s">
        <v>18</v>
      </c>
      <c r="S671" s="115"/>
      <c r="V671">
        <v>0</v>
      </c>
      <c r="AI671" s="115">
        <v>334834</v>
      </c>
    </row>
    <row r="672" spans="1:36" x14ac:dyDescent="0.25">
      <c r="A672" s="115">
        <v>334843</v>
      </c>
      <c r="B672" s="115" t="s">
        <v>1902</v>
      </c>
      <c r="C672" s="115" t="s">
        <v>826</v>
      </c>
      <c r="D672" s="115" t="s">
        <v>259</v>
      </c>
      <c r="E672" s="115" t="s">
        <v>76</v>
      </c>
      <c r="F672" s="238">
        <v>35075</v>
      </c>
      <c r="G672" s="115" t="s">
        <v>18</v>
      </c>
      <c r="H672" s="115" t="s">
        <v>16</v>
      </c>
      <c r="I672" t="s">
        <v>199</v>
      </c>
      <c r="J672" s="115" t="s">
        <v>908</v>
      </c>
      <c r="L672" s="115" t="s">
        <v>18</v>
      </c>
      <c r="S672" s="115"/>
      <c r="V672">
        <v>0</v>
      </c>
      <c r="AI672" s="115">
        <v>334843</v>
      </c>
    </row>
    <row r="673" spans="1:36" x14ac:dyDescent="0.25">
      <c r="A673" s="115">
        <v>334849</v>
      </c>
      <c r="B673" s="115" t="s">
        <v>981</v>
      </c>
      <c r="C673" s="115" t="s">
        <v>211</v>
      </c>
      <c r="D673" s="115" t="s">
        <v>687</v>
      </c>
      <c r="E673" s="115" t="s">
        <v>77</v>
      </c>
      <c r="F673" s="238">
        <v>34576</v>
      </c>
      <c r="G673" s="115" t="s">
        <v>18</v>
      </c>
      <c r="H673" s="115" t="s">
        <v>16</v>
      </c>
      <c r="I673" t="s">
        <v>199</v>
      </c>
      <c r="S673" s="115"/>
      <c r="V673">
        <v>0</v>
      </c>
      <c r="AI673" s="115">
        <v>334849</v>
      </c>
    </row>
    <row r="674" spans="1:36" x14ac:dyDescent="0.25">
      <c r="A674" s="115">
        <v>334855</v>
      </c>
      <c r="B674" s="115" t="s">
        <v>2230</v>
      </c>
      <c r="C674" s="115" t="s">
        <v>211</v>
      </c>
      <c r="D674" s="115" t="s">
        <v>726</v>
      </c>
      <c r="E674" s="115" t="s">
        <v>77</v>
      </c>
      <c r="F674" s="238">
        <v>36105</v>
      </c>
      <c r="G674" s="115" t="s">
        <v>415</v>
      </c>
      <c r="H674" s="115" t="s">
        <v>16</v>
      </c>
      <c r="I674" t="s">
        <v>199</v>
      </c>
      <c r="J674" s="115" t="s">
        <v>908</v>
      </c>
      <c r="L674" s="115" t="s">
        <v>1129</v>
      </c>
      <c r="S674" s="115"/>
      <c r="V674">
        <v>0</v>
      </c>
      <c r="AI674" s="115">
        <v>334855</v>
      </c>
    </row>
    <row r="675" spans="1:36" x14ac:dyDescent="0.25">
      <c r="A675" s="115">
        <v>334865</v>
      </c>
      <c r="B675" s="115" t="s">
        <v>1597</v>
      </c>
      <c r="C675" s="115" t="s">
        <v>564</v>
      </c>
      <c r="D675" s="115" t="s">
        <v>1598</v>
      </c>
      <c r="E675" s="115" t="s">
        <v>76</v>
      </c>
      <c r="F675" s="238">
        <v>32812</v>
      </c>
      <c r="G675" s="115" t="s">
        <v>624</v>
      </c>
      <c r="H675" s="115" t="s">
        <v>16</v>
      </c>
      <c r="I675" t="s">
        <v>199</v>
      </c>
      <c r="J675" s="115" t="s">
        <v>908</v>
      </c>
      <c r="L675" s="115" t="s">
        <v>47</v>
      </c>
      <c r="P675" s="115" t="s">
        <v>2447</v>
      </c>
      <c r="S675" s="115"/>
      <c r="V675">
        <v>0</v>
      </c>
      <c r="AI675" s="115">
        <v>334865</v>
      </c>
    </row>
    <row r="676" spans="1:36" x14ac:dyDescent="0.25">
      <c r="A676" s="115">
        <v>334880</v>
      </c>
      <c r="B676" s="115" t="s">
        <v>2232</v>
      </c>
      <c r="C676" s="115" t="s">
        <v>308</v>
      </c>
      <c r="D676" s="115" t="s">
        <v>254</v>
      </c>
      <c r="E676" s="115" t="s">
        <v>77</v>
      </c>
      <c r="F676" s="238">
        <v>35431</v>
      </c>
      <c r="G676" s="115" t="s">
        <v>1496</v>
      </c>
      <c r="H676" s="115" t="s">
        <v>16</v>
      </c>
      <c r="I676" t="s">
        <v>199</v>
      </c>
      <c r="J676" s="115" t="s">
        <v>908</v>
      </c>
      <c r="L676" s="115" t="s">
        <v>18</v>
      </c>
      <c r="S676" s="115"/>
      <c r="V676">
        <v>0</v>
      </c>
      <c r="AI676" s="115">
        <v>334880</v>
      </c>
    </row>
    <row r="677" spans="1:36" x14ac:dyDescent="0.25">
      <c r="A677" s="115">
        <v>334904</v>
      </c>
      <c r="B677" s="115" t="s">
        <v>2233</v>
      </c>
      <c r="C677" s="115" t="s">
        <v>752</v>
      </c>
      <c r="D677" s="115" t="s">
        <v>786</v>
      </c>
      <c r="E677" s="115" t="s">
        <v>76</v>
      </c>
      <c r="F677" s="238">
        <v>35405</v>
      </c>
      <c r="G677" s="115" t="s">
        <v>18</v>
      </c>
      <c r="H677" s="115" t="s">
        <v>16</v>
      </c>
      <c r="I677" t="s">
        <v>199</v>
      </c>
      <c r="J677" s="115" t="s">
        <v>908</v>
      </c>
      <c r="L677" s="115" t="s">
        <v>73</v>
      </c>
      <c r="S677" s="115"/>
      <c r="V677">
        <v>0</v>
      </c>
      <c r="AI677" s="115">
        <v>334904</v>
      </c>
    </row>
    <row r="678" spans="1:36" x14ac:dyDescent="0.25">
      <c r="A678" s="115">
        <v>334905</v>
      </c>
      <c r="B678" s="115" t="s">
        <v>2234</v>
      </c>
      <c r="C678" s="115" t="s">
        <v>349</v>
      </c>
      <c r="D678" s="115" t="s">
        <v>508</v>
      </c>
      <c r="E678" s="115" t="s">
        <v>76</v>
      </c>
      <c r="F678" s="238">
        <v>24133</v>
      </c>
      <c r="G678" s="115" t="s">
        <v>18</v>
      </c>
      <c r="H678" s="115" t="s">
        <v>16</v>
      </c>
      <c r="I678" t="s">
        <v>199</v>
      </c>
      <c r="J678" s="115" t="s">
        <v>924</v>
      </c>
      <c r="L678" s="115" t="s">
        <v>18</v>
      </c>
      <c r="S678" s="115"/>
      <c r="V678">
        <v>0</v>
      </c>
      <c r="AI678" s="115">
        <v>334905</v>
      </c>
    </row>
    <row r="679" spans="1:36" x14ac:dyDescent="0.25">
      <c r="A679" s="115">
        <v>334948</v>
      </c>
      <c r="B679" s="115" t="s">
        <v>2474</v>
      </c>
      <c r="C679" s="115" t="s">
        <v>278</v>
      </c>
      <c r="D679" s="115" t="s">
        <v>292</v>
      </c>
      <c r="F679" s="238"/>
      <c r="I679" t="s">
        <v>199</v>
      </c>
      <c r="S679" s="115"/>
      <c r="V679" t="s">
        <v>2467</v>
      </c>
      <c r="AH679" s="115" t="s">
        <v>2441</v>
      </c>
      <c r="AI679" s="115">
        <v>334948</v>
      </c>
      <c r="AJ679" s="115" t="s">
        <v>2441</v>
      </c>
    </row>
    <row r="680" spans="1:36" x14ac:dyDescent="0.25">
      <c r="A680" s="115">
        <v>334963</v>
      </c>
      <c r="B680" s="115" t="s">
        <v>1826</v>
      </c>
      <c r="C680" s="115" t="s">
        <v>1827</v>
      </c>
      <c r="D680" s="115" t="s">
        <v>1828</v>
      </c>
      <c r="E680" s="115" t="s">
        <v>76</v>
      </c>
      <c r="F680" s="238">
        <v>35824</v>
      </c>
      <c r="G680" s="115" t="s">
        <v>607</v>
      </c>
      <c r="H680" s="115" t="s">
        <v>16</v>
      </c>
      <c r="I680" t="s">
        <v>199</v>
      </c>
      <c r="J680" s="115" t="s">
        <v>15</v>
      </c>
      <c r="L680" s="115" t="s">
        <v>55</v>
      </c>
      <c r="S680" s="115"/>
      <c r="V680">
        <v>0</v>
      </c>
      <c r="AI680" s="115">
        <v>334963</v>
      </c>
    </row>
    <row r="681" spans="1:36" x14ac:dyDescent="0.25">
      <c r="A681" s="115">
        <v>334973</v>
      </c>
      <c r="B681" s="115" t="s">
        <v>1949</v>
      </c>
      <c r="C681" s="115" t="s">
        <v>304</v>
      </c>
      <c r="D681" s="115" t="s">
        <v>385</v>
      </c>
      <c r="E681" s="115" t="s">
        <v>76</v>
      </c>
      <c r="F681" s="238">
        <v>33398</v>
      </c>
      <c r="G681" s="115" t="s">
        <v>18</v>
      </c>
      <c r="H681" s="115" t="s">
        <v>16</v>
      </c>
      <c r="I681" t="s">
        <v>199</v>
      </c>
      <c r="J681" s="115" t="s">
        <v>908</v>
      </c>
      <c r="L681" s="115" t="s">
        <v>73</v>
      </c>
      <c r="S681" s="115"/>
      <c r="V681">
        <v>0</v>
      </c>
      <c r="AI681" s="115">
        <v>334973</v>
      </c>
    </row>
    <row r="682" spans="1:36" x14ac:dyDescent="0.25">
      <c r="A682" s="115">
        <v>334978</v>
      </c>
      <c r="B682" s="115" t="s">
        <v>1097</v>
      </c>
      <c r="C682" s="115" t="s">
        <v>356</v>
      </c>
      <c r="D682" s="115" t="s">
        <v>229</v>
      </c>
      <c r="E682" s="115" t="s">
        <v>76</v>
      </c>
      <c r="F682" s="238">
        <v>36165</v>
      </c>
      <c r="G682" s="115" t="s">
        <v>792</v>
      </c>
      <c r="H682" s="115" t="s">
        <v>16</v>
      </c>
      <c r="I682" t="s">
        <v>199</v>
      </c>
      <c r="J682" s="115" t="s">
        <v>15</v>
      </c>
      <c r="L682" s="115" t="s">
        <v>30</v>
      </c>
      <c r="S682" s="115"/>
      <c r="V682">
        <v>0</v>
      </c>
      <c r="AI682" s="115">
        <v>334978</v>
      </c>
    </row>
    <row r="683" spans="1:36" x14ac:dyDescent="0.25">
      <c r="A683" s="115">
        <v>334990</v>
      </c>
      <c r="B683" s="115" t="s">
        <v>1973</v>
      </c>
      <c r="C683" s="115" t="s">
        <v>245</v>
      </c>
      <c r="D683" s="115" t="s">
        <v>768</v>
      </c>
      <c r="E683" s="115" t="s">
        <v>76</v>
      </c>
      <c r="F683" s="238">
        <v>35065</v>
      </c>
      <c r="G683" s="115" t="s">
        <v>1974</v>
      </c>
      <c r="H683" s="115" t="s">
        <v>16</v>
      </c>
      <c r="I683" t="s">
        <v>199</v>
      </c>
      <c r="J683" s="115" t="s">
        <v>908</v>
      </c>
      <c r="L683" s="115" t="s">
        <v>18</v>
      </c>
      <c r="S683" s="115"/>
      <c r="V683">
        <v>0</v>
      </c>
      <c r="AI683" s="115">
        <v>334990</v>
      </c>
    </row>
    <row r="684" spans="1:36" x14ac:dyDescent="0.25">
      <c r="A684" s="115">
        <v>334992</v>
      </c>
      <c r="B684" s="115" t="s">
        <v>1781</v>
      </c>
      <c r="C684" s="115" t="s">
        <v>240</v>
      </c>
      <c r="D684" s="115" t="s">
        <v>587</v>
      </c>
      <c r="E684" s="115" t="s">
        <v>77</v>
      </c>
      <c r="F684" s="238">
        <v>32874</v>
      </c>
      <c r="G684" s="115" t="s">
        <v>1782</v>
      </c>
      <c r="H684" s="115" t="s">
        <v>16</v>
      </c>
      <c r="I684" t="s">
        <v>199</v>
      </c>
      <c r="J684" s="115" t="s">
        <v>908</v>
      </c>
      <c r="L684" s="115" t="s">
        <v>18</v>
      </c>
      <c r="S684" s="115"/>
      <c r="V684">
        <v>0</v>
      </c>
      <c r="AI684" s="115">
        <v>334992</v>
      </c>
    </row>
    <row r="685" spans="1:36" x14ac:dyDescent="0.25">
      <c r="A685" s="115">
        <v>334995</v>
      </c>
      <c r="B685" s="115" t="s">
        <v>2236</v>
      </c>
      <c r="C685" s="115" t="s">
        <v>333</v>
      </c>
      <c r="D685" s="115" t="s">
        <v>300</v>
      </c>
      <c r="E685" s="115" t="s">
        <v>77</v>
      </c>
      <c r="F685" s="238">
        <v>30635</v>
      </c>
      <c r="G685" s="115" t="s">
        <v>2237</v>
      </c>
      <c r="H685" s="115" t="s">
        <v>16</v>
      </c>
      <c r="I685" t="s">
        <v>199</v>
      </c>
      <c r="J685" s="115" t="s">
        <v>15</v>
      </c>
      <c r="L685" s="115" t="s">
        <v>40</v>
      </c>
      <c r="R685" s="115">
        <v>9260</v>
      </c>
      <c r="S685" s="115">
        <v>45720</v>
      </c>
      <c r="T685" s="115">
        <v>135000</v>
      </c>
      <c r="V685">
        <v>0</v>
      </c>
      <c r="AI685" s="115">
        <v>334995</v>
      </c>
    </row>
    <row r="686" spans="1:36" x14ac:dyDescent="0.25">
      <c r="A686" s="115">
        <v>335037</v>
      </c>
      <c r="B686" s="115" t="s">
        <v>2378</v>
      </c>
      <c r="C686" s="115" t="s">
        <v>218</v>
      </c>
      <c r="D686" s="115" t="s">
        <v>435</v>
      </c>
      <c r="E686" s="115" t="s">
        <v>76</v>
      </c>
      <c r="F686" s="238">
        <v>36161</v>
      </c>
      <c r="G686" s="115" t="s">
        <v>610</v>
      </c>
      <c r="H686" s="115" t="s">
        <v>16</v>
      </c>
      <c r="I686" t="s">
        <v>199</v>
      </c>
      <c r="J686" s="115" t="s">
        <v>15</v>
      </c>
      <c r="L686" s="115" t="s">
        <v>67</v>
      </c>
      <c r="S686" s="115"/>
      <c r="V686">
        <v>0</v>
      </c>
      <c r="AI686" s="115">
        <v>335037</v>
      </c>
    </row>
    <row r="687" spans="1:36" x14ac:dyDescent="0.25">
      <c r="A687" s="115">
        <v>335045</v>
      </c>
      <c r="B687" s="115" t="s">
        <v>1747</v>
      </c>
      <c r="C687" s="115" t="s">
        <v>208</v>
      </c>
      <c r="D687" s="115" t="s">
        <v>565</v>
      </c>
      <c r="E687" s="115" t="s">
        <v>77</v>
      </c>
      <c r="F687" s="238">
        <v>32874</v>
      </c>
      <c r="G687" s="115" t="s">
        <v>372</v>
      </c>
      <c r="H687" s="115" t="s">
        <v>16</v>
      </c>
      <c r="I687" t="s">
        <v>199</v>
      </c>
      <c r="J687" s="115" t="s">
        <v>908</v>
      </c>
      <c r="L687" s="115" t="s">
        <v>30</v>
      </c>
      <c r="S687" s="115"/>
      <c r="V687">
        <v>0</v>
      </c>
      <c r="AI687" s="115">
        <v>335045</v>
      </c>
    </row>
    <row r="688" spans="1:36" x14ac:dyDescent="0.25">
      <c r="A688" s="115">
        <v>335069</v>
      </c>
      <c r="B688" s="115" t="s">
        <v>1477</v>
      </c>
      <c r="C688" s="115" t="s">
        <v>240</v>
      </c>
      <c r="D688" s="115" t="s">
        <v>560</v>
      </c>
      <c r="E688" s="115" t="s">
        <v>76</v>
      </c>
      <c r="F688" s="238">
        <v>35499</v>
      </c>
      <c r="G688" s="115" t="s">
        <v>415</v>
      </c>
      <c r="H688" s="115" t="s">
        <v>16</v>
      </c>
      <c r="I688" t="s">
        <v>199</v>
      </c>
      <c r="J688" s="115" t="s">
        <v>15</v>
      </c>
      <c r="L688" s="115" t="s">
        <v>47</v>
      </c>
      <c r="S688" s="115"/>
      <c r="V688">
        <v>0</v>
      </c>
      <c r="AI688" s="115">
        <v>335069</v>
      </c>
    </row>
    <row r="689" spans="1:36" x14ac:dyDescent="0.25">
      <c r="A689" s="115">
        <v>335110</v>
      </c>
      <c r="B689" s="115" t="s">
        <v>2379</v>
      </c>
      <c r="C689" s="115" t="s">
        <v>691</v>
      </c>
      <c r="D689" s="115" t="s">
        <v>259</v>
      </c>
      <c r="E689" s="115" t="s">
        <v>77</v>
      </c>
      <c r="F689" s="238">
        <v>33090</v>
      </c>
      <c r="G689" s="115" t="s">
        <v>415</v>
      </c>
      <c r="H689" s="115" t="s">
        <v>16</v>
      </c>
      <c r="I689" t="s">
        <v>199</v>
      </c>
      <c r="J689" s="115" t="s">
        <v>908</v>
      </c>
      <c r="L689" s="115" t="s">
        <v>30</v>
      </c>
      <c r="S689" s="115"/>
      <c r="V689">
        <v>0</v>
      </c>
      <c r="AI689" s="115">
        <v>335110</v>
      </c>
    </row>
    <row r="690" spans="1:36" x14ac:dyDescent="0.25">
      <c r="A690" s="115">
        <v>335118</v>
      </c>
      <c r="B690" s="115" t="s">
        <v>1647</v>
      </c>
      <c r="C690" s="115" t="s">
        <v>363</v>
      </c>
      <c r="D690" s="115" t="s">
        <v>1648</v>
      </c>
      <c r="E690" s="115" t="s">
        <v>76</v>
      </c>
      <c r="F690" s="238">
        <v>35065</v>
      </c>
      <c r="G690" s="115" t="s">
        <v>58</v>
      </c>
      <c r="H690" s="115" t="s">
        <v>16</v>
      </c>
      <c r="I690" t="s">
        <v>199</v>
      </c>
      <c r="J690" s="115" t="s">
        <v>15</v>
      </c>
      <c r="L690" s="115" t="s">
        <v>58</v>
      </c>
      <c r="S690" s="115"/>
      <c r="V690">
        <v>0</v>
      </c>
      <c r="AI690" s="115">
        <v>335118</v>
      </c>
    </row>
    <row r="691" spans="1:36" x14ac:dyDescent="0.25">
      <c r="A691" s="115">
        <v>335124</v>
      </c>
      <c r="B691" s="115" t="s">
        <v>1761</v>
      </c>
      <c r="C691" s="115" t="s">
        <v>226</v>
      </c>
      <c r="D691" s="115" t="s">
        <v>229</v>
      </c>
      <c r="E691" s="115" t="s">
        <v>77</v>
      </c>
      <c r="F691" s="238">
        <v>33290</v>
      </c>
      <c r="G691" s="115" t="s">
        <v>18</v>
      </c>
      <c r="H691" s="115" t="s">
        <v>19</v>
      </c>
      <c r="I691" t="s">
        <v>199</v>
      </c>
      <c r="J691" s="115" t="s">
        <v>908</v>
      </c>
      <c r="L691" s="115" t="s">
        <v>73</v>
      </c>
      <c r="S691" s="115"/>
      <c r="V691">
        <v>0</v>
      </c>
      <c r="AI691" s="115">
        <v>335124</v>
      </c>
    </row>
    <row r="692" spans="1:36" x14ac:dyDescent="0.25">
      <c r="A692" s="115">
        <v>335131</v>
      </c>
      <c r="B692" s="115" t="s">
        <v>1837</v>
      </c>
      <c r="C692" s="115" t="s">
        <v>451</v>
      </c>
      <c r="D692" s="115" t="s">
        <v>263</v>
      </c>
      <c r="E692" s="115" t="s">
        <v>77</v>
      </c>
      <c r="F692" s="238">
        <v>35533</v>
      </c>
      <c r="G692" s="115" t="s">
        <v>18</v>
      </c>
      <c r="H692" s="115" t="s">
        <v>16</v>
      </c>
      <c r="I692" t="s">
        <v>199</v>
      </c>
      <c r="J692" s="115" t="s">
        <v>15</v>
      </c>
      <c r="L692" s="115" t="s">
        <v>18</v>
      </c>
      <c r="S692" s="115"/>
      <c r="V692">
        <v>0</v>
      </c>
      <c r="AI692" s="115">
        <v>335131</v>
      </c>
    </row>
    <row r="693" spans="1:36" x14ac:dyDescent="0.25">
      <c r="A693" s="115">
        <v>335132</v>
      </c>
      <c r="B693" s="115" t="s">
        <v>1467</v>
      </c>
      <c r="C693" s="115" t="s">
        <v>1468</v>
      </c>
      <c r="D693" s="115" t="s">
        <v>784</v>
      </c>
      <c r="E693" s="115" t="s">
        <v>76</v>
      </c>
      <c r="F693" s="238">
        <v>36392</v>
      </c>
      <c r="G693" s="115" t="s">
        <v>18</v>
      </c>
      <c r="H693" s="115" t="s">
        <v>16</v>
      </c>
      <c r="I693" t="s">
        <v>199</v>
      </c>
      <c r="J693" s="115" t="s">
        <v>15</v>
      </c>
      <c r="L693" s="115" t="s">
        <v>18</v>
      </c>
      <c r="S693" s="115"/>
      <c r="V693">
        <v>0</v>
      </c>
      <c r="AI693" s="115">
        <v>335132</v>
      </c>
    </row>
    <row r="694" spans="1:36" x14ac:dyDescent="0.25">
      <c r="A694" s="115">
        <v>335140</v>
      </c>
      <c r="B694" s="115" t="s">
        <v>1469</v>
      </c>
      <c r="C694" s="115" t="s">
        <v>226</v>
      </c>
      <c r="D694" s="115" t="s">
        <v>1470</v>
      </c>
      <c r="E694" s="115" t="s">
        <v>76</v>
      </c>
      <c r="F694" s="238">
        <v>35065</v>
      </c>
      <c r="G694" s="115" t="s">
        <v>37</v>
      </c>
      <c r="H694" s="115" t="s">
        <v>16</v>
      </c>
      <c r="I694" t="s">
        <v>199</v>
      </c>
      <c r="J694" s="115" t="s">
        <v>15</v>
      </c>
      <c r="L694" s="115" t="s">
        <v>37</v>
      </c>
      <c r="S694" s="115"/>
      <c r="V694">
        <v>0</v>
      </c>
      <c r="AH694" s="115" t="s">
        <v>2441</v>
      </c>
      <c r="AI694" s="115">
        <v>335140</v>
      </c>
      <c r="AJ694" s="115" t="s">
        <v>2441</v>
      </c>
    </row>
    <row r="695" spans="1:36" x14ac:dyDescent="0.25">
      <c r="A695" s="115">
        <v>335242</v>
      </c>
      <c r="B695" s="115" t="s">
        <v>2380</v>
      </c>
      <c r="C695" s="115" t="s">
        <v>318</v>
      </c>
      <c r="D695" s="115" t="s">
        <v>213</v>
      </c>
      <c r="E695" s="115" t="s">
        <v>76</v>
      </c>
      <c r="F695" s="238">
        <v>35431</v>
      </c>
      <c r="G695" s="115" t="s">
        <v>61</v>
      </c>
      <c r="H695" s="115" t="s">
        <v>16</v>
      </c>
      <c r="I695" t="s">
        <v>199</v>
      </c>
      <c r="J695" s="115" t="s">
        <v>15</v>
      </c>
      <c r="L695" s="115" t="s">
        <v>61</v>
      </c>
      <c r="S695" s="115"/>
      <c r="V695">
        <v>0</v>
      </c>
      <c r="AI695" s="115">
        <v>335242</v>
      </c>
      <c r="AJ695" s="115" t="s">
        <v>2441</v>
      </c>
    </row>
    <row r="696" spans="1:36" x14ac:dyDescent="0.25">
      <c r="A696" s="115">
        <v>335260</v>
      </c>
      <c r="B696" s="115" t="s">
        <v>950</v>
      </c>
      <c r="C696" s="115" t="s">
        <v>437</v>
      </c>
      <c r="D696" s="115" t="s">
        <v>219</v>
      </c>
      <c r="E696" s="115" t="s">
        <v>76</v>
      </c>
      <c r="F696" s="238">
        <v>36314</v>
      </c>
      <c r="G696" s="115" t="s">
        <v>18</v>
      </c>
      <c r="H696" s="115" t="s">
        <v>16</v>
      </c>
      <c r="I696" t="s">
        <v>199</v>
      </c>
      <c r="J696" s="115" t="s">
        <v>15</v>
      </c>
      <c r="L696" s="115" t="s">
        <v>18</v>
      </c>
      <c r="S696" s="115"/>
      <c r="V696">
        <v>0</v>
      </c>
      <c r="AI696" s="115">
        <v>335260</v>
      </c>
    </row>
    <row r="697" spans="1:36" x14ac:dyDescent="0.25">
      <c r="A697" s="115">
        <v>335276</v>
      </c>
      <c r="B697" s="115" t="s">
        <v>1903</v>
      </c>
      <c r="C697" s="115" t="s">
        <v>308</v>
      </c>
      <c r="D697" s="115" t="s">
        <v>1904</v>
      </c>
      <c r="E697" s="115" t="s">
        <v>77</v>
      </c>
      <c r="F697" s="238">
        <v>34880</v>
      </c>
      <c r="G697" s="115" t="s">
        <v>18</v>
      </c>
      <c r="H697" s="115" t="s">
        <v>16</v>
      </c>
      <c r="I697" t="s">
        <v>199</v>
      </c>
      <c r="J697" s="115" t="s">
        <v>908</v>
      </c>
      <c r="L697" s="115" t="s">
        <v>61</v>
      </c>
      <c r="S697" s="115"/>
      <c r="V697">
        <v>0</v>
      </c>
      <c r="AI697" s="115">
        <v>335276</v>
      </c>
    </row>
    <row r="698" spans="1:36" x14ac:dyDescent="0.25">
      <c r="A698" s="244">
        <v>335284</v>
      </c>
      <c r="B698" s="245" t="s">
        <v>2240</v>
      </c>
      <c r="C698" s="245" t="s">
        <v>226</v>
      </c>
      <c r="D698" s="246" t="s">
        <v>283</v>
      </c>
      <c r="E698" s="115" t="s">
        <v>76</v>
      </c>
      <c r="F698" s="238">
        <v>32880</v>
      </c>
      <c r="G698" s="246" t="s">
        <v>67</v>
      </c>
      <c r="H698" s="115" t="s">
        <v>16</v>
      </c>
      <c r="I698" t="s">
        <v>199</v>
      </c>
      <c r="J698" s="245" t="s">
        <v>908</v>
      </c>
      <c r="L698" s="115" t="s">
        <v>67</v>
      </c>
      <c r="S698" s="115"/>
      <c r="V698">
        <v>0</v>
      </c>
      <c r="W698" s="245"/>
      <c r="AI698" s="115">
        <v>335284</v>
      </c>
      <c r="AJ698" s="115" t="s">
        <v>2441</v>
      </c>
    </row>
    <row r="699" spans="1:36" x14ac:dyDescent="0.25">
      <c r="A699" s="244">
        <v>335296</v>
      </c>
      <c r="B699" s="245" t="s">
        <v>2381</v>
      </c>
      <c r="C699" s="245" t="s">
        <v>622</v>
      </c>
      <c r="D699" s="246" t="s">
        <v>2382</v>
      </c>
      <c r="E699" s="115" t="s">
        <v>77</v>
      </c>
      <c r="F699" s="238">
        <v>33182</v>
      </c>
      <c r="G699" s="246" t="s">
        <v>64</v>
      </c>
      <c r="H699" s="115" t="s">
        <v>16</v>
      </c>
      <c r="I699" t="s">
        <v>199</v>
      </c>
      <c r="J699" s="245" t="s">
        <v>908</v>
      </c>
      <c r="L699" s="115" t="s">
        <v>18</v>
      </c>
      <c r="S699" s="115"/>
      <c r="V699">
        <v>0</v>
      </c>
      <c r="W699" s="245"/>
      <c r="AI699" s="115">
        <v>335296</v>
      </c>
    </row>
    <row r="700" spans="1:36" x14ac:dyDescent="0.25">
      <c r="A700" s="244">
        <v>335313</v>
      </c>
      <c r="B700" s="245" t="s">
        <v>1666</v>
      </c>
      <c r="C700" s="245" t="s">
        <v>226</v>
      </c>
      <c r="D700" s="246" t="s">
        <v>431</v>
      </c>
      <c r="E700" s="115" t="s">
        <v>77</v>
      </c>
      <c r="F700" s="238">
        <v>32046</v>
      </c>
      <c r="G700" s="246" t="s">
        <v>445</v>
      </c>
      <c r="H700" s="115" t="s">
        <v>16</v>
      </c>
      <c r="I700" t="s">
        <v>199</v>
      </c>
      <c r="J700" s="245" t="s">
        <v>908</v>
      </c>
      <c r="L700" s="115" t="s">
        <v>18</v>
      </c>
      <c r="S700" s="115"/>
      <c r="V700">
        <v>0</v>
      </c>
      <c r="W700" s="245"/>
      <c r="AI700" s="115">
        <v>335313</v>
      </c>
    </row>
    <row r="701" spans="1:36" x14ac:dyDescent="0.25">
      <c r="A701" s="244">
        <v>335320</v>
      </c>
      <c r="B701" s="245" t="s">
        <v>2242</v>
      </c>
      <c r="C701" s="245" t="s">
        <v>226</v>
      </c>
      <c r="D701" s="246" t="s">
        <v>229</v>
      </c>
      <c r="E701" s="115" t="s">
        <v>76</v>
      </c>
      <c r="F701" s="238">
        <v>33730</v>
      </c>
      <c r="G701" s="246" t="s">
        <v>1165</v>
      </c>
      <c r="H701" s="115" t="s">
        <v>16</v>
      </c>
      <c r="I701" t="s">
        <v>199</v>
      </c>
      <c r="J701" s="245" t="s">
        <v>908</v>
      </c>
      <c r="L701" s="115" t="s">
        <v>30</v>
      </c>
      <c r="S701" s="115"/>
      <c r="V701">
        <v>0</v>
      </c>
      <c r="W701" s="245"/>
      <c r="AI701" s="115">
        <v>335320</v>
      </c>
    </row>
    <row r="702" spans="1:36" x14ac:dyDescent="0.25">
      <c r="A702" s="244">
        <v>335345</v>
      </c>
      <c r="B702" s="245" t="s">
        <v>1481</v>
      </c>
      <c r="C702" s="245" t="s">
        <v>240</v>
      </c>
      <c r="D702" s="246" t="s">
        <v>292</v>
      </c>
      <c r="E702" s="115" t="s">
        <v>77</v>
      </c>
      <c r="F702" s="238">
        <v>35135</v>
      </c>
      <c r="G702" s="246" t="s">
        <v>18</v>
      </c>
      <c r="H702" s="115" t="s">
        <v>16</v>
      </c>
      <c r="I702" t="s">
        <v>199</v>
      </c>
      <c r="J702" s="245" t="s">
        <v>908</v>
      </c>
      <c r="L702" s="115" t="s">
        <v>47</v>
      </c>
      <c r="S702" s="115"/>
      <c r="V702">
        <v>0</v>
      </c>
      <c r="W702" s="245"/>
      <c r="AI702" s="115">
        <v>335345</v>
      </c>
    </row>
    <row r="703" spans="1:36" x14ac:dyDescent="0.25">
      <c r="A703" s="244">
        <v>335373</v>
      </c>
      <c r="B703" s="245" t="s">
        <v>2383</v>
      </c>
      <c r="C703" s="245" t="s">
        <v>325</v>
      </c>
      <c r="D703" s="246" t="s">
        <v>221</v>
      </c>
      <c r="E703" s="115" t="s">
        <v>76</v>
      </c>
      <c r="F703" s="238">
        <v>36161</v>
      </c>
      <c r="G703" s="246" t="s">
        <v>18</v>
      </c>
      <c r="H703" s="115" t="s">
        <v>16</v>
      </c>
      <c r="I703" t="s">
        <v>199</v>
      </c>
      <c r="J703" s="245" t="s">
        <v>908</v>
      </c>
      <c r="L703" s="115" t="s">
        <v>73</v>
      </c>
      <c r="S703" s="115"/>
      <c r="V703">
        <v>0</v>
      </c>
      <c r="W703" s="245"/>
      <c r="AI703" s="115">
        <v>335373</v>
      </c>
    </row>
    <row r="704" spans="1:36" x14ac:dyDescent="0.25">
      <c r="A704" s="244">
        <v>335377</v>
      </c>
      <c r="B704" s="245" t="s">
        <v>1847</v>
      </c>
      <c r="C704" s="245" t="s">
        <v>208</v>
      </c>
      <c r="D704" s="246" t="s">
        <v>386</v>
      </c>
      <c r="E704" s="115" t="s">
        <v>76</v>
      </c>
      <c r="F704" s="238">
        <v>34121</v>
      </c>
      <c r="G704" s="246" t="s">
        <v>18</v>
      </c>
      <c r="H704" s="115" t="s">
        <v>16</v>
      </c>
      <c r="I704" t="s">
        <v>199</v>
      </c>
      <c r="J704" s="245" t="s">
        <v>15</v>
      </c>
      <c r="L704" s="115" t="s">
        <v>30</v>
      </c>
      <c r="S704" s="115"/>
      <c r="V704">
        <v>0</v>
      </c>
      <c r="W704" s="245"/>
      <c r="AI704" s="115">
        <v>335377</v>
      </c>
    </row>
    <row r="705" spans="1:35" x14ac:dyDescent="0.25">
      <c r="A705" s="244">
        <v>335464</v>
      </c>
      <c r="B705" s="245" t="s">
        <v>2384</v>
      </c>
      <c r="C705" s="245" t="s">
        <v>2385</v>
      </c>
      <c r="D705" s="246" t="s">
        <v>279</v>
      </c>
      <c r="E705" s="115" t="s">
        <v>77</v>
      </c>
      <c r="F705" s="238">
        <v>36161</v>
      </c>
      <c r="G705" s="246" t="s">
        <v>680</v>
      </c>
      <c r="H705" s="115" t="s">
        <v>16</v>
      </c>
      <c r="I705" t="s">
        <v>199</v>
      </c>
      <c r="J705" s="245" t="s">
        <v>908</v>
      </c>
      <c r="L705" s="115" t="s">
        <v>67</v>
      </c>
      <c r="S705" s="115"/>
      <c r="V705">
        <v>0</v>
      </c>
      <c r="W705" s="245"/>
      <c r="AI705" s="115">
        <v>335464</v>
      </c>
    </row>
    <row r="706" spans="1:35" x14ac:dyDescent="0.25">
      <c r="A706" s="244">
        <v>335465</v>
      </c>
      <c r="B706" s="245" t="s">
        <v>1649</v>
      </c>
      <c r="C706" s="245" t="s">
        <v>1039</v>
      </c>
      <c r="D706" s="246" t="s">
        <v>1650</v>
      </c>
      <c r="E706" s="115" t="s">
        <v>77</v>
      </c>
      <c r="F706" s="238">
        <v>36535</v>
      </c>
      <c r="G706" s="246" t="s">
        <v>248</v>
      </c>
      <c r="H706" s="115" t="s">
        <v>16</v>
      </c>
      <c r="I706" t="s">
        <v>199</v>
      </c>
      <c r="J706" s="245" t="s">
        <v>908</v>
      </c>
      <c r="L706" s="115" t="s">
        <v>30</v>
      </c>
      <c r="S706" s="115"/>
      <c r="V706">
        <v>0</v>
      </c>
      <c r="W706" s="245"/>
      <c r="AI706" s="115">
        <v>335465</v>
      </c>
    </row>
    <row r="707" spans="1:35" x14ac:dyDescent="0.25">
      <c r="A707" s="244">
        <v>335484</v>
      </c>
      <c r="B707" s="245" t="s">
        <v>1854</v>
      </c>
      <c r="C707" s="245" t="s">
        <v>770</v>
      </c>
      <c r="D707" s="246" t="s">
        <v>371</v>
      </c>
      <c r="E707" s="115" t="s">
        <v>77</v>
      </c>
      <c r="F707" s="238">
        <v>32604</v>
      </c>
      <c r="G707" s="246" t="s">
        <v>1855</v>
      </c>
      <c r="H707" s="115" t="s">
        <v>16</v>
      </c>
      <c r="I707" t="s">
        <v>199</v>
      </c>
      <c r="J707" s="245" t="s">
        <v>908</v>
      </c>
      <c r="L707" s="115" t="s">
        <v>67</v>
      </c>
      <c r="S707" s="115"/>
      <c r="V707">
        <v>0</v>
      </c>
      <c r="W707" s="245"/>
      <c r="AI707" s="115">
        <v>335484</v>
      </c>
    </row>
    <row r="708" spans="1:35" x14ac:dyDescent="0.25">
      <c r="A708" s="244">
        <v>335502</v>
      </c>
      <c r="B708" s="245" t="s">
        <v>2386</v>
      </c>
      <c r="C708" s="245" t="s">
        <v>734</v>
      </c>
      <c r="D708" s="246" t="s">
        <v>711</v>
      </c>
      <c r="E708" s="115" t="s">
        <v>77</v>
      </c>
      <c r="F708" s="238">
        <v>33878</v>
      </c>
      <c r="G708" s="246" t="s">
        <v>2364</v>
      </c>
      <c r="H708" s="115" t="s">
        <v>16</v>
      </c>
      <c r="I708" t="s">
        <v>199</v>
      </c>
      <c r="J708" s="245" t="s">
        <v>908</v>
      </c>
      <c r="L708" s="115" t="s">
        <v>58</v>
      </c>
      <c r="S708" s="115"/>
      <c r="V708">
        <v>0</v>
      </c>
      <c r="W708" s="245"/>
      <c r="AI708" s="115">
        <v>335502</v>
      </c>
    </row>
    <row r="709" spans="1:35" x14ac:dyDescent="0.25">
      <c r="A709" s="244">
        <v>335505</v>
      </c>
      <c r="B709" s="245" t="s">
        <v>2243</v>
      </c>
      <c r="C709" s="245" t="s">
        <v>351</v>
      </c>
      <c r="D709" s="246" t="s">
        <v>2244</v>
      </c>
      <c r="E709" s="115" t="s">
        <v>77</v>
      </c>
      <c r="F709" s="238">
        <v>35497</v>
      </c>
      <c r="G709" s="246" t="s">
        <v>269</v>
      </c>
      <c r="H709" s="115" t="s">
        <v>16</v>
      </c>
      <c r="I709" t="s">
        <v>199</v>
      </c>
      <c r="J709" s="245" t="s">
        <v>908</v>
      </c>
      <c r="L709" s="115" t="s">
        <v>30</v>
      </c>
      <c r="S709" s="115"/>
      <c r="V709">
        <v>0</v>
      </c>
      <c r="W709" s="245"/>
      <c r="AI709" s="115">
        <v>335505</v>
      </c>
    </row>
    <row r="710" spans="1:35" x14ac:dyDescent="0.25">
      <c r="A710" s="244">
        <v>335518</v>
      </c>
      <c r="B710" s="245" t="s">
        <v>2245</v>
      </c>
      <c r="C710" s="245" t="s">
        <v>1442</v>
      </c>
      <c r="D710" s="246" t="s">
        <v>233</v>
      </c>
      <c r="E710" s="115" t="s">
        <v>77</v>
      </c>
      <c r="F710" s="238">
        <v>32529</v>
      </c>
      <c r="G710" s="246" t="s">
        <v>18</v>
      </c>
      <c r="H710" s="115" t="s">
        <v>16</v>
      </c>
      <c r="I710" t="s">
        <v>199</v>
      </c>
      <c r="J710" s="245" t="s">
        <v>908</v>
      </c>
      <c r="L710" s="115" t="s">
        <v>18</v>
      </c>
      <c r="S710" s="115"/>
      <c r="V710">
        <v>0</v>
      </c>
      <c r="W710" s="245"/>
      <c r="AI710" s="115">
        <v>335518</v>
      </c>
    </row>
    <row r="711" spans="1:35" x14ac:dyDescent="0.25">
      <c r="A711" s="244">
        <v>335540</v>
      </c>
      <c r="B711" s="245" t="s">
        <v>1762</v>
      </c>
      <c r="C711" s="245" t="s">
        <v>364</v>
      </c>
      <c r="D711" s="246" t="s">
        <v>392</v>
      </c>
      <c r="E711" s="115" t="s">
        <v>77</v>
      </c>
      <c r="F711" s="238">
        <v>34708</v>
      </c>
      <c r="G711" s="246" t="s">
        <v>18</v>
      </c>
      <c r="H711" s="115" t="s">
        <v>16</v>
      </c>
      <c r="I711" t="s">
        <v>199</v>
      </c>
      <c r="J711" s="245" t="s">
        <v>15</v>
      </c>
      <c r="L711" s="115" t="s">
        <v>18</v>
      </c>
      <c r="O711" s="115" t="s">
        <v>2451</v>
      </c>
      <c r="P711" s="115" t="s">
        <v>2449</v>
      </c>
      <c r="S711" s="115"/>
      <c r="V711">
        <v>0</v>
      </c>
      <c r="W711" s="245"/>
      <c r="AI711" s="115">
        <v>335540</v>
      </c>
    </row>
    <row r="712" spans="1:35" x14ac:dyDescent="0.25">
      <c r="A712" s="244">
        <v>335546</v>
      </c>
      <c r="B712" s="245" t="s">
        <v>2387</v>
      </c>
      <c r="C712" s="245" t="s">
        <v>317</v>
      </c>
      <c r="D712" s="246" t="s">
        <v>2388</v>
      </c>
      <c r="E712" s="115" t="s">
        <v>77</v>
      </c>
      <c r="F712" s="238">
        <v>30494</v>
      </c>
      <c r="G712" s="246" t="s">
        <v>18</v>
      </c>
      <c r="H712" s="115" t="s">
        <v>16</v>
      </c>
      <c r="I712" t="s">
        <v>199</v>
      </c>
      <c r="J712" s="245" t="s">
        <v>908</v>
      </c>
      <c r="L712" s="115" t="s">
        <v>30</v>
      </c>
      <c r="S712" s="115"/>
      <c r="V712">
        <v>0</v>
      </c>
      <c r="W712" s="245"/>
      <c r="AI712" s="115">
        <v>335546</v>
      </c>
    </row>
    <row r="713" spans="1:35" x14ac:dyDescent="0.25">
      <c r="A713" s="244">
        <v>335584</v>
      </c>
      <c r="B713" s="245" t="s">
        <v>1829</v>
      </c>
      <c r="C713" s="245" t="s">
        <v>734</v>
      </c>
      <c r="D713" s="246" t="s">
        <v>473</v>
      </c>
      <c r="E713" s="115" t="s">
        <v>77</v>
      </c>
      <c r="F713" s="238">
        <v>31940</v>
      </c>
      <c r="G713" s="246" t="s">
        <v>1830</v>
      </c>
      <c r="H713" s="115" t="s">
        <v>16</v>
      </c>
      <c r="I713" t="s">
        <v>199</v>
      </c>
      <c r="J713" s="245" t="s">
        <v>908</v>
      </c>
      <c r="L713" s="115" t="s">
        <v>30</v>
      </c>
      <c r="S713" s="115"/>
      <c r="V713">
        <v>0</v>
      </c>
      <c r="W713" s="245"/>
      <c r="AI713" s="115">
        <v>335584</v>
      </c>
    </row>
    <row r="714" spans="1:35" x14ac:dyDescent="0.25">
      <c r="A714" s="244">
        <v>335587</v>
      </c>
      <c r="B714" s="245" t="s">
        <v>1396</v>
      </c>
      <c r="C714" s="245" t="s">
        <v>716</v>
      </c>
      <c r="D714" s="246" t="s">
        <v>1098</v>
      </c>
      <c r="E714" s="115" t="s">
        <v>77</v>
      </c>
      <c r="F714" s="238">
        <v>33900</v>
      </c>
      <c r="G714" s="246" t="s">
        <v>485</v>
      </c>
      <c r="H714" s="115" t="s">
        <v>16</v>
      </c>
      <c r="I714" t="s">
        <v>199</v>
      </c>
      <c r="J714" s="245" t="s">
        <v>908</v>
      </c>
      <c r="L714" s="115" t="s">
        <v>73</v>
      </c>
      <c r="S714" s="115"/>
      <c r="V714">
        <v>0</v>
      </c>
      <c r="W714" s="245"/>
      <c r="AI714" s="115">
        <v>335587</v>
      </c>
    </row>
    <row r="715" spans="1:35" x14ac:dyDescent="0.25">
      <c r="A715" s="244">
        <v>335589</v>
      </c>
      <c r="B715" s="245" t="s">
        <v>1651</v>
      </c>
      <c r="C715" s="245" t="s">
        <v>745</v>
      </c>
      <c r="D715" s="246" t="s">
        <v>594</v>
      </c>
      <c r="E715" s="115" t="s">
        <v>77</v>
      </c>
      <c r="F715" s="238">
        <v>33096</v>
      </c>
      <c r="G715" s="246" t="s">
        <v>434</v>
      </c>
      <c r="H715" s="115" t="s">
        <v>16</v>
      </c>
      <c r="I715" t="s">
        <v>199</v>
      </c>
      <c r="J715" s="245" t="s">
        <v>908</v>
      </c>
      <c r="L715" s="115" t="s">
        <v>30</v>
      </c>
      <c r="S715" s="115"/>
      <c r="V715">
        <v>0</v>
      </c>
      <c r="W715" s="245"/>
      <c r="AI715" s="115">
        <v>335589</v>
      </c>
    </row>
    <row r="716" spans="1:35" x14ac:dyDescent="0.25">
      <c r="A716" s="244">
        <v>335595</v>
      </c>
      <c r="B716" s="245" t="s">
        <v>2246</v>
      </c>
      <c r="C716" s="245" t="s">
        <v>278</v>
      </c>
      <c r="D716" s="246" t="s">
        <v>522</v>
      </c>
      <c r="E716" s="115" t="s">
        <v>77</v>
      </c>
      <c r="F716" s="238">
        <v>32895</v>
      </c>
      <c r="G716" s="246" t="s">
        <v>18</v>
      </c>
      <c r="H716" s="115" t="s">
        <v>16</v>
      </c>
      <c r="I716" t="s">
        <v>199</v>
      </c>
      <c r="J716" s="245" t="s">
        <v>908</v>
      </c>
      <c r="L716" s="115" t="s">
        <v>18</v>
      </c>
      <c r="S716" s="115"/>
      <c r="V716">
        <v>0</v>
      </c>
      <c r="W716" s="245"/>
      <c r="AI716" s="115">
        <v>335595</v>
      </c>
    </row>
    <row r="717" spans="1:35" x14ac:dyDescent="0.25">
      <c r="A717" s="244">
        <v>335611</v>
      </c>
      <c r="B717" s="245" t="s">
        <v>1950</v>
      </c>
      <c r="C717" s="245" t="s">
        <v>466</v>
      </c>
      <c r="D717" s="246" t="s">
        <v>587</v>
      </c>
      <c r="E717" s="115" t="s">
        <v>77</v>
      </c>
      <c r="F717" s="238">
        <v>33063</v>
      </c>
      <c r="G717" s="246" t="s">
        <v>18</v>
      </c>
      <c r="H717" s="115" t="s">
        <v>16</v>
      </c>
      <c r="I717" t="s">
        <v>199</v>
      </c>
      <c r="J717" s="245" t="s">
        <v>908</v>
      </c>
      <c r="L717" s="115" t="s">
        <v>30</v>
      </c>
      <c r="S717" s="115"/>
      <c r="V717">
        <v>0</v>
      </c>
      <c r="W717" s="245"/>
      <c r="AI717" s="115">
        <v>335611</v>
      </c>
    </row>
    <row r="718" spans="1:35" x14ac:dyDescent="0.25">
      <c r="A718" s="244">
        <v>335663</v>
      </c>
      <c r="B718" s="245" t="s">
        <v>1385</v>
      </c>
      <c r="C718" s="245" t="s">
        <v>343</v>
      </c>
      <c r="D718" s="246" t="s">
        <v>1386</v>
      </c>
      <c r="E718" s="115" t="s">
        <v>76</v>
      </c>
      <c r="F718" s="238">
        <v>34700</v>
      </c>
      <c r="G718" s="246" t="s">
        <v>607</v>
      </c>
      <c r="H718" s="115" t="s">
        <v>16</v>
      </c>
      <c r="I718" t="s">
        <v>199</v>
      </c>
      <c r="J718" s="245" t="s">
        <v>908</v>
      </c>
      <c r="L718" s="115" t="s">
        <v>55</v>
      </c>
      <c r="S718" s="115"/>
      <c r="V718">
        <v>0</v>
      </c>
      <c r="W718" s="245"/>
      <c r="AI718" s="115">
        <v>335663</v>
      </c>
    </row>
    <row r="719" spans="1:35" x14ac:dyDescent="0.25">
      <c r="A719" s="244">
        <v>335673</v>
      </c>
      <c r="B719" s="245" t="s">
        <v>2248</v>
      </c>
      <c r="C719" s="245" t="s">
        <v>317</v>
      </c>
      <c r="D719" s="246" t="s">
        <v>1285</v>
      </c>
      <c r="E719" s="115" t="s">
        <v>77</v>
      </c>
      <c r="F719" s="238">
        <v>27498</v>
      </c>
      <c r="G719" s="246" t="s">
        <v>239</v>
      </c>
      <c r="H719" s="115" t="s">
        <v>16</v>
      </c>
      <c r="I719" t="s">
        <v>199</v>
      </c>
      <c r="J719" s="245" t="s">
        <v>15</v>
      </c>
      <c r="L719" s="115" t="s">
        <v>30</v>
      </c>
      <c r="S719" s="115"/>
      <c r="V719">
        <v>0</v>
      </c>
      <c r="W719" s="245"/>
      <c r="AI719" s="115">
        <v>335673</v>
      </c>
    </row>
    <row r="720" spans="1:35" x14ac:dyDescent="0.25">
      <c r="A720" s="244">
        <v>335677</v>
      </c>
      <c r="B720" s="245" t="s">
        <v>2389</v>
      </c>
      <c r="C720" s="245" t="s">
        <v>708</v>
      </c>
      <c r="D720" s="246" t="s">
        <v>268</v>
      </c>
      <c r="E720" s="115" t="s">
        <v>76</v>
      </c>
      <c r="F720" s="238">
        <v>29221</v>
      </c>
      <c r="G720" s="246" t="s">
        <v>2390</v>
      </c>
      <c r="H720" s="115" t="s">
        <v>16</v>
      </c>
      <c r="I720" t="s">
        <v>199</v>
      </c>
      <c r="J720" s="245" t="s">
        <v>908</v>
      </c>
      <c r="L720" s="115" t="s">
        <v>30</v>
      </c>
      <c r="S720" s="115"/>
      <c r="V720">
        <v>0</v>
      </c>
      <c r="W720" s="245"/>
      <c r="AI720" s="115">
        <v>335677</v>
      </c>
    </row>
    <row r="721" spans="1:35" x14ac:dyDescent="0.25">
      <c r="A721" s="244">
        <v>335697</v>
      </c>
      <c r="B721" s="245" t="s">
        <v>1951</v>
      </c>
      <c r="C721" s="245" t="s">
        <v>211</v>
      </c>
      <c r="D721" s="246" t="s">
        <v>247</v>
      </c>
      <c r="E721" s="115" t="s">
        <v>76</v>
      </c>
      <c r="F721" s="238">
        <v>32605</v>
      </c>
      <c r="G721" s="246" t="s">
        <v>67</v>
      </c>
      <c r="H721" s="115" t="s">
        <v>16</v>
      </c>
      <c r="I721" t="s">
        <v>199</v>
      </c>
      <c r="J721" s="245" t="s">
        <v>908</v>
      </c>
      <c r="L721" s="115" t="s">
        <v>67</v>
      </c>
      <c r="S721" s="115"/>
      <c r="V721">
        <v>0</v>
      </c>
      <c r="W721" s="245"/>
      <c r="AI721" s="115">
        <v>335697</v>
      </c>
    </row>
    <row r="722" spans="1:35" x14ac:dyDescent="0.25">
      <c r="A722" s="244">
        <v>335700</v>
      </c>
      <c r="B722" s="245" t="s">
        <v>1952</v>
      </c>
      <c r="C722" s="245" t="s">
        <v>1953</v>
      </c>
      <c r="D722" s="246" t="s">
        <v>475</v>
      </c>
      <c r="E722" s="115" t="s">
        <v>77</v>
      </c>
      <c r="F722" s="238">
        <v>36190</v>
      </c>
      <c r="G722" s="246" t="s">
        <v>18</v>
      </c>
      <c r="H722" s="115" t="s">
        <v>16</v>
      </c>
      <c r="I722" t="s">
        <v>199</v>
      </c>
      <c r="J722" s="245" t="s">
        <v>15</v>
      </c>
      <c r="L722" s="115" t="s">
        <v>30</v>
      </c>
      <c r="S722" s="115"/>
      <c r="V722">
        <v>0</v>
      </c>
      <c r="W722" s="245"/>
      <c r="AI722" s="115">
        <v>335700</v>
      </c>
    </row>
    <row r="723" spans="1:35" x14ac:dyDescent="0.25">
      <c r="A723" s="244">
        <v>335705</v>
      </c>
      <c r="B723" s="245" t="s">
        <v>1977</v>
      </c>
      <c r="C723" s="245" t="s">
        <v>226</v>
      </c>
      <c r="D723" s="246" t="s">
        <v>229</v>
      </c>
      <c r="E723" s="115" t="s">
        <v>77</v>
      </c>
      <c r="F723" s="238">
        <v>34809</v>
      </c>
      <c r="G723" s="246" t="s">
        <v>413</v>
      </c>
      <c r="H723" s="115" t="s">
        <v>16</v>
      </c>
      <c r="I723" t="s">
        <v>199</v>
      </c>
      <c r="J723" s="245" t="s">
        <v>15</v>
      </c>
      <c r="K723" s="115">
        <v>2013</v>
      </c>
      <c r="L723" s="115" t="s">
        <v>30</v>
      </c>
      <c r="S723" s="115"/>
      <c r="V723">
        <v>0</v>
      </c>
      <c r="W723" s="245"/>
      <c r="AI723" s="115">
        <v>335705</v>
      </c>
    </row>
    <row r="724" spans="1:35" x14ac:dyDescent="0.25">
      <c r="A724" s="244">
        <v>335709</v>
      </c>
      <c r="B724" s="245" t="s">
        <v>1701</v>
      </c>
      <c r="C724" s="245" t="s">
        <v>349</v>
      </c>
      <c r="D724" s="246" t="s">
        <v>1614</v>
      </c>
      <c r="E724" s="115" t="s">
        <v>76</v>
      </c>
      <c r="F724" s="238">
        <v>27733</v>
      </c>
      <c r="G724" s="246" t="s">
        <v>310</v>
      </c>
      <c r="H724" s="115" t="s">
        <v>16</v>
      </c>
      <c r="I724" t="s">
        <v>199</v>
      </c>
      <c r="J724" s="245" t="s">
        <v>908</v>
      </c>
      <c r="L724" s="115" t="s">
        <v>18</v>
      </c>
      <c r="S724" s="115"/>
      <c r="V724">
        <v>0</v>
      </c>
      <c r="W724" s="245"/>
      <c r="AI724" s="115">
        <v>335709</v>
      </c>
    </row>
    <row r="725" spans="1:35" x14ac:dyDescent="0.25">
      <c r="A725" s="244">
        <v>335723</v>
      </c>
      <c r="B725" s="245" t="s">
        <v>1668</v>
      </c>
      <c r="C725" s="245" t="s">
        <v>245</v>
      </c>
      <c r="D725" s="246" t="s">
        <v>710</v>
      </c>
      <c r="E725" s="115" t="s">
        <v>76</v>
      </c>
      <c r="F725" s="238">
        <v>28523</v>
      </c>
      <c r="G725" s="246" t="s">
        <v>1669</v>
      </c>
      <c r="H725" s="115" t="s">
        <v>16</v>
      </c>
      <c r="I725" t="s">
        <v>199</v>
      </c>
      <c r="J725" s="245" t="s">
        <v>908</v>
      </c>
      <c r="L725" s="115" t="s">
        <v>37</v>
      </c>
      <c r="S725" s="115"/>
      <c r="V725">
        <v>0</v>
      </c>
      <c r="W725" s="245"/>
      <c r="AI725" s="115">
        <v>335723</v>
      </c>
    </row>
    <row r="726" spans="1:35" x14ac:dyDescent="0.25">
      <c r="A726" s="244">
        <v>335734</v>
      </c>
      <c r="B726" s="245" t="s">
        <v>2250</v>
      </c>
      <c r="C726" s="245" t="s">
        <v>226</v>
      </c>
      <c r="D726" s="246" t="s">
        <v>268</v>
      </c>
      <c r="E726" s="115" t="s">
        <v>77</v>
      </c>
      <c r="F726" s="238">
        <v>32082</v>
      </c>
      <c r="G726" s="246" t="s">
        <v>18</v>
      </c>
      <c r="H726" s="115" t="s">
        <v>16</v>
      </c>
      <c r="I726" t="s">
        <v>199</v>
      </c>
      <c r="J726" s="245" t="s">
        <v>908</v>
      </c>
      <c r="L726" s="115" t="s">
        <v>18</v>
      </c>
      <c r="S726" s="115"/>
      <c r="V726">
        <v>0</v>
      </c>
      <c r="W726" s="245"/>
      <c r="AI726" s="115">
        <v>335734</v>
      </c>
    </row>
    <row r="727" spans="1:35" x14ac:dyDescent="0.25">
      <c r="A727" s="244">
        <v>335739</v>
      </c>
      <c r="B727" s="245" t="s">
        <v>1954</v>
      </c>
      <c r="C727" s="245" t="s">
        <v>537</v>
      </c>
      <c r="D727" s="246" t="s">
        <v>425</v>
      </c>
      <c r="E727" s="115" t="s">
        <v>77</v>
      </c>
      <c r="F727" s="238">
        <v>29950</v>
      </c>
      <c r="G727" s="246" t="s">
        <v>18</v>
      </c>
      <c r="H727" s="115" t="s">
        <v>16</v>
      </c>
      <c r="I727" t="s">
        <v>199</v>
      </c>
      <c r="J727" s="245" t="s">
        <v>908</v>
      </c>
      <c r="L727" s="115" t="s">
        <v>18</v>
      </c>
      <c r="S727" s="115"/>
      <c r="V727">
        <v>0</v>
      </c>
      <c r="W727" s="245"/>
      <c r="AI727" s="115">
        <v>335739</v>
      </c>
    </row>
    <row r="728" spans="1:35" x14ac:dyDescent="0.25">
      <c r="A728" s="244">
        <v>335749</v>
      </c>
      <c r="B728" s="245" t="s">
        <v>1848</v>
      </c>
      <c r="C728" s="245" t="s">
        <v>1849</v>
      </c>
      <c r="D728" s="246" t="s">
        <v>385</v>
      </c>
      <c r="E728" s="115" t="s">
        <v>77</v>
      </c>
      <c r="F728" s="238">
        <v>26826</v>
      </c>
      <c r="G728" s="246" t="s">
        <v>661</v>
      </c>
      <c r="H728" s="115" t="s">
        <v>16</v>
      </c>
      <c r="I728" t="s">
        <v>199</v>
      </c>
      <c r="J728" s="245" t="s">
        <v>908</v>
      </c>
      <c r="L728" s="115" t="s">
        <v>18</v>
      </c>
      <c r="S728" s="115"/>
      <c r="V728">
        <v>0</v>
      </c>
      <c r="W728" s="245"/>
      <c r="AI728" s="115">
        <v>335749</v>
      </c>
    </row>
    <row r="729" spans="1:35" x14ac:dyDescent="0.25">
      <c r="A729" s="244">
        <v>335757</v>
      </c>
      <c r="B729" s="245" t="s">
        <v>1763</v>
      </c>
      <c r="C729" s="245" t="s">
        <v>552</v>
      </c>
      <c r="D729" s="246" t="s">
        <v>717</v>
      </c>
      <c r="E729" s="115" t="s">
        <v>77</v>
      </c>
      <c r="F729" s="238">
        <v>26447</v>
      </c>
      <c r="G729" s="246" t="s">
        <v>210</v>
      </c>
      <c r="H729" s="115" t="s">
        <v>16</v>
      </c>
      <c r="I729" t="s">
        <v>199</v>
      </c>
      <c r="J729" s="245" t="s">
        <v>908</v>
      </c>
      <c r="L729" s="115" t="s">
        <v>18</v>
      </c>
      <c r="S729" s="115"/>
      <c r="V729">
        <v>0</v>
      </c>
      <c r="W729" s="245"/>
      <c r="AI729" s="115">
        <v>335757</v>
      </c>
    </row>
    <row r="730" spans="1:35" x14ac:dyDescent="0.25">
      <c r="A730" s="244">
        <v>335798</v>
      </c>
      <c r="B730" s="245" t="s">
        <v>1850</v>
      </c>
      <c r="C730" s="245" t="s">
        <v>928</v>
      </c>
      <c r="D730" s="246" t="s">
        <v>352</v>
      </c>
      <c r="E730" s="115" t="s">
        <v>76</v>
      </c>
      <c r="F730" s="238">
        <v>35643</v>
      </c>
      <c r="G730" s="246" t="s">
        <v>631</v>
      </c>
      <c r="H730" s="115" t="s">
        <v>16</v>
      </c>
      <c r="I730" t="s">
        <v>199</v>
      </c>
      <c r="J730" s="245" t="s">
        <v>15</v>
      </c>
      <c r="L730" s="115" t="s">
        <v>40</v>
      </c>
      <c r="S730" s="115"/>
      <c r="V730">
        <v>0</v>
      </c>
      <c r="W730" s="245"/>
      <c r="AI730" s="115">
        <v>335798</v>
      </c>
    </row>
    <row r="731" spans="1:35" x14ac:dyDescent="0.25">
      <c r="A731" s="244">
        <v>335858</v>
      </c>
      <c r="B731" s="245" t="s">
        <v>1748</v>
      </c>
      <c r="C731" s="245" t="s">
        <v>754</v>
      </c>
      <c r="D731" s="246" t="s">
        <v>268</v>
      </c>
      <c r="E731" s="115" t="s">
        <v>76</v>
      </c>
      <c r="F731" s="238">
        <v>35444</v>
      </c>
      <c r="G731" s="246" t="s">
        <v>27</v>
      </c>
      <c r="H731" s="115" t="s">
        <v>16</v>
      </c>
      <c r="I731" t="s">
        <v>199</v>
      </c>
      <c r="J731" s="245" t="s">
        <v>15</v>
      </c>
      <c r="L731" s="115" t="s">
        <v>27</v>
      </c>
      <c r="S731" s="115"/>
      <c r="V731">
        <v>0</v>
      </c>
      <c r="W731" s="245"/>
      <c r="AI731" s="115">
        <v>335858</v>
      </c>
    </row>
    <row r="732" spans="1:35" x14ac:dyDescent="0.25">
      <c r="A732" s="244">
        <v>335862</v>
      </c>
      <c r="B732" s="245" t="s">
        <v>2391</v>
      </c>
      <c r="C732" s="245" t="s">
        <v>537</v>
      </c>
      <c r="D732" s="246" t="s">
        <v>575</v>
      </c>
      <c r="E732" s="115" t="s">
        <v>76</v>
      </c>
      <c r="F732" s="238">
        <v>27332</v>
      </c>
      <c r="G732" s="246" t="s">
        <v>1444</v>
      </c>
      <c r="H732" s="115" t="s">
        <v>16</v>
      </c>
      <c r="I732" t="s">
        <v>199</v>
      </c>
      <c r="J732" s="245" t="s">
        <v>908</v>
      </c>
      <c r="L732" s="115" t="s">
        <v>18</v>
      </c>
      <c r="S732" s="115"/>
      <c r="V732">
        <v>0</v>
      </c>
      <c r="W732" s="245"/>
      <c r="AI732" s="115">
        <v>335862</v>
      </c>
    </row>
    <row r="733" spans="1:35" x14ac:dyDescent="0.25">
      <c r="A733" s="244">
        <v>335867</v>
      </c>
      <c r="B733" s="245" t="s">
        <v>1509</v>
      </c>
      <c r="C733" s="245" t="s">
        <v>1510</v>
      </c>
      <c r="D733" s="246" t="s">
        <v>1046</v>
      </c>
      <c r="E733" s="115" t="s">
        <v>76</v>
      </c>
      <c r="F733" s="238">
        <v>36161</v>
      </c>
      <c r="G733" s="246" t="s">
        <v>312</v>
      </c>
      <c r="H733" s="115" t="s">
        <v>16</v>
      </c>
      <c r="I733" t="s">
        <v>199</v>
      </c>
      <c r="J733" s="245"/>
      <c r="S733" s="115"/>
      <c r="V733">
        <v>0</v>
      </c>
      <c r="W733" s="245"/>
      <c r="AI733" s="115">
        <v>335867</v>
      </c>
    </row>
    <row r="734" spans="1:35" x14ac:dyDescent="0.25">
      <c r="A734" s="244">
        <v>335892</v>
      </c>
      <c r="B734" s="245" t="s">
        <v>1670</v>
      </c>
      <c r="C734" s="245" t="s">
        <v>1011</v>
      </c>
      <c r="D734" s="246" t="s">
        <v>1671</v>
      </c>
      <c r="E734" s="115" t="s">
        <v>76</v>
      </c>
      <c r="F734" s="238">
        <v>30533</v>
      </c>
      <c r="G734" s="246" t="s">
        <v>1672</v>
      </c>
      <c r="H734" s="115" t="s">
        <v>16</v>
      </c>
      <c r="I734" t="s">
        <v>199</v>
      </c>
      <c r="J734" s="245" t="s">
        <v>908</v>
      </c>
      <c r="L734" s="115" t="s">
        <v>58</v>
      </c>
      <c r="S734" s="115"/>
      <c r="V734">
        <v>0</v>
      </c>
      <c r="W734" s="245"/>
      <c r="AI734" s="115">
        <v>335892</v>
      </c>
    </row>
    <row r="735" spans="1:35" x14ac:dyDescent="0.25">
      <c r="A735" s="244">
        <v>335907</v>
      </c>
      <c r="B735" s="245" t="s">
        <v>2251</v>
      </c>
      <c r="C735" s="245" t="s">
        <v>211</v>
      </c>
      <c r="D735" s="246" t="s">
        <v>579</v>
      </c>
      <c r="E735" s="115" t="s">
        <v>76</v>
      </c>
      <c r="F735" s="238">
        <v>26119</v>
      </c>
      <c r="G735" s="246" t="s">
        <v>2252</v>
      </c>
      <c r="H735" s="115" t="s">
        <v>16</v>
      </c>
      <c r="I735" t="s">
        <v>199</v>
      </c>
      <c r="J735" s="245" t="s">
        <v>908</v>
      </c>
      <c r="L735" s="115" t="s">
        <v>18</v>
      </c>
      <c r="S735" s="115"/>
      <c r="V735">
        <v>0</v>
      </c>
      <c r="W735" s="245"/>
      <c r="AI735" s="115">
        <v>335907</v>
      </c>
    </row>
    <row r="736" spans="1:35" x14ac:dyDescent="0.25">
      <c r="A736" s="244">
        <v>335923</v>
      </c>
      <c r="B736" s="245" t="s">
        <v>2392</v>
      </c>
      <c r="C736" s="245" t="s">
        <v>226</v>
      </c>
      <c r="D736" s="246" t="s">
        <v>563</v>
      </c>
      <c r="E736" s="115" t="s">
        <v>77</v>
      </c>
      <c r="F736" s="238">
        <v>35750</v>
      </c>
      <c r="G736" s="246" t="s">
        <v>18</v>
      </c>
      <c r="H736" s="115" t="s">
        <v>16</v>
      </c>
      <c r="I736" t="s">
        <v>199</v>
      </c>
      <c r="J736" s="245" t="s">
        <v>908</v>
      </c>
      <c r="L736" s="115" t="s">
        <v>18</v>
      </c>
      <c r="S736" s="115"/>
      <c r="V736">
        <v>0</v>
      </c>
      <c r="W736" s="245"/>
      <c r="AI736" s="115">
        <v>335923</v>
      </c>
    </row>
    <row r="737" spans="1:36" x14ac:dyDescent="0.25">
      <c r="A737" s="244">
        <v>335933</v>
      </c>
      <c r="B737" s="245" t="s">
        <v>1784</v>
      </c>
      <c r="C737" s="245" t="s">
        <v>356</v>
      </c>
      <c r="D737" s="246" t="s">
        <v>300</v>
      </c>
      <c r="E737" s="115" t="s">
        <v>76</v>
      </c>
      <c r="F737" s="238">
        <v>29623</v>
      </c>
      <c r="G737" s="246" t="s">
        <v>1252</v>
      </c>
      <c r="H737" s="115" t="s">
        <v>16</v>
      </c>
      <c r="I737" t="s">
        <v>199</v>
      </c>
      <c r="J737" s="245" t="s">
        <v>908</v>
      </c>
      <c r="L737" s="115" t="s">
        <v>18</v>
      </c>
      <c r="S737" s="115"/>
      <c r="V737">
        <v>0</v>
      </c>
      <c r="W737" s="245"/>
      <c r="AI737" s="115">
        <v>335933</v>
      </c>
    </row>
    <row r="738" spans="1:36" x14ac:dyDescent="0.25">
      <c r="A738" s="244">
        <v>335945</v>
      </c>
      <c r="B738" s="245" t="s">
        <v>510</v>
      </c>
      <c r="C738" s="245" t="s">
        <v>211</v>
      </c>
      <c r="D738" s="246" t="s">
        <v>626</v>
      </c>
      <c r="E738" s="115" t="s">
        <v>76</v>
      </c>
      <c r="F738" s="238">
        <v>36161</v>
      </c>
      <c r="G738" s="246" t="s">
        <v>40</v>
      </c>
      <c r="H738" s="115" t="s">
        <v>16</v>
      </c>
      <c r="I738" t="s">
        <v>199</v>
      </c>
      <c r="J738" s="245" t="s">
        <v>15</v>
      </c>
      <c r="L738" s="115" t="s">
        <v>40</v>
      </c>
      <c r="S738" s="115"/>
      <c r="V738">
        <v>0</v>
      </c>
      <c r="W738" s="245"/>
      <c r="AI738" s="115">
        <v>335945</v>
      </c>
    </row>
    <row r="739" spans="1:36" x14ac:dyDescent="0.25">
      <c r="A739" s="244">
        <v>335947</v>
      </c>
      <c r="B739" s="245" t="s">
        <v>1702</v>
      </c>
      <c r="C739" s="245" t="s">
        <v>211</v>
      </c>
      <c r="D739" s="246" t="s">
        <v>254</v>
      </c>
      <c r="E739" s="115" t="s">
        <v>76</v>
      </c>
      <c r="F739" s="238">
        <v>34527</v>
      </c>
      <c r="G739" s="246" t="s">
        <v>27</v>
      </c>
      <c r="H739" s="115" t="s">
        <v>16</v>
      </c>
      <c r="I739" t="s">
        <v>199</v>
      </c>
      <c r="J739" s="245" t="s">
        <v>908</v>
      </c>
      <c r="L739" s="115" t="s">
        <v>18</v>
      </c>
      <c r="P739" s="115" t="s">
        <v>2446</v>
      </c>
      <c r="S739" s="115"/>
      <c r="V739">
        <v>0</v>
      </c>
      <c r="W739" s="245"/>
      <c r="AI739" s="115">
        <v>335947</v>
      </c>
    </row>
    <row r="740" spans="1:36" x14ac:dyDescent="0.25">
      <c r="A740" s="244">
        <v>335974</v>
      </c>
      <c r="B740" s="245" t="s">
        <v>2393</v>
      </c>
      <c r="C740" s="245" t="s">
        <v>324</v>
      </c>
      <c r="D740" s="246" t="s">
        <v>403</v>
      </c>
      <c r="E740" s="115" t="s">
        <v>76</v>
      </c>
      <c r="F740" s="238">
        <v>35938</v>
      </c>
      <c r="G740" s="246" t="s">
        <v>952</v>
      </c>
      <c r="H740" s="115" t="s">
        <v>16</v>
      </c>
      <c r="I740" t="s">
        <v>199</v>
      </c>
      <c r="J740" s="245" t="s">
        <v>15</v>
      </c>
      <c r="L740" s="115" t="s">
        <v>30</v>
      </c>
      <c r="S740" s="115"/>
      <c r="V740">
        <v>0</v>
      </c>
      <c r="W740" s="245"/>
      <c r="AI740" s="115">
        <v>335974</v>
      </c>
    </row>
    <row r="741" spans="1:36" x14ac:dyDescent="0.25">
      <c r="A741" s="244">
        <v>335983</v>
      </c>
      <c r="B741" s="245" t="s">
        <v>1764</v>
      </c>
      <c r="C741" s="245" t="s">
        <v>1746</v>
      </c>
      <c r="D741" s="246" t="s">
        <v>583</v>
      </c>
      <c r="E741" s="115" t="s">
        <v>76</v>
      </c>
      <c r="F741" s="238">
        <v>35197</v>
      </c>
      <c r="G741" s="246" t="s">
        <v>467</v>
      </c>
      <c r="H741" s="115" t="s">
        <v>16</v>
      </c>
      <c r="I741" t="s">
        <v>199</v>
      </c>
      <c r="J741" s="245" t="s">
        <v>15</v>
      </c>
      <c r="L741" s="115" t="s">
        <v>40</v>
      </c>
      <c r="S741" s="115"/>
      <c r="V741">
        <v>0</v>
      </c>
      <c r="W741" s="245"/>
      <c r="AI741" s="115">
        <v>335983</v>
      </c>
    </row>
    <row r="742" spans="1:36" x14ac:dyDescent="0.25">
      <c r="A742" s="244">
        <v>335984</v>
      </c>
      <c r="B742" s="245" t="s">
        <v>1642</v>
      </c>
      <c r="C742" s="245" t="s">
        <v>678</v>
      </c>
      <c r="D742" s="246" t="s">
        <v>403</v>
      </c>
      <c r="E742" s="115" t="s">
        <v>76</v>
      </c>
      <c r="F742" s="238">
        <v>35688</v>
      </c>
      <c r="G742" s="246" t="s">
        <v>633</v>
      </c>
      <c r="H742" s="115" t="s">
        <v>16</v>
      </c>
      <c r="I742" t="s">
        <v>199</v>
      </c>
      <c r="J742" s="245" t="s">
        <v>908</v>
      </c>
      <c r="L742" s="115" t="s">
        <v>27</v>
      </c>
      <c r="S742" s="115"/>
      <c r="V742">
        <v>0</v>
      </c>
      <c r="W742" s="245"/>
      <c r="AI742" s="115">
        <v>335984</v>
      </c>
    </row>
    <row r="743" spans="1:36" x14ac:dyDescent="0.25">
      <c r="A743" s="244">
        <v>335987</v>
      </c>
      <c r="B743" s="245" t="s">
        <v>1955</v>
      </c>
      <c r="C743" s="245" t="s">
        <v>1171</v>
      </c>
      <c r="D743" s="246" t="s">
        <v>309</v>
      </c>
      <c r="E743" s="115" t="s">
        <v>77</v>
      </c>
      <c r="F743" s="238">
        <v>30727</v>
      </c>
      <c r="G743" s="246" t="s">
        <v>18</v>
      </c>
      <c r="H743" s="115" t="s">
        <v>19</v>
      </c>
      <c r="I743" t="s">
        <v>136</v>
      </c>
      <c r="J743" s="245" t="s">
        <v>908</v>
      </c>
      <c r="L743" s="115" t="s">
        <v>18</v>
      </c>
      <c r="S743" s="115"/>
      <c r="V743">
        <v>0</v>
      </c>
      <c r="W743" s="245"/>
      <c r="AI743" s="115">
        <v>335987</v>
      </c>
    </row>
    <row r="744" spans="1:36" x14ac:dyDescent="0.25">
      <c r="A744" s="244">
        <v>336012</v>
      </c>
      <c r="B744" s="245" t="s">
        <v>2394</v>
      </c>
      <c r="C744" s="245" t="s">
        <v>1166</v>
      </c>
      <c r="D744" s="246" t="s">
        <v>1766</v>
      </c>
      <c r="E744" s="115" t="s">
        <v>77</v>
      </c>
      <c r="F744" s="238">
        <v>29082</v>
      </c>
      <c r="G744" s="246" t="s">
        <v>1488</v>
      </c>
      <c r="H744" s="115" t="s">
        <v>16</v>
      </c>
      <c r="I744" t="s">
        <v>199</v>
      </c>
      <c r="J744" s="245" t="s">
        <v>908</v>
      </c>
      <c r="L744" s="115" t="s">
        <v>73</v>
      </c>
      <c r="S744" s="115"/>
      <c r="V744">
        <v>0</v>
      </c>
      <c r="W744" s="245"/>
      <c r="AI744" s="115">
        <v>336012</v>
      </c>
    </row>
    <row r="745" spans="1:36" x14ac:dyDescent="0.25">
      <c r="A745" s="244">
        <v>336034</v>
      </c>
      <c r="B745" s="245" t="s">
        <v>2253</v>
      </c>
      <c r="C745" s="245" t="s">
        <v>737</v>
      </c>
      <c r="D745" s="246" t="s">
        <v>2254</v>
      </c>
      <c r="E745" s="115" t="s">
        <v>77</v>
      </c>
      <c r="F745" s="238">
        <v>28774</v>
      </c>
      <c r="G745" s="246" t="s">
        <v>2255</v>
      </c>
      <c r="H745" s="115" t="s">
        <v>16</v>
      </c>
      <c r="I745" t="s">
        <v>199</v>
      </c>
      <c r="J745" s="245" t="s">
        <v>908</v>
      </c>
      <c r="L745" s="115" t="s">
        <v>18</v>
      </c>
      <c r="S745" s="115"/>
      <c r="V745">
        <v>0</v>
      </c>
      <c r="W745" s="245"/>
      <c r="AI745" s="115">
        <v>336034</v>
      </c>
      <c r="AJ745" s="115" t="s">
        <v>2441</v>
      </c>
    </row>
    <row r="746" spans="1:36" x14ac:dyDescent="0.25">
      <c r="A746" s="244">
        <v>336036</v>
      </c>
      <c r="B746" s="245" t="s">
        <v>1851</v>
      </c>
      <c r="C746" s="245" t="s">
        <v>226</v>
      </c>
      <c r="D746" s="246" t="s">
        <v>599</v>
      </c>
      <c r="E746" s="115" t="s">
        <v>77</v>
      </c>
      <c r="F746" s="238">
        <v>35072</v>
      </c>
      <c r="G746" s="246" t="s">
        <v>1852</v>
      </c>
      <c r="H746" s="115" t="s">
        <v>16</v>
      </c>
      <c r="I746" t="s">
        <v>199</v>
      </c>
      <c r="J746" s="245" t="s">
        <v>15</v>
      </c>
      <c r="L746" s="115" t="s">
        <v>18</v>
      </c>
      <c r="S746" s="115"/>
      <c r="V746">
        <v>0</v>
      </c>
      <c r="W746" s="245"/>
      <c r="AI746" s="115">
        <v>336036</v>
      </c>
    </row>
    <row r="747" spans="1:36" x14ac:dyDescent="0.25">
      <c r="A747" s="244">
        <v>336045</v>
      </c>
      <c r="B747" s="245" t="s">
        <v>1506</v>
      </c>
      <c r="C747" s="245" t="s">
        <v>453</v>
      </c>
      <c r="D747" s="246" t="s">
        <v>1002</v>
      </c>
      <c r="E747" s="115" t="s">
        <v>77</v>
      </c>
      <c r="F747" s="238">
        <v>30684</v>
      </c>
      <c r="G747" s="246" t="s">
        <v>2396</v>
      </c>
      <c r="H747" s="115" t="s">
        <v>16</v>
      </c>
      <c r="I747" t="s">
        <v>199</v>
      </c>
      <c r="J747" s="245" t="s">
        <v>908</v>
      </c>
      <c r="L747" s="115" t="s">
        <v>18</v>
      </c>
      <c r="S747" s="115"/>
      <c r="V747">
        <v>0</v>
      </c>
      <c r="W747" s="245"/>
      <c r="AI747" s="115">
        <v>336045</v>
      </c>
    </row>
    <row r="748" spans="1:36" x14ac:dyDescent="0.25">
      <c r="A748" s="244">
        <v>336051</v>
      </c>
      <c r="B748" s="245" t="s">
        <v>2256</v>
      </c>
      <c r="C748" s="245" t="s">
        <v>644</v>
      </c>
      <c r="D748" s="246" t="s">
        <v>430</v>
      </c>
      <c r="E748" s="115" t="s">
        <v>77</v>
      </c>
      <c r="F748" s="238">
        <v>32539</v>
      </c>
      <c r="G748" s="246" t="s">
        <v>18</v>
      </c>
      <c r="H748" s="115" t="s">
        <v>16</v>
      </c>
      <c r="I748" t="s">
        <v>199</v>
      </c>
      <c r="J748" s="245" t="s">
        <v>908</v>
      </c>
      <c r="L748" s="115" t="s">
        <v>18</v>
      </c>
      <c r="S748" s="115"/>
      <c r="V748">
        <v>0</v>
      </c>
      <c r="W748" s="245"/>
      <c r="AI748" s="115">
        <v>336051</v>
      </c>
    </row>
    <row r="749" spans="1:36" x14ac:dyDescent="0.25">
      <c r="A749" s="244">
        <v>336057</v>
      </c>
      <c r="B749" s="245" t="s">
        <v>2257</v>
      </c>
      <c r="C749" s="245" t="s">
        <v>399</v>
      </c>
      <c r="D749" s="246" t="s">
        <v>560</v>
      </c>
      <c r="E749" s="115" t="s">
        <v>76</v>
      </c>
      <c r="F749" s="238">
        <v>28654</v>
      </c>
      <c r="G749" s="246" t="s">
        <v>471</v>
      </c>
      <c r="H749" s="115" t="s">
        <v>19</v>
      </c>
      <c r="I749" t="s">
        <v>199</v>
      </c>
      <c r="J749" s="245" t="s">
        <v>908</v>
      </c>
      <c r="L749" s="115" t="s">
        <v>18</v>
      </c>
      <c r="S749" s="115"/>
      <c r="V749">
        <v>0</v>
      </c>
      <c r="W749" s="245"/>
      <c r="AI749" s="115">
        <v>336057</v>
      </c>
    </row>
    <row r="750" spans="1:36" x14ac:dyDescent="0.25">
      <c r="A750" s="244">
        <v>336076</v>
      </c>
      <c r="B750" s="245" t="s">
        <v>2258</v>
      </c>
      <c r="C750" s="245" t="s">
        <v>453</v>
      </c>
      <c r="D750" s="246" t="s">
        <v>1033</v>
      </c>
      <c r="E750" s="115" t="s">
        <v>76</v>
      </c>
      <c r="F750" s="238">
        <v>28497</v>
      </c>
      <c r="G750" s="246" t="s">
        <v>40</v>
      </c>
      <c r="H750" s="115" t="s">
        <v>16</v>
      </c>
      <c r="I750" t="s">
        <v>199</v>
      </c>
      <c r="J750" s="245" t="s">
        <v>908</v>
      </c>
      <c r="L750" s="115" t="s">
        <v>40</v>
      </c>
      <c r="S750" s="115"/>
      <c r="V750">
        <v>0</v>
      </c>
      <c r="W750" s="245"/>
      <c r="AI750" s="115">
        <v>336076</v>
      </c>
    </row>
    <row r="751" spans="1:36" x14ac:dyDescent="0.25">
      <c r="A751" s="244">
        <v>336092</v>
      </c>
      <c r="B751" s="245" t="s">
        <v>1638</v>
      </c>
      <c r="C751" s="245" t="s">
        <v>349</v>
      </c>
      <c r="D751" s="246" t="s">
        <v>439</v>
      </c>
      <c r="E751" s="115" t="s">
        <v>77</v>
      </c>
      <c r="F751" s="238">
        <v>36161</v>
      </c>
      <c r="G751" s="246" t="s">
        <v>1569</v>
      </c>
      <c r="H751" s="115" t="s">
        <v>16</v>
      </c>
      <c r="I751" t="s">
        <v>199</v>
      </c>
      <c r="J751" s="245" t="s">
        <v>908</v>
      </c>
      <c r="L751" s="115" t="s">
        <v>30</v>
      </c>
      <c r="S751" s="115"/>
      <c r="V751">
        <v>0</v>
      </c>
      <c r="W751" s="245"/>
      <c r="AI751" s="115">
        <v>336092</v>
      </c>
    </row>
    <row r="752" spans="1:36" x14ac:dyDescent="0.25">
      <c r="A752" s="244">
        <v>336093</v>
      </c>
      <c r="B752" s="245" t="s">
        <v>1591</v>
      </c>
      <c r="C752" s="245" t="s">
        <v>226</v>
      </c>
      <c r="D752" s="246" t="s">
        <v>1592</v>
      </c>
      <c r="E752" s="115" t="s">
        <v>76</v>
      </c>
      <c r="F752" s="238">
        <v>34335</v>
      </c>
      <c r="G752" s="246" t="s">
        <v>1593</v>
      </c>
      <c r="H752" s="115" t="s">
        <v>16</v>
      </c>
      <c r="I752" t="s">
        <v>199</v>
      </c>
      <c r="J752" s="245" t="s">
        <v>908</v>
      </c>
      <c r="L752" s="115" t="s">
        <v>18</v>
      </c>
      <c r="S752" s="115"/>
      <c r="V752">
        <v>0</v>
      </c>
      <c r="W752" s="245"/>
      <c r="AI752" s="115">
        <v>336093</v>
      </c>
    </row>
    <row r="753" spans="1:35" x14ac:dyDescent="0.25">
      <c r="A753" s="244">
        <v>336112</v>
      </c>
      <c r="B753" s="245" t="s">
        <v>2398</v>
      </c>
      <c r="C753" s="245" t="s">
        <v>334</v>
      </c>
      <c r="D753" s="246" t="s">
        <v>233</v>
      </c>
      <c r="E753" s="115" t="s">
        <v>77</v>
      </c>
      <c r="F753" s="238">
        <v>29262</v>
      </c>
      <c r="G753" s="246" t="s">
        <v>18</v>
      </c>
      <c r="H753" s="115" t="s">
        <v>16</v>
      </c>
      <c r="I753" t="s">
        <v>199</v>
      </c>
      <c r="J753" s="245" t="s">
        <v>908</v>
      </c>
      <c r="L753" s="115" t="s">
        <v>18</v>
      </c>
      <c r="S753" s="115"/>
      <c r="V753">
        <v>0</v>
      </c>
      <c r="W753" s="245"/>
      <c r="AI753" s="115">
        <v>336112</v>
      </c>
    </row>
    <row r="754" spans="1:35" x14ac:dyDescent="0.25">
      <c r="A754" s="244">
        <v>336136</v>
      </c>
      <c r="B754" s="245" t="s">
        <v>1979</v>
      </c>
      <c r="C754" s="245" t="s">
        <v>228</v>
      </c>
      <c r="D754" s="246" t="s">
        <v>518</v>
      </c>
      <c r="E754" s="115" t="s">
        <v>76</v>
      </c>
      <c r="F754" s="238">
        <v>35826</v>
      </c>
      <c r="G754" s="246" t="s">
        <v>769</v>
      </c>
      <c r="H754" s="115" t="s">
        <v>16</v>
      </c>
      <c r="I754" t="s">
        <v>199</v>
      </c>
      <c r="J754" s="245" t="s">
        <v>15</v>
      </c>
      <c r="L754" s="115" t="s">
        <v>18</v>
      </c>
      <c r="S754" s="115"/>
      <c r="V754">
        <v>0</v>
      </c>
      <c r="W754" s="245"/>
      <c r="AI754" s="115">
        <v>336136</v>
      </c>
    </row>
    <row r="755" spans="1:35" x14ac:dyDescent="0.25">
      <c r="A755" s="244">
        <v>336156</v>
      </c>
      <c r="B755" s="245" t="s">
        <v>2399</v>
      </c>
      <c r="C755" s="245" t="s">
        <v>586</v>
      </c>
      <c r="D755" s="246" t="s">
        <v>2400</v>
      </c>
      <c r="E755" s="115" t="s">
        <v>77</v>
      </c>
      <c r="F755" s="238">
        <v>20920</v>
      </c>
      <c r="G755" s="246" t="s">
        <v>18</v>
      </c>
      <c r="H755" s="115" t="s">
        <v>16</v>
      </c>
      <c r="I755" t="s">
        <v>199</v>
      </c>
      <c r="J755" s="245" t="s">
        <v>908</v>
      </c>
      <c r="L755" s="115" t="s">
        <v>18</v>
      </c>
      <c r="S755" s="115"/>
      <c r="V755">
        <v>0</v>
      </c>
      <c r="W755" s="245"/>
      <c r="AI755" s="115">
        <v>336156</v>
      </c>
    </row>
    <row r="756" spans="1:35" x14ac:dyDescent="0.25">
      <c r="A756" s="244">
        <v>336225</v>
      </c>
      <c r="B756" s="245" t="s">
        <v>1543</v>
      </c>
      <c r="C756" s="245" t="s">
        <v>349</v>
      </c>
      <c r="D756" s="246" t="s">
        <v>229</v>
      </c>
      <c r="E756" s="115" t="s">
        <v>76</v>
      </c>
      <c r="F756" s="238">
        <v>34359</v>
      </c>
      <c r="G756" s="246" t="s">
        <v>1544</v>
      </c>
      <c r="H756" s="115" t="s">
        <v>16</v>
      </c>
      <c r="I756" t="s">
        <v>199</v>
      </c>
      <c r="J756" s="245" t="s">
        <v>908</v>
      </c>
      <c r="L756" s="115" t="s">
        <v>40</v>
      </c>
      <c r="S756" s="115"/>
      <c r="V756">
        <v>0</v>
      </c>
      <c r="W756" s="245"/>
      <c r="AI756" s="115">
        <v>336225</v>
      </c>
    </row>
    <row r="757" spans="1:35" x14ac:dyDescent="0.25">
      <c r="A757" s="244">
        <v>336226</v>
      </c>
      <c r="B757" s="245" t="s">
        <v>1810</v>
      </c>
      <c r="C757" s="245" t="s">
        <v>323</v>
      </c>
      <c r="D757" s="246" t="s">
        <v>966</v>
      </c>
      <c r="E757" s="115" t="s">
        <v>76</v>
      </c>
      <c r="F757" s="238">
        <v>27334</v>
      </c>
      <c r="G757" s="246" t="s">
        <v>236</v>
      </c>
      <c r="H757" s="115" t="s">
        <v>16</v>
      </c>
      <c r="I757" t="s">
        <v>199</v>
      </c>
      <c r="J757" s="245" t="s">
        <v>908</v>
      </c>
      <c r="L757" s="115" t="s">
        <v>67</v>
      </c>
      <c r="S757" s="115"/>
      <c r="V757">
        <v>0</v>
      </c>
      <c r="W757" s="245"/>
      <c r="AI757" s="115">
        <v>336226</v>
      </c>
    </row>
    <row r="758" spans="1:35" x14ac:dyDescent="0.25">
      <c r="A758" s="244">
        <v>336296</v>
      </c>
      <c r="B758" s="245" t="s">
        <v>1749</v>
      </c>
      <c r="C758" s="245" t="s">
        <v>349</v>
      </c>
      <c r="D758" s="246" t="s">
        <v>1029</v>
      </c>
      <c r="E758" s="115" t="s">
        <v>76</v>
      </c>
      <c r="F758" s="238">
        <v>35187</v>
      </c>
      <c r="G758" s="246" t="s">
        <v>1750</v>
      </c>
      <c r="H758" s="115" t="s">
        <v>16</v>
      </c>
      <c r="I758" t="s">
        <v>199</v>
      </c>
      <c r="J758" s="245" t="s">
        <v>15</v>
      </c>
      <c r="L758" s="115" t="s">
        <v>50</v>
      </c>
      <c r="S758" s="115"/>
      <c r="V758">
        <v>0</v>
      </c>
      <c r="W758" s="245"/>
      <c r="AI758" s="115">
        <v>336296</v>
      </c>
    </row>
    <row r="759" spans="1:35" x14ac:dyDescent="0.25">
      <c r="A759" s="244">
        <v>336301</v>
      </c>
      <c r="B759" s="245" t="s">
        <v>1391</v>
      </c>
      <c r="C759" s="245" t="s">
        <v>245</v>
      </c>
      <c r="D759" s="246" t="s">
        <v>231</v>
      </c>
      <c r="E759" s="115" t="s">
        <v>76</v>
      </c>
      <c r="F759" s="238">
        <v>35702</v>
      </c>
      <c r="G759" s="246" t="s">
        <v>18</v>
      </c>
      <c r="H759" s="115" t="s">
        <v>16</v>
      </c>
      <c r="I759" t="s">
        <v>199</v>
      </c>
      <c r="J759" s="245" t="s">
        <v>15</v>
      </c>
      <c r="L759" s="115" t="s">
        <v>18</v>
      </c>
      <c r="S759" s="115"/>
      <c r="V759">
        <v>0</v>
      </c>
      <c r="W759" s="245"/>
      <c r="AI759" s="115">
        <v>336301</v>
      </c>
    </row>
    <row r="760" spans="1:35" x14ac:dyDescent="0.25">
      <c r="A760" s="244">
        <v>336334</v>
      </c>
      <c r="B760" s="245" t="s">
        <v>1815</v>
      </c>
      <c r="C760" s="245" t="s">
        <v>308</v>
      </c>
      <c r="D760" s="246" t="s">
        <v>301</v>
      </c>
      <c r="E760" s="115" t="s">
        <v>76</v>
      </c>
      <c r="F760" s="238">
        <v>35824</v>
      </c>
      <c r="G760" s="246" t="s">
        <v>18</v>
      </c>
      <c r="H760" s="115" t="s">
        <v>19</v>
      </c>
      <c r="I760" t="s">
        <v>199</v>
      </c>
      <c r="J760" s="245" t="s">
        <v>908</v>
      </c>
      <c r="L760" s="115" t="s">
        <v>18</v>
      </c>
      <c r="S760" s="115"/>
      <c r="V760">
        <v>0</v>
      </c>
      <c r="W760" s="245"/>
      <c r="AI760" s="115">
        <v>336334</v>
      </c>
    </row>
    <row r="761" spans="1:35" x14ac:dyDescent="0.25">
      <c r="A761" s="244">
        <v>336335</v>
      </c>
      <c r="B761" s="245" t="s">
        <v>1905</v>
      </c>
      <c r="C761" s="245" t="s">
        <v>1906</v>
      </c>
      <c r="D761" s="246" t="s">
        <v>647</v>
      </c>
      <c r="E761" s="115" t="s">
        <v>76</v>
      </c>
      <c r="F761" s="238">
        <v>35113</v>
      </c>
      <c r="G761" s="246" t="s">
        <v>18</v>
      </c>
      <c r="H761" s="115" t="s">
        <v>16</v>
      </c>
      <c r="I761" t="s">
        <v>199</v>
      </c>
      <c r="J761" s="245" t="s">
        <v>15</v>
      </c>
      <c r="L761" s="115" t="s">
        <v>18</v>
      </c>
      <c r="S761" s="115"/>
      <c r="V761">
        <v>0</v>
      </c>
      <c r="W761" s="245"/>
      <c r="AI761" s="115">
        <v>336335</v>
      </c>
    </row>
    <row r="762" spans="1:35" x14ac:dyDescent="0.25">
      <c r="A762" s="244">
        <v>336337</v>
      </c>
      <c r="B762" s="245" t="s">
        <v>2401</v>
      </c>
      <c r="C762" s="245" t="s">
        <v>245</v>
      </c>
      <c r="D762" s="246" t="s">
        <v>259</v>
      </c>
      <c r="E762" s="115" t="s">
        <v>76</v>
      </c>
      <c r="F762" s="238">
        <v>29654</v>
      </c>
      <c r="G762" s="246" t="s">
        <v>18</v>
      </c>
      <c r="H762" s="115" t="s">
        <v>19</v>
      </c>
      <c r="I762" t="s">
        <v>199</v>
      </c>
      <c r="J762" s="245" t="s">
        <v>908</v>
      </c>
      <c r="L762" s="115" t="s">
        <v>18</v>
      </c>
      <c r="S762" s="115"/>
      <c r="V762">
        <v>0</v>
      </c>
      <c r="W762" s="245"/>
      <c r="AI762" s="115">
        <v>336337</v>
      </c>
    </row>
    <row r="763" spans="1:35" x14ac:dyDescent="0.25">
      <c r="A763" s="244">
        <v>336360</v>
      </c>
      <c r="B763" s="245" t="s">
        <v>1599</v>
      </c>
      <c r="C763" s="245" t="s">
        <v>317</v>
      </c>
      <c r="D763" s="246" t="s">
        <v>1600</v>
      </c>
      <c r="E763" s="115" t="s">
        <v>76</v>
      </c>
      <c r="F763" s="238">
        <v>32152</v>
      </c>
      <c r="G763" s="246" t="s">
        <v>1262</v>
      </c>
      <c r="H763" s="115" t="s">
        <v>19</v>
      </c>
      <c r="I763" t="s">
        <v>199</v>
      </c>
      <c r="J763" s="245" t="s">
        <v>908</v>
      </c>
      <c r="L763" s="115" t="s">
        <v>73</v>
      </c>
      <c r="S763" s="115"/>
      <c r="V763">
        <v>0</v>
      </c>
      <c r="W763" s="245"/>
      <c r="AI763" s="115">
        <v>336360</v>
      </c>
    </row>
    <row r="764" spans="1:35" x14ac:dyDescent="0.25">
      <c r="A764" s="244">
        <v>336386</v>
      </c>
      <c r="B764" s="245" t="s">
        <v>2402</v>
      </c>
      <c r="C764" s="245" t="s">
        <v>317</v>
      </c>
      <c r="D764" s="246" t="s">
        <v>563</v>
      </c>
      <c r="E764" s="115" t="s">
        <v>77</v>
      </c>
      <c r="F764" s="238">
        <v>31805</v>
      </c>
      <c r="G764" s="246" t="s">
        <v>568</v>
      </c>
      <c r="H764" s="115" t="s">
        <v>16</v>
      </c>
      <c r="I764" t="s">
        <v>199</v>
      </c>
      <c r="J764" s="245" t="s">
        <v>908</v>
      </c>
      <c r="L764" s="115" t="s">
        <v>70</v>
      </c>
      <c r="S764" s="115"/>
      <c r="V764">
        <v>0</v>
      </c>
      <c r="W764" s="245"/>
      <c r="AI764" s="115">
        <v>336386</v>
      </c>
    </row>
    <row r="765" spans="1:35" x14ac:dyDescent="0.25">
      <c r="A765" s="244">
        <v>336391</v>
      </c>
      <c r="B765" s="245" t="s">
        <v>1611</v>
      </c>
      <c r="C765" s="245" t="s">
        <v>222</v>
      </c>
      <c r="D765" s="246" t="s">
        <v>590</v>
      </c>
      <c r="E765" s="115" t="s">
        <v>77</v>
      </c>
      <c r="F765" s="238">
        <v>35070</v>
      </c>
      <c r="G765" s="246" t="s">
        <v>18</v>
      </c>
      <c r="H765" s="115" t="s">
        <v>16</v>
      </c>
      <c r="I765" t="s">
        <v>199</v>
      </c>
      <c r="J765" s="245" t="s">
        <v>908</v>
      </c>
      <c r="L765" s="115" t="s">
        <v>18</v>
      </c>
      <c r="S765" s="115"/>
      <c r="V765">
        <v>0</v>
      </c>
      <c r="W765" s="245"/>
      <c r="AI765" s="115">
        <v>336391</v>
      </c>
    </row>
    <row r="766" spans="1:35" x14ac:dyDescent="0.25">
      <c r="A766" s="244">
        <v>336426</v>
      </c>
      <c r="B766" s="245" t="s">
        <v>1433</v>
      </c>
      <c r="C766" s="245" t="s">
        <v>922</v>
      </c>
      <c r="D766" s="246" t="s">
        <v>403</v>
      </c>
      <c r="E766" s="115" t="s">
        <v>76</v>
      </c>
      <c r="F766" s="238">
        <v>31303</v>
      </c>
      <c r="G766" s="246" t="s">
        <v>269</v>
      </c>
      <c r="H766" s="115" t="s">
        <v>16</v>
      </c>
      <c r="I766" t="s">
        <v>199</v>
      </c>
      <c r="J766" s="245" t="s">
        <v>908</v>
      </c>
      <c r="L766" s="115" t="s">
        <v>30</v>
      </c>
      <c r="S766" s="115"/>
      <c r="V766">
        <v>0</v>
      </c>
      <c r="W766" s="245"/>
      <c r="AI766" s="115">
        <v>336426</v>
      </c>
    </row>
    <row r="767" spans="1:35" x14ac:dyDescent="0.25">
      <c r="A767" s="244">
        <v>336475</v>
      </c>
      <c r="B767" s="245" t="s">
        <v>1484</v>
      </c>
      <c r="C767" s="245" t="s">
        <v>719</v>
      </c>
      <c r="D767" s="246" t="s">
        <v>1485</v>
      </c>
      <c r="E767" s="115" t="s">
        <v>76</v>
      </c>
      <c r="F767" s="238">
        <v>36410</v>
      </c>
      <c r="G767" s="246" t="s">
        <v>239</v>
      </c>
      <c r="H767" s="115" t="s">
        <v>16</v>
      </c>
      <c r="I767" t="s">
        <v>199</v>
      </c>
      <c r="J767" s="245" t="s">
        <v>15</v>
      </c>
      <c r="L767" s="115" t="s">
        <v>30</v>
      </c>
      <c r="S767" s="115"/>
      <c r="V767">
        <v>0</v>
      </c>
      <c r="W767" s="245"/>
      <c r="AI767" s="115">
        <v>336475</v>
      </c>
    </row>
    <row r="768" spans="1:35" x14ac:dyDescent="0.25">
      <c r="A768" s="244">
        <v>336532</v>
      </c>
      <c r="B768" s="245" t="s">
        <v>1500</v>
      </c>
      <c r="C768" s="245" t="s">
        <v>226</v>
      </c>
      <c r="D768" s="246" t="s">
        <v>594</v>
      </c>
      <c r="E768" s="115" t="s">
        <v>77</v>
      </c>
      <c r="F768" s="238">
        <v>32748</v>
      </c>
      <c r="G768" s="246" t="s">
        <v>224</v>
      </c>
      <c r="H768" s="115" t="s">
        <v>16</v>
      </c>
      <c r="I768" t="s">
        <v>199</v>
      </c>
      <c r="J768" s="245" t="s">
        <v>908</v>
      </c>
      <c r="L768" s="115" t="s">
        <v>18</v>
      </c>
      <c r="S768" s="115"/>
      <c r="V768">
        <v>0</v>
      </c>
      <c r="W768" s="245"/>
      <c r="AI768" s="115">
        <v>336532</v>
      </c>
    </row>
    <row r="769" spans="1:36" x14ac:dyDescent="0.25">
      <c r="A769" s="244">
        <v>336536</v>
      </c>
      <c r="B769" s="245" t="s">
        <v>1703</v>
      </c>
      <c r="C769" s="245" t="s">
        <v>1375</v>
      </c>
      <c r="D769" s="246" t="s">
        <v>997</v>
      </c>
      <c r="E769" s="115" t="s">
        <v>76</v>
      </c>
      <c r="F769" s="238">
        <v>34709</v>
      </c>
      <c r="G769" s="246" t="s">
        <v>566</v>
      </c>
      <c r="H769" s="115" t="s">
        <v>16</v>
      </c>
      <c r="I769" t="s">
        <v>199</v>
      </c>
      <c r="J769" s="245" t="s">
        <v>15</v>
      </c>
      <c r="L769" s="115" t="s">
        <v>67</v>
      </c>
      <c r="S769" s="115"/>
      <c r="V769">
        <v>0</v>
      </c>
      <c r="W769" s="245"/>
      <c r="AI769" s="115">
        <v>336536</v>
      </c>
    </row>
    <row r="770" spans="1:36" x14ac:dyDescent="0.25">
      <c r="A770" s="244">
        <v>336552</v>
      </c>
      <c r="B770" s="245" t="s">
        <v>2403</v>
      </c>
      <c r="C770" s="245" t="s">
        <v>494</v>
      </c>
      <c r="D770" s="246" t="s">
        <v>292</v>
      </c>
      <c r="E770" s="115" t="s">
        <v>76</v>
      </c>
      <c r="F770" s="238">
        <v>36369</v>
      </c>
      <c r="G770" s="246" t="s">
        <v>802</v>
      </c>
      <c r="H770" s="115" t="s">
        <v>16</v>
      </c>
      <c r="I770" t="s">
        <v>199</v>
      </c>
      <c r="J770" s="245" t="s">
        <v>15</v>
      </c>
      <c r="L770" s="115" t="s">
        <v>1129</v>
      </c>
      <c r="S770" s="115"/>
      <c r="V770">
        <v>0</v>
      </c>
      <c r="W770" s="245"/>
      <c r="AI770" s="115">
        <v>336552</v>
      </c>
    </row>
    <row r="771" spans="1:36" x14ac:dyDescent="0.25">
      <c r="A771" s="244">
        <v>336555</v>
      </c>
      <c r="B771" s="245" t="s">
        <v>1652</v>
      </c>
      <c r="C771" s="245" t="s">
        <v>466</v>
      </c>
      <c r="D771" s="246" t="s">
        <v>812</v>
      </c>
      <c r="E771" s="115" t="s">
        <v>77</v>
      </c>
      <c r="F771" s="238">
        <v>35487</v>
      </c>
      <c r="G771" s="246" t="s">
        <v>18</v>
      </c>
      <c r="H771" s="115" t="s">
        <v>16</v>
      </c>
      <c r="I771" t="s">
        <v>199</v>
      </c>
      <c r="J771" s="245" t="s">
        <v>15</v>
      </c>
      <c r="L771" s="115" t="s">
        <v>18</v>
      </c>
      <c r="S771" s="115"/>
      <c r="V771">
        <v>0</v>
      </c>
      <c r="W771" s="245"/>
      <c r="AI771" s="115">
        <v>336555</v>
      </c>
    </row>
    <row r="772" spans="1:36" x14ac:dyDescent="0.25">
      <c r="A772" s="244">
        <v>336570</v>
      </c>
      <c r="B772" s="245" t="s">
        <v>2259</v>
      </c>
      <c r="C772" s="245" t="s">
        <v>278</v>
      </c>
      <c r="D772" s="246" t="s">
        <v>1390</v>
      </c>
      <c r="E772" s="115" t="s">
        <v>77</v>
      </c>
      <c r="F772" s="238">
        <v>33642</v>
      </c>
      <c r="G772" s="246" t="s">
        <v>243</v>
      </c>
      <c r="H772" s="115" t="s">
        <v>16</v>
      </c>
      <c r="I772" t="s">
        <v>199</v>
      </c>
      <c r="J772" s="245" t="s">
        <v>908</v>
      </c>
      <c r="L772" s="115" t="s">
        <v>18</v>
      </c>
      <c r="S772" s="115"/>
      <c r="V772">
        <v>0</v>
      </c>
      <c r="W772" s="245"/>
      <c r="AI772" s="115">
        <v>336570</v>
      </c>
      <c r="AJ772" s="115" t="s">
        <v>2441</v>
      </c>
    </row>
    <row r="773" spans="1:36" x14ac:dyDescent="0.25">
      <c r="A773" s="244">
        <v>336573</v>
      </c>
      <c r="B773" s="245" t="s">
        <v>1704</v>
      </c>
      <c r="C773" s="245" t="s">
        <v>597</v>
      </c>
      <c r="D773" s="246" t="s">
        <v>307</v>
      </c>
      <c r="E773" s="115" t="s">
        <v>77</v>
      </c>
      <c r="F773" s="238">
        <v>33745</v>
      </c>
      <c r="G773" s="246" t="s">
        <v>18</v>
      </c>
      <c r="H773" s="115" t="s">
        <v>16</v>
      </c>
      <c r="I773" t="s">
        <v>199</v>
      </c>
      <c r="J773" s="245" t="s">
        <v>908</v>
      </c>
      <c r="L773" s="115" t="s">
        <v>30</v>
      </c>
      <c r="S773" s="115"/>
      <c r="V773">
        <v>0</v>
      </c>
      <c r="W773" s="245"/>
      <c r="AI773" s="115">
        <v>336573</v>
      </c>
    </row>
    <row r="774" spans="1:36" x14ac:dyDescent="0.25">
      <c r="A774" s="244">
        <v>336576</v>
      </c>
      <c r="B774" s="245" t="s">
        <v>2405</v>
      </c>
      <c r="C774" s="245" t="s">
        <v>276</v>
      </c>
      <c r="D774" s="246" t="s">
        <v>774</v>
      </c>
      <c r="E774" s="115" t="s">
        <v>77</v>
      </c>
      <c r="F774" s="238">
        <v>30996</v>
      </c>
      <c r="G774" s="246" t="s">
        <v>18</v>
      </c>
      <c r="H774" s="115" t="s">
        <v>16</v>
      </c>
      <c r="I774" t="s">
        <v>199</v>
      </c>
      <c r="J774" s="245" t="s">
        <v>908</v>
      </c>
      <c r="L774" s="115" t="s">
        <v>18</v>
      </c>
      <c r="S774" s="115"/>
      <c r="V774">
        <v>0</v>
      </c>
      <c r="W774" s="245"/>
      <c r="AI774" s="115">
        <v>336576</v>
      </c>
    </row>
    <row r="775" spans="1:36" x14ac:dyDescent="0.25">
      <c r="A775" s="244">
        <v>336577</v>
      </c>
      <c r="B775" s="245" t="s">
        <v>1705</v>
      </c>
      <c r="C775" s="245" t="s">
        <v>1706</v>
      </c>
      <c r="D775" s="246" t="s">
        <v>1707</v>
      </c>
      <c r="E775" s="115" t="s">
        <v>77</v>
      </c>
      <c r="F775" s="238">
        <v>29952</v>
      </c>
      <c r="G775" s="246" t="s">
        <v>1708</v>
      </c>
      <c r="H775" s="115" t="s">
        <v>16</v>
      </c>
      <c r="I775" t="s">
        <v>199</v>
      </c>
      <c r="J775" s="245" t="s">
        <v>15</v>
      </c>
      <c r="L775" s="115" t="s">
        <v>30</v>
      </c>
      <c r="S775" s="115"/>
      <c r="V775">
        <v>0</v>
      </c>
      <c r="W775" s="245"/>
      <c r="AI775" s="115">
        <v>336577</v>
      </c>
    </row>
    <row r="776" spans="1:36" x14ac:dyDescent="0.25">
      <c r="A776" s="244">
        <v>336589</v>
      </c>
      <c r="B776" s="245" t="s">
        <v>2406</v>
      </c>
      <c r="C776" s="245" t="s">
        <v>818</v>
      </c>
      <c r="D776" s="246" t="s">
        <v>352</v>
      </c>
      <c r="E776" s="115" t="s">
        <v>77</v>
      </c>
      <c r="F776" s="238">
        <v>36330</v>
      </c>
      <c r="G776" s="246" t="s">
        <v>18</v>
      </c>
      <c r="H776" s="115" t="s">
        <v>16</v>
      </c>
      <c r="I776" t="s">
        <v>199</v>
      </c>
      <c r="J776" s="245" t="s">
        <v>15</v>
      </c>
      <c r="L776" s="115" t="s">
        <v>30</v>
      </c>
      <c r="S776" s="115"/>
      <c r="V776">
        <v>0</v>
      </c>
      <c r="W776" s="245"/>
      <c r="AI776" s="115">
        <v>336589</v>
      </c>
    </row>
    <row r="777" spans="1:36" x14ac:dyDescent="0.25">
      <c r="A777" s="244">
        <v>336590</v>
      </c>
      <c r="B777" s="245" t="s">
        <v>2260</v>
      </c>
      <c r="C777" s="245" t="s">
        <v>211</v>
      </c>
      <c r="D777" s="246" t="s">
        <v>397</v>
      </c>
      <c r="E777" s="115" t="s">
        <v>77</v>
      </c>
      <c r="F777" s="238">
        <v>35796</v>
      </c>
      <c r="G777" s="246" t="s">
        <v>18</v>
      </c>
      <c r="H777" s="115" t="s">
        <v>16</v>
      </c>
      <c r="I777" t="s">
        <v>199</v>
      </c>
      <c r="J777" s="245" t="s">
        <v>908</v>
      </c>
      <c r="L777" s="115" t="s">
        <v>30</v>
      </c>
      <c r="S777" s="115"/>
      <c r="V777">
        <v>0</v>
      </c>
      <c r="W777" s="245"/>
      <c r="AI777" s="115">
        <v>336590</v>
      </c>
    </row>
    <row r="778" spans="1:36" x14ac:dyDescent="0.25">
      <c r="A778" s="244">
        <v>336593</v>
      </c>
      <c r="B778" s="245" t="s">
        <v>2407</v>
      </c>
      <c r="C778" s="245" t="s">
        <v>311</v>
      </c>
      <c r="D778" s="246" t="s">
        <v>465</v>
      </c>
      <c r="E778" s="115" t="s">
        <v>77</v>
      </c>
      <c r="F778" s="238">
        <v>31925</v>
      </c>
      <c r="G778" s="246" t="s">
        <v>58</v>
      </c>
      <c r="H778" s="115" t="s">
        <v>16</v>
      </c>
      <c r="I778" t="s">
        <v>199</v>
      </c>
      <c r="J778" s="245" t="s">
        <v>908</v>
      </c>
      <c r="L778" s="115" t="s">
        <v>58</v>
      </c>
      <c r="S778" s="115"/>
      <c r="V778">
        <v>0</v>
      </c>
      <c r="W778" s="245"/>
      <c r="AI778" s="115">
        <v>336593</v>
      </c>
    </row>
    <row r="779" spans="1:36" x14ac:dyDescent="0.25">
      <c r="A779" s="244">
        <v>336598</v>
      </c>
      <c r="B779" s="245" t="s">
        <v>1709</v>
      </c>
      <c r="C779" s="245" t="s">
        <v>208</v>
      </c>
      <c r="D779" s="246" t="s">
        <v>565</v>
      </c>
      <c r="E779" s="115" t="s">
        <v>77</v>
      </c>
      <c r="F779" s="238">
        <v>33251</v>
      </c>
      <c r="G779" s="246" t="s">
        <v>1710</v>
      </c>
      <c r="H779" s="115" t="s">
        <v>16</v>
      </c>
      <c r="I779" t="s">
        <v>199</v>
      </c>
      <c r="J779" s="245" t="s">
        <v>908</v>
      </c>
      <c r="L779" s="115" t="s">
        <v>73</v>
      </c>
      <c r="S779" s="115"/>
      <c r="V779">
        <v>0</v>
      </c>
      <c r="W779" s="245"/>
      <c r="AI779" s="115">
        <v>336598</v>
      </c>
    </row>
    <row r="780" spans="1:36" x14ac:dyDescent="0.25">
      <c r="A780" s="244">
        <v>336614</v>
      </c>
      <c r="B780" s="245" t="s">
        <v>2408</v>
      </c>
      <c r="C780" s="245" t="s">
        <v>488</v>
      </c>
      <c r="D780" s="246" t="s">
        <v>679</v>
      </c>
      <c r="E780" s="115" t="s">
        <v>76</v>
      </c>
      <c r="F780" s="238">
        <v>35943</v>
      </c>
      <c r="G780" s="246" t="s">
        <v>611</v>
      </c>
      <c r="H780" s="115" t="s">
        <v>16</v>
      </c>
      <c r="I780" t="s">
        <v>199</v>
      </c>
      <c r="J780" s="245" t="s">
        <v>15</v>
      </c>
      <c r="L780" s="115" t="s">
        <v>67</v>
      </c>
      <c r="S780" s="115"/>
      <c r="V780">
        <v>0</v>
      </c>
      <c r="W780" s="245"/>
      <c r="AI780" s="115">
        <v>336614</v>
      </c>
    </row>
    <row r="781" spans="1:36" x14ac:dyDescent="0.25">
      <c r="A781" s="244">
        <v>336621</v>
      </c>
      <c r="B781" s="245" t="s">
        <v>1838</v>
      </c>
      <c r="C781" s="245" t="s">
        <v>226</v>
      </c>
      <c r="D781" s="246" t="s">
        <v>229</v>
      </c>
      <c r="E781" s="115" t="s">
        <v>77</v>
      </c>
      <c r="F781" s="238">
        <v>31302</v>
      </c>
      <c r="G781" s="246" t="s">
        <v>1044</v>
      </c>
      <c r="H781" s="115" t="s">
        <v>16</v>
      </c>
      <c r="I781" t="s">
        <v>199</v>
      </c>
      <c r="J781" s="245" t="s">
        <v>15</v>
      </c>
      <c r="L781" s="115" t="s">
        <v>30</v>
      </c>
      <c r="S781" s="115"/>
      <c r="V781">
        <v>0</v>
      </c>
      <c r="W781" s="245"/>
      <c r="AI781" s="115">
        <v>336621</v>
      </c>
    </row>
    <row r="782" spans="1:36" x14ac:dyDescent="0.25">
      <c r="A782" s="244">
        <v>336686</v>
      </c>
      <c r="B782" s="245" t="s">
        <v>1765</v>
      </c>
      <c r="C782" s="245" t="s">
        <v>921</v>
      </c>
      <c r="D782" s="246" t="s">
        <v>1181</v>
      </c>
      <c r="E782" s="115" t="s">
        <v>77</v>
      </c>
      <c r="F782" s="238">
        <v>36526</v>
      </c>
      <c r="G782" s="246" t="s">
        <v>493</v>
      </c>
      <c r="H782" s="115" t="s">
        <v>16</v>
      </c>
      <c r="I782" t="s">
        <v>199</v>
      </c>
      <c r="J782" s="245" t="s">
        <v>15</v>
      </c>
      <c r="L782" s="115" t="s">
        <v>73</v>
      </c>
      <c r="S782" s="115"/>
      <c r="V782">
        <v>0</v>
      </c>
      <c r="W782" s="245"/>
      <c r="AI782" s="115">
        <v>336686</v>
      </c>
    </row>
    <row r="783" spans="1:36" x14ac:dyDescent="0.25">
      <c r="A783" s="244">
        <v>336735</v>
      </c>
      <c r="B783" s="245" t="s">
        <v>1816</v>
      </c>
      <c r="C783" s="245" t="s">
        <v>226</v>
      </c>
      <c r="D783" s="246" t="s">
        <v>329</v>
      </c>
      <c r="E783" s="115" t="s">
        <v>76</v>
      </c>
      <c r="F783" s="238">
        <v>35741</v>
      </c>
      <c r="G783" s="246" t="s">
        <v>18</v>
      </c>
      <c r="H783" s="115" t="s">
        <v>16</v>
      </c>
      <c r="I783" t="s">
        <v>199</v>
      </c>
      <c r="J783" s="245" t="s">
        <v>908</v>
      </c>
      <c r="L783" s="115" t="s">
        <v>18</v>
      </c>
      <c r="R783" s="115">
        <v>9362</v>
      </c>
      <c r="S783" s="115">
        <v>45721</v>
      </c>
      <c r="T783" s="115">
        <v>305000</v>
      </c>
      <c r="V783">
        <v>0</v>
      </c>
      <c r="W783" s="245"/>
      <c r="AI783" s="115">
        <v>336735</v>
      </c>
    </row>
    <row r="784" spans="1:36" x14ac:dyDescent="0.25">
      <c r="A784" s="244">
        <v>336746</v>
      </c>
      <c r="B784" s="245" t="s">
        <v>1980</v>
      </c>
      <c r="C784" s="245" t="s">
        <v>542</v>
      </c>
      <c r="D784" s="246" t="s">
        <v>723</v>
      </c>
      <c r="E784" s="115" t="s">
        <v>77</v>
      </c>
      <c r="F784" s="238">
        <v>35445</v>
      </c>
      <c r="G784" s="246" t="s">
        <v>18</v>
      </c>
      <c r="H784" s="115" t="s">
        <v>16</v>
      </c>
      <c r="I784" t="s">
        <v>199</v>
      </c>
      <c r="J784" s="245"/>
      <c r="S784" s="115"/>
      <c r="V784">
        <v>0</v>
      </c>
      <c r="W784" s="245"/>
      <c r="AI784" s="115">
        <v>336746</v>
      </c>
    </row>
    <row r="785" spans="1:35" x14ac:dyDescent="0.25">
      <c r="A785" s="244">
        <v>336751</v>
      </c>
      <c r="B785" s="245" t="s">
        <v>1461</v>
      </c>
      <c r="C785" s="245" t="s">
        <v>278</v>
      </c>
      <c r="D785" s="246" t="s">
        <v>385</v>
      </c>
      <c r="E785" s="115" t="s">
        <v>77</v>
      </c>
      <c r="F785" s="238">
        <v>35546</v>
      </c>
      <c r="G785" s="246" t="s">
        <v>18</v>
      </c>
      <c r="H785" s="115" t="s">
        <v>16</v>
      </c>
      <c r="I785" t="s">
        <v>199</v>
      </c>
      <c r="J785" s="245" t="s">
        <v>908</v>
      </c>
      <c r="L785" s="115" t="s">
        <v>18</v>
      </c>
      <c r="S785" s="115"/>
      <c r="V785">
        <v>0</v>
      </c>
      <c r="W785" s="245"/>
      <c r="AI785" s="115">
        <v>336751</v>
      </c>
    </row>
    <row r="786" spans="1:35" x14ac:dyDescent="0.25">
      <c r="A786" s="244">
        <v>336768</v>
      </c>
      <c r="B786" s="245" t="s">
        <v>1981</v>
      </c>
      <c r="C786" s="245" t="s">
        <v>762</v>
      </c>
      <c r="D786" s="246" t="s">
        <v>271</v>
      </c>
      <c r="E786" s="115" t="s">
        <v>77</v>
      </c>
      <c r="F786" s="238">
        <v>30046</v>
      </c>
      <c r="G786" s="246" t="s">
        <v>18</v>
      </c>
      <c r="H786" s="115" t="s">
        <v>16</v>
      </c>
      <c r="I786" t="s">
        <v>199</v>
      </c>
      <c r="J786" s="245" t="s">
        <v>908</v>
      </c>
      <c r="L786" s="115" t="s">
        <v>30</v>
      </c>
      <c r="S786" s="115"/>
      <c r="V786">
        <v>0</v>
      </c>
      <c r="W786" s="245"/>
      <c r="AI786" s="115">
        <v>336768</v>
      </c>
    </row>
    <row r="787" spans="1:35" x14ac:dyDescent="0.25">
      <c r="A787" s="244">
        <v>336770</v>
      </c>
      <c r="B787" s="245" t="s">
        <v>2410</v>
      </c>
      <c r="C787" s="245" t="s">
        <v>525</v>
      </c>
      <c r="D787" s="246" t="s">
        <v>602</v>
      </c>
      <c r="E787" s="115" t="s">
        <v>77</v>
      </c>
      <c r="F787" s="238">
        <v>36893</v>
      </c>
      <c r="G787" s="246" t="s">
        <v>18</v>
      </c>
      <c r="H787" s="115" t="s">
        <v>16</v>
      </c>
      <c r="I787" t="s">
        <v>199</v>
      </c>
      <c r="J787" s="245" t="s">
        <v>908</v>
      </c>
      <c r="L787" s="115" t="s">
        <v>18</v>
      </c>
      <c r="S787" s="115"/>
      <c r="V787">
        <v>0</v>
      </c>
      <c r="W787" s="245"/>
      <c r="AI787" s="115">
        <v>336770</v>
      </c>
    </row>
    <row r="788" spans="1:35" x14ac:dyDescent="0.25">
      <c r="A788" s="244">
        <v>336772</v>
      </c>
      <c r="B788" s="245" t="s">
        <v>1486</v>
      </c>
      <c r="C788" s="245" t="s">
        <v>287</v>
      </c>
      <c r="D788" s="246" t="s">
        <v>814</v>
      </c>
      <c r="E788" s="115" t="s">
        <v>77</v>
      </c>
      <c r="F788" s="238">
        <v>25328</v>
      </c>
      <c r="G788" s="246" t="s">
        <v>545</v>
      </c>
      <c r="H788" s="115" t="s">
        <v>16</v>
      </c>
      <c r="I788" t="s">
        <v>199</v>
      </c>
      <c r="J788" s="245" t="s">
        <v>908</v>
      </c>
      <c r="L788" s="115" t="s">
        <v>30</v>
      </c>
      <c r="S788" s="115"/>
      <c r="V788">
        <v>0</v>
      </c>
      <c r="W788" s="245"/>
      <c r="AI788" s="115">
        <v>336772</v>
      </c>
    </row>
    <row r="789" spans="1:35" x14ac:dyDescent="0.25">
      <c r="A789" s="244">
        <v>336774</v>
      </c>
      <c r="B789" s="245" t="s">
        <v>1711</v>
      </c>
      <c r="C789" s="245" t="s">
        <v>1036</v>
      </c>
      <c r="D789" s="246" t="s">
        <v>288</v>
      </c>
      <c r="E789" s="115" t="s">
        <v>76</v>
      </c>
      <c r="F789" s="238">
        <v>36892</v>
      </c>
      <c r="G789" s="246" t="s">
        <v>18</v>
      </c>
      <c r="H789" s="115" t="s">
        <v>16</v>
      </c>
      <c r="I789" t="s">
        <v>199</v>
      </c>
      <c r="J789" s="245" t="s">
        <v>908</v>
      </c>
      <c r="L789" s="115" t="s">
        <v>18</v>
      </c>
      <c r="S789" s="115"/>
      <c r="V789">
        <v>0</v>
      </c>
      <c r="W789" s="245"/>
      <c r="AI789" s="115">
        <v>336774</v>
      </c>
    </row>
    <row r="790" spans="1:35" x14ac:dyDescent="0.25">
      <c r="A790" s="244">
        <v>336776</v>
      </c>
      <c r="B790" s="245" t="s">
        <v>1602</v>
      </c>
      <c r="C790" s="245" t="s">
        <v>1492</v>
      </c>
      <c r="D790" s="246" t="s">
        <v>209</v>
      </c>
      <c r="E790" s="115" t="s">
        <v>77</v>
      </c>
      <c r="F790" s="238">
        <v>30685</v>
      </c>
      <c r="G790" s="246" t="s">
        <v>30</v>
      </c>
      <c r="H790" s="115" t="s">
        <v>16</v>
      </c>
      <c r="I790" t="s">
        <v>199</v>
      </c>
      <c r="J790" s="245" t="s">
        <v>908</v>
      </c>
      <c r="L790" s="115" t="s">
        <v>30</v>
      </c>
      <c r="S790" s="115"/>
      <c r="V790">
        <v>0</v>
      </c>
      <c r="W790" s="245"/>
      <c r="AI790" s="115">
        <v>336776</v>
      </c>
    </row>
    <row r="791" spans="1:35" x14ac:dyDescent="0.25">
      <c r="A791" s="244">
        <v>336785</v>
      </c>
      <c r="B791" s="245" t="s">
        <v>2411</v>
      </c>
      <c r="C791" s="245" t="s">
        <v>754</v>
      </c>
      <c r="D791" s="246" t="s">
        <v>599</v>
      </c>
      <c r="E791" s="115" t="s">
        <v>76</v>
      </c>
      <c r="F791" s="238">
        <v>36526</v>
      </c>
      <c r="G791" s="246" t="s">
        <v>18</v>
      </c>
      <c r="H791" s="115" t="s">
        <v>16</v>
      </c>
      <c r="I791" t="s">
        <v>199</v>
      </c>
      <c r="J791" s="245" t="s">
        <v>908</v>
      </c>
      <c r="L791" s="115" t="s">
        <v>18</v>
      </c>
      <c r="S791" s="115"/>
      <c r="V791">
        <v>0</v>
      </c>
      <c r="W791" s="245"/>
      <c r="AI791" s="115">
        <v>336785</v>
      </c>
    </row>
    <row r="792" spans="1:35" x14ac:dyDescent="0.25">
      <c r="A792" s="244">
        <v>336788</v>
      </c>
      <c r="B792" s="245" t="s">
        <v>1497</v>
      </c>
      <c r="C792" s="245" t="s">
        <v>740</v>
      </c>
      <c r="D792" s="246" t="s">
        <v>339</v>
      </c>
      <c r="E792" s="115" t="s">
        <v>76</v>
      </c>
      <c r="F792" s="238">
        <v>36375</v>
      </c>
      <c r="G792" s="246" t="s">
        <v>18</v>
      </c>
      <c r="H792" s="115" t="s">
        <v>16</v>
      </c>
      <c r="I792" t="s">
        <v>199</v>
      </c>
      <c r="J792" s="245" t="s">
        <v>908</v>
      </c>
      <c r="L792" s="115" t="s">
        <v>18</v>
      </c>
      <c r="S792" s="115"/>
      <c r="V792">
        <v>0</v>
      </c>
      <c r="W792" s="245"/>
      <c r="AI792" s="115">
        <v>336788</v>
      </c>
    </row>
    <row r="793" spans="1:35" x14ac:dyDescent="0.25">
      <c r="A793" s="244">
        <v>336797</v>
      </c>
      <c r="B793" s="245" t="s">
        <v>1956</v>
      </c>
      <c r="C793" s="245" t="s">
        <v>446</v>
      </c>
      <c r="D793" s="246" t="s">
        <v>402</v>
      </c>
      <c r="E793" s="115" t="s">
        <v>77</v>
      </c>
      <c r="F793" s="238">
        <v>35936</v>
      </c>
      <c r="G793" s="246" t="s">
        <v>18</v>
      </c>
      <c r="H793" s="115" t="s">
        <v>16</v>
      </c>
      <c r="I793" t="s">
        <v>199</v>
      </c>
      <c r="J793" s="245" t="s">
        <v>908</v>
      </c>
      <c r="L793" s="115" t="s">
        <v>18</v>
      </c>
      <c r="S793" s="115"/>
      <c r="V793">
        <v>0</v>
      </c>
      <c r="W793" s="245"/>
      <c r="AI793" s="115">
        <v>336797</v>
      </c>
    </row>
    <row r="794" spans="1:35" x14ac:dyDescent="0.25">
      <c r="A794" s="244">
        <v>336816</v>
      </c>
      <c r="B794" s="245" t="s">
        <v>1853</v>
      </c>
      <c r="C794" s="245" t="s">
        <v>249</v>
      </c>
      <c r="D794" s="246" t="s">
        <v>350</v>
      </c>
      <c r="E794" s="115" t="s">
        <v>77</v>
      </c>
      <c r="F794" s="238">
        <v>35796</v>
      </c>
      <c r="G794" s="246" t="s">
        <v>18</v>
      </c>
      <c r="H794" s="115" t="s">
        <v>16</v>
      </c>
      <c r="I794" t="s">
        <v>199</v>
      </c>
      <c r="J794" s="245" t="s">
        <v>908</v>
      </c>
      <c r="L794" s="115" t="s">
        <v>18</v>
      </c>
      <c r="S794" s="115"/>
      <c r="V794">
        <v>0</v>
      </c>
      <c r="W794" s="245"/>
      <c r="AI794" s="115">
        <v>336816</v>
      </c>
    </row>
    <row r="795" spans="1:35" x14ac:dyDescent="0.25">
      <c r="A795" s="244">
        <v>336835</v>
      </c>
      <c r="B795" s="245" t="s">
        <v>2412</v>
      </c>
      <c r="C795" s="245" t="s">
        <v>208</v>
      </c>
      <c r="D795" s="246" t="s">
        <v>238</v>
      </c>
      <c r="E795" s="115" t="s">
        <v>76</v>
      </c>
      <c r="F795" s="238">
        <v>36596</v>
      </c>
      <c r="G795" s="246" t="s">
        <v>18</v>
      </c>
      <c r="H795" s="115" t="s">
        <v>16</v>
      </c>
      <c r="I795" t="s">
        <v>199</v>
      </c>
      <c r="J795" s="245" t="s">
        <v>908</v>
      </c>
      <c r="L795" s="115" t="s">
        <v>18</v>
      </c>
      <c r="S795" s="115"/>
      <c r="V795">
        <v>0</v>
      </c>
      <c r="W795" s="245"/>
      <c r="AI795" s="115">
        <v>336835</v>
      </c>
    </row>
    <row r="796" spans="1:35" x14ac:dyDescent="0.25">
      <c r="A796" s="244">
        <v>336854</v>
      </c>
      <c r="B796" s="245" t="s">
        <v>1785</v>
      </c>
      <c r="C796" s="245" t="s">
        <v>304</v>
      </c>
      <c r="D796" s="246" t="s">
        <v>263</v>
      </c>
      <c r="E796" s="115" t="s">
        <v>76</v>
      </c>
      <c r="F796" s="238">
        <v>36647</v>
      </c>
      <c r="G796" s="246" t="s">
        <v>545</v>
      </c>
      <c r="H796" s="115" t="s">
        <v>16</v>
      </c>
      <c r="I796" t="s">
        <v>199</v>
      </c>
      <c r="J796" s="245" t="s">
        <v>908</v>
      </c>
      <c r="L796" s="115" t="s">
        <v>18</v>
      </c>
      <c r="S796" s="115"/>
      <c r="V796">
        <v>0</v>
      </c>
      <c r="W796" s="245"/>
      <c r="AI796" s="115">
        <v>336854</v>
      </c>
    </row>
    <row r="797" spans="1:35" x14ac:dyDescent="0.25">
      <c r="A797" s="244">
        <v>336862</v>
      </c>
      <c r="B797" s="245" t="s">
        <v>1786</v>
      </c>
      <c r="C797" s="245" t="s">
        <v>1109</v>
      </c>
      <c r="D797" s="246" t="s">
        <v>599</v>
      </c>
      <c r="E797" s="115" t="s">
        <v>76</v>
      </c>
      <c r="F797" s="238">
        <v>36892</v>
      </c>
      <c r="G797" s="246" t="s">
        <v>18</v>
      </c>
      <c r="H797" s="115" t="s">
        <v>16</v>
      </c>
      <c r="I797" t="s">
        <v>199</v>
      </c>
      <c r="J797" s="245" t="s">
        <v>15</v>
      </c>
      <c r="L797" s="115" t="s">
        <v>18</v>
      </c>
      <c r="S797" s="115"/>
      <c r="V797">
        <v>0</v>
      </c>
      <c r="W797" s="245"/>
      <c r="AI797" s="115">
        <v>336862</v>
      </c>
    </row>
    <row r="798" spans="1:35" x14ac:dyDescent="0.25">
      <c r="A798" s="244">
        <v>336868</v>
      </c>
      <c r="B798" s="245" t="s">
        <v>1502</v>
      </c>
      <c r="C798" s="245" t="s">
        <v>226</v>
      </c>
      <c r="D798" s="246" t="s">
        <v>786</v>
      </c>
      <c r="E798" s="115" t="s">
        <v>76</v>
      </c>
      <c r="F798" s="238">
        <v>33606</v>
      </c>
      <c r="G798" s="246" t="s">
        <v>1503</v>
      </c>
      <c r="H798" s="115" t="s">
        <v>16</v>
      </c>
      <c r="I798" t="s">
        <v>199</v>
      </c>
      <c r="J798" s="245" t="s">
        <v>908</v>
      </c>
      <c r="L798" s="115" t="s">
        <v>73</v>
      </c>
      <c r="S798" s="115"/>
      <c r="V798">
        <v>0</v>
      </c>
      <c r="W798" s="245"/>
      <c r="AI798" s="115">
        <v>336868</v>
      </c>
    </row>
    <row r="799" spans="1:35" x14ac:dyDescent="0.25">
      <c r="A799" s="244">
        <v>336869</v>
      </c>
      <c r="B799" s="245" t="s">
        <v>2261</v>
      </c>
      <c r="C799" s="245" t="s">
        <v>226</v>
      </c>
      <c r="D799" s="246" t="s">
        <v>2262</v>
      </c>
      <c r="E799" s="115" t="s">
        <v>76</v>
      </c>
      <c r="F799" s="238">
        <v>34608</v>
      </c>
      <c r="G799" s="246" t="s">
        <v>803</v>
      </c>
      <c r="H799" s="115" t="s">
        <v>16</v>
      </c>
      <c r="I799" t="s">
        <v>199</v>
      </c>
      <c r="J799" s="245" t="s">
        <v>15</v>
      </c>
      <c r="L799" s="115" t="s">
        <v>30</v>
      </c>
      <c r="S799" s="115"/>
      <c r="V799">
        <v>0</v>
      </c>
      <c r="W799" s="245"/>
      <c r="AI799" s="115">
        <v>336869</v>
      </c>
    </row>
    <row r="800" spans="1:35" x14ac:dyDescent="0.25">
      <c r="A800" s="244">
        <v>336870</v>
      </c>
      <c r="B800" s="245" t="s">
        <v>1434</v>
      </c>
      <c r="C800" s="245" t="s">
        <v>226</v>
      </c>
      <c r="D800" s="246" t="s">
        <v>1058</v>
      </c>
      <c r="E800" s="115" t="s">
        <v>76</v>
      </c>
      <c r="F800" s="238">
        <v>34824</v>
      </c>
      <c r="G800" s="246" t="s">
        <v>37</v>
      </c>
      <c r="H800" s="115" t="s">
        <v>16</v>
      </c>
      <c r="I800" t="s">
        <v>199</v>
      </c>
      <c r="J800" s="245" t="s">
        <v>908</v>
      </c>
      <c r="L800" s="115" t="s">
        <v>37</v>
      </c>
      <c r="S800" s="115"/>
      <c r="V800">
        <v>0</v>
      </c>
      <c r="W800" s="245"/>
      <c r="AI800" s="115">
        <v>336870</v>
      </c>
    </row>
    <row r="801" spans="1:36" x14ac:dyDescent="0.25">
      <c r="A801" s="244">
        <v>336880</v>
      </c>
      <c r="B801" s="245" t="s">
        <v>1673</v>
      </c>
      <c r="C801" s="245" t="s">
        <v>354</v>
      </c>
      <c r="D801" s="246" t="s">
        <v>1674</v>
      </c>
      <c r="E801" s="115" t="s">
        <v>76</v>
      </c>
      <c r="F801" s="238">
        <v>32721</v>
      </c>
      <c r="G801" s="246" t="s">
        <v>400</v>
      </c>
      <c r="H801" s="115" t="s">
        <v>19</v>
      </c>
      <c r="I801" t="s">
        <v>199</v>
      </c>
      <c r="J801" s="245" t="s">
        <v>908</v>
      </c>
      <c r="L801" s="115" t="s">
        <v>73</v>
      </c>
      <c r="S801" s="115"/>
      <c r="V801">
        <v>0</v>
      </c>
      <c r="W801" s="245"/>
      <c r="AI801" s="115">
        <v>336880</v>
      </c>
    </row>
    <row r="802" spans="1:36" x14ac:dyDescent="0.25">
      <c r="A802" s="244">
        <v>336884</v>
      </c>
      <c r="B802" s="245" t="s">
        <v>1767</v>
      </c>
      <c r="C802" s="245" t="s">
        <v>740</v>
      </c>
      <c r="D802" s="246" t="s">
        <v>1400</v>
      </c>
      <c r="E802" s="115" t="s">
        <v>76</v>
      </c>
      <c r="F802" s="238"/>
      <c r="G802" s="246"/>
      <c r="H802" s="115" t="s">
        <v>16</v>
      </c>
      <c r="I802" t="s">
        <v>199</v>
      </c>
      <c r="J802" s="245"/>
      <c r="S802" s="115"/>
      <c r="V802">
        <v>0</v>
      </c>
      <c r="W802" s="245"/>
      <c r="AI802" s="115">
        <v>336884</v>
      </c>
    </row>
    <row r="803" spans="1:36" x14ac:dyDescent="0.25">
      <c r="A803" s="244">
        <v>336891</v>
      </c>
      <c r="B803" s="245" t="s">
        <v>1856</v>
      </c>
      <c r="C803" s="245" t="s">
        <v>1857</v>
      </c>
      <c r="D803" s="246" t="s">
        <v>344</v>
      </c>
      <c r="E803" s="115" t="s">
        <v>76</v>
      </c>
      <c r="F803" s="238">
        <v>36373</v>
      </c>
      <c r="G803" s="246" t="s">
        <v>1858</v>
      </c>
      <c r="H803" s="115" t="s">
        <v>16</v>
      </c>
      <c r="I803" t="s">
        <v>199</v>
      </c>
      <c r="J803" s="245" t="s">
        <v>908</v>
      </c>
      <c r="L803" s="115" t="s">
        <v>30</v>
      </c>
      <c r="S803" s="115"/>
      <c r="V803">
        <v>0</v>
      </c>
      <c r="W803" s="245"/>
      <c r="AI803" s="115">
        <v>336891</v>
      </c>
    </row>
    <row r="804" spans="1:36" x14ac:dyDescent="0.25">
      <c r="A804" s="244">
        <v>336898</v>
      </c>
      <c r="B804" s="245" t="s">
        <v>1817</v>
      </c>
      <c r="C804" s="245" t="s">
        <v>314</v>
      </c>
      <c r="D804" s="246" t="s">
        <v>663</v>
      </c>
      <c r="E804" s="115" t="s">
        <v>77</v>
      </c>
      <c r="F804" s="238">
        <v>33695</v>
      </c>
      <c r="G804" s="246" t="s">
        <v>1818</v>
      </c>
      <c r="H804" s="115" t="s">
        <v>16</v>
      </c>
      <c r="I804" t="s">
        <v>199</v>
      </c>
      <c r="J804" s="245" t="s">
        <v>15</v>
      </c>
      <c r="L804" s="115" t="s">
        <v>50</v>
      </c>
      <c r="S804" s="115"/>
      <c r="V804">
        <v>0</v>
      </c>
      <c r="W804" s="245"/>
      <c r="AI804" s="115">
        <v>336898</v>
      </c>
    </row>
    <row r="805" spans="1:36" x14ac:dyDescent="0.25">
      <c r="A805" s="244">
        <v>336907</v>
      </c>
      <c r="B805" s="245" t="s">
        <v>1479</v>
      </c>
      <c r="C805" s="245" t="s">
        <v>308</v>
      </c>
      <c r="D805" s="246" t="s">
        <v>517</v>
      </c>
      <c r="E805" s="115" t="s">
        <v>76</v>
      </c>
      <c r="F805" s="238">
        <v>36172</v>
      </c>
      <c r="G805" s="246" t="s">
        <v>18</v>
      </c>
      <c r="H805" s="115" t="s">
        <v>16</v>
      </c>
      <c r="I805" t="s">
        <v>199</v>
      </c>
      <c r="J805" s="245" t="s">
        <v>908</v>
      </c>
      <c r="L805" s="115" t="s">
        <v>18</v>
      </c>
      <c r="S805" s="115"/>
      <c r="V805">
        <v>0</v>
      </c>
      <c r="W805" s="245"/>
      <c r="AI805" s="115">
        <v>336907</v>
      </c>
    </row>
    <row r="806" spans="1:36" x14ac:dyDescent="0.25">
      <c r="A806" s="244">
        <v>336958</v>
      </c>
      <c r="B806" s="245" t="s">
        <v>1957</v>
      </c>
      <c r="C806" s="245" t="s">
        <v>208</v>
      </c>
      <c r="D806" s="246" t="s">
        <v>295</v>
      </c>
      <c r="E806" s="115" t="s">
        <v>76</v>
      </c>
      <c r="F806" s="238">
        <v>36526</v>
      </c>
      <c r="G806" s="246" t="s">
        <v>497</v>
      </c>
      <c r="H806" s="115" t="s">
        <v>16</v>
      </c>
      <c r="I806" t="s">
        <v>199</v>
      </c>
      <c r="J806" s="245" t="s">
        <v>924</v>
      </c>
      <c r="L806" s="115" t="s">
        <v>30</v>
      </c>
      <c r="S806" s="115"/>
      <c r="V806">
        <v>0</v>
      </c>
      <c r="W806" s="245"/>
      <c r="AI806" s="115">
        <v>336958</v>
      </c>
    </row>
    <row r="807" spans="1:36" x14ac:dyDescent="0.25">
      <c r="A807" s="244">
        <v>336987</v>
      </c>
      <c r="B807" s="245" t="s">
        <v>2263</v>
      </c>
      <c r="C807" s="245" t="s">
        <v>317</v>
      </c>
      <c r="D807" s="246" t="s">
        <v>783</v>
      </c>
      <c r="E807" s="115" t="s">
        <v>77</v>
      </c>
      <c r="F807" s="238">
        <v>32152</v>
      </c>
      <c r="G807" s="246" t="s">
        <v>37</v>
      </c>
      <c r="H807" s="115" t="s">
        <v>16</v>
      </c>
      <c r="I807" t="s">
        <v>199</v>
      </c>
      <c r="J807" s="245" t="s">
        <v>908</v>
      </c>
      <c r="L807" s="115" t="s">
        <v>27</v>
      </c>
      <c r="S807" s="115"/>
      <c r="V807">
        <v>0</v>
      </c>
      <c r="W807" s="245"/>
      <c r="AI807" s="115">
        <v>336987</v>
      </c>
    </row>
    <row r="808" spans="1:36" x14ac:dyDescent="0.25">
      <c r="A808" s="244">
        <v>336992</v>
      </c>
      <c r="B808" s="245" t="s">
        <v>2413</v>
      </c>
      <c r="C808" s="245" t="s">
        <v>284</v>
      </c>
      <c r="D808" s="246" t="s">
        <v>244</v>
      </c>
      <c r="E808" s="115" t="s">
        <v>77</v>
      </c>
      <c r="F808" s="238">
        <v>36550</v>
      </c>
      <c r="G808" s="246" t="s">
        <v>18</v>
      </c>
      <c r="H808" s="115" t="s">
        <v>16</v>
      </c>
      <c r="I808" t="s">
        <v>199</v>
      </c>
      <c r="J808" s="245" t="s">
        <v>908</v>
      </c>
      <c r="L808" s="115" t="s">
        <v>30</v>
      </c>
      <c r="S808" s="115"/>
      <c r="V808">
        <v>0</v>
      </c>
      <c r="W808" s="245"/>
      <c r="AI808" s="115">
        <v>336992</v>
      </c>
    </row>
    <row r="809" spans="1:36" x14ac:dyDescent="0.25">
      <c r="A809" s="244">
        <v>337002</v>
      </c>
      <c r="B809" s="245" t="s">
        <v>1712</v>
      </c>
      <c r="C809" s="245" t="s">
        <v>788</v>
      </c>
      <c r="D809" s="246" t="s">
        <v>774</v>
      </c>
      <c r="E809" s="115" t="s">
        <v>77</v>
      </c>
      <c r="F809" s="238">
        <v>32293</v>
      </c>
      <c r="G809" s="246" t="s">
        <v>18</v>
      </c>
      <c r="H809" s="115" t="s">
        <v>16</v>
      </c>
      <c r="I809" t="s">
        <v>199</v>
      </c>
      <c r="J809" s="245" t="s">
        <v>908</v>
      </c>
      <c r="L809" s="115" t="s">
        <v>18</v>
      </c>
      <c r="S809" s="115"/>
      <c r="V809">
        <v>0</v>
      </c>
      <c r="W809" s="245"/>
      <c r="AI809" s="115">
        <v>337002</v>
      </c>
    </row>
    <row r="810" spans="1:36" x14ac:dyDescent="0.25">
      <c r="A810" s="244">
        <v>337014</v>
      </c>
      <c r="B810" s="245" t="s">
        <v>2264</v>
      </c>
      <c r="C810" s="245" t="s">
        <v>826</v>
      </c>
      <c r="D810" s="246" t="s">
        <v>283</v>
      </c>
      <c r="E810" s="115" t="s">
        <v>76</v>
      </c>
      <c r="F810" s="238">
        <v>33817</v>
      </c>
      <c r="G810" s="246" t="s">
        <v>758</v>
      </c>
      <c r="H810" s="115" t="s">
        <v>16</v>
      </c>
      <c r="I810" t="s">
        <v>199</v>
      </c>
      <c r="J810" s="245" t="s">
        <v>908</v>
      </c>
      <c r="L810" s="115" t="s">
        <v>18</v>
      </c>
      <c r="S810" s="115"/>
      <c r="V810">
        <v>0</v>
      </c>
      <c r="W810" s="245"/>
      <c r="AI810" s="115">
        <v>337014</v>
      </c>
    </row>
    <row r="811" spans="1:36" x14ac:dyDescent="0.25">
      <c r="A811" s="244">
        <v>337020</v>
      </c>
      <c r="B811" s="245" t="s">
        <v>2414</v>
      </c>
      <c r="C811" s="245" t="s">
        <v>240</v>
      </c>
      <c r="D811" s="246" t="s">
        <v>764</v>
      </c>
      <c r="E811" s="115" t="s">
        <v>76</v>
      </c>
      <c r="F811" s="238">
        <v>36746</v>
      </c>
      <c r="G811" s="246" t="s">
        <v>18</v>
      </c>
      <c r="H811" s="115" t="s">
        <v>16</v>
      </c>
      <c r="I811" t="s">
        <v>199</v>
      </c>
      <c r="J811" s="245" t="s">
        <v>15</v>
      </c>
      <c r="L811" s="115" t="s">
        <v>30</v>
      </c>
      <c r="S811" s="115"/>
      <c r="V811">
        <v>0</v>
      </c>
      <c r="W811" s="245"/>
      <c r="AI811" s="115">
        <v>337020</v>
      </c>
    </row>
    <row r="812" spans="1:36" x14ac:dyDescent="0.25">
      <c r="A812" s="244">
        <v>337034</v>
      </c>
      <c r="B812" s="245" t="s">
        <v>2266</v>
      </c>
      <c r="C812" s="245" t="s">
        <v>208</v>
      </c>
      <c r="D812" s="246" t="s">
        <v>1099</v>
      </c>
      <c r="E812" s="115" t="s">
        <v>76</v>
      </c>
      <c r="F812" s="238">
        <v>34362</v>
      </c>
      <c r="G812" s="246" t="s">
        <v>669</v>
      </c>
      <c r="H812" s="115" t="s">
        <v>16</v>
      </c>
      <c r="I812" t="s">
        <v>199</v>
      </c>
      <c r="J812" s="245" t="s">
        <v>908</v>
      </c>
      <c r="L812" s="115" t="s">
        <v>18</v>
      </c>
      <c r="S812" s="115"/>
      <c r="V812">
        <v>0</v>
      </c>
      <c r="W812" s="245"/>
      <c r="AF812" s="115" t="s">
        <v>2441</v>
      </c>
      <c r="AG812" s="115" t="s">
        <v>2441</v>
      </c>
      <c r="AH812" s="115" t="s">
        <v>2441</v>
      </c>
      <c r="AI812" s="115">
        <v>337034</v>
      </c>
      <c r="AJ812" s="115" t="s">
        <v>2441</v>
      </c>
    </row>
    <row r="813" spans="1:36" x14ac:dyDescent="0.25">
      <c r="A813" s="244">
        <v>337063</v>
      </c>
      <c r="B813" s="245" t="s">
        <v>2267</v>
      </c>
      <c r="C813" s="245" t="s">
        <v>463</v>
      </c>
      <c r="D813" s="246" t="s">
        <v>352</v>
      </c>
      <c r="E813" s="115" t="s">
        <v>77</v>
      </c>
      <c r="F813" s="238">
        <v>33305</v>
      </c>
      <c r="G813" s="246" t="s">
        <v>55</v>
      </c>
      <c r="H813" s="115" t="s">
        <v>16</v>
      </c>
      <c r="I813" t="s">
        <v>199</v>
      </c>
      <c r="J813" s="245" t="s">
        <v>908</v>
      </c>
      <c r="L813" s="115" t="s">
        <v>55</v>
      </c>
      <c r="S813" s="115"/>
      <c r="V813" t="s">
        <v>2519</v>
      </c>
      <c r="W813" s="245"/>
      <c r="AI813" s="115">
        <v>337063</v>
      </c>
      <c r="AJ813" s="115" t="s">
        <v>2441</v>
      </c>
    </row>
    <row r="814" spans="1:36" x14ac:dyDescent="0.25">
      <c r="A814" s="244">
        <v>337086</v>
      </c>
      <c r="B814" s="245" t="s">
        <v>1907</v>
      </c>
      <c r="C814" s="245" t="s">
        <v>211</v>
      </c>
      <c r="D814" s="246" t="s">
        <v>279</v>
      </c>
      <c r="E814" s="115" t="s">
        <v>76</v>
      </c>
      <c r="F814" s="238">
        <v>35799</v>
      </c>
      <c r="G814" s="246" t="s">
        <v>328</v>
      </c>
      <c r="H814" s="115" t="s">
        <v>16</v>
      </c>
      <c r="I814" t="s">
        <v>199</v>
      </c>
      <c r="J814" s="245" t="s">
        <v>15</v>
      </c>
      <c r="L814" s="115" t="s">
        <v>47</v>
      </c>
      <c r="S814" s="115"/>
      <c r="V814">
        <v>0</v>
      </c>
      <c r="W814" s="245"/>
      <c r="AI814" s="115">
        <v>337086</v>
      </c>
    </row>
    <row r="815" spans="1:36" x14ac:dyDescent="0.25">
      <c r="A815" s="244">
        <v>337090</v>
      </c>
      <c r="B815" s="245" t="s">
        <v>1982</v>
      </c>
      <c r="C815" s="245" t="s">
        <v>240</v>
      </c>
      <c r="D815" s="246" t="s">
        <v>1279</v>
      </c>
      <c r="E815" s="115" t="s">
        <v>76</v>
      </c>
      <c r="F815" s="238">
        <v>33536</v>
      </c>
      <c r="G815" s="246" t="s">
        <v>1983</v>
      </c>
      <c r="H815" s="115" t="s">
        <v>16</v>
      </c>
      <c r="I815" t="s">
        <v>199</v>
      </c>
      <c r="J815" s="245" t="s">
        <v>908</v>
      </c>
      <c r="L815" s="115" t="s">
        <v>47</v>
      </c>
      <c r="S815" s="115"/>
      <c r="V815">
        <v>0</v>
      </c>
      <c r="W815" s="245"/>
      <c r="AI815" s="115">
        <v>337090</v>
      </c>
    </row>
    <row r="816" spans="1:36" x14ac:dyDescent="0.25">
      <c r="A816" s="244">
        <v>337102</v>
      </c>
      <c r="B816" s="245" t="s">
        <v>1908</v>
      </c>
      <c r="C816" s="245" t="s">
        <v>1909</v>
      </c>
      <c r="D816" s="246" t="s">
        <v>652</v>
      </c>
      <c r="E816" s="115" t="s">
        <v>77</v>
      </c>
      <c r="F816" s="238">
        <v>33794</v>
      </c>
      <c r="G816" s="246" t="s">
        <v>18</v>
      </c>
      <c r="H816" s="115" t="s">
        <v>16</v>
      </c>
      <c r="I816" t="s">
        <v>199</v>
      </c>
      <c r="J816" s="245" t="s">
        <v>908</v>
      </c>
      <c r="L816" s="115" t="s">
        <v>30</v>
      </c>
      <c r="S816" s="115"/>
      <c r="V816">
        <v>0</v>
      </c>
      <c r="W816" s="245"/>
      <c r="AI816" s="115">
        <v>337102</v>
      </c>
    </row>
    <row r="817" spans="1:36" x14ac:dyDescent="0.25">
      <c r="A817" s="244">
        <v>337124</v>
      </c>
      <c r="B817" s="245" t="s">
        <v>1843</v>
      </c>
      <c r="C817" s="245" t="s">
        <v>2415</v>
      </c>
      <c r="D817" s="246" t="s">
        <v>932</v>
      </c>
      <c r="E817" s="115" t="s">
        <v>76</v>
      </c>
      <c r="F817" s="238">
        <v>33242</v>
      </c>
      <c r="G817" s="246" t="s">
        <v>662</v>
      </c>
      <c r="H817" s="115" t="s">
        <v>16</v>
      </c>
      <c r="I817" t="s">
        <v>199</v>
      </c>
      <c r="J817" s="245" t="s">
        <v>908</v>
      </c>
      <c r="L817" s="115" t="s">
        <v>47</v>
      </c>
      <c r="S817" s="115"/>
      <c r="V817">
        <v>0</v>
      </c>
      <c r="W817" s="245"/>
      <c r="AI817" s="115">
        <v>337124</v>
      </c>
    </row>
    <row r="818" spans="1:36" x14ac:dyDescent="0.25">
      <c r="A818" s="244">
        <v>337125</v>
      </c>
      <c r="B818" s="245" t="s">
        <v>1504</v>
      </c>
      <c r="C818" s="245" t="s">
        <v>423</v>
      </c>
      <c r="D818" s="246" t="s">
        <v>439</v>
      </c>
      <c r="E818" s="115" t="s">
        <v>76</v>
      </c>
      <c r="F818" s="238">
        <v>35217</v>
      </c>
      <c r="G818" s="246" t="s">
        <v>30</v>
      </c>
      <c r="H818" s="115" t="s">
        <v>16</v>
      </c>
      <c r="I818" t="s">
        <v>199</v>
      </c>
      <c r="J818" s="245" t="s">
        <v>908</v>
      </c>
      <c r="L818" s="115" t="s">
        <v>30</v>
      </c>
      <c r="S818" s="115"/>
      <c r="V818">
        <v>0</v>
      </c>
      <c r="W818" s="245"/>
      <c r="AI818" s="115">
        <v>337125</v>
      </c>
    </row>
    <row r="819" spans="1:36" x14ac:dyDescent="0.25">
      <c r="A819" s="244">
        <v>337128</v>
      </c>
      <c r="B819" s="245" t="s">
        <v>1551</v>
      </c>
      <c r="C819" s="245" t="s">
        <v>262</v>
      </c>
      <c r="D819" s="246" t="s">
        <v>465</v>
      </c>
      <c r="E819" s="115" t="s">
        <v>77</v>
      </c>
      <c r="F819" s="238">
        <v>34568</v>
      </c>
      <c r="G819" s="246" t="s">
        <v>18</v>
      </c>
      <c r="H819" s="115" t="s">
        <v>16</v>
      </c>
      <c r="I819" t="s">
        <v>199</v>
      </c>
      <c r="J819" s="245" t="s">
        <v>908</v>
      </c>
      <c r="L819" s="115" t="s">
        <v>18</v>
      </c>
      <c r="S819" s="115"/>
      <c r="V819">
        <v>0</v>
      </c>
      <c r="W819" s="245"/>
      <c r="AI819" s="115">
        <v>337128</v>
      </c>
    </row>
    <row r="820" spans="1:36" x14ac:dyDescent="0.25">
      <c r="A820" s="244">
        <v>337142</v>
      </c>
      <c r="B820" s="245" t="s">
        <v>1751</v>
      </c>
      <c r="C820" s="245" t="s">
        <v>304</v>
      </c>
      <c r="D820" s="246" t="s">
        <v>1472</v>
      </c>
      <c r="E820" s="115" t="s">
        <v>77</v>
      </c>
      <c r="F820" s="238">
        <v>35065</v>
      </c>
      <c r="G820" s="246" t="s">
        <v>1015</v>
      </c>
      <c r="H820" s="115" t="s">
        <v>16</v>
      </c>
      <c r="I820" t="s">
        <v>199</v>
      </c>
      <c r="J820" s="245" t="s">
        <v>908</v>
      </c>
      <c r="L820" s="115" t="s">
        <v>30</v>
      </c>
      <c r="S820" s="115"/>
      <c r="V820">
        <v>0</v>
      </c>
      <c r="W820" s="245"/>
      <c r="AI820" s="115">
        <v>337142</v>
      </c>
    </row>
    <row r="821" spans="1:36" x14ac:dyDescent="0.25">
      <c r="A821" s="244">
        <v>337146</v>
      </c>
      <c r="B821" s="245" t="s">
        <v>2416</v>
      </c>
      <c r="C821" s="245" t="s">
        <v>753</v>
      </c>
      <c r="D821" s="246" t="s">
        <v>357</v>
      </c>
      <c r="E821" s="115" t="s">
        <v>77</v>
      </c>
      <c r="F821" s="238">
        <v>32723</v>
      </c>
      <c r="G821" s="246" t="s">
        <v>210</v>
      </c>
      <c r="H821" s="115" t="s">
        <v>16</v>
      </c>
      <c r="I821" t="s">
        <v>199</v>
      </c>
      <c r="J821" s="245" t="s">
        <v>908</v>
      </c>
      <c r="L821" s="115" t="s">
        <v>30</v>
      </c>
      <c r="S821" s="115"/>
      <c r="V821">
        <v>0</v>
      </c>
      <c r="W821" s="245"/>
      <c r="AI821" s="115">
        <v>337146</v>
      </c>
    </row>
    <row r="822" spans="1:36" x14ac:dyDescent="0.25">
      <c r="A822" s="244">
        <v>337172</v>
      </c>
      <c r="B822" s="245" t="s">
        <v>2269</v>
      </c>
      <c r="C822" s="245" t="s">
        <v>922</v>
      </c>
      <c r="D822" s="246" t="s">
        <v>1991</v>
      </c>
      <c r="E822" s="115" t="s">
        <v>76</v>
      </c>
      <c r="F822" s="238">
        <v>35132</v>
      </c>
      <c r="G822" s="246" t="s">
        <v>2270</v>
      </c>
      <c r="H822" s="115" t="s">
        <v>16</v>
      </c>
      <c r="I822" t="s">
        <v>199</v>
      </c>
      <c r="J822" s="245" t="s">
        <v>15</v>
      </c>
      <c r="L822" s="115" t="s">
        <v>61</v>
      </c>
      <c r="S822" s="115"/>
      <c r="V822" t="s">
        <v>2519</v>
      </c>
      <c r="W822" s="245"/>
      <c r="AE822" s="115" t="s">
        <v>2441</v>
      </c>
      <c r="AF822" s="115" t="s">
        <v>2441</v>
      </c>
      <c r="AG822" s="115" t="s">
        <v>2441</v>
      </c>
      <c r="AH822" s="115" t="s">
        <v>2441</v>
      </c>
      <c r="AI822" s="115">
        <v>337172</v>
      </c>
      <c r="AJ822" s="115" t="s">
        <v>2441</v>
      </c>
    </row>
    <row r="823" spans="1:36" x14ac:dyDescent="0.25">
      <c r="A823" s="244">
        <v>337214</v>
      </c>
      <c r="B823" s="245" t="s">
        <v>1745</v>
      </c>
      <c r="C823" s="245" t="s">
        <v>211</v>
      </c>
      <c r="D823" s="246" t="s">
        <v>229</v>
      </c>
      <c r="E823" s="115" t="s">
        <v>76</v>
      </c>
      <c r="F823" s="238">
        <v>31246</v>
      </c>
      <c r="G823" s="246" t="s">
        <v>27</v>
      </c>
      <c r="H823" s="115" t="s">
        <v>16</v>
      </c>
      <c r="I823" t="s">
        <v>199</v>
      </c>
      <c r="J823" s="245" t="s">
        <v>908</v>
      </c>
      <c r="L823" s="115" t="s">
        <v>27</v>
      </c>
      <c r="S823" s="115"/>
      <c r="V823">
        <v>0</v>
      </c>
      <c r="W823" s="245"/>
      <c r="AI823" s="115">
        <v>337214</v>
      </c>
    </row>
    <row r="824" spans="1:36" x14ac:dyDescent="0.25">
      <c r="A824" s="244">
        <v>337219</v>
      </c>
      <c r="B824" s="245" t="s">
        <v>1478</v>
      </c>
      <c r="C824" s="245" t="s">
        <v>356</v>
      </c>
      <c r="D824" s="246" t="s">
        <v>417</v>
      </c>
      <c r="E824" s="115" t="s">
        <v>76</v>
      </c>
      <c r="F824" s="238">
        <v>35930</v>
      </c>
      <c r="G824" s="246" t="s">
        <v>933</v>
      </c>
      <c r="H824" s="115" t="s">
        <v>16</v>
      </c>
      <c r="I824" t="s">
        <v>199</v>
      </c>
      <c r="J824" s="245" t="s">
        <v>908</v>
      </c>
      <c r="L824" s="115" t="s">
        <v>18</v>
      </c>
      <c r="S824" s="115"/>
      <c r="V824">
        <v>0</v>
      </c>
      <c r="W824" s="245"/>
      <c r="AI824" s="115">
        <v>337219</v>
      </c>
    </row>
    <row r="825" spans="1:36" x14ac:dyDescent="0.25">
      <c r="A825" s="244">
        <v>337249</v>
      </c>
      <c r="B825" s="245" t="s">
        <v>1754</v>
      </c>
      <c r="C825" s="245" t="s">
        <v>1755</v>
      </c>
      <c r="D825" s="246" t="s">
        <v>229</v>
      </c>
      <c r="E825" s="115" t="s">
        <v>76</v>
      </c>
      <c r="F825" s="238">
        <v>36282</v>
      </c>
      <c r="G825" s="246" t="s">
        <v>27</v>
      </c>
      <c r="H825" s="115" t="s">
        <v>16</v>
      </c>
      <c r="I825" t="s">
        <v>199</v>
      </c>
      <c r="J825" s="245" t="s">
        <v>908</v>
      </c>
      <c r="L825" s="115" t="s">
        <v>18</v>
      </c>
      <c r="S825" s="115"/>
      <c r="V825">
        <v>0</v>
      </c>
      <c r="W825" s="245"/>
      <c r="AI825" s="115">
        <v>337249</v>
      </c>
    </row>
    <row r="826" spans="1:36" x14ac:dyDescent="0.25">
      <c r="A826" s="244">
        <v>337258</v>
      </c>
      <c r="B826" s="245" t="s">
        <v>1078</v>
      </c>
      <c r="C826" s="245" t="s">
        <v>281</v>
      </c>
      <c r="D826" s="246" t="s">
        <v>1079</v>
      </c>
      <c r="E826" s="115" t="s">
        <v>77</v>
      </c>
      <c r="F826" s="238">
        <v>34700</v>
      </c>
      <c r="G826" s="246" t="s">
        <v>18</v>
      </c>
      <c r="H826" s="115" t="s">
        <v>16</v>
      </c>
      <c r="I826" t="s">
        <v>199</v>
      </c>
      <c r="J826" s="245" t="s">
        <v>908</v>
      </c>
      <c r="L826" s="115" t="s">
        <v>18</v>
      </c>
      <c r="S826" s="115"/>
      <c r="V826" t="s">
        <v>2469</v>
      </c>
      <c r="W826" s="245"/>
      <c r="AI826" s="115">
        <v>337258</v>
      </c>
    </row>
    <row r="827" spans="1:36" x14ac:dyDescent="0.25">
      <c r="A827" s="244">
        <v>337266</v>
      </c>
      <c r="B827" s="245" t="s">
        <v>1001</v>
      </c>
      <c r="C827" s="245" t="s">
        <v>311</v>
      </c>
      <c r="D827" s="246" t="s">
        <v>1046</v>
      </c>
      <c r="E827" s="115" t="s">
        <v>76</v>
      </c>
      <c r="F827" s="238"/>
      <c r="G827" s="246"/>
      <c r="H827" s="115" t="s">
        <v>16</v>
      </c>
      <c r="I827" t="s">
        <v>199</v>
      </c>
      <c r="J827" s="245"/>
      <c r="S827" s="115"/>
      <c r="V827">
        <v>0</v>
      </c>
      <c r="W827" s="245"/>
      <c r="AI827" s="115">
        <v>337266</v>
      </c>
    </row>
    <row r="828" spans="1:36" x14ac:dyDescent="0.25">
      <c r="A828" s="244">
        <v>337268</v>
      </c>
      <c r="B828" s="245" t="s">
        <v>1805</v>
      </c>
      <c r="C828" s="245" t="s">
        <v>543</v>
      </c>
      <c r="D828" s="246" t="s">
        <v>340</v>
      </c>
      <c r="E828" s="115" t="s">
        <v>76</v>
      </c>
      <c r="F828" s="238">
        <v>32145</v>
      </c>
      <c r="G828" s="246" t="s">
        <v>1806</v>
      </c>
      <c r="H828" s="115" t="s">
        <v>16</v>
      </c>
      <c r="I828" t="s">
        <v>199</v>
      </c>
      <c r="J828" s="245" t="s">
        <v>908</v>
      </c>
      <c r="L828" s="115" t="s">
        <v>58</v>
      </c>
      <c r="S828" s="115"/>
      <c r="V828">
        <v>0</v>
      </c>
      <c r="W828" s="245"/>
      <c r="AI828" s="115">
        <v>337268</v>
      </c>
    </row>
    <row r="829" spans="1:36" x14ac:dyDescent="0.25">
      <c r="A829" s="244">
        <v>337286</v>
      </c>
      <c r="B829" s="245" t="s">
        <v>1793</v>
      </c>
      <c r="C829" s="245" t="s">
        <v>226</v>
      </c>
      <c r="D829" s="246" t="s">
        <v>435</v>
      </c>
      <c r="E829" s="115" t="s">
        <v>77</v>
      </c>
      <c r="F829" s="238">
        <v>33678</v>
      </c>
      <c r="G829" s="246" t="s">
        <v>1794</v>
      </c>
      <c r="H829" s="115" t="s">
        <v>16</v>
      </c>
      <c r="I829" t="s">
        <v>199</v>
      </c>
      <c r="J829" s="245" t="s">
        <v>15</v>
      </c>
      <c r="L829" s="115" t="s">
        <v>67</v>
      </c>
      <c r="S829" s="115"/>
      <c r="V829">
        <v>0</v>
      </c>
      <c r="W829" s="245"/>
      <c r="AI829" s="115">
        <v>337286</v>
      </c>
    </row>
    <row r="830" spans="1:36" x14ac:dyDescent="0.25">
      <c r="A830" s="244">
        <v>337313</v>
      </c>
      <c r="B830" s="245" t="s">
        <v>1675</v>
      </c>
      <c r="C830" s="245" t="s">
        <v>226</v>
      </c>
      <c r="D830" s="246" t="s">
        <v>749</v>
      </c>
      <c r="E830" s="115" t="s">
        <v>77</v>
      </c>
      <c r="F830" s="238">
        <v>28559</v>
      </c>
      <c r="G830" s="246" t="s">
        <v>18</v>
      </c>
      <c r="H830" s="115" t="s">
        <v>16</v>
      </c>
      <c r="I830" t="s">
        <v>199</v>
      </c>
      <c r="J830" s="245" t="s">
        <v>908</v>
      </c>
      <c r="L830" s="115" t="s">
        <v>18</v>
      </c>
      <c r="S830" s="115"/>
      <c r="V830">
        <v>0</v>
      </c>
      <c r="W830" s="245"/>
      <c r="AI830" s="115">
        <v>337313</v>
      </c>
    </row>
    <row r="831" spans="1:36" x14ac:dyDescent="0.25">
      <c r="A831" s="244">
        <v>337318</v>
      </c>
      <c r="B831" s="245" t="s">
        <v>1958</v>
      </c>
      <c r="C831" s="245" t="s">
        <v>605</v>
      </c>
      <c r="D831" s="246" t="s">
        <v>395</v>
      </c>
      <c r="E831" s="115" t="s">
        <v>76</v>
      </c>
      <c r="F831" s="238">
        <v>35966</v>
      </c>
      <c r="G831" s="246" t="s">
        <v>574</v>
      </c>
      <c r="H831" s="115" t="s">
        <v>16</v>
      </c>
      <c r="I831" t="s">
        <v>199</v>
      </c>
      <c r="J831" s="245" t="s">
        <v>15</v>
      </c>
      <c r="L831" s="115" t="s">
        <v>73</v>
      </c>
      <c r="S831" s="115"/>
      <c r="V831">
        <v>0</v>
      </c>
      <c r="W831" s="245"/>
      <c r="AI831" s="115">
        <v>337318</v>
      </c>
    </row>
    <row r="832" spans="1:36" x14ac:dyDescent="0.25">
      <c r="A832" s="244">
        <v>337320</v>
      </c>
      <c r="B832" s="245" t="s">
        <v>623</v>
      </c>
      <c r="C832" s="245" t="s">
        <v>245</v>
      </c>
      <c r="D832" s="246" t="s">
        <v>645</v>
      </c>
      <c r="E832" s="115" t="s">
        <v>76</v>
      </c>
      <c r="F832" s="238">
        <v>29851</v>
      </c>
      <c r="G832" s="246" t="s">
        <v>18</v>
      </c>
      <c r="H832" s="115" t="s">
        <v>16</v>
      </c>
      <c r="I832" t="s">
        <v>199</v>
      </c>
      <c r="J832" s="245" t="s">
        <v>15</v>
      </c>
      <c r="L832" s="115" t="s">
        <v>18</v>
      </c>
      <c r="S832" s="115"/>
      <c r="V832">
        <v>0</v>
      </c>
      <c r="W832" s="245"/>
      <c r="AI832" s="115">
        <v>337320</v>
      </c>
    </row>
    <row r="833" spans="1:36" x14ac:dyDescent="0.25">
      <c r="A833" s="244">
        <v>337365</v>
      </c>
      <c r="B833" s="245" t="s">
        <v>1713</v>
      </c>
      <c r="C833" s="245" t="s">
        <v>448</v>
      </c>
      <c r="D833" s="246" t="s">
        <v>688</v>
      </c>
      <c r="E833" s="115" t="s">
        <v>77</v>
      </c>
      <c r="F833" s="238">
        <v>31697</v>
      </c>
      <c r="G833" s="246" t="s">
        <v>467</v>
      </c>
      <c r="H833" s="115" t="s">
        <v>16</v>
      </c>
      <c r="I833" t="s">
        <v>199</v>
      </c>
      <c r="J833" s="245" t="s">
        <v>908</v>
      </c>
      <c r="L833" s="115" t="s">
        <v>40</v>
      </c>
      <c r="S833" s="115"/>
      <c r="V833">
        <v>0</v>
      </c>
      <c r="W833" s="245"/>
      <c r="AI833" s="115">
        <v>337365</v>
      </c>
    </row>
    <row r="834" spans="1:36" x14ac:dyDescent="0.25">
      <c r="A834" s="244">
        <v>337372</v>
      </c>
      <c r="B834" s="245" t="s">
        <v>1416</v>
      </c>
      <c r="C834" s="245" t="s">
        <v>211</v>
      </c>
      <c r="D834" s="246" t="s">
        <v>229</v>
      </c>
      <c r="E834" s="115" t="s">
        <v>77</v>
      </c>
      <c r="F834" s="238">
        <v>35920</v>
      </c>
      <c r="G834" s="246" t="s">
        <v>1417</v>
      </c>
      <c r="H834" s="115" t="s">
        <v>16</v>
      </c>
      <c r="I834" t="s">
        <v>199</v>
      </c>
      <c r="J834" s="245" t="s">
        <v>908</v>
      </c>
      <c r="L834" s="115" t="s">
        <v>30</v>
      </c>
      <c r="S834" s="115"/>
      <c r="V834">
        <v>0</v>
      </c>
      <c r="W834" s="245"/>
      <c r="AI834" s="115">
        <v>337372</v>
      </c>
    </row>
    <row r="835" spans="1:36" x14ac:dyDescent="0.25">
      <c r="A835" s="244">
        <v>337378</v>
      </c>
      <c r="B835" s="245" t="s">
        <v>1714</v>
      </c>
      <c r="C835" s="245" t="s">
        <v>245</v>
      </c>
      <c r="D835" s="246" t="s">
        <v>1012</v>
      </c>
      <c r="E835" s="115" t="s">
        <v>77</v>
      </c>
      <c r="F835" s="238">
        <v>30666</v>
      </c>
      <c r="G835" s="246" t="s">
        <v>18</v>
      </c>
      <c r="H835" s="115" t="s">
        <v>16</v>
      </c>
      <c r="I835" t="s">
        <v>199</v>
      </c>
      <c r="J835" s="245" t="s">
        <v>15</v>
      </c>
      <c r="L835" s="115" t="s">
        <v>47</v>
      </c>
      <c r="S835" s="115"/>
      <c r="V835">
        <v>0</v>
      </c>
      <c r="W835" s="245"/>
      <c r="AI835" s="115">
        <v>337378</v>
      </c>
    </row>
    <row r="836" spans="1:36" x14ac:dyDescent="0.25">
      <c r="A836" s="244">
        <v>337392</v>
      </c>
      <c r="B836" s="245" t="s">
        <v>2417</v>
      </c>
      <c r="C836" s="245" t="s">
        <v>2418</v>
      </c>
      <c r="D836" s="246" t="s">
        <v>1006</v>
      </c>
      <c r="E836" s="115" t="s">
        <v>77</v>
      </c>
      <c r="F836" s="238">
        <v>36593</v>
      </c>
      <c r="G836" s="246" t="s">
        <v>18</v>
      </c>
      <c r="H836" s="115" t="s">
        <v>19</v>
      </c>
      <c r="I836" t="s">
        <v>199</v>
      </c>
      <c r="J836" s="245" t="s">
        <v>15</v>
      </c>
      <c r="L836" s="115" t="s">
        <v>30</v>
      </c>
      <c r="S836" s="115"/>
      <c r="V836">
        <v>0</v>
      </c>
      <c r="W836" s="245"/>
      <c r="AI836" s="115">
        <v>337392</v>
      </c>
    </row>
    <row r="837" spans="1:36" x14ac:dyDescent="0.25">
      <c r="A837" s="244">
        <v>337410</v>
      </c>
      <c r="B837" s="245" t="s">
        <v>2419</v>
      </c>
      <c r="C837" s="245" t="s">
        <v>240</v>
      </c>
      <c r="D837" s="246" t="s">
        <v>1084</v>
      </c>
      <c r="E837" s="115" t="s">
        <v>76</v>
      </c>
      <c r="F837" s="238">
        <v>30061</v>
      </c>
      <c r="G837" s="246" t="s">
        <v>18</v>
      </c>
      <c r="H837" s="115" t="s">
        <v>16</v>
      </c>
      <c r="I837" t="s">
        <v>199</v>
      </c>
      <c r="J837" s="245" t="s">
        <v>908</v>
      </c>
      <c r="L837" s="115" t="s">
        <v>18</v>
      </c>
      <c r="S837" s="115"/>
      <c r="V837">
        <v>0</v>
      </c>
      <c r="W837" s="245"/>
      <c r="AI837" s="115">
        <v>337410</v>
      </c>
    </row>
    <row r="838" spans="1:36" x14ac:dyDescent="0.25">
      <c r="A838" s="244">
        <v>337418</v>
      </c>
      <c r="B838" s="245" t="s">
        <v>2420</v>
      </c>
      <c r="C838" s="245" t="s">
        <v>240</v>
      </c>
      <c r="D838" s="246" t="s">
        <v>309</v>
      </c>
      <c r="E838" s="115" t="s">
        <v>76</v>
      </c>
      <c r="F838" s="238">
        <v>33679</v>
      </c>
      <c r="G838" s="246" t="s">
        <v>390</v>
      </c>
      <c r="H838" s="115" t="s">
        <v>16</v>
      </c>
      <c r="I838" t="s">
        <v>199</v>
      </c>
      <c r="J838" s="245" t="s">
        <v>15</v>
      </c>
      <c r="L838" s="115" t="s">
        <v>73</v>
      </c>
      <c r="S838" s="115"/>
      <c r="V838">
        <v>0</v>
      </c>
      <c r="W838" s="245"/>
      <c r="AI838" s="115">
        <v>337418</v>
      </c>
      <c r="AJ838" s="115" t="s">
        <v>2441</v>
      </c>
    </row>
    <row r="839" spans="1:36" x14ac:dyDescent="0.25">
      <c r="A839" s="244">
        <v>337419</v>
      </c>
      <c r="B839" s="245" t="s">
        <v>2421</v>
      </c>
      <c r="C839" s="245" t="s">
        <v>378</v>
      </c>
      <c r="D839" s="246" t="s">
        <v>385</v>
      </c>
      <c r="E839" s="115" t="s">
        <v>76</v>
      </c>
      <c r="F839" s="238">
        <v>28378</v>
      </c>
      <c r="G839" s="246" t="s">
        <v>269</v>
      </c>
      <c r="H839" s="115" t="s">
        <v>16</v>
      </c>
      <c r="I839" t="s">
        <v>199</v>
      </c>
      <c r="J839" s="245" t="s">
        <v>908</v>
      </c>
      <c r="L839" s="115" t="s">
        <v>30</v>
      </c>
      <c r="S839" s="115"/>
      <c r="V839">
        <v>0</v>
      </c>
      <c r="W839" s="245"/>
      <c r="AH839" s="115" t="s">
        <v>2441</v>
      </c>
      <c r="AI839" s="115">
        <v>337419</v>
      </c>
      <c r="AJ839" s="115" t="s">
        <v>2441</v>
      </c>
    </row>
    <row r="840" spans="1:36" x14ac:dyDescent="0.25">
      <c r="A840" s="244">
        <v>337435</v>
      </c>
      <c r="B840" s="245" t="s">
        <v>1715</v>
      </c>
      <c r="C840" s="245" t="s">
        <v>226</v>
      </c>
      <c r="D840" s="246" t="s">
        <v>1182</v>
      </c>
      <c r="E840" s="115" t="s">
        <v>77</v>
      </c>
      <c r="F840" s="238">
        <v>31884</v>
      </c>
      <c r="G840" s="246" t="s">
        <v>37</v>
      </c>
      <c r="H840" s="115" t="s">
        <v>16</v>
      </c>
      <c r="I840" t="s">
        <v>199</v>
      </c>
      <c r="J840" s="245" t="s">
        <v>908</v>
      </c>
      <c r="L840" s="115" t="s">
        <v>37</v>
      </c>
      <c r="S840" s="115"/>
      <c r="V840">
        <v>0</v>
      </c>
      <c r="W840" s="245"/>
      <c r="AI840" s="115">
        <v>337435</v>
      </c>
    </row>
    <row r="841" spans="1:36" x14ac:dyDescent="0.25">
      <c r="A841" s="244">
        <v>337441</v>
      </c>
      <c r="B841" s="245" t="s">
        <v>1716</v>
      </c>
      <c r="C841" s="245" t="s">
        <v>799</v>
      </c>
      <c r="D841" s="246" t="s">
        <v>219</v>
      </c>
      <c r="E841" s="115" t="s">
        <v>77</v>
      </c>
      <c r="F841" s="238">
        <v>35431</v>
      </c>
      <c r="G841" s="246" t="s">
        <v>612</v>
      </c>
      <c r="H841" s="115" t="s">
        <v>16</v>
      </c>
      <c r="I841" t="s">
        <v>199</v>
      </c>
      <c r="J841" s="245" t="s">
        <v>908</v>
      </c>
      <c r="L841" s="115" t="s">
        <v>30</v>
      </c>
      <c r="S841" s="115"/>
      <c r="V841">
        <v>0</v>
      </c>
      <c r="W841" s="245"/>
      <c r="AI841" s="115">
        <v>337441</v>
      </c>
    </row>
    <row r="842" spans="1:36" x14ac:dyDescent="0.25">
      <c r="A842" s="244">
        <v>337450</v>
      </c>
      <c r="B842" s="245" t="s">
        <v>1717</v>
      </c>
      <c r="C842" s="245" t="s">
        <v>311</v>
      </c>
      <c r="D842" s="246" t="s">
        <v>442</v>
      </c>
      <c r="E842" s="115" t="s">
        <v>77</v>
      </c>
      <c r="F842" s="238">
        <v>31008</v>
      </c>
      <c r="G842" s="246" t="s">
        <v>210</v>
      </c>
      <c r="H842" s="115" t="s">
        <v>16</v>
      </c>
      <c r="I842" t="s">
        <v>199</v>
      </c>
      <c r="J842" s="245" t="s">
        <v>908</v>
      </c>
      <c r="L842" s="115" t="s">
        <v>18</v>
      </c>
      <c r="S842" s="115"/>
      <c r="V842">
        <v>0</v>
      </c>
      <c r="W842" s="245"/>
      <c r="AI842" s="115">
        <v>337450</v>
      </c>
    </row>
    <row r="843" spans="1:36" x14ac:dyDescent="0.25">
      <c r="A843" s="244">
        <v>337488</v>
      </c>
      <c r="B843" s="245" t="s">
        <v>2422</v>
      </c>
      <c r="C843" s="245" t="s">
        <v>311</v>
      </c>
      <c r="D843" s="246" t="s">
        <v>346</v>
      </c>
      <c r="E843" s="115" t="s">
        <v>76</v>
      </c>
      <c r="F843" s="238">
        <v>31067</v>
      </c>
      <c r="G843" s="246" t="s">
        <v>545</v>
      </c>
      <c r="H843" s="115" t="s">
        <v>16</v>
      </c>
      <c r="I843" t="s">
        <v>199</v>
      </c>
      <c r="J843" s="245" t="s">
        <v>15</v>
      </c>
      <c r="L843" s="115" t="s">
        <v>40</v>
      </c>
      <c r="S843" s="115"/>
      <c r="V843">
        <v>0</v>
      </c>
      <c r="W843" s="245"/>
      <c r="AI843" s="115">
        <v>337488</v>
      </c>
      <c r="AJ843" s="115" t="s">
        <v>2441</v>
      </c>
    </row>
    <row r="844" spans="1:36" x14ac:dyDescent="0.25">
      <c r="A844" s="244">
        <v>337489</v>
      </c>
      <c r="B844" s="245" t="s">
        <v>1989</v>
      </c>
      <c r="C844" s="245" t="s">
        <v>240</v>
      </c>
      <c r="D844" s="246" t="s">
        <v>345</v>
      </c>
      <c r="E844" s="115" t="s">
        <v>76</v>
      </c>
      <c r="F844" s="238">
        <v>30695</v>
      </c>
      <c r="G844" s="246" t="s">
        <v>1990</v>
      </c>
      <c r="H844" s="115" t="s">
        <v>16</v>
      </c>
      <c r="I844" t="s">
        <v>199</v>
      </c>
      <c r="J844" s="245" t="s">
        <v>15</v>
      </c>
      <c r="L844" s="115" t="s">
        <v>37</v>
      </c>
      <c r="S844" s="115"/>
      <c r="V844">
        <v>0</v>
      </c>
      <c r="W844" s="245"/>
      <c r="AI844" s="115">
        <v>337489</v>
      </c>
    </row>
    <row r="845" spans="1:36" x14ac:dyDescent="0.25">
      <c r="A845" s="244">
        <v>337567</v>
      </c>
      <c r="B845" s="245" t="s">
        <v>1959</v>
      </c>
      <c r="C845" s="245" t="s">
        <v>262</v>
      </c>
      <c r="D845" s="246" t="s">
        <v>267</v>
      </c>
      <c r="E845" s="115" t="s">
        <v>77</v>
      </c>
      <c r="F845" s="238">
        <v>32628</v>
      </c>
      <c r="G845" s="246" t="s">
        <v>70</v>
      </c>
      <c r="H845" s="115" t="s">
        <v>16</v>
      </c>
      <c r="I845" t="s">
        <v>199</v>
      </c>
      <c r="J845" s="245" t="s">
        <v>908</v>
      </c>
      <c r="L845" s="115" t="s">
        <v>70</v>
      </c>
      <c r="S845" s="115"/>
      <c r="V845">
        <v>0</v>
      </c>
      <c r="W845" s="245"/>
      <c r="AI845" s="115">
        <v>337567</v>
      </c>
      <c r="AJ845" s="115" t="s">
        <v>2441</v>
      </c>
    </row>
    <row r="846" spans="1:36" x14ac:dyDescent="0.25">
      <c r="A846" s="244">
        <v>337575</v>
      </c>
      <c r="B846" s="245" t="s">
        <v>1677</v>
      </c>
      <c r="C846" s="245" t="s">
        <v>311</v>
      </c>
      <c r="D846" s="246" t="s">
        <v>956</v>
      </c>
      <c r="E846" s="115" t="s">
        <v>77</v>
      </c>
      <c r="F846" s="238">
        <v>30526</v>
      </c>
      <c r="G846" s="246" t="s">
        <v>18</v>
      </c>
      <c r="H846" s="115" t="s">
        <v>19</v>
      </c>
      <c r="I846" t="s">
        <v>199</v>
      </c>
      <c r="J846" s="245" t="s">
        <v>15</v>
      </c>
      <c r="L846" s="115" t="s">
        <v>30</v>
      </c>
      <c r="S846" s="115"/>
      <c r="V846">
        <v>0</v>
      </c>
      <c r="W846" s="245"/>
      <c r="AI846" s="115">
        <v>337575</v>
      </c>
    </row>
    <row r="847" spans="1:36" x14ac:dyDescent="0.25">
      <c r="A847" s="244">
        <v>337579</v>
      </c>
      <c r="B847" s="245" t="s">
        <v>1453</v>
      </c>
      <c r="C847" s="245" t="s">
        <v>308</v>
      </c>
      <c r="D847" s="246" t="s">
        <v>1454</v>
      </c>
      <c r="E847" s="115" t="s">
        <v>76</v>
      </c>
      <c r="F847" s="238">
        <v>34700</v>
      </c>
      <c r="G847" s="246" t="s">
        <v>1455</v>
      </c>
      <c r="H847" s="115" t="s">
        <v>16</v>
      </c>
      <c r="I847" t="s">
        <v>199</v>
      </c>
      <c r="J847" s="245" t="s">
        <v>908</v>
      </c>
      <c r="L847" s="115" t="s">
        <v>40</v>
      </c>
      <c r="S847" s="115"/>
      <c r="V847">
        <v>0</v>
      </c>
      <c r="W847" s="245"/>
      <c r="AI847" s="115">
        <v>337579</v>
      </c>
    </row>
    <row r="848" spans="1:36" x14ac:dyDescent="0.25">
      <c r="A848" s="244">
        <v>337588</v>
      </c>
      <c r="B848" s="245" t="s">
        <v>1718</v>
      </c>
      <c r="C848" s="245" t="s">
        <v>474</v>
      </c>
      <c r="D848" s="246" t="s">
        <v>1719</v>
      </c>
      <c r="E848" s="115" t="s">
        <v>77</v>
      </c>
      <c r="F848" s="238">
        <v>28722</v>
      </c>
      <c r="G848" s="246" t="s">
        <v>18</v>
      </c>
      <c r="H848" s="115" t="s">
        <v>16</v>
      </c>
      <c r="I848" t="s">
        <v>199</v>
      </c>
      <c r="J848" s="245" t="s">
        <v>15</v>
      </c>
      <c r="L848" s="115" t="s">
        <v>18</v>
      </c>
      <c r="S848" s="115"/>
      <c r="V848">
        <v>0</v>
      </c>
      <c r="W848" s="245"/>
      <c r="AI848" s="115">
        <v>337588</v>
      </c>
    </row>
    <row r="849" spans="1:36" x14ac:dyDescent="0.25">
      <c r="A849" s="244">
        <v>337592</v>
      </c>
      <c r="B849" s="245" t="s">
        <v>1572</v>
      </c>
      <c r="C849" s="245" t="s">
        <v>1100</v>
      </c>
      <c r="D849" s="246" t="s">
        <v>663</v>
      </c>
      <c r="E849" s="115" t="s">
        <v>77</v>
      </c>
      <c r="F849" s="238">
        <v>22737</v>
      </c>
      <c r="G849" s="246" t="s">
        <v>387</v>
      </c>
      <c r="H849" s="115" t="s">
        <v>16</v>
      </c>
      <c r="I849" t="s">
        <v>199</v>
      </c>
      <c r="J849" s="245" t="s">
        <v>15</v>
      </c>
      <c r="L849" s="115" t="s">
        <v>18</v>
      </c>
      <c r="S849" s="115"/>
      <c r="V849">
        <v>0</v>
      </c>
      <c r="W849" s="245"/>
      <c r="AI849" s="115">
        <v>337592</v>
      </c>
    </row>
    <row r="850" spans="1:36" x14ac:dyDescent="0.25">
      <c r="A850" s="244">
        <v>337605</v>
      </c>
      <c r="B850" s="245" t="s">
        <v>2424</v>
      </c>
      <c r="C850" s="245" t="s">
        <v>2425</v>
      </c>
      <c r="D850" s="246" t="s">
        <v>811</v>
      </c>
      <c r="E850" s="115" t="s">
        <v>77</v>
      </c>
      <c r="F850" s="238">
        <v>34704</v>
      </c>
      <c r="G850" s="246" t="s">
        <v>714</v>
      </c>
      <c r="H850" s="115" t="s">
        <v>16</v>
      </c>
      <c r="I850" t="s">
        <v>199</v>
      </c>
      <c r="J850" s="245" t="s">
        <v>15</v>
      </c>
      <c r="L850" s="115" t="s">
        <v>30</v>
      </c>
      <c r="P850" s="115" t="s">
        <v>2445</v>
      </c>
      <c r="S850" s="115"/>
      <c r="V850">
        <v>0</v>
      </c>
      <c r="W850" s="245"/>
      <c r="AI850" s="115">
        <v>337605</v>
      </c>
    </row>
    <row r="851" spans="1:36" x14ac:dyDescent="0.25">
      <c r="A851" s="244">
        <v>337610</v>
      </c>
      <c r="B851" s="245" t="s">
        <v>1720</v>
      </c>
      <c r="C851" s="245" t="s">
        <v>208</v>
      </c>
      <c r="D851" s="246" t="s">
        <v>370</v>
      </c>
      <c r="E851" s="115" t="s">
        <v>77</v>
      </c>
      <c r="F851" s="238">
        <v>36376</v>
      </c>
      <c r="G851" s="246" t="s">
        <v>18</v>
      </c>
      <c r="H851" s="115" t="s">
        <v>16</v>
      </c>
      <c r="I851" t="s">
        <v>199</v>
      </c>
      <c r="J851" s="245" t="s">
        <v>15</v>
      </c>
      <c r="L851" s="115" t="s">
        <v>73</v>
      </c>
      <c r="S851" s="115"/>
      <c r="V851">
        <v>0</v>
      </c>
      <c r="W851" s="245"/>
      <c r="AI851" s="115">
        <v>337610</v>
      </c>
    </row>
    <row r="852" spans="1:36" x14ac:dyDescent="0.25">
      <c r="A852" s="244">
        <v>337662</v>
      </c>
      <c r="B852" s="245" t="s">
        <v>1604</v>
      </c>
      <c r="C852" s="245" t="s">
        <v>722</v>
      </c>
      <c r="D852" s="246" t="s">
        <v>406</v>
      </c>
      <c r="E852" s="115" t="s">
        <v>77</v>
      </c>
      <c r="F852" s="238">
        <v>32252</v>
      </c>
      <c r="G852" s="246" t="s">
        <v>1605</v>
      </c>
      <c r="H852" s="115" t="s">
        <v>16</v>
      </c>
      <c r="I852" t="s">
        <v>199</v>
      </c>
      <c r="J852" s="245" t="s">
        <v>908</v>
      </c>
      <c r="L852" s="115" t="s">
        <v>18</v>
      </c>
      <c r="S852" s="115"/>
      <c r="V852">
        <v>0</v>
      </c>
      <c r="W852" s="245"/>
      <c r="AI852" s="115">
        <v>337662</v>
      </c>
    </row>
    <row r="853" spans="1:36" x14ac:dyDescent="0.25">
      <c r="A853" s="244">
        <v>337719</v>
      </c>
      <c r="B853" s="245" t="s">
        <v>1403</v>
      </c>
      <c r="C853" s="245" t="s">
        <v>246</v>
      </c>
      <c r="D853" s="246" t="s">
        <v>676</v>
      </c>
      <c r="E853" s="115" t="s">
        <v>77</v>
      </c>
      <c r="F853" s="238">
        <v>32782</v>
      </c>
      <c r="G853" s="246" t="s">
        <v>383</v>
      </c>
      <c r="H853" s="115" t="s">
        <v>16</v>
      </c>
      <c r="I853" t="s">
        <v>199</v>
      </c>
      <c r="J853" s="245" t="s">
        <v>908</v>
      </c>
      <c r="L853" s="115" t="s">
        <v>30</v>
      </c>
      <c r="S853" s="115"/>
      <c r="V853">
        <v>0</v>
      </c>
      <c r="W853" s="245"/>
      <c r="AH853" s="115" t="s">
        <v>2441</v>
      </c>
      <c r="AI853" s="115">
        <v>337719</v>
      </c>
      <c r="AJ853" s="115" t="s">
        <v>2441</v>
      </c>
    </row>
    <row r="854" spans="1:36" x14ac:dyDescent="0.25">
      <c r="A854" s="244">
        <v>337722</v>
      </c>
      <c r="B854" s="245" t="s">
        <v>1678</v>
      </c>
      <c r="C854" s="245" t="s">
        <v>1679</v>
      </c>
      <c r="D854" s="246" t="s">
        <v>257</v>
      </c>
      <c r="E854" s="115" t="s">
        <v>77</v>
      </c>
      <c r="F854" s="238">
        <v>30127</v>
      </c>
      <c r="G854" s="246" t="s">
        <v>30</v>
      </c>
      <c r="H854" s="115" t="s">
        <v>16</v>
      </c>
      <c r="I854" t="s">
        <v>199</v>
      </c>
      <c r="J854" s="245" t="s">
        <v>908</v>
      </c>
      <c r="L854" s="115" t="s">
        <v>18</v>
      </c>
      <c r="S854" s="115"/>
      <c r="V854">
        <v>0</v>
      </c>
      <c r="W854" s="245"/>
      <c r="AI854" s="115">
        <v>337722</v>
      </c>
    </row>
    <row r="855" spans="1:36" x14ac:dyDescent="0.25">
      <c r="A855" s="244">
        <v>337753</v>
      </c>
      <c r="B855" s="245" t="s">
        <v>1722</v>
      </c>
      <c r="C855" s="245" t="s">
        <v>237</v>
      </c>
      <c r="D855" s="246" t="s">
        <v>291</v>
      </c>
      <c r="E855" s="115" t="s">
        <v>76</v>
      </c>
      <c r="F855" s="238">
        <v>25060</v>
      </c>
      <c r="G855" s="246" t="s">
        <v>18</v>
      </c>
      <c r="H855" s="115" t="s">
        <v>16</v>
      </c>
      <c r="I855" t="s">
        <v>199</v>
      </c>
      <c r="J855" s="245" t="s">
        <v>908</v>
      </c>
      <c r="L855" s="115" t="s">
        <v>18</v>
      </c>
      <c r="S855" s="115"/>
      <c r="V855">
        <v>0</v>
      </c>
      <c r="W855" s="245"/>
      <c r="AI855" s="115">
        <v>337753</v>
      </c>
    </row>
    <row r="856" spans="1:36" x14ac:dyDescent="0.25">
      <c r="A856" s="244">
        <v>337762</v>
      </c>
      <c r="B856" s="245" t="s">
        <v>1859</v>
      </c>
      <c r="C856" s="245" t="s">
        <v>317</v>
      </c>
      <c r="D856" s="246" t="s">
        <v>405</v>
      </c>
      <c r="E856" s="115" t="s">
        <v>77</v>
      </c>
      <c r="F856" s="238">
        <v>28809</v>
      </c>
      <c r="G856" s="246" t="s">
        <v>40</v>
      </c>
      <c r="H856" s="115" t="s">
        <v>16</v>
      </c>
      <c r="I856" t="s">
        <v>199</v>
      </c>
      <c r="J856" s="245" t="s">
        <v>908</v>
      </c>
      <c r="L856" s="115" t="s">
        <v>40</v>
      </c>
      <c r="S856" s="115"/>
      <c r="V856">
        <v>0</v>
      </c>
      <c r="W856" s="245"/>
      <c r="AI856" s="115">
        <v>337762</v>
      </c>
    </row>
    <row r="857" spans="1:36" x14ac:dyDescent="0.25">
      <c r="A857" s="244">
        <v>337766</v>
      </c>
      <c r="B857" s="245" t="s">
        <v>1680</v>
      </c>
      <c r="C857" s="245" t="s">
        <v>1008</v>
      </c>
      <c r="D857" s="246" t="s">
        <v>730</v>
      </c>
      <c r="E857" s="115" t="s">
        <v>76</v>
      </c>
      <c r="F857" s="238">
        <v>35291</v>
      </c>
      <c r="G857" s="246" t="s">
        <v>390</v>
      </c>
      <c r="H857" s="115" t="s">
        <v>16</v>
      </c>
      <c r="I857" t="s">
        <v>199</v>
      </c>
      <c r="J857" s="245" t="s">
        <v>908</v>
      </c>
      <c r="L857" s="115" t="s">
        <v>30</v>
      </c>
      <c r="S857" s="115"/>
      <c r="V857">
        <v>0</v>
      </c>
      <c r="W857" s="245"/>
      <c r="AI857" s="115">
        <v>337766</v>
      </c>
    </row>
    <row r="858" spans="1:36" x14ac:dyDescent="0.25">
      <c r="A858" s="244">
        <v>337778</v>
      </c>
      <c r="B858" s="245" t="s">
        <v>1752</v>
      </c>
      <c r="C858" s="245" t="s">
        <v>211</v>
      </c>
      <c r="D858" s="246" t="s">
        <v>1387</v>
      </c>
      <c r="E858" s="115" t="s">
        <v>76</v>
      </c>
      <c r="F858" s="238">
        <v>33391</v>
      </c>
      <c r="G858" s="246" t="s">
        <v>18</v>
      </c>
      <c r="H858" s="115" t="s">
        <v>16</v>
      </c>
      <c r="I858" t="s">
        <v>199</v>
      </c>
      <c r="J858" s="245" t="s">
        <v>908</v>
      </c>
      <c r="L858" s="115" t="s">
        <v>47</v>
      </c>
      <c r="S858" s="115"/>
      <c r="V858">
        <v>0</v>
      </c>
      <c r="W858" s="245"/>
      <c r="AI858" s="115">
        <v>337778</v>
      </c>
    </row>
    <row r="859" spans="1:36" x14ac:dyDescent="0.25">
      <c r="A859" s="244">
        <v>337781</v>
      </c>
      <c r="B859" s="245" t="s">
        <v>1723</v>
      </c>
      <c r="C859" s="245" t="s">
        <v>931</v>
      </c>
      <c r="D859" s="246" t="s">
        <v>932</v>
      </c>
      <c r="E859" s="115" t="s">
        <v>76</v>
      </c>
      <c r="F859" s="238">
        <v>31366</v>
      </c>
      <c r="G859" s="246" t="s">
        <v>37</v>
      </c>
      <c r="H859" s="115" t="s">
        <v>16</v>
      </c>
      <c r="I859" t="s">
        <v>199</v>
      </c>
      <c r="J859" s="245" t="s">
        <v>15</v>
      </c>
      <c r="L859" s="115" t="s">
        <v>18</v>
      </c>
      <c r="S859" s="115"/>
      <c r="V859">
        <v>0</v>
      </c>
      <c r="W859" s="245"/>
      <c r="AI859" s="115">
        <v>337781</v>
      </c>
    </row>
    <row r="860" spans="1:36" x14ac:dyDescent="0.25">
      <c r="A860" s="244">
        <v>337827</v>
      </c>
      <c r="B860" s="245" t="s">
        <v>2426</v>
      </c>
      <c r="C860" s="245" t="s">
        <v>226</v>
      </c>
      <c r="D860" s="246" t="s">
        <v>1258</v>
      </c>
      <c r="E860" s="115" t="s">
        <v>76</v>
      </c>
      <c r="F860" s="238">
        <v>28857</v>
      </c>
      <c r="G860" s="246" t="s">
        <v>1415</v>
      </c>
      <c r="H860" s="115" t="s">
        <v>16</v>
      </c>
      <c r="I860" t="s">
        <v>199</v>
      </c>
      <c r="J860" s="245" t="s">
        <v>908</v>
      </c>
      <c r="L860" s="115" t="s">
        <v>47</v>
      </c>
      <c r="S860" s="115"/>
      <c r="V860">
        <v>0</v>
      </c>
      <c r="W860" s="245"/>
      <c r="AI860" s="115">
        <v>337827</v>
      </c>
    </row>
    <row r="861" spans="1:36" x14ac:dyDescent="0.25">
      <c r="A861" s="244">
        <v>337828</v>
      </c>
      <c r="B861" s="245" t="s">
        <v>1501</v>
      </c>
      <c r="C861" s="245" t="s">
        <v>564</v>
      </c>
      <c r="D861" s="246" t="s">
        <v>219</v>
      </c>
      <c r="E861" s="115" t="s">
        <v>77</v>
      </c>
      <c r="F861" s="238">
        <v>32012</v>
      </c>
      <c r="G861" s="246" t="s">
        <v>1444</v>
      </c>
      <c r="H861" s="115" t="s">
        <v>16</v>
      </c>
      <c r="I861" t="s">
        <v>199</v>
      </c>
      <c r="J861" s="245" t="s">
        <v>908</v>
      </c>
      <c r="L861" s="115" t="s">
        <v>18</v>
      </c>
      <c r="S861" s="115"/>
      <c r="V861">
        <v>0</v>
      </c>
      <c r="W861" s="245"/>
      <c r="AI861" s="115">
        <v>337828</v>
      </c>
    </row>
    <row r="862" spans="1:36" x14ac:dyDescent="0.25">
      <c r="A862" s="244">
        <v>337885</v>
      </c>
      <c r="B862" s="245" t="s">
        <v>2427</v>
      </c>
      <c r="C862" s="245" t="s">
        <v>322</v>
      </c>
      <c r="D862" s="246" t="s">
        <v>234</v>
      </c>
      <c r="E862" s="115" t="s">
        <v>77</v>
      </c>
      <c r="F862" s="238">
        <v>32948</v>
      </c>
      <c r="G862" s="246" t="s">
        <v>18</v>
      </c>
      <c r="H862" s="115" t="s">
        <v>16</v>
      </c>
      <c r="I862" t="s">
        <v>199</v>
      </c>
      <c r="J862" s="245" t="s">
        <v>15</v>
      </c>
      <c r="L862" s="115" t="s">
        <v>18</v>
      </c>
      <c r="S862" s="115"/>
      <c r="V862">
        <v>0</v>
      </c>
      <c r="W862" s="245"/>
      <c r="AI862" s="115">
        <v>337885</v>
      </c>
    </row>
    <row r="863" spans="1:36" x14ac:dyDescent="0.25">
      <c r="A863" s="244">
        <v>337895</v>
      </c>
      <c r="B863" s="245" t="s">
        <v>1787</v>
      </c>
      <c r="C863" s="245" t="s">
        <v>240</v>
      </c>
      <c r="D863" s="246" t="s">
        <v>234</v>
      </c>
      <c r="E863" s="115" t="s">
        <v>77</v>
      </c>
      <c r="F863" s="238">
        <v>29230</v>
      </c>
      <c r="G863" s="246" t="s">
        <v>1788</v>
      </c>
      <c r="H863" s="115" t="s">
        <v>16</v>
      </c>
      <c r="I863" t="s">
        <v>199</v>
      </c>
      <c r="J863" s="245" t="s">
        <v>908</v>
      </c>
      <c r="L863" s="115" t="s">
        <v>61</v>
      </c>
      <c r="S863" s="115"/>
      <c r="V863">
        <v>0</v>
      </c>
      <c r="W863" s="245"/>
      <c r="AI863" s="115">
        <v>337895</v>
      </c>
    </row>
    <row r="864" spans="1:36" x14ac:dyDescent="0.25">
      <c r="A864" s="244">
        <v>337920</v>
      </c>
      <c r="B864" s="245" t="s">
        <v>1984</v>
      </c>
      <c r="C864" s="245" t="s">
        <v>810</v>
      </c>
      <c r="D864" s="246" t="s">
        <v>1607</v>
      </c>
      <c r="E864" s="115" t="s">
        <v>77</v>
      </c>
      <c r="F864" s="238">
        <v>35654</v>
      </c>
      <c r="G864" s="246" t="s">
        <v>1667</v>
      </c>
      <c r="H864" s="115" t="s">
        <v>16</v>
      </c>
      <c r="I864" t="s">
        <v>199</v>
      </c>
      <c r="J864" s="245" t="s">
        <v>908</v>
      </c>
      <c r="L864" s="115" t="s">
        <v>18</v>
      </c>
      <c r="S864" s="115"/>
      <c r="V864">
        <v>0</v>
      </c>
      <c r="W864" s="245"/>
      <c r="AI864" s="115">
        <v>337920</v>
      </c>
    </row>
    <row r="865" spans="1:35" x14ac:dyDescent="0.25">
      <c r="A865" s="244">
        <v>337924</v>
      </c>
      <c r="B865" s="245" t="s">
        <v>2429</v>
      </c>
      <c r="C865" s="245" t="s">
        <v>582</v>
      </c>
      <c r="D865" s="246" t="s">
        <v>452</v>
      </c>
      <c r="E865" s="115" t="s">
        <v>77</v>
      </c>
      <c r="F865" s="238">
        <v>35927</v>
      </c>
      <c r="G865" s="246" t="s">
        <v>37</v>
      </c>
      <c r="H865" s="115" t="s">
        <v>16</v>
      </c>
      <c r="I865" t="s">
        <v>199</v>
      </c>
      <c r="J865" s="245" t="s">
        <v>15</v>
      </c>
      <c r="L865" s="115" t="s">
        <v>37</v>
      </c>
      <c r="S865" s="115"/>
      <c r="V865">
        <v>0</v>
      </c>
      <c r="W865" s="245"/>
      <c r="AI865" s="115">
        <v>337924</v>
      </c>
    </row>
    <row r="866" spans="1:35" x14ac:dyDescent="0.25">
      <c r="A866" s="244">
        <v>338008</v>
      </c>
      <c r="B866" s="245" t="s">
        <v>1724</v>
      </c>
      <c r="C866" s="245" t="s">
        <v>245</v>
      </c>
      <c r="D866" s="246" t="s">
        <v>209</v>
      </c>
      <c r="E866" s="115" t="s">
        <v>77</v>
      </c>
      <c r="F866" s="238">
        <v>35466</v>
      </c>
      <c r="G866" s="246" t="s">
        <v>555</v>
      </c>
      <c r="H866" s="115" t="s">
        <v>16</v>
      </c>
      <c r="I866" t="s">
        <v>199</v>
      </c>
      <c r="J866" s="245" t="s">
        <v>908</v>
      </c>
      <c r="L866" s="115" t="s">
        <v>30</v>
      </c>
      <c r="S866" s="115"/>
      <c r="V866">
        <v>0</v>
      </c>
      <c r="W866" s="245"/>
      <c r="AI866" s="115">
        <v>338008</v>
      </c>
    </row>
    <row r="867" spans="1:35" x14ac:dyDescent="0.25">
      <c r="A867" s="244">
        <v>338072</v>
      </c>
      <c r="B867" s="245" t="s">
        <v>1639</v>
      </c>
      <c r="C867" s="245" t="s">
        <v>1640</v>
      </c>
      <c r="D867" s="246" t="s">
        <v>403</v>
      </c>
      <c r="E867" s="115" t="s">
        <v>77</v>
      </c>
      <c r="F867" s="238">
        <v>29316</v>
      </c>
      <c r="G867" s="246" t="s">
        <v>18</v>
      </c>
      <c r="H867" s="115" t="s">
        <v>16</v>
      </c>
      <c r="I867" t="s">
        <v>199</v>
      </c>
      <c r="J867" s="245"/>
      <c r="R867" s="115">
        <v>9034</v>
      </c>
      <c r="S867" s="115">
        <v>45713</v>
      </c>
      <c r="T867" s="115">
        <v>70000</v>
      </c>
      <c r="V867">
        <v>0</v>
      </c>
      <c r="W867" s="245"/>
      <c r="AI867" s="115">
        <v>338072</v>
      </c>
    </row>
    <row r="868" spans="1:35" x14ac:dyDescent="0.25">
      <c r="A868" s="244">
        <v>338090</v>
      </c>
      <c r="B868" s="245" t="s">
        <v>1726</v>
      </c>
      <c r="C868" s="245" t="s">
        <v>453</v>
      </c>
      <c r="D868" s="246" t="s">
        <v>452</v>
      </c>
      <c r="E868" s="115" t="s">
        <v>77</v>
      </c>
      <c r="F868" s="238">
        <v>30651</v>
      </c>
      <c r="G868" s="246" t="s">
        <v>47</v>
      </c>
      <c r="H868" s="115" t="s">
        <v>16</v>
      </c>
      <c r="I868" t="s">
        <v>199</v>
      </c>
      <c r="J868" s="245" t="s">
        <v>15</v>
      </c>
      <c r="L868" s="115" t="s">
        <v>47</v>
      </c>
      <c r="S868" s="115"/>
      <c r="V868">
        <v>0</v>
      </c>
      <c r="W868" s="245"/>
      <c r="AI868" s="115">
        <v>338090</v>
      </c>
    </row>
    <row r="869" spans="1:35" x14ac:dyDescent="0.25">
      <c r="A869" s="244">
        <v>338105</v>
      </c>
      <c r="B869" s="245" t="s">
        <v>2430</v>
      </c>
      <c r="C869" s="245" t="s">
        <v>226</v>
      </c>
      <c r="D869" s="246" t="s">
        <v>464</v>
      </c>
      <c r="E869" s="115" t="s">
        <v>77</v>
      </c>
      <c r="F869" s="238">
        <v>32708</v>
      </c>
      <c r="G869" s="246" t="s">
        <v>18</v>
      </c>
      <c r="H869" s="115" t="s">
        <v>16</v>
      </c>
      <c r="I869" t="s">
        <v>199</v>
      </c>
      <c r="J869" s="245" t="s">
        <v>15</v>
      </c>
      <c r="L869" s="115" t="s">
        <v>18</v>
      </c>
      <c r="S869" s="115"/>
      <c r="V869">
        <v>0</v>
      </c>
      <c r="W869" s="245"/>
      <c r="AI869" s="115">
        <v>338105</v>
      </c>
    </row>
    <row r="870" spans="1:35" x14ac:dyDescent="0.25">
      <c r="A870" s="244">
        <v>338113</v>
      </c>
      <c r="B870" s="245" t="s">
        <v>1738</v>
      </c>
      <c r="C870" s="245" t="s">
        <v>483</v>
      </c>
      <c r="D870" s="246" t="s">
        <v>649</v>
      </c>
      <c r="E870" s="115" t="s">
        <v>77</v>
      </c>
      <c r="F870" s="238">
        <v>29453</v>
      </c>
      <c r="G870" s="246" t="s">
        <v>1739</v>
      </c>
      <c r="H870" s="115" t="s">
        <v>16</v>
      </c>
      <c r="I870" t="s">
        <v>199</v>
      </c>
      <c r="J870" s="245" t="s">
        <v>908</v>
      </c>
      <c r="L870" s="115" t="s">
        <v>18</v>
      </c>
      <c r="S870" s="115"/>
      <c r="V870">
        <v>0</v>
      </c>
      <c r="W870" s="245"/>
      <c r="AI870" s="115">
        <v>338113</v>
      </c>
    </row>
    <row r="871" spans="1:35" x14ac:dyDescent="0.25">
      <c r="A871" s="244">
        <v>338115</v>
      </c>
      <c r="B871" s="245" t="s">
        <v>1577</v>
      </c>
      <c r="C871" s="245" t="s">
        <v>745</v>
      </c>
      <c r="D871" s="246" t="s">
        <v>223</v>
      </c>
      <c r="E871" s="115" t="s">
        <v>77</v>
      </c>
      <c r="F871" s="238">
        <v>29034</v>
      </c>
      <c r="G871" s="246" t="s">
        <v>312</v>
      </c>
      <c r="H871" s="115" t="s">
        <v>16</v>
      </c>
      <c r="I871" t="s">
        <v>199</v>
      </c>
      <c r="J871" s="245" t="s">
        <v>908</v>
      </c>
      <c r="L871" s="115" t="s">
        <v>18</v>
      </c>
      <c r="S871" s="115"/>
      <c r="V871">
        <v>0</v>
      </c>
      <c r="W871" s="245"/>
      <c r="AI871" s="115">
        <v>338115</v>
      </c>
    </row>
    <row r="872" spans="1:35" x14ac:dyDescent="0.25">
      <c r="A872" s="244">
        <v>338129</v>
      </c>
      <c r="B872" s="245" t="s">
        <v>1681</v>
      </c>
      <c r="C872" s="245" t="s">
        <v>738</v>
      </c>
      <c r="D872" s="246" t="s">
        <v>231</v>
      </c>
      <c r="E872" s="115" t="s">
        <v>77</v>
      </c>
      <c r="F872" s="238">
        <v>32512</v>
      </c>
      <c r="G872" s="246" t="s">
        <v>390</v>
      </c>
      <c r="H872" s="115" t="s">
        <v>16</v>
      </c>
      <c r="I872" t="s">
        <v>199</v>
      </c>
      <c r="J872" s="245" t="s">
        <v>908</v>
      </c>
      <c r="L872" s="115" t="s">
        <v>18</v>
      </c>
      <c r="S872" s="115"/>
      <c r="V872">
        <v>0</v>
      </c>
      <c r="W872" s="245"/>
      <c r="AI872" s="115">
        <v>338129</v>
      </c>
    </row>
    <row r="873" spans="1:35" x14ac:dyDescent="0.25">
      <c r="A873" s="244">
        <v>338132</v>
      </c>
      <c r="B873" s="245" t="s">
        <v>1606</v>
      </c>
      <c r="C873" s="245" t="s">
        <v>306</v>
      </c>
      <c r="D873" s="246" t="s">
        <v>229</v>
      </c>
      <c r="E873" s="115" t="s">
        <v>77</v>
      </c>
      <c r="F873" s="238">
        <v>32680</v>
      </c>
      <c r="G873" s="246" t="s">
        <v>214</v>
      </c>
      <c r="H873" s="115" t="s">
        <v>19</v>
      </c>
      <c r="I873" t="s">
        <v>199</v>
      </c>
      <c r="J873" s="245" t="s">
        <v>908</v>
      </c>
      <c r="L873" s="115" t="s">
        <v>18</v>
      </c>
      <c r="S873" s="115"/>
      <c r="V873">
        <v>0</v>
      </c>
      <c r="W873" s="245"/>
      <c r="AI873" s="115">
        <v>338132</v>
      </c>
    </row>
    <row r="874" spans="1:35" x14ac:dyDescent="0.25">
      <c r="A874" s="244">
        <v>338146</v>
      </c>
      <c r="B874" s="245" t="s">
        <v>1727</v>
      </c>
      <c r="C874" s="245" t="s">
        <v>466</v>
      </c>
      <c r="D874" s="246" t="s">
        <v>484</v>
      </c>
      <c r="E874" s="115" t="s">
        <v>77</v>
      </c>
      <c r="F874" s="238">
        <v>32152</v>
      </c>
      <c r="G874" s="246" t="s">
        <v>18</v>
      </c>
      <c r="H874" s="115" t="s">
        <v>16</v>
      </c>
      <c r="I874" t="s">
        <v>199</v>
      </c>
      <c r="J874" s="245" t="s">
        <v>15</v>
      </c>
      <c r="L874" s="115" t="s">
        <v>18</v>
      </c>
      <c r="S874" s="115"/>
      <c r="V874">
        <v>0</v>
      </c>
      <c r="W874" s="245"/>
      <c r="AI874" s="115">
        <v>338146</v>
      </c>
    </row>
    <row r="875" spans="1:35" x14ac:dyDescent="0.25">
      <c r="A875" s="244">
        <v>338150</v>
      </c>
      <c r="B875" s="245" t="s">
        <v>1960</v>
      </c>
      <c r="C875" s="245" t="s">
        <v>326</v>
      </c>
      <c r="D875" s="246" t="s">
        <v>427</v>
      </c>
      <c r="E875" s="115" t="s">
        <v>77</v>
      </c>
      <c r="F875" s="238">
        <v>31574</v>
      </c>
      <c r="G875" s="246" t="s">
        <v>424</v>
      </c>
      <c r="H875" s="115" t="s">
        <v>16</v>
      </c>
      <c r="I875" t="s">
        <v>199</v>
      </c>
      <c r="J875" s="245" t="s">
        <v>15</v>
      </c>
      <c r="L875" s="115" t="s">
        <v>67</v>
      </c>
      <c r="S875" s="115"/>
      <c r="V875">
        <v>0</v>
      </c>
      <c r="W875" s="245"/>
      <c r="AI875" s="115">
        <v>338150</v>
      </c>
    </row>
    <row r="876" spans="1:35" x14ac:dyDescent="0.25">
      <c r="A876" s="244">
        <v>338164</v>
      </c>
      <c r="B876" s="245" t="s">
        <v>1425</v>
      </c>
      <c r="C876" s="245" t="s">
        <v>640</v>
      </c>
      <c r="D876" s="246" t="s">
        <v>561</v>
      </c>
      <c r="E876" s="115" t="s">
        <v>76</v>
      </c>
      <c r="F876" s="238">
        <v>31067</v>
      </c>
      <c r="G876" s="246" t="s">
        <v>1426</v>
      </c>
      <c r="H876" s="115" t="s">
        <v>16</v>
      </c>
      <c r="I876" t="s">
        <v>199</v>
      </c>
      <c r="J876" s="245" t="s">
        <v>908</v>
      </c>
      <c r="L876" s="115" t="s">
        <v>55</v>
      </c>
      <c r="S876" s="115"/>
      <c r="V876">
        <v>0</v>
      </c>
      <c r="W876" s="245"/>
      <c r="AI876" s="115">
        <v>338164</v>
      </c>
    </row>
    <row r="877" spans="1:35" x14ac:dyDescent="0.25">
      <c r="A877" s="244">
        <v>338171</v>
      </c>
      <c r="B877" s="245" t="s">
        <v>1789</v>
      </c>
      <c r="C877" s="245" t="s">
        <v>226</v>
      </c>
      <c r="D877" s="246" t="s">
        <v>209</v>
      </c>
      <c r="E877" s="115" t="s">
        <v>77</v>
      </c>
      <c r="F877" s="238">
        <v>34799</v>
      </c>
      <c r="G877" s="246" t="s">
        <v>557</v>
      </c>
      <c r="H877" s="115" t="s">
        <v>16</v>
      </c>
      <c r="I877" t="s">
        <v>199</v>
      </c>
      <c r="J877" s="245" t="s">
        <v>908</v>
      </c>
      <c r="L877" s="115" t="s">
        <v>30</v>
      </c>
      <c r="S877" s="115"/>
      <c r="V877">
        <v>0</v>
      </c>
      <c r="W877" s="245"/>
      <c r="AI877" s="115">
        <v>338171</v>
      </c>
    </row>
    <row r="878" spans="1:35" x14ac:dyDescent="0.25">
      <c r="A878" s="244">
        <v>338210</v>
      </c>
      <c r="B878" s="245" t="s">
        <v>2431</v>
      </c>
      <c r="C878" s="245" t="s">
        <v>240</v>
      </c>
      <c r="D878" s="246" t="s">
        <v>2432</v>
      </c>
      <c r="E878" s="115" t="s">
        <v>76</v>
      </c>
      <c r="F878" s="238">
        <v>32721</v>
      </c>
      <c r="G878" s="246" t="s">
        <v>47</v>
      </c>
      <c r="H878" s="115" t="s">
        <v>16</v>
      </c>
      <c r="I878" t="s">
        <v>199</v>
      </c>
      <c r="J878" s="245" t="s">
        <v>15</v>
      </c>
      <c r="L878" s="115" t="s">
        <v>61</v>
      </c>
      <c r="S878" s="115"/>
      <c r="V878">
        <v>0</v>
      </c>
      <c r="W878" s="245"/>
      <c r="AI878" s="115">
        <v>338210</v>
      </c>
    </row>
    <row r="879" spans="1:35" x14ac:dyDescent="0.25">
      <c r="A879" s="244">
        <v>338220</v>
      </c>
      <c r="B879" s="245" t="s">
        <v>1682</v>
      </c>
      <c r="C879" s="245" t="s">
        <v>1683</v>
      </c>
      <c r="D879" s="246" t="s">
        <v>1028</v>
      </c>
      <c r="E879" s="115" t="s">
        <v>77</v>
      </c>
      <c r="F879" s="238">
        <v>32752</v>
      </c>
      <c r="G879" s="246" t="s">
        <v>1373</v>
      </c>
      <c r="H879" s="115" t="s">
        <v>16</v>
      </c>
      <c r="I879" t="s">
        <v>199</v>
      </c>
      <c r="J879" s="245" t="s">
        <v>908</v>
      </c>
      <c r="L879" s="115" t="s">
        <v>18</v>
      </c>
      <c r="S879" s="115"/>
      <c r="V879">
        <v>0</v>
      </c>
      <c r="W879" s="245"/>
      <c r="AI879" s="115">
        <v>338220</v>
      </c>
    </row>
    <row r="880" spans="1:35" x14ac:dyDescent="0.25">
      <c r="A880" s="244">
        <v>338222</v>
      </c>
      <c r="B880" s="245" t="s">
        <v>1985</v>
      </c>
      <c r="C880" s="245" t="s">
        <v>1986</v>
      </c>
      <c r="D880" s="246" t="s">
        <v>1987</v>
      </c>
      <c r="E880" s="115" t="s">
        <v>76</v>
      </c>
      <c r="F880" s="238">
        <v>33239</v>
      </c>
      <c r="G880" s="246" t="s">
        <v>210</v>
      </c>
      <c r="H880" s="115" t="s">
        <v>16</v>
      </c>
      <c r="I880" t="s">
        <v>199</v>
      </c>
      <c r="J880" s="245" t="s">
        <v>908</v>
      </c>
      <c r="L880" s="115" t="s">
        <v>18</v>
      </c>
      <c r="S880" s="115"/>
      <c r="V880">
        <v>0</v>
      </c>
      <c r="W880" s="245"/>
      <c r="AI880" s="115">
        <v>338222</v>
      </c>
    </row>
    <row r="881" spans="1:35" x14ac:dyDescent="0.25">
      <c r="A881" s="244">
        <v>338227</v>
      </c>
      <c r="B881" s="245" t="s">
        <v>1422</v>
      </c>
      <c r="C881" s="245" t="s">
        <v>366</v>
      </c>
      <c r="D881" s="246" t="s">
        <v>1423</v>
      </c>
      <c r="E881" s="115" t="s">
        <v>77</v>
      </c>
      <c r="F881" s="238">
        <v>33248</v>
      </c>
      <c r="G881" s="246" t="s">
        <v>27</v>
      </c>
      <c r="H881" s="115" t="s">
        <v>16</v>
      </c>
      <c r="I881" t="s">
        <v>199</v>
      </c>
      <c r="J881" s="245" t="s">
        <v>15</v>
      </c>
      <c r="L881" s="115" t="s">
        <v>27</v>
      </c>
      <c r="S881" s="115"/>
      <c r="V881">
        <v>0</v>
      </c>
      <c r="W881" s="245"/>
      <c r="AI881" s="115">
        <v>338227</v>
      </c>
    </row>
    <row r="882" spans="1:35" x14ac:dyDescent="0.25">
      <c r="A882" s="244">
        <v>338234</v>
      </c>
      <c r="B882" s="245" t="s">
        <v>1573</v>
      </c>
      <c r="C882" s="245" t="s">
        <v>1574</v>
      </c>
      <c r="D882" s="246" t="s">
        <v>1575</v>
      </c>
      <c r="E882" s="115" t="s">
        <v>76</v>
      </c>
      <c r="F882" s="238">
        <v>36017</v>
      </c>
      <c r="G882" s="246" t="s">
        <v>37</v>
      </c>
      <c r="H882" s="115" t="s">
        <v>16</v>
      </c>
      <c r="I882" t="s">
        <v>199</v>
      </c>
      <c r="J882" s="245" t="s">
        <v>908</v>
      </c>
      <c r="L882" s="115" t="s">
        <v>18</v>
      </c>
      <c r="S882" s="115"/>
      <c r="V882">
        <v>0</v>
      </c>
      <c r="W882" s="245"/>
      <c r="AI882" s="115">
        <v>338234</v>
      </c>
    </row>
    <row r="883" spans="1:35" x14ac:dyDescent="0.25">
      <c r="A883" s="244">
        <v>338261</v>
      </c>
      <c r="B883" s="245" t="s">
        <v>1728</v>
      </c>
      <c r="C883" s="245" t="s">
        <v>1729</v>
      </c>
      <c r="D883" s="246" t="s">
        <v>1730</v>
      </c>
      <c r="E883" s="115" t="s">
        <v>77</v>
      </c>
      <c r="F883" s="238">
        <v>30035</v>
      </c>
      <c r="G883" s="246" t="s">
        <v>18</v>
      </c>
      <c r="H883" s="115" t="s">
        <v>16</v>
      </c>
      <c r="I883" t="s">
        <v>199</v>
      </c>
      <c r="J883" s="245" t="s">
        <v>908</v>
      </c>
      <c r="L883" s="115" t="s">
        <v>30</v>
      </c>
      <c r="S883" s="115"/>
      <c r="V883">
        <v>0</v>
      </c>
      <c r="W883" s="245"/>
      <c r="AI883" s="115">
        <v>338261</v>
      </c>
    </row>
    <row r="884" spans="1:35" x14ac:dyDescent="0.25">
      <c r="A884" s="244">
        <v>338264</v>
      </c>
      <c r="B884" s="245" t="s">
        <v>2273</v>
      </c>
      <c r="C884" s="245" t="s">
        <v>2274</v>
      </c>
      <c r="D884" s="246" t="s">
        <v>2275</v>
      </c>
      <c r="E884" s="115" t="s">
        <v>77</v>
      </c>
      <c r="F884" s="238">
        <v>36896</v>
      </c>
      <c r="G884" s="246" t="s">
        <v>37</v>
      </c>
      <c r="H884" s="115" t="s">
        <v>16</v>
      </c>
      <c r="I884" t="s">
        <v>199</v>
      </c>
      <c r="J884" s="245" t="s">
        <v>908</v>
      </c>
      <c r="K884" s="115">
        <v>2019</v>
      </c>
      <c r="L884" s="115" t="s">
        <v>37</v>
      </c>
      <c r="S884" s="115"/>
      <c r="V884">
        <v>0</v>
      </c>
      <c r="W884" s="245"/>
      <c r="AI884" s="115">
        <v>338264</v>
      </c>
    </row>
    <row r="885" spans="1:35" x14ac:dyDescent="0.25">
      <c r="A885" s="244">
        <v>338266</v>
      </c>
      <c r="B885" s="245" t="s">
        <v>1564</v>
      </c>
      <c r="C885" s="245" t="s">
        <v>1565</v>
      </c>
      <c r="D885" s="246" t="s">
        <v>1566</v>
      </c>
      <c r="E885" s="115" t="s">
        <v>76</v>
      </c>
      <c r="F885" s="238">
        <v>32883</v>
      </c>
      <c r="G885" s="246" t="s">
        <v>680</v>
      </c>
      <c r="H885" s="115" t="s">
        <v>16</v>
      </c>
      <c r="I885" t="s">
        <v>199</v>
      </c>
      <c r="J885" s="245" t="s">
        <v>908</v>
      </c>
      <c r="L885" s="115" t="s">
        <v>47</v>
      </c>
      <c r="S885" s="115"/>
      <c r="V885">
        <v>0</v>
      </c>
      <c r="W885" s="245"/>
      <c r="AI885" s="115">
        <v>338266</v>
      </c>
    </row>
    <row r="886" spans="1:35" x14ac:dyDescent="0.25">
      <c r="A886" s="244">
        <v>338280</v>
      </c>
      <c r="B886" s="245" t="s">
        <v>1394</v>
      </c>
      <c r="C886" s="245" t="s">
        <v>1043</v>
      </c>
      <c r="D886" s="246" t="s">
        <v>932</v>
      </c>
      <c r="E886" s="115" t="s">
        <v>76</v>
      </c>
      <c r="F886" s="238">
        <v>34837</v>
      </c>
      <c r="G886" s="246" t="s">
        <v>210</v>
      </c>
      <c r="H886" s="115" t="s">
        <v>16</v>
      </c>
      <c r="I886" t="s">
        <v>199</v>
      </c>
      <c r="J886" s="245" t="s">
        <v>908</v>
      </c>
      <c r="L886" s="115" t="s">
        <v>30</v>
      </c>
      <c r="S886" s="115"/>
      <c r="V886">
        <v>0</v>
      </c>
      <c r="W886" s="245"/>
      <c r="AI886" s="115">
        <v>338280</v>
      </c>
    </row>
    <row r="887" spans="1:35" x14ac:dyDescent="0.25">
      <c r="A887" s="244">
        <v>338338</v>
      </c>
      <c r="B887" s="245" t="s">
        <v>1961</v>
      </c>
      <c r="C887" s="245" t="s">
        <v>399</v>
      </c>
      <c r="D887" s="246" t="s">
        <v>433</v>
      </c>
      <c r="E887" s="115" t="s">
        <v>77</v>
      </c>
      <c r="F887" s="238">
        <v>34244</v>
      </c>
      <c r="G887" s="246" t="s">
        <v>18</v>
      </c>
      <c r="H887" s="115" t="s">
        <v>16</v>
      </c>
      <c r="I887" t="s">
        <v>136</v>
      </c>
      <c r="J887" s="245" t="s">
        <v>908</v>
      </c>
      <c r="L887" s="115" t="s">
        <v>18</v>
      </c>
      <c r="S887" s="115"/>
      <c r="V887">
        <v>0</v>
      </c>
      <c r="W887" s="245"/>
      <c r="AI887" s="115">
        <v>338338</v>
      </c>
    </row>
    <row r="888" spans="1:35" x14ac:dyDescent="0.25">
      <c r="A888" s="244">
        <v>338515</v>
      </c>
      <c r="B888" s="245" t="s">
        <v>1427</v>
      </c>
      <c r="C888" s="245" t="s">
        <v>1162</v>
      </c>
      <c r="D888" s="246" t="s">
        <v>807</v>
      </c>
      <c r="E888" s="115" t="s">
        <v>77</v>
      </c>
      <c r="F888" s="238">
        <v>35693</v>
      </c>
      <c r="G888" s="246" t="s">
        <v>18</v>
      </c>
      <c r="H888" s="115" t="s">
        <v>16</v>
      </c>
      <c r="I888" t="s">
        <v>199</v>
      </c>
      <c r="J888" s="245" t="s">
        <v>908</v>
      </c>
      <c r="L888" s="115" t="s">
        <v>73</v>
      </c>
      <c r="S888" s="115"/>
      <c r="V888">
        <v>0</v>
      </c>
      <c r="W888" s="245"/>
      <c r="AI888" s="115">
        <v>338515</v>
      </c>
    </row>
    <row r="889" spans="1:35" x14ac:dyDescent="0.25">
      <c r="A889" s="244">
        <v>338567</v>
      </c>
      <c r="B889" s="245" t="s">
        <v>1993</v>
      </c>
      <c r="C889" s="245" t="s">
        <v>543</v>
      </c>
      <c r="D889" s="246" t="s">
        <v>598</v>
      </c>
      <c r="E889" s="115" t="s">
        <v>76</v>
      </c>
      <c r="F889" s="238">
        <v>30028</v>
      </c>
      <c r="G889" s="246" t="s">
        <v>526</v>
      </c>
      <c r="H889" s="115" t="s">
        <v>16</v>
      </c>
      <c r="I889" t="s">
        <v>199</v>
      </c>
      <c r="J889" s="245" t="s">
        <v>908</v>
      </c>
      <c r="L889" s="115" t="s">
        <v>40</v>
      </c>
      <c r="S889" s="115"/>
      <c r="V889">
        <v>0</v>
      </c>
      <c r="W889" s="245"/>
      <c r="AI889" s="115">
        <v>338567</v>
      </c>
    </row>
    <row r="890" spans="1:35" x14ac:dyDescent="0.25">
      <c r="A890" s="244">
        <v>338568</v>
      </c>
      <c r="B890" s="245" t="s">
        <v>1994</v>
      </c>
      <c r="C890" s="245" t="s">
        <v>460</v>
      </c>
      <c r="D890" s="246" t="s">
        <v>403</v>
      </c>
      <c r="E890" s="115" t="s">
        <v>76</v>
      </c>
      <c r="F890" s="238">
        <v>32422</v>
      </c>
      <c r="G890" s="246" t="s">
        <v>1995</v>
      </c>
      <c r="H890" s="115" t="s">
        <v>16</v>
      </c>
      <c r="I890" t="s">
        <v>199</v>
      </c>
      <c r="J890" s="245" t="s">
        <v>908</v>
      </c>
      <c r="L890" s="115" t="s">
        <v>50</v>
      </c>
      <c r="S890" s="115"/>
      <c r="V890">
        <v>0</v>
      </c>
      <c r="W890" s="245"/>
      <c r="AI890" s="115">
        <v>338568</v>
      </c>
    </row>
    <row r="891" spans="1:35" x14ac:dyDescent="0.25">
      <c r="A891" s="244">
        <v>338570</v>
      </c>
      <c r="B891" s="245" t="s">
        <v>1996</v>
      </c>
      <c r="C891" s="245" t="s">
        <v>240</v>
      </c>
      <c r="D891" s="246" t="s">
        <v>256</v>
      </c>
      <c r="E891" s="115" t="s">
        <v>76</v>
      </c>
      <c r="F891" s="238">
        <v>32201</v>
      </c>
      <c r="G891" s="246" t="s">
        <v>1997</v>
      </c>
      <c r="H891" s="115" t="s">
        <v>16</v>
      </c>
      <c r="I891" t="s">
        <v>199</v>
      </c>
      <c r="J891" s="245" t="s">
        <v>908</v>
      </c>
      <c r="L891" s="115" t="s">
        <v>1129</v>
      </c>
      <c r="S891" s="115"/>
      <c r="V891">
        <v>0</v>
      </c>
      <c r="W891" s="245"/>
      <c r="AI891" s="115">
        <v>338570</v>
      </c>
    </row>
    <row r="892" spans="1:35" x14ac:dyDescent="0.25">
      <c r="A892" s="244">
        <v>338595</v>
      </c>
      <c r="B892" s="245" t="s">
        <v>1999</v>
      </c>
      <c r="C892" s="245" t="s">
        <v>306</v>
      </c>
      <c r="D892" s="246" t="s">
        <v>221</v>
      </c>
      <c r="E892" s="115" t="s">
        <v>77</v>
      </c>
      <c r="F892" s="238">
        <v>32286</v>
      </c>
      <c r="G892" s="246" t="s">
        <v>27</v>
      </c>
      <c r="H892" s="115" t="s">
        <v>16</v>
      </c>
      <c r="I892" t="s">
        <v>199</v>
      </c>
      <c r="J892" s="245" t="s">
        <v>15</v>
      </c>
      <c r="L892" s="115" t="s">
        <v>18</v>
      </c>
      <c r="S892" s="115"/>
      <c r="V892">
        <v>0</v>
      </c>
      <c r="W892" s="245"/>
      <c r="AI892" s="115">
        <v>338595</v>
      </c>
    </row>
    <row r="893" spans="1:35" x14ac:dyDescent="0.25">
      <c r="A893" s="244">
        <v>338617</v>
      </c>
      <c r="B893" s="245" t="s">
        <v>1612</v>
      </c>
      <c r="C893" s="245" t="s">
        <v>208</v>
      </c>
      <c r="D893" s="246" t="s">
        <v>309</v>
      </c>
      <c r="E893" s="115" t="s">
        <v>77</v>
      </c>
      <c r="F893" s="238">
        <v>36315</v>
      </c>
      <c r="G893" s="246" t="s">
        <v>210</v>
      </c>
      <c r="H893" s="115" t="s">
        <v>16</v>
      </c>
      <c r="I893" t="s">
        <v>199</v>
      </c>
      <c r="J893" s="245" t="s">
        <v>908</v>
      </c>
      <c r="L893" s="115" t="s">
        <v>73</v>
      </c>
      <c r="S893" s="115"/>
      <c r="V893">
        <v>0</v>
      </c>
      <c r="W893" s="245"/>
      <c r="AI893" s="115">
        <v>338617</v>
      </c>
    </row>
    <row r="894" spans="1:35" x14ac:dyDescent="0.25">
      <c r="A894" s="244">
        <v>338638</v>
      </c>
      <c r="B894" s="245" t="s">
        <v>1860</v>
      </c>
      <c r="C894" s="245" t="s">
        <v>1861</v>
      </c>
      <c r="D894" s="246" t="s">
        <v>235</v>
      </c>
      <c r="E894" s="115" t="s">
        <v>76</v>
      </c>
      <c r="F894" s="238">
        <v>30711</v>
      </c>
      <c r="G894" s="246" t="s">
        <v>939</v>
      </c>
      <c r="H894" s="115" t="s">
        <v>16</v>
      </c>
      <c r="I894" t="s">
        <v>199</v>
      </c>
      <c r="J894" s="245" t="s">
        <v>908</v>
      </c>
      <c r="L894" s="115" t="s">
        <v>18</v>
      </c>
      <c r="S894" s="115"/>
      <c r="V894">
        <v>0</v>
      </c>
      <c r="W894" s="245"/>
      <c r="AI894" s="115">
        <v>338638</v>
      </c>
    </row>
    <row r="895" spans="1:35" x14ac:dyDescent="0.25">
      <c r="A895" s="244">
        <v>338669</v>
      </c>
      <c r="B895" s="245" t="s">
        <v>2000</v>
      </c>
      <c r="C895" s="245" t="s">
        <v>470</v>
      </c>
      <c r="D895" s="246" t="s">
        <v>346</v>
      </c>
      <c r="E895" s="115" t="s">
        <v>77</v>
      </c>
      <c r="F895" s="238">
        <v>29343</v>
      </c>
      <c r="G895" s="246" t="s">
        <v>210</v>
      </c>
      <c r="H895" s="115" t="s">
        <v>16</v>
      </c>
      <c r="I895" t="s">
        <v>199</v>
      </c>
      <c r="J895" s="245" t="s">
        <v>15</v>
      </c>
      <c r="L895" s="115" t="s">
        <v>18</v>
      </c>
      <c r="S895" s="115"/>
      <c r="V895">
        <v>0</v>
      </c>
      <c r="W895" s="245"/>
      <c r="AI895" s="115">
        <v>338669</v>
      </c>
    </row>
    <row r="896" spans="1:35" x14ac:dyDescent="0.25">
      <c r="A896" s="244">
        <v>338672</v>
      </c>
      <c r="B896" s="245" t="s">
        <v>757</v>
      </c>
      <c r="C896" s="245" t="s">
        <v>349</v>
      </c>
      <c r="D896" s="246" t="s">
        <v>1411</v>
      </c>
      <c r="E896" s="115" t="s">
        <v>76</v>
      </c>
      <c r="F896" s="238">
        <v>31695</v>
      </c>
      <c r="G896" s="246" t="s">
        <v>702</v>
      </c>
      <c r="H896" s="115" t="s">
        <v>16</v>
      </c>
      <c r="I896" t="s">
        <v>199</v>
      </c>
      <c r="J896" s="245" t="s">
        <v>15</v>
      </c>
      <c r="L896" s="115" t="s">
        <v>50</v>
      </c>
      <c r="S896" s="115"/>
      <c r="V896">
        <v>0</v>
      </c>
      <c r="W896" s="245"/>
      <c r="AI896" s="115">
        <v>338672</v>
      </c>
    </row>
    <row r="897" spans="1:35" x14ac:dyDescent="0.25">
      <c r="A897" s="244">
        <v>338680</v>
      </c>
      <c r="B897" s="245" t="s">
        <v>2001</v>
      </c>
      <c r="C897" s="245" t="s">
        <v>330</v>
      </c>
      <c r="D897" s="246" t="s">
        <v>520</v>
      </c>
      <c r="E897" s="115" t="s">
        <v>77</v>
      </c>
      <c r="F897" s="238">
        <v>32961</v>
      </c>
      <c r="G897" s="246" t="s">
        <v>1139</v>
      </c>
      <c r="H897" s="115" t="s">
        <v>16</v>
      </c>
      <c r="I897" t="s">
        <v>199</v>
      </c>
      <c r="J897" s="245" t="s">
        <v>908</v>
      </c>
      <c r="L897" s="115" t="s">
        <v>40</v>
      </c>
      <c r="R897" s="115">
        <v>9116</v>
      </c>
      <c r="S897" s="115">
        <v>45715</v>
      </c>
      <c r="T897" s="115">
        <v>25000</v>
      </c>
      <c r="V897">
        <v>0</v>
      </c>
      <c r="W897" s="245"/>
      <c r="AI897" s="115">
        <v>338680</v>
      </c>
    </row>
    <row r="898" spans="1:35" x14ac:dyDescent="0.25">
      <c r="A898" s="244">
        <v>338683</v>
      </c>
      <c r="B898" s="245" t="s">
        <v>2002</v>
      </c>
      <c r="C898" s="245" t="s">
        <v>226</v>
      </c>
      <c r="D898" s="246" t="s">
        <v>786</v>
      </c>
      <c r="E898" s="115" t="s">
        <v>76</v>
      </c>
      <c r="F898" s="238">
        <v>32370</v>
      </c>
      <c r="G898" s="246" t="s">
        <v>18</v>
      </c>
      <c r="H898" s="115" t="s">
        <v>16</v>
      </c>
      <c r="I898" t="s">
        <v>199</v>
      </c>
      <c r="J898" s="245" t="s">
        <v>908</v>
      </c>
      <c r="L898" s="115" t="s">
        <v>18</v>
      </c>
      <c r="S898" s="115"/>
      <c r="V898">
        <v>0</v>
      </c>
      <c r="W898" s="245"/>
      <c r="AI898" s="115">
        <v>338683</v>
      </c>
    </row>
    <row r="899" spans="1:35" x14ac:dyDescent="0.25">
      <c r="A899" s="244">
        <v>338693</v>
      </c>
      <c r="B899" s="245" t="s">
        <v>2003</v>
      </c>
      <c r="C899" s="245" t="s">
        <v>418</v>
      </c>
      <c r="D899" s="246" t="s">
        <v>475</v>
      </c>
      <c r="E899" s="115" t="s">
        <v>76</v>
      </c>
      <c r="F899" s="238">
        <v>27356</v>
      </c>
      <c r="G899" s="246" t="s">
        <v>58</v>
      </c>
      <c r="H899" s="115" t="s">
        <v>16</v>
      </c>
      <c r="I899" t="s">
        <v>199</v>
      </c>
      <c r="J899" s="245" t="s">
        <v>15</v>
      </c>
      <c r="L899" s="115" t="s">
        <v>58</v>
      </c>
      <c r="S899" s="115"/>
      <c r="V899">
        <v>0</v>
      </c>
      <c r="W899" s="245"/>
      <c r="AI899" s="115">
        <v>338693</v>
      </c>
    </row>
    <row r="900" spans="1:35" x14ac:dyDescent="0.25">
      <c r="A900" s="244">
        <v>338717</v>
      </c>
      <c r="B900" s="245" t="s">
        <v>1862</v>
      </c>
      <c r="C900" s="245" t="s">
        <v>437</v>
      </c>
      <c r="D900" s="246" t="s">
        <v>1863</v>
      </c>
      <c r="E900" s="115" t="s">
        <v>77</v>
      </c>
      <c r="F900" s="238">
        <v>28386</v>
      </c>
      <c r="G900" s="246" t="s">
        <v>18</v>
      </c>
      <c r="H900" s="115" t="s">
        <v>16</v>
      </c>
      <c r="I900" t="s">
        <v>199</v>
      </c>
      <c r="J900" s="245" t="s">
        <v>15</v>
      </c>
      <c r="L900" s="115" t="s">
        <v>18</v>
      </c>
      <c r="S900" s="115"/>
      <c r="V900">
        <v>0</v>
      </c>
      <c r="W900" s="245"/>
      <c r="AI900" s="115">
        <v>338717</v>
      </c>
    </row>
    <row r="901" spans="1:35" x14ac:dyDescent="0.25">
      <c r="A901" s="244">
        <v>338727</v>
      </c>
      <c r="B901" s="245" t="s">
        <v>2004</v>
      </c>
      <c r="C901" s="245" t="s">
        <v>226</v>
      </c>
      <c r="D901" s="246" t="s">
        <v>1122</v>
      </c>
      <c r="E901" s="115" t="s">
        <v>77</v>
      </c>
      <c r="F901" s="238">
        <v>32369</v>
      </c>
      <c r="G901" s="246" t="s">
        <v>2005</v>
      </c>
      <c r="H901" s="115" t="s">
        <v>16</v>
      </c>
      <c r="I901" t="s">
        <v>199</v>
      </c>
      <c r="J901" s="245" t="s">
        <v>15</v>
      </c>
      <c r="L901" s="115" t="s">
        <v>61</v>
      </c>
      <c r="S901" s="115"/>
      <c r="V901">
        <v>0</v>
      </c>
      <c r="W901" s="245"/>
      <c r="AI901" s="115">
        <v>338727</v>
      </c>
    </row>
    <row r="902" spans="1:35" x14ac:dyDescent="0.25">
      <c r="A902" s="244">
        <v>338785</v>
      </c>
      <c r="B902" s="245" t="s">
        <v>1554</v>
      </c>
      <c r="C902" s="245" t="s">
        <v>240</v>
      </c>
      <c r="D902" s="246" t="s">
        <v>452</v>
      </c>
      <c r="E902" s="115" t="s">
        <v>77</v>
      </c>
      <c r="F902" s="238">
        <v>29463</v>
      </c>
      <c r="G902" s="246" t="s">
        <v>471</v>
      </c>
      <c r="H902" s="115" t="s">
        <v>19</v>
      </c>
      <c r="I902" t="s">
        <v>199</v>
      </c>
      <c r="J902" s="245" t="s">
        <v>908</v>
      </c>
      <c r="L902" s="115" t="s">
        <v>18</v>
      </c>
      <c r="S902" s="115"/>
      <c r="V902">
        <v>0</v>
      </c>
      <c r="W902" s="245"/>
      <c r="AI902" s="115">
        <v>338785</v>
      </c>
    </row>
    <row r="903" spans="1:35" x14ac:dyDescent="0.25">
      <c r="A903" s="244">
        <v>338791</v>
      </c>
      <c r="B903" s="245" t="s">
        <v>2006</v>
      </c>
      <c r="C903" s="245" t="s">
        <v>218</v>
      </c>
      <c r="D903" s="246" t="s">
        <v>411</v>
      </c>
      <c r="E903" s="115" t="s">
        <v>77</v>
      </c>
      <c r="F903" s="238">
        <v>32575</v>
      </c>
      <c r="G903" s="246" t="s">
        <v>2007</v>
      </c>
      <c r="H903" s="115" t="s">
        <v>16</v>
      </c>
      <c r="I903" t="s">
        <v>199</v>
      </c>
      <c r="J903" s="245" t="s">
        <v>15</v>
      </c>
      <c r="L903" s="115" t="s">
        <v>40</v>
      </c>
      <c r="S903" s="115"/>
      <c r="V903">
        <v>0</v>
      </c>
      <c r="W903" s="245"/>
      <c r="AI903" s="115">
        <v>338791</v>
      </c>
    </row>
    <row r="904" spans="1:35" x14ac:dyDescent="0.25">
      <c r="A904" s="244">
        <v>338808</v>
      </c>
      <c r="B904" s="245" t="s">
        <v>1421</v>
      </c>
      <c r="C904" s="245" t="s">
        <v>632</v>
      </c>
      <c r="D904" s="246" t="s">
        <v>632</v>
      </c>
      <c r="E904" s="115" t="s">
        <v>77</v>
      </c>
      <c r="F904" s="238">
        <v>29518</v>
      </c>
      <c r="G904" s="246" t="s">
        <v>391</v>
      </c>
      <c r="H904" s="115" t="s">
        <v>16</v>
      </c>
      <c r="I904" t="s">
        <v>199</v>
      </c>
      <c r="J904" s="245" t="s">
        <v>908</v>
      </c>
      <c r="L904" s="115" t="s">
        <v>30</v>
      </c>
      <c r="S904" s="115"/>
      <c r="V904">
        <v>0</v>
      </c>
      <c r="W904" s="245"/>
      <c r="AI904" s="115">
        <v>338808</v>
      </c>
    </row>
    <row r="905" spans="1:35" x14ac:dyDescent="0.25">
      <c r="A905" s="244">
        <v>338817</v>
      </c>
      <c r="B905" s="245" t="s">
        <v>1511</v>
      </c>
      <c r="C905" s="245" t="s">
        <v>451</v>
      </c>
      <c r="D905" s="246" t="s">
        <v>309</v>
      </c>
      <c r="E905" s="115" t="s">
        <v>76</v>
      </c>
      <c r="F905" s="238">
        <v>31428</v>
      </c>
      <c r="G905" s="246" t="s">
        <v>1512</v>
      </c>
      <c r="H905" s="115" t="s">
        <v>16</v>
      </c>
      <c r="I905" t="s">
        <v>199</v>
      </c>
      <c r="J905" s="245" t="s">
        <v>908</v>
      </c>
      <c r="L905" s="115" t="s">
        <v>73</v>
      </c>
      <c r="S905" s="115"/>
      <c r="V905">
        <v>0</v>
      </c>
      <c r="W905" s="245"/>
      <c r="AI905" s="115">
        <v>338817</v>
      </c>
    </row>
    <row r="906" spans="1:35" x14ac:dyDescent="0.25">
      <c r="A906" s="244">
        <v>338818</v>
      </c>
      <c r="B906" s="245" t="s">
        <v>1839</v>
      </c>
      <c r="C906" s="245" t="s">
        <v>479</v>
      </c>
      <c r="D906" s="246" t="s">
        <v>700</v>
      </c>
      <c r="E906" s="115" t="s">
        <v>77</v>
      </c>
      <c r="F906" s="238">
        <v>34712</v>
      </c>
      <c r="G906" s="246" t="s">
        <v>18</v>
      </c>
      <c r="H906" s="115" t="s">
        <v>16</v>
      </c>
      <c r="I906" t="s">
        <v>199</v>
      </c>
      <c r="J906" s="245" t="s">
        <v>908</v>
      </c>
      <c r="L906" s="115" t="s">
        <v>18</v>
      </c>
      <c r="S906" s="115"/>
      <c r="V906">
        <v>0</v>
      </c>
      <c r="W906" s="245"/>
      <c r="AI906" s="115">
        <v>338818</v>
      </c>
    </row>
    <row r="907" spans="1:35" x14ac:dyDescent="0.25">
      <c r="A907" s="244">
        <v>338819</v>
      </c>
      <c r="B907" s="245" t="s">
        <v>2008</v>
      </c>
      <c r="C907" s="245" t="s">
        <v>733</v>
      </c>
      <c r="D907" s="246" t="s">
        <v>1037</v>
      </c>
      <c r="E907" s="115" t="s">
        <v>77</v>
      </c>
      <c r="F907" s="238">
        <v>35498</v>
      </c>
      <c r="G907" s="246" t="s">
        <v>1483</v>
      </c>
      <c r="H907" s="115" t="s">
        <v>16</v>
      </c>
      <c r="I907" t="s">
        <v>199</v>
      </c>
      <c r="J907" s="245" t="s">
        <v>908</v>
      </c>
      <c r="L907" s="115" t="s">
        <v>18</v>
      </c>
      <c r="S907" s="115"/>
      <c r="V907">
        <v>0</v>
      </c>
      <c r="W907" s="245"/>
      <c r="AI907" s="115">
        <v>338819</v>
      </c>
    </row>
    <row r="908" spans="1:35" x14ac:dyDescent="0.25">
      <c r="A908" s="244">
        <v>338825</v>
      </c>
      <c r="B908" s="245" t="s">
        <v>2009</v>
      </c>
      <c r="C908" s="245" t="s">
        <v>311</v>
      </c>
      <c r="D908" s="246" t="s">
        <v>288</v>
      </c>
      <c r="E908" s="115" t="s">
        <v>77</v>
      </c>
      <c r="F908" s="238">
        <v>36293</v>
      </c>
      <c r="G908" s="246" t="s">
        <v>512</v>
      </c>
      <c r="H908" s="115" t="s">
        <v>16</v>
      </c>
      <c r="I908" t="s">
        <v>199</v>
      </c>
      <c r="J908" s="245" t="s">
        <v>15</v>
      </c>
      <c r="L908" s="115" t="s">
        <v>18</v>
      </c>
      <c r="P908" s="115" t="s">
        <v>2448</v>
      </c>
      <c r="S908" s="115"/>
      <c r="V908">
        <v>0</v>
      </c>
      <c r="W908" s="245"/>
      <c r="AI908" s="115">
        <v>338825</v>
      </c>
    </row>
    <row r="909" spans="1:35" x14ac:dyDescent="0.25">
      <c r="A909" s="244">
        <v>338857</v>
      </c>
      <c r="B909" s="245" t="s">
        <v>2010</v>
      </c>
      <c r="C909" s="245" t="s">
        <v>245</v>
      </c>
      <c r="D909" s="246" t="s">
        <v>746</v>
      </c>
      <c r="E909" s="115" t="s">
        <v>76</v>
      </c>
      <c r="F909" s="238">
        <v>34344</v>
      </c>
      <c r="G909" s="246" t="s">
        <v>18</v>
      </c>
      <c r="H909" s="115" t="s">
        <v>16</v>
      </c>
      <c r="I909" t="s">
        <v>199</v>
      </c>
      <c r="J909" s="245" t="s">
        <v>908</v>
      </c>
      <c r="L909" s="115" t="s">
        <v>30</v>
      </c>
      <c r="S909" s="115"/>
      <c r="V909">
        <v>0</v>
      </c>
      <c r="W909" s="245"/>
      <c r="AI909" s="115">
        <v>338857</v>
      </c>
    </row>
    <row r="910" spans="1:35" x14ac:dyDescent="0.25">
      <c r="A910" s="244">
        <v>338865</v>
      </c>
      <c r="B910" s="245" t="s">
        <v>1864</v>
      </c>
      <c r="C910" s="245" t="s">
        <v>788</v>
      </c>
      <c r="D910" s="246" t="s">
        <v>1199</v>
      </c>
      <c r="E910" s="115" t="s">
        <v>76</v>
      </c>
      <c r="F910" s="238">
        <v>28947</v>
      </c>
      <c r="G910" s="246" t="s">
        <v>18</v>
      </c>
      <c r="H910" s="115" t="s">
        <v>16</v>
      </c>
      <c r="I910" t="s">
        <v>199</v>
      </c>
      <c r="J910" s="245" t="s">
        <v>2438</v>
      </c>
      <c r="L910" s="115" t="s">
        <v>18</v>
      </c>
      <c r="S910" s="115"/>
      <c r="V910">
        <v>0</v>
      </c>
      <c r="W910" s="245"/>
      <c r="AI910" s="115">
        <v>338865</v>
      </c>
    </row>
    <row r="911" spans="1:35" x14ac:dyDescent="0.25">
      <c r="A911" s="244">
        <v>338872</v>
      </c>
      <c r="B911" s="245" t="s">
        <v>2011</v>
      </c>
      <c r="C911" s="245" t="s">
        <v>311</v>
      </c>
      <c r="D911" s="246" t="s">
        <v>380</v>
      </c>
      <c r="E911" s="115" t="s">
        <v>77</v>
      </c>
      <c r="F911" s="238">
        <v>28535</v>
      </c>
      <c r="G911" s="246" t="s">
        <v>1044</v>
      </c>
      <c r="H911" s="115" t="s">
        <v>16</v>
      </c>
      <c r="I911" t="s">
        <v>199</v>
      </c>
      <c r="J911" s="245" t="s">
        <v>924</v>
      </c>
      <c r="L911" s="115" t="s">
        <v>30</v>
      </c>
      <c r="S911" s="115"/>
      <c r="V911">
        <v>0</v>
      </c>
      <c r="W911" s="245"/>
      <c r="AI911" s="115">
        <v>338872</v>
      </c>
    </row>
    <row r="912" spans="1:35" x14ac:dyDescent="0.25">
      <c r="A912" s="244">
        <v>338875</v>
      </c>
      <c r="B912" s="245" t="s">
        <v>2012</v>
      </c>
      <c r="C912" s="245" t="s">
        <v>503</v>
      </c>
      <c r="D912" s="246" t="s">
        <v>229</v>
      </c>
      <c r="E912" s="115" t="s">
        <v>77</v>
      </c>
      <c r="F912" s="238">
        <v>33420</v>
      </c>
      <c r="G912" s="246" t="s">
        <v>939</v>
      </c>
      <c r="H912" s="115" t="s">
        <v>16</v>
      </c>
      <c r="I912" t="s">
        <v>199</v>
      </c>
      <c r="J912" s="245" t="s">
        <v>924</v>
      </c>
      <c r="L912" s="115" t="s">
        <v>18</v>
      </c>
      <c r="S912" s="115"/>
      <c r="V912">
        <v>0</v>
      </c>
      <c r="W912" s="245"/>
      <c r="AI912" s="115">
        <v>338875</v>
      </c>
    </row>
    <row r="913" spans="1:35" x14ac:dyDescent="0.25">
      <c r="A913" s="244">
        <v>338876</v>
      </c>
      <c r="B913" s="245" t="s">
        <v>1865</v>
      </c>
      <c r="C913" s="245" t="s">
        <v>218</v>
      </c>
      <c r="D913" s="246" t="s">
        <v>1140</v>
      </c>
      <c r="E913" s="115" t="s">
        <v>77</v>
      </c>
      <c r="F913" s="238">
        <v>35476</v>
      </c>
      <c r="G913" s="246" t="s">
        <v>1866</v>
      </c>
      <c r="H913" s="115" t="s">
        <v>16</v>
      </c>
      <c r="I913" t="s">
        <v>199</v>
      </c>
      <c r="J913" s="245" t="s">
        <v>15</v>
      </c>
      <c r="L913" s="115" t="s">
        <v>50</v>
      </c>
      <c r="S913" s="115"/>
      <c r="V913">
        <v>0</v>
      </c>
      <c r="W913" s="245"/>
      <c r="AI913" s="115">
        <v>338876</v>
      </c>
    </row>
    <row r="914" spans="1:35" x14ac:dyDescent="0.25">
      <c r="A914" s="244">
        <v>338891</v>
      </c>
      <c r="B914" s="245" t="s">
        <v>1685</v>
      </c>
      <c r="C914" s="245" t="s">
        <v>1686</v>
      </c>
      <c r="D914" s="246" t="s">
        <v>219</v>
      </c>
      <c r="E914" s="115" t="s">
        <v>76</v>
      </c>
      <c r="F914" s="238">
        <v>35938</v>
      </c>
      <c r="G914" s="246" t="s">
        <v>755</v>
      </c>
      <c r="H914" s="115" t="s">
        <v>16</v>
      </c>
      <c r="I914" t="s">
        <v>199</v>
      </c>
      <c r="J914" s="245" t="s">
        <v>908</v>
      </c>
      <c r="L914" s="115" t="s">
        <v>18</v>
      </c>
      <c r="S914" s="115"/>
      <c r="V914">
        <v>0</v>
      </c>
      <c r="W914" s="245"/>
      <c r="AI914" s="115">
        <v>338891</v>
      </c>
    </row>
    <row r="915" spans="1:35" x14ac:dyDescent="0.25">
      <c r="A915" s="244">
        <v>338907</v>
      </c>
      <c r="B915" s="245" t="s">
        <v>1659</v>
      </c>
      <c r="C915" s="245" t="s">
        <v>1660</v>
      </c>
      <c r="D915" s="246" t="s">
        <v>1217</v>
      </c>
      <c r="E915" s="115" t="s">
        <v>77</v>
      </c>
      <c r="F915" s="238">
        <v>28928</v>
      </c>
      <c r="G915" s="246" t="s">
        <v>1259</v>
      </c>
      <c r="H915" s="115" t="s">
        <v>16</v>
      </c>
      <c r="I915" t="s">
        <v>199</v>
      </c>
      <c r="J915" s="245" t="s">
        <v>908</v>
      </c>
      <c r="L915" s="115" t="s">
        <v>18</v>
      </c>
      <c r="S915" s="115"/>
      <c r="V915">
        <v>0</v>
      </c>
      <c r="W915" s="245"/>
      <c r="AI915" s="115">
        <v>338907</v>
      </c>
    </row>
    <row r="916" spans="1:35" x14ac:dyDescent="0.25">
      <c r="A916" s="244">
        <v>338912</v>
      </c>
      <c r="B916" s="245" t="s">
        <v>1988</v>
      </c>
      <c r="C916" s="245" t="s">
        <v>513</v>
      </c>
      <c r="D916" s="246" t="s">
        <v>367</v>
      </c>
      <c r="E916" s="115" t="s">
        <v>77</v>
      </c>
      <c r="F916" s="238">
        <v>36892</v>
      </c>
      <c r="G916" s="246" t="s">
        <v>18</v>
      </c>
      <c r="H916" s="115" t="s">
        <v>16</v>
      </c>
      <c r="I916" t="s">
        <v>199</v>
      </c>
      <c r="J916" s="245" t="s">
        <v>908</v>
      </c>
      <c r="L916" s="115" t="s">
        <v>18</v>
      </c>
      <c r="S916" s="115"/>
      <c r="V916">
        <v>0</v>
      </c>
      <c r="W916" s="245"/>
      <c r="AI916" s="115">
        <v>338912</v>
      </c>
    </row>
    <row r="917" spans="1:35" x14ac:dyDescent="0.25">
      <c r="A917" s="244">
        <v>338924</v>
      </c>
      <c r="B917" s="245" t="s">
        <v>1867</v>
      </c>
      <c r="C917" s="245" t="s">
        <v>921</v>
      </c>
      <c r="D917" s="246" t="s">
        <v>1868</v>
      </c>
      <c r="E917" s="115" t="s">
        <v>77</v>
      </c>
      <c r="F917" s="238">
        <v>34851</v>
      </c>
      <c r="G917" s="246" t="s">
        <v>1869</v>
      </c>
      <c r="H917" s="115" t="s">
        <v>16</v>
      </c>
      <c r="I917" t="s">
        <v>199</v>
      </c>
      <c r="J917" s="245" t="s">
        <v>908</v>
      </c>
      <c r="L917" s="115" t="s">
        <v>40</v>
      </c>
      <c r="S917" s="115"/>
      <c r="V917">
        <v>0</v>
      </c>
      <c r="W917" s="245"/>
      <c r="AI917" s="115">
        <v>338924</v>
      </c>
    </row>
    <row r="918" spans="1:35" x14ac:dyDescent="0.25">
      <c r="A918" s="244">
        <v>338931</v>
      </c>
      <c r="B918" s="245" t="s">
        <v>2433</v>
      </c>
      <c r="C918" s="245" t="s">
        <v>331</v>
      </c>
      <c r="D918" s="246" t="s">
        <v>403</v>
      </c>
      <c r="E918" s="115" t="s">
        <v>77</v>
      </c>
      <c r="F918" s="238">
        <v>34335</v>
      </c>
      <c r="G918" s="246" t="s">
        <v>18</v>
      </c>
      <c r="H918" s="115" t="s">
        <v>16</v>
      </c>
      <c r="I918" t="s">
        <v>199</v>
      </c>
      <c r="J918" s="245" t="s">
        <v>908</v>
      </c>
      <c r="L918" s="115" t="s">
        <v>18</v>
      </c>
      <c r="S918" s="115"/>
      <c r="V918">
        <v>0</v>
      </c>
      <c r="W918" s="245"/>
      <c r="AI918" s="115">
        <v>338931</v>
      </c>
    </row>
    <row r="919" spans="1:35" x14ac:dyDescent="0.25">
      <c r="A919" s="244">
        <v>338944</v>
      </c>
      <c r="B919" s="245" t="s">
        <v>1552</v>
      </c>
      <c r="C919" s="245" t="s">
        <v>1010</v>
      </c>
      <c r="D919" s="246" t="s">
        <v>475</v>
      </c>
      <c r="E919" s="115" t="s">
        <v>76</v>
      </c>
      <c r="F919" s="238">
        <v>35328</v>
      </c>
      <c r="G919" s="246" t="s">
        <v>1553</v>
      </c>
      <c r="H919" s="115" t="s">
        <v>16</v>
      </c>
      <c r="I919" t="s">
        <v>199</v>
      </c>
      <c r="J919" s="245" t="s">
        <v>908</v>
      </c>
      <c r="L919" s="115" t="s">
        <v>67</v>
      </c>
      <c r="S919" s="115"/>
      <c r="V919">
        <v>0</v>
      </c>
      <c r="W919" s="245"/>
      <c r="AI919" s="115">
        <v>338944</v>
      </c>
    </row>
    <row r="920" spans="1:35" x14ac:dyDescent="0.25">
      <c r="A920" s="244">
        <v>338955</v>
      </c>
      <c r="B920" s="245" t="s">
        <v>1731</v>
      </c>
      <c r="C920" s="245" t="s">
        <v>240</v>
      </c>
      <c r="D920" s="246" t="s">
        <v>241</v>
      </c>
      <c r="E920" s="115" t="s">
        <v>77</v>
      </c>
      <c r="F920" s="238">
        <v>28893</v>
      </c>
      <c r="G920" s="246" t="s">
        <v>18</v>
      </c>
      <c r="H920" s="115" t="s">
        <v>16</v>
      </c>
      <c r="I920" t="s">
        <v>199</v>
      </c>
      <c r="J920" s="245" t="s">
        <v>908</v>
      </c>
      <c r="L920" s="115" t="s">
        <v>30</v>
      </c>
      <c r="S920" s="115"/>
      <c r="V920">
        <v>0</v>
      </c>
      <c r="W920" s="245"/>
      <c r="AI920" s="115">
        <v>338955</v>
      </c>
    </row>
    <row r="921" spans="1:35" x14ac:dyDescent="0.25">
      <c r="A921" s="244">
        <v>338960</v>
      </c>
      <c r="B921" s="245" t="s">
        <v>2277</v>
      </c>
      <c r="C921" s="245" t="s">
        <v>281</v>
      </c>
      <c r="D921" s="246" t="s">
        <v>527</v>
      </c>
      <c r="E921" s="115" t="s">
        <v>76</v>
      </c>
      <c r="F921" s="238">
        <v>32555</v>
      </c>
      <c r="G921" s="246" t="s">
        <v>1975</v>
      </c>
      <c r="H921" s="115" t="s">
        <v>19</v>
      </c>
      <c r="I921" t="s">
        <v>199</v>
      </c>
      <c r="J921" s="245" t="s">
        <v>908</v>
      </c>
      <c r="L921" s="115" t="s">
        <v>18</v>
      </c>
      <c r="S921" s="115"/>
      <c r="V921">
        <v>0</v>
      </c>
      <c r="W921" s="245"/>
      <c r="AI921" s="115">
        <v>338960</v>
      </c>
    </row>
    <row r="922" spans="1:35" x14ac:dyDescent="0.25">
      <c r="A922" s="244">
        <v>338966</v>
      </c>
      <c r="B922" s="245" t="s">
        <v>1688</v>
      </c>
      <c r="C922" s="245" t="s">
        <v>1053</v>
      </c>
      <c r="D922" s="246" t="s">
        <v>1180</v>
      </c>
      <c r="E922" s="115" t="s">
        <v>77</v>
      </c>
      <c r="F922" s="238">
        <v>35886</v>
      </c>
      <c r="G922" s="246" t="s">
        <v>1689</v>
      </c>
      <c r="H922" s="115" t="s">
        <v>16</v>
      </c>
      <c r="I922" t="s">
        <v>199</v>
      </c>
      <c r="J922" s="245" t="s">
        <v>908</v>
      </c>
      <c r="L922" s="115" t="s">
        <v>30</v>
      </c>
      <c r="S922" s="115"/>
      <c r="V922">
        <v>0</v>
      </c>
      <c r="W922" s="245"/>
      <c r="AI922" s="115">
        <v>338966</v>
      </c>
    </row>
    <row r="923" spans="1:35" x14ac:dyDescent="0.25">
      <c r="A923" s="244">
        <v>338971</v>
      </c>
      <c r="B923" s="245" t="s">
        <v>2013</v>
      </c>
      <c r="C923" s="245" t="s">
        <v>316</v>
      </c>
      <c r="D923" s="246" t="s">
        <v>403</v>
      </c>
      <c r="E923" s="115" t="s">
        <v>77</v>
      </c>
      <c r="F923" s="238">
        <v>36437</v>
      </c>
      <c r="G923" s="246" t="s">
        <v>18</v>
      </c>
      <c r="H923" s="115" t="s">
        <v>16</v>
      </c>
      <c r="I923" t="s">
        <v>199</v>
      </c>
      <c r="J923" s="245" t="s">
        <v>908</v>
      </c>
      <c r="L923" s="115" t="s">
        <v>18</v>
      </c>
      <c r="S923" s="115"/>
      <c r="V923">
        <v>0</v>
      </c>
      <c r="W923" s="245"/>
      <c r="AI923" s="115">
        <v>338971</v>
      </c>
    </row>
    <row r="924" spans="1:35" x14ac:dyDescent="0.25">
      <c r="A924" s="244">
        <v>338972</v>
      </c>
      <c r="B924" s="245" t="s">
        <v>1514</v>
      </c>
      <c r="C924" s="245" t="s">
        <v>398</v>
      </c>
      <c r="D924" s="246" t="s">
        <v>256</v>
      </c>
      <c r="E924" s="115" t="s">
        <v>76</v>
      </c>
      <c r="F924" s="238">
        <v>34335</v>
      </c>
      <c r="G924" s="246" t="s">
        <v>30</v>
      </c>
      <c r="H924" s="115" t="s">
        <v>16</v>
      </c>
      <c r="I924" t="s">
        <v>199</v>
      </c>
      <c r="J924" s="245" t="s">
        <v>15</v>
      </c>
      <c r="L924" s="115" t="s">
        <v>30</v>
      </c>
      <c r="S924" s="115"/>
      <c r="V924">
        <v>0</v>
      </c>
      <c r="W924" s="245"/>
      <c r="AI924" s="115">
        <v>338972</v>
      </c>
    </row>
    <row r="925" spans="1:35" x14ac:dyDescent="0.25">
      <c r="A925" s="244">
        <v>338984</v>
      </c>
      <c r="B925" s="245" t="s">
        <v>1541</v>
      </c>
      <c r="C925" s="245" t="s">
        <v>1055</v>
      </c>
      <c r="D925" s="246" t="s">
        <v>1480</v>
      </c>
      <c r="E925" s="115" t="s">
        <v>76</v>
      </c>
      <c r="F925" s="238">
        <v>34340</v>
      </c>
      <c r="G925" s="246" t="s">
        <v>58</v>
      </c>
      <c r="H925" s="115" t="s">
        <v>16</v>
      </c>
      <c r="I925" t="s">
        <v>199</v>
      </c>
      <c r="J925" s="245" t="s">
        <v>908</v>
      </c>
      <c r="L925" s="115" t="s">
        <v>58</v>
      </c>
      <c r="S925" s="115"/>
      <c r="V925">
        <v>0</v>
      </c>
      <c r="W925" s="245"/>
      <c r="AI925" s="115">
        <v>338984</v>
      </c>
    </row>
    <row r="926" spans="1:35" x14ac:dyDescent="0.25">
      <c r="A926" s="244">
        <v>338990</v>
      </c>
      <c r="B926" s="245" t="s">
        <v>2278</v>
      </c>
      <c r="C926" s="245" t="s">
        <v>250</v>
      </c>
      <c r="D926" s="246" t="s">
        <v>436</v>
      </c>
      <c r="E926" s="115" t="s">
        <v>76</v>
      </c>
      <c r="F926" s="238">
        <v>32090</v>
      </c>
      <c r="G926" s="246" t="s">
        <v>47</v>
      </c>
      <c r="H926" s="115" t="s">
        <v>16</v>
      </c>
      <c r="I926" t="s">
        <v>199</v>
      </c>
      <c r="J926" s="245" t="s">
        <v>908</v>
      </c>
      <c r="L926" s="115" t="s">
        <v>47</v>
      </c>
      <c r="S926" s="115"/>
      <c r="V926">
        <v>0</v>
      </c>
      <c r="W926" s="245"/>
      <c r="AI926" s="115">
        <v>338990</v>
      </c>
    </row>
    <row r="927" spans="1:35" x14ac:dyDescent="0.25">
      <c r="A927" s="244">
        <v>338994</v>
      </c>
      <c r="B927" s="245" t="s">
        <v>2434</v>
      </c>
      <c r="C927" s="245" t="s">
        <v>674</v>
      </c>
      <c r="D927" s="246" t="s">
        <v>531</v>
      </c>
      <c r="E927" s="115" t="s">
        <v>77</v>
      </c>
      <c r="F927" s="238">
        <v>33002</v>
      </c>
      <c r="G927" s="246" t="s">
        <v>18</v>
      </c>
      <c r="H927" s="115" t="s">
        <v>16</v>
      </c>
      <c r="I927" t="s">
        <v>199</v>
      </c>
      <c r="J927" s="245" t="s">
        <v>908</v>
      </c>
      <c r="L927" s="115" t="s">
        <v>18</v>
      </c>
      <c r="S927" s="115"/>
      <c r="V927">
        <v>0</v>
      </c>
      <c r="W927" s="245"/>
      <c r="AI927" s="115">
        <v>338994</v>
      </c>
    </row>
    <row r="928" spans="1:35" x14ac:dyDescent="0.25">
      <c r="A928" s="244">
        <v>339013</v>
      </c>
      <c r="B928" s="245" t="s">
        <v>623</v>
      </c>
      <c r="C928" s="245" t="s">
        <v>648</v>
      </c>
      <c r="D928" s="246" t="s">
        <v>1096</v>
      </c>
      <c r="E928" s="115" t="s">
        <v>76</v>
      </c>
      <c r="F928" s="238">
        <v>32782</v>
      </c>
      <c r="G928" s="246" t="s">
        <v>58</v>
      </c>
      <c r="H928" s="115" t="s">
        <v>16</v>
      </c>
      <c r="I928" t="s">
        <v>199</v>
      </c>
      <c r="J928" s="245" t="s">
        <v>908</v>
      </c>
      <c r="L928" s="115" t="s">
        <v>58</v>
      </c>
      <c r="S928" s="115"/>
      <c r="V928">
        <v>0</v>
      </c>
      <c r="W928" s="245"/>
      <c r="AI928" s="115">
        <v>339013</v>
      </c>
    </row>
    <row r="929" spans="1:35" x14ac:dyDescent="0.25">
      <c r="A929" s="244">
        <v>339093</v>
      </c>
      <c r="B929" s="245" t="s">
        <v>1555</v>
      </c>
      <c r="C929" s="245" t="s">
        <v>338</v>
      </c>
      <c r="D929" s="246" t="s">
        <v>229</v>
      </c>
      <c r="E929" s="115" t="s">
        <v>77</v>
      </c>
      <c r="F929" s="238">
        <v>35930</v>
      </c>
      <c r="G929" s="246" t="s">
        <v>621</v>
      </c>
      <c r="H929" s="115" t="s">
        <v>16</v>
      </c>
      <c r="I929" t="s">
        <v>199</v>
      </c>
      <c r="J929" s="245" t="s">
        <v>908</v>
      </c>
      <c r="L929" s="115" t="s">
        <v>30</v>
      </c>
      <c r="S929" s="115"/>
      <c r="V929">
        <v>0</v>
      </c>
      <c r="W929" s="245"/>
      <c r="AI929" s="115">
        <v>339093</v>
      </c>
    </row>
    <row r="930" spans="1:35" x14ac:dyDescent="0.25">
      <c r="A930" s="244">
        <v>339126</v>
      </c>
      <c r="B930" s="245" t="s">
        <v>1169</v>
      </c>
      <c r="C930" s="245" t="s">
        <v>208</v>
      </c>
      <c r="D930" s="246" t="s">
        <v>978</v>
      </c>
      <c r="E930" s="115" t="s">
        <v>76</v>
      </c>
      <c r="F930" s="238">
        <v>29562</v>
      </c>
      <c r="G930" s="246" t="s">
        <v>37</v>
      </c>
      <c r="H930" s="115" t="s">
        <v>16</v>
      </c>
      <c r="I930" t="s">
        <v>199</v>
      </c>
      <c r="J930" s="245" t="s">
        <v>15</v>
      </c>
      <c r="L930" s="115" t="s">
        <v>37</v>
      </c>
      <c r="S930" s="115"/>
      <c r="V930">
        <v>0</v>
      </c>
      <c r="W930" s="245"/>
      <c r="AI930" s="115">
        <v>339126</v>
      </c>
    </row>
    <row r="931" spans="1:35" x14ac:dyDescent="0.25">
      <c r="A931" s="244">
        <v>339169</v>
      </c>
      <c r="B931" s="245" t="s">
        <v>1733</v>
      </c>
      <c r="C931" s="245" t="s">
        <v>226</v>
      </c>
      <c r="D931" s="246" t="s">
        <v>285</v>
      </c>
      <c r="E931" s="115" t="s">
        <v>76</v>
      </c>
      <c r="F931" s="238">
        <v>36043</v>
      </c>
      <c r="G931" s="246" t="s">
        <v>18</v>
      </c>
      <c r="H931" s="115" t="s">
        <v>16</v>
      </c>
      <c r="I931" t="s">
        <v>199</v>
      </c>
      <c r="J931" s="245" t="s">
        <v>15</v>
      </c>
      <c r="L931" s="115" t="s">
        <v>18</v>
      </c>
      <c r="S931" s="115"/>
      <c r="V931">
        <v>0</v>
      </c>
      <c r="W931" s="245"/>
      <c r="AI931" s="115">
        <v>339169</v>
      </c>
    </row>
    <row r="932" spans="1:35" x14ac:dyDescent="0.25">
      <c r="A932" s="244">
        <v>339181</v>
      </c>
      <c r="B932" s="245" t="s">
        <v>1831</v>
      </c>
      <c r="C932" s="245" t="s">
        <v>260</v>
      </c>
      <c r="D932" s="246" t="s">
        <v>1222</v>
      </c>
      <c r="E932" s="115" t="s">
        <v>77</v>
      </c>
      <c r="F932" s="238">
        <v>35442</v>
      </c>
      <c r="G932" s="246" t="s">
        <v>424</v>
      </c>
      <c r="H932" s="115" t="s">
        <v>16</v>
      </c>
      <c r="I932" t="s">
        <v>199</v>
      </c>
      <c r="J932" s="245" t="s">
        <v>908</v>
      </c>
      <c r="L932" s="115" t="s">
        <v>67</v>
      </c>
      <c r="S932" s="115"/>
      <c r="V932">
        <v>0</v>
      </c>
      <c r="W932" s="245"/>
      <c r="AI932" s="115">
        <v>339181</v>
      </c>
    </row>
    <row r="933" spans="1:35" x14ac:dyDescent="0.25">
      <c r="A933" s="244">
        <v>339255</v>
      </c>
      <c r="B933" s="245" t="s">
        <v>1832</v>
      </c>
      <c r="C933" s="245" t="s">
        <v>733</v>
      </c>
      <c r="D933" s="246" t="s">
        <v>681</v>
      </c>
      <c r="E933" s="115" t="s">
        <v>77</v>
      </c>
      <c r="F933" s="238">
        <v>29568</v>
      </c>
      <c r="G933" s="246" t="s">
        <v>1301</v>
      </c>
      <c r="H933" s="115" t="s">
        <v>16</v>
      </c>
      <c r="I933" t="s">
        <v>199</v>
      </c>
      <c r="J933" s="245" t="s">
        <v>908</v>
      </c>
      <c r="L933" s="115" t="s">
        <v>55</v>
      </c>
      <c r="S933" s="115"/>
      <c r="V933">
        <v>0</v>
      </c>
      <c r="W933" s="245"/>
      <c r="AI933" s="115">
        <v>339255</v>
      </c>
    </row>
    <row r="934" spans="1:35" x14ac:dyDescent="0.25">
      <c r="A934" s="244">
        <v>339269</v>
      </c>
      <c r="B934" s="245" t="s">
        <v>1840</v>
      </c>
      <c r="C934" s="245" t="s">
        <v>747</v>
      </c>
      <c r="D934" s="246" t="s">
        <v>926</v>
      </c>
      <c r="E934" s="115" t="s">
        <v>77</v>
      </c>
      <c r="F934" s="238">
        <v>33719</v>
      </c>
      <c r="G934" s="246" t="s">
        <v>58</v>
      </c>
      <c r="H934" s="115" t="s">
        <v>16</v>
      </c>
      <c r="I934" t="s">
        <v>199</v>
      </c>
      <c r="J934" s="245" t="s">
        <v>908</v>
      </c>
      <c r="L934" s="115" t="s">
        <v>18</v>
      </c>
      <c r="R934" s="115">
        <v>9215</v>
      </c>
      <c r="S934" s="115">
        <v>45719</v>
      </c>
      <c r="T934" s="115">
        <v>80000</v>
      </c>
      <c r="V934">
        <v>0</v>
      </c>
      <c r="W934" s="245"/>
      <c r="AI934" s="115">
        <v>339269</v>
      </c>
    </row>
    <row r="935" spans="1:35" x14ac:dyDescent="0.25">
      <c r="A935" s="244">
        <v>339277</v>
      </c>
      <c r="B935" s="245" t="s">
        <v>1540</v>
      </c>
      <c r="C935" s="245" t="s">
        <v>211</v>
      </c>
      <c r="D935" s="246" t="s">
        <v>558</v>
      </c>
      <c r="E935" s="115" t="s">
        <v>77</v>
      </c>
      <c r="F935" s="238">
        <v>33447</v>
      </c>
      <c r="G935" s="246" t="s">
        <v>18</v>
      </c>
      <c r="H935" s="115" t="s">
        <v>16</v>
      </c>
      <c r="I935" t="s">
        <v>199</v>
      </c>
      <c r="J935" s="245" t="s">
        <v>908</v>
      </c>
      <c r="L935" s="115" t="s">
        <v>18</v>
      </c>
      <c r="S935" s="115"/>
      <c r="V935">
        <v>0</v>
      </c>
      <c r="W935" s="245"/>
      <c r="AI935" s="115">
        <v>339277</v>
      </c>
    </row>
    <row r="936" spans="1:35" x14ac:dyDescent="0.25">
      <c r="A936" s="244">
        <v>339388</v>
      </c>
      <c r="B936" s="245" t="s">
        <v>1243</v>
      </c>
      <c r="C936" s="245" t="s">
        <v>554</v>
      </c>
      <c r="D936" s="246" t="s">
        <v>1002</v>
      </c>
      <c r="E936" s="115" t="s">
        <v>76</v>
      </c>
      <c r="F936" s="238">
        <v>35796</v>
      </c>
      <c r="G936" s="246" t="s">
        <v>18</v>
      </c>
      <c r="H936" s="115" t="s">
        <v>16</v>
      </c>
      <c r="I936" t="s">
        <v>199</v>
      </c>
      <c r="J936" s="245" t="s">
        <v>15</v>
      </c>
      <c r="L936" s="115" t="s">
        <v>73</v>
      </c>
      <c r="S936" s="115"/>
      <c r="V936">
        <v>0</v>
      </c>
      <c r="W936" s="245"/>
      <c r="AI936" s="115">
        <v>339388</v>
      </c>
    </row>
    <row r="937" spans="1:35" x14ac:dyDescent="0.25">
      <c r="A937" s="244">
        <v>339467</v>
      </c>
      <c r="B937" s="245" t="s">
        <v>1870</v>
      </c>
      <c r="C937" s="245" t="s">
        <v>245</v>
      </c>
      <c r="D937" s="246" t="s">
        <v>1871</v>
      </c>
      <c r="E937" s="115" t="s">
        <v>76</v>
      </c>
      <c r="F937" s="238">
        <v>28893</v>
      </c>
      <c r="G937" s="246" t="s">
        <v>1872</v>
      </c>
      <c r="H937" s="115" t="s">
        <v>16</v>
      </c>
      <c r="I937" t="s">
        <v>199</v>
      </c>
      <c r="J937" s="245" t="s">
        <v>908</v>
      </c>
      <c r="L937" s="115" t="s">
        <v>18</v>
      </c>
      <c r="S937" s="115"/>
      <c r="V937">
        <v>0</v>
      </c>
      <c r="W937" s="245"/>
      <c r="AI937" s="115">
        <v>339467</v>
      </c>
    </row>
    <row r="938" spans="1:35" x14ac:dyDescent="0.25">
      <c r="A938" s="244">
        <v>339470</v>
      </c>
      <c r="B938" s="245" t="s">
        <v>2014</v>
      </c>
      <c r="C938" s="245" t="s">
        <v>2015</v>
      </c>
      <c r="D938" s="246" t="s">
        <v>406</v>
      </c>
      <c r="E938" s="115" t="s">
        <v>77</v>
      </c>
      <c r="F938" s="238">
        <v>32060</v>
      </c>
      <c r="G938" s="246" t="s">
        <v>18</v>
      </c>
      <c r="H938" s="115" t="s">
        <v>16</v>
      </c>
      <c r="I938" t="s">
        <v>199</v>
      </c>
      <c r="J938" s="245" t="s">
        <v>908</v>
      </c>
      <c r="L938" s="115" t="s">
        <v>18</v>
      </c>
      <c r="S938" s="115"/>
      <c r="V938">
        <v>0</v>
      </c>
      <c r="W938" s="245"/>
      <c r="AI938" s="115">
        <v>339470</v>
      </c>
    </row>
    <row r="939" spans="1:35" x14ac:dyDescent="0.25">
      <c r="A939" s="244">
        <v>339482</v>
      </c>
      <c r="B939" s="245" t="s">
        <v>1330</v>
      </c>
      <c r="C939" s="245" t="s">
        <v>311</v>
      </c>
      <c r="D939" s="246" t="s">
        <v>268</v>
      </c>
      <c r="E939" s="115" t="s">
        <v>77</v>
      </c>
      <c r="F939" s="238">
        <v>31855</v>
      </c>
      <c r="G939" s="246" t="s">
        <v>571</v>
      </c>
      <c r="H939" s="115" t="s">
        <v>16</v>
      </c>
      <c r="I939" t="s">
        <v>199</v>
      </c>
      <c r="J939" s="245" t="s">
        <v>908</v>
      </c>
      <c r="L939" s="115" t="s">
        <v>67</v>
      </c>
      <c r="S939" s="115"/>
      <c r="V939">
        <v>0</v>
      </c>
      <c r="W939" s="245"/>
      <c r="AI939" s="115">
        <v>339482</v>
      </c>
    </row>
    <row r="940" spans="1:35" x14ac:dyDescent="0.25">
      <c r="A940" s="244">
        <v>339528</v>
      </c>
      <c r="B940" s="245" t="s">
        <v>2016</v>
      </c>
      <c r="C940" s="245" t="s">
        <v>407</v>
      </c>
      <c r="D940" s="246" t="s">
        <v>273</v>
      </c>
      <c r="E940" s="115" t="s">
        <v>77</v>
      </c>
      <c r="F940" s="238">
        <v>30930</v>
      </c>
      <c r="G940" s="246" t="s">
        <v>631</v>
      </c>
      <c r="H940" s="115" t="s">
        <v>16</v>
      </c>
      <c r="I940" t="s">
        <v>199</v>
      </c>
      <c r="J940" s="245" t="s">
        <v>15</v>
      </c>
      <c r="L940" s="115" t="s">
        <v>37</v>
      </c>
      <c r="S940" s="115"/>
      <c r="V940">
        <v>0</v>
      </c>
      <c r="W940" s="245"/>
      <c r="AI940" s="115">
        <v>339528</v>
      </c>
    </row>
    <row r="941" spans="1:35" x14ac:dyDescent="0.25">
      <c r="A941" s="244">
        <v>339537</v>
      </c>
      <c r="B941" s="245" t="s">
        <v>1209</v>
      </c>
      <c r="C941" s="245" t="s">
        <v>364</v>
      </c>
      <c r="D941" s="246" t="s">
        <v>751</v>
      </c>
      <c r="E941" s="115" t="s">
        <v>77</v>
      </c>
      <c r="F941" s="238">
        <v>33922</v>
      </c>
      <c r="G941" s="246" t="s">
        <v>415</v>
      </c>
      <c r="H941" s="115" t="s">
        <v>16</v>
      </c>
      <c r="I941" t="s">
        <v>199</v>
      </c>
      <c r="J941" s="245" t="s">
        <v>908</v>
      </c>
      <c r="L941" s="115" t="s">
        <v>30</v>
      </c>
      <c r="S941" s="115"/>
      <c r="V941">
        <v>0</v>
      </c>
      <c r="W941" s="245"/>
      <c r="AI941" s="115">
        <v>339537</v>
      </c>
    </row>
    <row r="942" spans="1:35" x14ac:dyDescent="0.25">
      <c r="A942" s="244">
        <v>339538</v>
      </c>
      <c r="B942" s="245" t="s">
        <v>1873</v>
      </c>
      <c r="C942" s="245" t="s">
        <v>530</v>
      </c>
      <c r="D942" s="246" t="s">
        <v>1725</v>
      </c>
      <c r="E942" s="115" t="s">
        <v>77</v>
      </c>
      <c r="F942" s="238">
        <v>31665</v>
      </c>
      <c r="G942" s="246" t="s">
        <v>1874</v>
      </c>
      <c r="H942" s="115" t="s">
        <v>16</v>
      </c>
      <c r="I942" t="s">
        <v>199</v>
      </c>
      <c r="J942" s="245" t="s">
        <v>908</v>
      </c>
      <c r="L942" s="115" t="s">
        <v>30</v>
      </c>
      <c r="S942" s="115"/>
      <c r="V942">
        <v>0</v>
      </c>
      <c r="W942" s="245"/>
      <c r="AI942" s="115">
        <v>339538</v>
      </c>
    </row>
    <row r="943" spans="1:35" x14ac:dyDescent="0.25">
      <c r="A943" s="244">
        <v>339611</v>
      </c>
      <c r="B943" s="245" t="s">
        <v>2440</v>
      </c>
      <c r="C943" s="245" t="s">
        <v>513</v>
      </c>
      <c r="D943" s="246" t="s">
        <v>514</v>
      </c>
      <c r="F943" s="238"/>
      <c r="G943" s="246"/>
      <c r="I943" t="s">
        <v>199</v>
      </c>
      <c r="J943" s="245"/>
      <c r="R943" s="115">
        <v>9255</v>
      </c>
      <c r="S943" s="115">
        <v>45720</v>
      </c>
      <c r="T943" s="115">
        <v>100000</v>
      </c>
      <c r="V943">
        <v>0</v>
      </c>
      <c r="W943" s="245"/>
      <c r="AI943" s="115">
        <v>339611</v>
      </c>
    </row>
    <row r="944" spans="1:35" x14ac:dyDescent="0.25">
      <c r="A944" s="244">
        <v>339614</v>
      </c>
      <c r="B944" s="245" t="s">
        <v>2439</v>
      </c>
      <c r="C944" s="245" t="s">
        <v>304</v>
      </c>
      <c r="D944" s="246" t="s">
        <v>768</v>
      </c>
      <c r="F944" s="238"/>
      <c r="G944" s="246"/>
      <c r="I944" t="s">
        <v>199</v>
      </c>
      <c r="J944" s="245"/>
      <c r="S944" s="115"/>
      <c r="V944">
        <v>0</v>
      </c>
      <c r="W944" s="245"/>
      <c r="AI944" s="115">
        <v>339614</v>
      </c>
    </row>
    <row r="945" spans="1:36" x14ac:dyDescent="0.25">
      <c r="A945" s="244">
        <v>340116</v>
      </c>
      <c r="B945" s="245" t="s">
        <v>2473</v>
      </c>
      <c r="C945" s="245" t="s">
        <v>265</v>
      </c>
      <c r="D945" s="246" t="s">
        <v>603</v>
      </c>
      <c r="F945" s="238"/>
      <c r="G945" s="246"/>
      <c r="I945" t="s">
        <v>199</v>
      </c>
      <c r="J945" s="245"/>
      <c r="S945" s="115"/>
      <c r="V945">
        <v>0</v>
      </c>
      <c r="W945" s="245"/>
      <c r="AI945" s="115">
        <v>340116</v>
      </c>
    </row>
    <row r="946" spans="1:36" ht="18" x14ac:dyDescent="0.25">
      <c r="A946" s="250">
        <v>340169</v>
      </c>
      <c r="B946" s="251" t="s">
        <v>2580</v>
      </c>
      <c r="C946" s="251" t="s">
        <v>2581</v>
      </c>
      <c r="D946" s="252" t="s">
        <v>2579</v>
      </c>
      <c r="E946"/>
      <c r="F946" s="126"/>
      <c r="G946" s="253"/>
      <c r="H946"/>
      <c r="I946" t="s">
        <v>199</v>
      </c>
      <c r="J946" s="254"/>
      <c r="K946"/>
      <c r="L946"/>
      <c r="M946"/>
      <c r="N946"/>
      <c r="O946"/>
      <c r="P946"/>
      <c r="Q946"/>
      <c r="S946" s="115"/>
      <c r="U946"/>
      <c r="V946">
        <v>0</v>
      </c>
      <c r="W946" s="254"/>
      <c r="X946"/>
      <c r="Y946"/>
      <c r="Z946"/>
      <c r="AA946"/>
      <c r="AB946"/>
      <c r="AC946"/>
      <c r="AD946"/>
      <c r="AE946"/>
      <c r="AF946"/>
      <c r="AG946"/>
      <c r="AI946" s="115">
        <v>340169</v>
      </c>
    </row>
    <row r="947" spans="1:36" x14ac:dyDescent="0.25">
      <c r="A947">
        <v>300317</v>
      </c>
      <c r="B947" t="s">
        <v>1088</v>
      </c>
      <c r="C947"/>
      <c r="D947"/>
      <c r="E947"/>
      <c r="F947"/>
      <c r="G947"/>
      <c r="H947"/>
      <c r="I947" t="s">
        <v>199</v>
      </c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 s="115" t="s">
        <v>2441</v>
      </c>
    </row>
    <row r="948" spans="1:36" x14ac:dyDescent="0.25">
      <c r="A948">
        <v>300440</v>
      </c>
      <c r="B948" t="s">
        <v>955</v>
      </c>
      <c r="C948"/>
      <c r="D948"/>
      <c r="E948"/>
      <c r="F948"/>
      <c r="G948"/>
      <c r="H948"/>
      <c r="I948" t="s">
        <v>199</v>
      </c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 s="115" t="s">
        <v>2441</v>
      </c>
    </row>
    <row r="949" spans="1:36" x14ac:dyDescent="0.25">
      <c r="A949">
        <v>300457</v>
      </c>
      <c r="B949" t="s">
        <v>2588</v>
      </c>
      <c r="C949"/>
      <c r="D949"/>
      <c r="E949"/>
      <c r="F949"/>
      <c r="G949"/>
      <c r="H949"/>
      <c r="I949" t="s">
        <v>199</v>
      </c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</row>
    <row r="950" spans="1:36" x14ac:dyDescent="0.25">
      <c r="A950">
        <v>300461</v>
      </c>
      <c r="B950" t="s">
        <v>2589</v>
      </c>
      <c r="C950"/>
      <c r="D950"/>
      <c r="E950"/>
      <c r="F950"/>
      <c r="G950"/>
      <c r="H950"/>
      <c r="I950" t="s">
        <v>199</v>
      </c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</row>
    <row r="951" spans="1:36" x14ac:dyDescent="0.25">
      <c r="A951">
        <v>300471</v>
      </c>
      <c r="B951" t="s">
        <v>935</v>
      </c>
      <c r="C951"/>
      <c r="D951"/>
      <c r="E951"/>
      <c r="F951"/>
      <c r="G951"/>
      <c r="H951"/>
      <c r="I951" t="s">
        <v>199</v>
      </c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 s="115" t="s">
        <v>2441</v>
      </c>
    </row>
    <row r="952" spans="1:36" x14ac:dyDescent="0.25">
      <c r="A952">
        <v>301057</v>
      </c>
      <c r="B952" t="s">
        <v>2590</v>
      </c>
      <c r="C952"/>
      <c r="D952"/>
      <c r="E952"/>
      <c r="F952"/>
      <c r="G952"/>
      <c r="H952"/>
      <c r="I952" t="s">
        <v>199</v>
      </c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</row>
    <row r="953" spans="1:36" x14ac:dyDescent="0.25">
      <c r="A953">
        <v>301059</v>
      </c>
      <c r="B953" t="s">
        <v>1185</v>
      </c>
      <c r="C953"/>
      <c r="D953"/>
      <c r="E953"/>
      <c r="F953"/>
      <c r="G953"/>
      <c r="H953"/>
      <c r="I953" t="s">
        <v>199</v>
      </c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 s="115" t="s">
        <v>2441</v>
      </c>
    </row>
    <row r="954" spans="1:36" x14ac:dyDescent="0.25">
      <c r="A954">
        <v>301076</v>
      </c>
      <c r="B954" t="s">
        <v>2591</v>
      </c>
      <c r="C954"/>
      <c r="D954"/>
      <c r="E954"/>
      <c r="F954"/>
      <c r="G954"/>
      <c r="H954"/>
      <c r="I954" t="s">
        <v>199</v>
      </c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</row>
    <row r="955" spans="1:36" x14ac:dyDescent="0.25">
      <c r="A955">
        <v>301327</v>
      </c>
      <c r="B955" t="s">
        <v>2018</v>
      </c>
      <c r="C955"/>
      <c r="D955"/>
      <c r="E955"/>
      <c r="F955"/>
      <c r="G955"/>
      <c r="H955"/>
      <c r="I955" t="s">
        <v>199</v>
      </c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 s="115" t="s">
        <v>2441</v>
      </c>
    </row>
    <row r="956" spans="1:36" x14ac:dyDescent="0.25">
      <c r="A956">
        <v>301489</v>
      </c>
      <c r="B956" t="s">
        <v>2592</v>
      </c>
      <c r="C956"/>
      <c r="D956"/>
      <c r="E956"/>
      <c r="F956"/>
      <c r="G956"/>
      <c r="H956"/>
      <c r="I956" t="s">
        <v>199</v>
      </c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</row>
    <row r="957" spans="1:36" x14ac:dyDescent="0.25">
      <c r="A957">
        <v>301558</v>
      </c>
      <c r="B957" t="s">
        <v>2511</v>
      </c>
      <c r="C957"/>
      <c r="D957"/>
      <c r="E957"/>
      <c r="F957"/>
      <c r="G957"/>
      <c r="H957"/>
      <c r="I957" t="s">
        <v>199</v>
      </c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 s="115" t="s">
        <v>2441</v>
      </c>
    </row>
    <row r="958" spans="1:36" x14ac:dyDescent="0.25">
      <c r="A958">
        <v>301711</v>
      </c>
      <c r="B958" t="s">
        <v>2532</v>
      </c>
      <c r="C958"/>
      <c r="D958"/>
      <c r="E958"/>
      <c r="F958"/>
      <c r="G958"/>
      <c r="H958"/>
      <c r="I958" t="s">
        <v>199</v>
      </c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 s="115" t="s">
        <v>2441</v>
      </c>
    </row>
    <row r="959" spans="1:36" x14ac:dyDescent="0.25">
      <c r="A959">
        <v>302215</v>
      </c>
      <c r="B959" t="s">
        <v>2593</v>
      </c>
      <c r="C959"/>
      <c r="D959"/>
      <c r="E959"/>
      <c r="F959"/>
      <c r="G959"/>
      <c r="H959"/>
      <c r="I959" t="s">
        <v>199</v>
      </c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</row>
    <row r="960" spans="1:36" x14ac:dyDescent="0.25">
      <c r="A960">
        <v>302489</v>
      </c>
      <c r="B960" t="s">
        <v>1334</v>
      </c>
      <c r="C960"/>
      <c r="D960"/>
      <c r="E960"/>
      <c r="F960"/>
      <c r="G960"/>
      <c r="H960"/>
      <c r="I960" t="s">
        <v>199</v>
      </c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 s="115" t="s">
        <v>2441</v>
      </c>
    </row>
    <row r="961" spans="1:36" x14ac:dyDescent="0.25">
      <c r="A961">
        <v>302765</v>
      </c>
      <c r="B961" t="s">
        <v>2509</v>
      </c>
      <c r="C961"/>
      <c r="D961"/>
      <c r="E961"/>
      <c r="F961"/>
      <c r="G961"/>
      <c r="H961"/>
      <c r="I961" t="s">
        <v>199</v>
      </c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 s="115" t="s">
        <v>2441</v>
      </c>
    </row>
    <row r="962" spans="1:36" x14ac:dyDescent="0.25">
      <c r="A962">
        <v>302938</v>
      </c>
      <c r="B962" t="s">
        <v>2508</v>
      </c>
      <c r="C962"/>
      <c r="D962"/>
      <c r="E962"/>
      <c r="F962"/>
      <c r="G962"/>
      <c r="H962"/>
      <c r="I962" t="s">
        <v>199</v>
      </c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 s="115" t="s">
        <v>2441</v>
      </c>
    </row>
    <row r="963" spans="1:36" x14ac:dyDescent="0.25">
      <c r="A963">
        <v>303396</v>
      </c>
      <c r="B963" t="s">
        <v>2594</v>
      </c>
      <c r="C963"/>
      <c r="D963"/>
      <c r="E963"/>
      <c r="F963"/>
      <c r="G963"/>
      <c r="H963"/>
      <c r="I963" t="s">
        <v>199</v>
      </c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</row>
    <row r="964" spans="1:36" x14ac:dyDescent="0.25">
      <c r="A964">
        <v>303403</v>
      </c>
      <c r="B964" t="s">
        <v>2020</v>
      </c>
      <c r="C964"/>
      <c r="D964"/>
      <c r="E964"/>
      <c r="F964"/>
      <c r="G964"/>
      <c r="H964"/>
      <c r="I964" t="s">
        <v>199</v>
      </c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 s="115" t="s">
        <v>2441</v>
      </c>
    </row>
    <row r="965" spans="1:36" x14ac:dyDescent="0.25">
      <c r="A965">
        <v>303455</v>
      </c>
      <c r="B965" t="s">
        <v>2595</v>
      </c>
      <c r="C965"/>
      <c r="D965"/>
      <c r="E965"/>
      <c r="F965"/>
      <c r="G965"/>
      <c r="H965"/>
      <c r="I965" t="s">
        <v>199</v>
      </c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</row>
    <row r="966" spans="1:36" x14ac:dyDescent="0.25">
      <c r="A966">
        <v>303583</v>
      </c>
      <c r="B966" t="s">
        <v>958</v>
      </c>
      <c r="C966"/>
      <c r="D966"/>
      <c r="E966"/>
      <c r="F966"/>
      <c r="G966"/>
      <c r="H966"/>
      <c r="I966" t="s">
        <v>199</v>
      </c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 s="115" t="s">
        <v>2441</v>
      </c>
    </row>
    <row r="967" spans="1:36" x14ac:dyDescent="0.25">
      <c r="A967">
        <v>303754</v>
      </c>
      <c r="B967" t="s">
        <v>2596</v>
      </c>
      <c r="C967"/>
      <c r="D967"/>
      <c r="E967"/>
      <c r="F967"/>
      <c r="G967"/>
      <c r="H967"/>
      <c r="I967" t="s">
        <v>199</v>
      </c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</row>
    <row r="968" spans="1:36" x14ac:dyDescent="0.25">
      <c r="A968">
        <v>303792</v>
      </c>
      <c r="B968" t="s">
        <v>2597</v>
      </c>
      <c r="C968"/>
      <c r="D968"/>
      <c r="E968"/>
      <c r="F968"/>
      <c r="G968"/>
      <c r="H968"/>
      <c r="I968" t="s">
        <v>199</v>
      </c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</row>
    <row r="969" spans="1:36" x14ac:dyDescent="0.25">
      <c r="A969">
        <v>303949</v>
      </c>
      <c r="B969" t="s">
        <v>1361</v>
      </c>
      <c r="C969"/>
      <c r="D969"/>
      <c r="E969"/>
      <c r="F969"/>
      <c r="G969"/>
      <c r="H969"/>
      <c r="I969" t="s">
        <v>199</v>
      </c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 s="115" t="s">
        <v>2441</v>
      </c>
    </row>
    <row r="970" spans="1:36" x14ac:dyDescent="0.25">
      <c r="A970">
        <v>304084</v>
      </c>
      <c r="B970" t="s">
        <v>2598</v>
      </c>
      <c r="C970"/>
      <c r="D970"/>
      <c r="E970"/>
      <c r="F970"/>
      <c r="G970"/>
      <c r="H970"/>
      <c r="I970" t="s">
        <v>199</v>
      </c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</row>
    <row r="971" spans="1:36" x14ac:dyDescent="0.25">
      <c r="A971">
        <v>304338</v>
      </c>
      <c r="B971" t="s">
        <v>1189</v>
      </c>
      <c r="C971"/>
      <c r="D971"/>
      <c r="E971"/>
      <c r="F971"/>
      <c r="G971"/>
      <c r="H971"/>
      <c r="I971" t="s">
        <v>199</v>
      </c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 s="115" t="s">
        <v>2441</v>
      </c>
    </row>
    <row r="972" spans="1:36" x14ac:dyDescent="0.25">
      <c r="A972">
        <v>304541</v>
      </c>
      <c r="B972" t="s">
        <v>1274</v>
      </c>
      <c r="C972"/>
      <c r="D972"/>
      <c r="E972"/>
      <c r="F972"/>
      <c r="G972"/>
      <c r="H972"/>
      <c r="I972" t="s">
        <v>199</v>
      </c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 s="115" t="s">
        <v>2441</v>
      </c>
    </row>
    <row r="973" spans="1:36" x14ac:dyDescent="0.25">
      <c r="A973">
        <v>304629</v>
      </c>
      <c r="B973" t="s">
        <v>2599</v>
      </c>
      <c r="C973"/>
      <c r="D973"/>
      <c r="E973"/>
      <c r="F973"/>
      <c r="G973"/>
      <c r="H973"/>
      <c r="I973" t="s">
        <v>199</v>
      </c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</row>
    <row r="974" spans="1:36" x14ac:dyDescent="0.25">
      <c r="A974">
        <v>304667</v>
      </c>
      <c r="B974" t="s">
        <v>1320</v>
      </c>
      <c r="C974"/>
      <c r="D974"/>
      <c r="E974"/>
      <c r="F974"/>
      <c r="G974"/>
      <c r="H974"/>
      <c r="I974" t="s">
        <v>199</v>
      </c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 s="115" t="s">
        <v>2441</v>
      </c>
    </row>
    <row r="975" spans="1:36" x14ac:dyDescent="0.25">
      <c r="A975">
        <v>304855</v>
      </c>
      <c r="B975" t="s">
        <v>1214</v>
      </c>
      <c r="C975"/>
      <c r="D975"/>
      <c r="E975"/>
      <c r="F975"/>
      <c r="G975"/>
      <c r="H975"/>
      <c r="I975" t="s">
        <v>199</v>
      </c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 s="115" t="s">
        <v>2441</v>
      </c>
    </row>
    <row r="976" spans="1:36" x14ac:dyDescent="0.25">
      <c r="A976">
        <v>305054</v>
      </c>
      <c r="B976" t="s">
        <v>2600</v>
      </c>
      <c r="C976"/>
      <c r="D976"/>
      <c r="E976"/>
      <c r="F976"/>
      <c r="G976"/>
      <c r="H976"/>
      <c r="I976" t="s">
        <v>199</v>
      </c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</row>
    <row r="977" spans="1:36" x14ac:dyDescent="0.25">
      <c r="A977">
        <v>305255</v>
      </c>
      <c r="B977" t="s">
        <v>1358</v>
      </c>
      <c r="C977"/>
      <c r="D977"/>
      <c r="E977"/>
      <c r="F977"/>
      <c r="G977"/>
      <c r="H977"/>
      <c r="I977" t="s">
        <v>199</v>
      </c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 s="115" t="s">
        <v>2441</v>
      </c>
    </row>
    <row r="978" spans="1:36" x14ac:dyDescent="0.25">
      <c r="A978">
        <v>305738</v>
      </c>
      <c r="B978" t="s">
        <v>1255</v>
      </c>
      <c r="C978"/>
      <c r="D978"/>
      <c r="E978"/>
      <c r="F978"/>
      <c r="G978"/>
      <c r="H978"/>
      <c r="I978" t="s">
        <v>199</v>
      </c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 s="115" t="s">
        <v>2441</v>
      </c>
    </row>
    <row r="979" spans="1:36" x14ac:dyDescent="0.25">
      <c r="A979">
        <v>306069</v>
      </c>
      <c r="B979" t="s">
        <v>1032</v>
      </c>
      <c r="C979"/>
      <c r="D979"/>
      <c r="E979"/>
      <c r="F979"/>
      <c r="G979"/>
      <c r="H979"/>
      <c r="I979" t="s">
        <v>199</v>
      </c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 s="115" t="s">
        <v>2441</v>
      </c>
    </row>
    <row r="980" spans="1:36" x14ac:dyDescent="0.25">
      <c r="A980">
        <v>306701</v>
      </c>
      <c r="B980" t="s">
        <v>916</v>
      </c>
      <c r="C980"/>
      <c r="D980"/>
      <c r="E980"/>
      <c r="F980"/>
      <c r="G980"/>
      <c r="H980"/>
      <c r="I980" t="s">
        <v>199</v>
      </c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 s="115" t="s">
        <v>2441</v>
      </c>
    </row>
    <row r="981" spans="1:36" x14ac:dyDescent="0.25">
      <c r="A981">
        <v>306983</v>
      </c>
      <c r="B981" t="s">
        <v>2601</v>
      </c>
      <c r="C981"/>
      <c r="D981"/>
      <c r="E981"/>
      <c r="F981"/>
      <c r="G981"/>
      <c r="H981"/>
      <c r="I981" t="s">
        <v>199</v>
      </c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 s="115" t="s">
        <v>2441</v>
      </c>
    </row>
    <row r="982" spans="1:36" x14ac:dyDescent="0.25">
      <c r="A982">
        <v>307087</v>
      </c>
      <c r="B982" t="s">
        <v>2602</v>
      </c>
      <c r="C982"/>
      <c r="D982"/>
      <c r="E982"/>
      <c r="F982"/>
      <c r="G982"/>
      <c r="H982"/>
      <c r="I982" t="s">
        <v>199</v>
      </c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</row>
    <row r="983" spans="1:36" x14ac:dyDescent="0.25">
      <c r="A983">
        <v>307140</v>
      </c>
      <c r="B983" t="s">
        <v>2603</v>
      </c>
      <c r="C983"/>
      <c r="D983"/>
      <c r="E983"/>
      <c r="F983"/>
      <c r="G983"/>
      <c r="H983"/>
      <c r="I983" t="s">
        <v>199</v>
      </c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</row>
    <row r="984" spans="1:36" x14ac:dyDescent="0.25">
      <c r="A984">
        <v>307172</v>
      </c>
      <c r="B984" t="s">
        <v>2604</v>
      </c>
      <c r="C984"/>
      <c r="D984"/>
      <c r="E984"/>
      <c r="F984"/>
      <c r="G984"/>
      <c r="H984"/>
      <c r="I984" t="s">
        <v>199</v>
      </c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</row>
    <row r="985" spans="1:36" x14ac:dyDescent="0.25">
      <c r="A985">
        <v>307192</v>
      </c>
      <c r="B985" t="s">
        <v>990</v>
      </c>
      <c r="C985"/>
      <c r="D985"/>
      <c r="E985"/>
      <c r="F985"/>
      <c r="G985"/>
      <c r="H985"/>
      <c r="I985" t="s">
        <v>199</v>
      </c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 s="115" t="s">
        <v>2441</v>
      </c>
    </row>
    <row r="986" spans="1:36" x14ac:dyDescent="0.25">
      <c r="A986">
        <v>307610</v>
      </c>
      <c r="B986" t="s">
        <v>2605</v>
      </c>
      <c r="C986"/>
      <c r="D986"/>
      <c r="E986"/>
      <c r="F986"/>
      <c r="G986"/>
      <c r="H986"/>
      <c r="I986" t="s">
        <v>199</v>
      </c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</row>
    <row r="987" spans="1:36" x14ac:dyDescent="0.25">
      <c r="A987">
        <v>307850</v>
      </c>
      <c r="B987" t="s">
        <v>2501</v>
      </c>
      <c r="C987"/>
      <c r="D987"/>
      <c r="E987"/>
      <c r="F987"/>
      <c r="G987"/>
      <c r="H987"/>
      <c r="I987" t="s">
        <v>199</v>
      </c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 s="115" t="s">
        <v>2441</v>
      </c>
    </row>
    <row r="988" spans="1:36" x14ac:dyDescent="0.25">
      <c r="A988">
        <v>308474</v>
      </c>
      <c r="B988" t="s">
        <v>1277</v>
      </c>
      <c r="C988"/>
      <c r="D988"/>
      <c r="E988"/>
      <c r="F988"/>
      <c r="G988"/>
      <c r="H988"/>
      <c r="I988" t="s">
        <v>199</v>
      </c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 s="115" t="s">
        <v>2441</v>
      </c>
    </row>
    <row r="989" spans="1:36" x14ac:dyDescent="0.25">
      <c r="A989">
        <v>308586</v>
      </c>
      <c r="B989" t="s">
        <v>2606</v>
      </c>
      <c r="C989"/>
      <c r="D989"/>
      <c r="E989"/>
      <c r="F989"/>
      <c r="G989"/>
      <c r="H989"/>
      <c r="I989" t="s">
        <v>199</v>
      </c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</row>
    <row r="990" spans="1:36" x14ac:dyDescent="0.25">
      <c r="A990">
        <v>308822</v>
      </c>
      <c r="B990" t="s">
        <v>2607</v>
      </c>
      <c r="C990"/>
      <c r="D990"/>
      <c r="E990"/>
      <c r="F990"/>
      <c r="G990"/>
      <c r="H990"/>
      <c r="I990" t="s">
        <v>199</v>
      </c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</row>
    <row r="991" spans="1:36" x14ac:dyDescent="0.25">
      <c r="A991">
        <v>308843</v>
      </c>
      <c r="B991" t="s">
        <v>1218</v>
      </c>
      <c r="C991"/>
      <c r="D991"/>
      <c r="E991"/>
      <c r="F991"/>
      <c r="G991"/>
      <c r="H991"/>
      <c r="I991" t="s">
        <v>199</v>
      </c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 s="115" t="s">
        <v>2441</v>
      </c>
    </row>
    <row r="992" spans="1:36" x14ac:dyDescent="0.25">
      <c r="A992">
        <v>309436</v>
      </c>
      <c r="B992" t="s">
        <v>2608</v>
      </c>
      <c r="C992"/>
      <c r="D992"/>
      <c r="E992"/>
      <c r="F992"/>
      <c r="G992"/>
      <c r="H992"/>
      <c r="I992" t="s">
        <v>199</v>
      </c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</row>
    <row r="993" spans="1:36" x14ac:dyDescent="0.25">
      <c r="A993">
        <v>309494</v>
      </c>
      <c r="B993" t="s">
        <v>1196</v>
      </c>
      <c r="C993"/>
      <c r="D993"/>
      <c r="E993"/>
      <c r="F993"/>
      <c r="G993"/>
      <c r="H993"/>
      <c r="I993" t="s">
        <v>199</v>
      </c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 s="115" t="s">
        <v>2441</v>
      </c>
    </row>
    <row r="994" spans="1:36" x14ac:dyDescent="0.25">
      <c r="A994">
        <v>309970</v>
      </c>
      <c r="B994" t="s">
        <v>2575</v>
      </c>
      <c r="C994"/>
      <c r="D994"/>
      <c r="E994"/>
      <c r="F994"/>
      <c r="G994"/>
      <c r="H994"/>
      <c r="I994" t="s">
        <v>199</v>
      </c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</row>
    <row r="995" spans="1:36" x14ac:dyDescent="0.25">
      <c r="A995">
        <v>309992</v>
      </c>
      <c r="B995" t="s">
        <v>2609</v>
      </c>
      <c r="C995"/>
      <c r="D995"/>
      <c r="E995"/>
      <c r="F995"/>
      <c r="G995"/>
      <c r="H995"/>
      <c r="I995" t="s">
        <v>199</v>
      </c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</row>
    <row r="996" spans="1:36" x14ac:dyDescent="0.25">
      <c r="A996">
        <v>310048</v>
      </c>
      <c r="B996" t="s">
        <v>1060</v>
      </c>
      <c r="C996"/>
      <c r="D996"/>
      <c r="E996"/>
      <c r="F996"/>
      <c r="G996"/>
      <c r="H996"/>
      <c r="I996" t="s">
        <v>199</v>
      </c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 s="115" t="s">
        <v>2441</v>
      </c>
    </row>
    <row r="997" spans="1:36" x14ac:dyDescent="0.25">
      <c r="A997">
        <v>310509</v>
      </c>
      <c r="B997" t="s">
        <v>1220</v>
      </c>
      <c r="C997"/>
      <c r="D997"/>
      <c r="E997"/>
      <c r="F997"/>
      <c r="G997"/>
      <c r="H997"/>
      <c r="I997" t="s">
        <v>199</v>
      </c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 s="115" t="s">
        <v>2441</v>
      </c>
    </row>
    <row r="998" spans="1:36" x14ac:dyDescent="0.25">
      <c r="A998">
        <v>310635</v>
      </c>
      <c r="B998" t="s">
        <v>1257</v>
      </c>
      <c r="C998"/>
      <c r="D998"/>
      <c r="E998"/>
      <c r="F998"/>
      <c r="G998"/>
      <c r="H998"/>
      <c r="I998" t="s">
        <v>199</v>
      </c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 s="115" t="s">
        <v>2441</v>
      </c>
    </row>
    <row r="999" spans="1:36" x14ac:dyDescent="0.25">
      <c r="A999">
        <v>310928</v>
      </c>
      <c r="B999" t="s">
        <v>2610</v>
      </c>
      <c r="C999"/>
      <c r="D999"/>
      <c r="E999"/>
      <c r="F999"/>
      <c r="G999"/>
      <c r="H999"/>
      <c r="I999" t="s">
        <v>199</v>
      </c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</row>
    <row r="1000" spans="1:36" x14ac:dyDescent="0.25">
      <c r="A1000">
        <v>310970</v>
      </c>
      <c r="B1000" t="s">
        <v>1215</v>
      </c>
      <c r="C1000"/>
      <c r="D1000"/>
      <c r="E1000"/>
      <c r="F1000"/>
      <c r="G1000"/>
      <c r="H1000"/>
      <c r="I1000" t="s">
        <v>199</v>
      </c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 s="115" t="s">
        <v>2441</v>
      </c>
    </row>
    <row r="1001" spans="1:36" x14ac:dyDescent="0.25">
      <c r="A1001">
        <v>311106</v>
      </c>
      <c r="B1001" t="s">
        <v>2611</v>
      </c>
      <c r="C1001"/>
      <c r="D1001"/>
      <c r="E1001"/>
      <c r="F1001"/>
      <c r="G1001"/>
      <c r="H1001"/>
      <c r="I1001" t="s">
        <v>199</v>
      </c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</row>
    <row r="1002" spans="1:36" x14ac:dyDescent="0.25">
      <c r="A1002">
        <v>311113</v>
      </c>
      <c r="B1002" t="s">
        <v>1289</v>
      </c>
      <c r="C1002"/>
      <c r="D1002"/>
      <c r="E1002"/>
      <c r="F1002"/>
      <c r="G1002"/>
      <c r="H1002"/>
      <c r="I1002" t="s">
        <v>199</v>
      </c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 s="115" t="s">
        <v>2441</v>
      </c>
    </row>
    <row r="1003" spans="1:36" x14ac:dyDescent="0.25">
      <c r="A1003">
        <v>311553</v>
      </c>
      <c r="B1003" t="s">
        <v>1359</v>
      </c>
      <c r="C1003"/>
      <c r="D1003"/>
      <c r="E1003"/>
      <c r="F1003"/>
      <c r="G1003"/>
      <c r="H1003"/>
      <c r="I1003" t="s">
        <v>199</v>
      </c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 s="115" t="s">
        <v>2441</v>
      </c>
    </row>
    <row r="1004" spans="1:36" x14ac:dyDescent="0.25">
      <c r="A1004">
        <v>311785</v>
      </c>
      <c r="B1004" t="s">
        <v>2612</v>
      </c>
      <c r="C1004"/>
      <c r="D1004"/>
      <c r="E1004"/>
      <c r="F1004"/>
      <c r="G1004"/>
      <c r="H1004"/>
      <c r="I1004" t="s">
        <v>199</v>
      </c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</row>
    <row r="1005" spans="1:36" x14ac:dyDescent="0.25">
      <c r="A1005">
        <v>311918</v>
      </c>
      <c r="B1005" t="s">
        <v>1278</v>
      </c>
      <c r="C1005"/>
      <c r="D1005"/>
      <c r="E1005"/>
      <c r="F1005"/>
      <c r="G1005"/>
      <c r="H1005"/>
      <c r="I1005" t="s">
        <v>199</v>
      </c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 s="115" t="s">
        <v>2441</v>
      </c>
    </row>
    <row r="1006" spans="1:36" x14ac:dyDescent="0.25">
      <c r="A1006">
        <v>312102</v>
      </c>
      <c r="B1006" t="s">
        <v>2613</v>
      </c>
      <c r="C1006"/>
      <c r="D1006"/>
      <c r="E1006"/>
      <c r="F1006"/>
      <c r="G1006"/>
      <c r="H1006"/>
      <c r="I1006" t="s">
        <v>199</v>
      </c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</row>
    <row r="1007" spans="1:36" x14ac:dyDescent="0.25">
      <c r="A1007">
        <v>312122</v>
      </c>
      <c r="B1007" t="s">
        <v>1298</v>
      </c>
      <c r="C1007"/>
      <c r="D1007"/>
      <c r="E1007"/>
      <c r="F1007"/>
      <c r="G1007"/>
      <c r="H1007"/>
      <c r="I1007" t="s">
        <v>199</v>
      </c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 s="115" t="s">
        <v>2441</v>
      </c>
    </row>
    <row r="1008" spans="1:36" x14ac:dyDescent="0.25">
      <c r="A1008">
        <v>312316</v>
      </c>
      <c r="B1008" t="s">
        <v>1303</v>
      </c>
      <c r="C1008"/>
      <c r="D1008"/>
      <c r="E1008"/>
      <c r="F1008"/>
      <c r="G1008"/>
      <c r="H1008"/>
      <c r="I1008" t="s">
        <v>199</v>
      </c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 s="115" t="s">
        <v>2441</v>
      </c>
    </row>
    <row r="1009" spans="1:36" x14ac:dyDescent="0.25">
      <c r="A1009">
        <v>312937</v>
      </c>
      <c r="B1009" t="s">
        <v>1270</v>
      </c>
      <c r="C1009"/>
      <c r="D1009"/>
      <c r="E1009"/>
      <c r="F1009"/>
      <c r="G1009"/>
      <c r="H1009"/>
      <c r="I1009" t="s">
        <v>199</v>
      </c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 s="115" t="s">
        <v>2441</v>
      </c>
    </row>
    <row r="1010" spans="1:36" x14ac:dyDescent="0.25">
      <c r="A1010">
        <v>313496</v>
      </c>
      <c r="B1010" t="s">
        <v>1143</v>
      </c>
      <c r="C1010"/>
      <c r="D1010"/>
      <c r="E1010"/>
      <c r="F1010"/>
      <c r="G1010"/>
      <c r="H1010"/>
      <c r="I1010" t="s">
        <v>199</v>
      </c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 s="115" t="s">
        <v>2441</v>
      </c>
    </row>
    <row r="1011" spans="1:36" x14ac:dyDescent="0.25">
      <c r="A1011">
        <v>313678</v>
      </c>
      <c r="B1011" t="s">
        <v>1351</v>
      </c>
      <c r="C1011"/>
      <c r="D1011"/>
      <c r="E1011"/>
      <c r="F1011"/>
      <c r="G1011"/>
      <c r="H1011"/>
      <c r="I1011" t="s">
        <v>199</v>
      </c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 s="115" t="s">
        <v>2441</v>
      </c>
    </row>
    <row r="1012" spans="1:36" x14ac:dyDescent="0.25">
      <c r="A1012">
        <v>313923</v>
      </c>
      <c r="B1012" t="s">
        <v>1186</v>
      </c>
      <c r="C1012"/>
      <c r="D1012"/>
      <c r="E1012"/>
      <c r="F1012"/>
      <c r="G1012"/>
      <c r="H1012"/>
      <c r="I1012" t="s">
        <v>199</v>
      </c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 s="115" t="s">
        <v>2441</v>
      </c>
    </row>
    <row r="1013" spans="1:36" x14ac:dyDescent="0.25">
      <c r="A1013">
        <v>314147</v>
      </c>
      <c r="B1013" t="s">
        <v>1067</v>
      </c>
      <c r="C1013"/>
      <c r="D1013"/>
      <c r="E1013"/>
      <c r="F1013"/>
      <c r="G1013"/>
      <c r="H1013"/>
      <c r="I1013" t="s">
        <v>199</v>
      </c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 s="115" t="s">
        <v>2441</v>
      </c>
    </row>
    <row r="1014" spans="1:36" x14ac:dyDescent="0.25">
      <c r="A1014">
        <v>314204</v>
      </c>
      <c r="B1014" t="s">
        <v>2614</v>
      </c>
      <c r="C1014"/>
      <c r="D1014"/>
      <c r="E1014"/>
      <c r="F1014"/>
      <c r="G1014"/>
      <c r="H1014"/>
      <c r="I1014" t="s">
        <v>199</v>
      </c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</row>
    <row r="1015" spans="1:36" x14ac:dyDescent="0.25">
      <c r="A1015">
        <v>314223</v>
      </c>
      <c r="B1015" t="s">
        <v>2615</v>
      </c>
      <c r="C1015"/>
      <c r="D1015"/>
      <c r="E1015"/>
      <c r="F1015"/>
      <c r="G1015"/>
      <c r="H1015"/>
      <c r="I1015" t="s">
        <v>199</v>
      </c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</row>
    <row r="1016" spans="1:36" x14ac:dyDescent="0.25">
      <c r="A1016">
        <v>314791</v>
      </c>
      <c r="B1016" t="s">
        <v>673</v>
      </c>
      <c r="C1016"/>
      <c r="D1016"/>
      <c r="E1016"/>
      <c r="F1016"/>
      <c r="G1016"/>
      <c r="H1016"/>
      <c r="I1016" t="s">
        <v>199</v>
      </c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 s="115" t="s">
        <v>2441</v>
      </c>
    </row>
    <row r="1017" spans="1:36" x14ac:dyDescent="0.25">
      <c r="A1017">
        <v>315048</v>
      </c>
      <c r="B1017" t="s">
        <v>1283</v>
      </c>
      <c r="C1017"/>
      <c r="D1017"/>
      <c r="E1017"/>
      <c r="F1017"/>
      <c r="G1017"/>
      <c r="H1017"/>
      <c r="I1017" t="s">
        <v>199</v>
      </c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 s="115" t="s">
        <v>2441</v>
      </c>
    </row>
    <row r="1018" spans="1:36" x14ac:dyDescent="0.25">
      <c r="A1018">
        <v>315431</v>
      </c>
      <c r="B1018" t="s">
        <v>1364</v>
      </c>
      <c r="C1018"/>
      <c r="D1018"/>
      <c r="E1018"/>
      <c r="F1018"/>
      <c r="G1018"/>
      <c r="H1018"/>
      <c r="I1018" t="s">
        <v>199</v>
      </c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 s="115" t="s">
        <v>2441</v>
      </c>
    </row>
    <row r="1019" spans="1:36" x14ac:dyDescent="0.25">
      <c r="A1019">
        <v>315686</v>
      </c>
      <c r="B1019" t="s">
        <v>2616</v>
      </c>
      <c r="C1019"/>
      <c r="D1019"/>
      <c r="E1019"/>
      <c r="F1019"/>
      <c r="G1019"/>
      <c r="H1019"/>
      <c r="I1019" t="s">
        <v>199</v>
      </c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</row>
    <row r="1020" spans="1:36" x14ac:dyDescent="0.25">
      <c r="A1020">
        <v>315738</v>
      </c>
      <c r="B1020" t="s">
        <v>1353</v>
      </c>
      <c r="C1020"/>
      <c r="D1020"/>
      <c r="E1020"/>
      <c r="F1020"/>
      <c r="G1020"/>
      <c r="H1020"/>
      <c r="I1020" t="s">
        <v>199</v>
      </c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 s="115" t="s">
        <v>2441</v>
      </c>
    </row>
    <row r="1021" spans="1:36" x14ac:dyDescent="0.25">
      <c r="A1021">
        <v>316002</v>
      </c>
      <c r="B1021" t="s">
        <v>1290</v>
      </c>
      <c r="C1021"/>
      <c r="D1021"/>
      <c r="E1021"/>
      <c r="F1021"/>
      <c r="G1021"/>
      <c r="H1021"/>
      <c r="I1021" t="s">
        <v>199</v>
      </c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 s="115" t="s">
        <v>2441</v>
      </c>
    </row>
    <row r="1022" spans="1:36" x14ac:dyDescent="0.25">
      <c r="A1022">
        <v>316268</v>
      </c>
      <c r="B1022" t="s">
        <v>2492</v>
      </c>
      <c r="C1022"/>
      <c r="D1022"/>
      <c r="E1022"/>
      <c r="F1022"/>
      <c r="G1022"/>
      <c r="H1022"/>
      <c r="I1022" t="s">
        <v>199</v>
      </c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 s="115" t="s">
        <v>2441</v>
      </c>
    </row>
    <row r="1023" spans="1:36" x14ac:dyDescent="0.25">
      <c r="A1023">
        <v>316939</v>
      </c>
      <c r="B1023" t="s">
        <v>1212</v>
      </c>
      <c r="C1023"/>
      <c r="D1023"/>
      <c r="E1023"/>
      <c r="F1023"/>
      <c r="G1023"/>
      <c r="H1023"/>
      <c r="I1023" t="s">
        <v>199</v>
      </c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 s="115" t="s">
        <v>2441</v>
      </c>
    </row>
    <row r="1024" spans="1:36" x14ac:dyDescent="0.25">
      <c r="A1024">
        <v>317059</v>
      </c>
      <c r="B1024" t="s">
        <v>2617</v>
      </c>
      <c r="C1024"/>
      <c r="D1024"/>
      <c r="E1024"/>
      <c r="F1024"/>
      <c r="G1024"/>
      <c r="H1024"/>
      <c r="I1024" t="s">
        <v>199</v>
      </c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 s="115" t="s">
        <v>2441</v>
      </c>
    </row>
    <row r="1025" spans="1:36" x14ac:dyDescent="0.25">
      <c r="A1025">
        <v>317494</v>
      </c>
      <c r="B1025" t="s">
        <v>1321</v>
      </c>
      <c r="C1025"/>
      <c r="D1025"/>
      <c r="E1025"/>
      <c r="F1025"/>
      <c r="G1025"/>
      <c r="H1025"/>
      <c r="I1025" t="s">
        <v>199</v>
      </c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 s="115" t="s">
        <v>2441</v>
      </c>
    </row>
    <row r="1026" spans="1:36" x14ac:dyDescent="0.25">
      <c r="A1026">
        <v>318342</v>
      </c>
      <c r="B1026" t="s">
        <v>2027</v>
      </c>
      <c r="C1026"/>
      <c r="D1026"/>
      <c r="E1026"/>
      <c r="F1026"/>
      <c r="G1026"/>
      <c r="H1026"/>
      <c r="I1026" t="s">
        <v>199</v>
      </c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 s="115" t="s">
        <v>2441</v>
      </c>
    </row>
    <row r="1027" spans="1:36" x14ac:dyDescent="0.25">
      <c r="A1027">
        <v>318556</v>
      </c>
      <c r="B1027" t="s">
        <v>1362</v>
      </c>
      <c r="C1027"/>
      <c r="D1027"/>
      <c r="E1027"/>
      <c r="F1027"/>
      <c r="G1027"/>
      <c r="H1027"/>
      <c r="I1027" t="s">
        <v>199</v>
      </c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 s="115" t="s">
        <v>2441</v>
      </c>
    </row>
    <row r="1028" spans="1:36" x14ac:dyDescent="0.25">
      <c r="A1028">
        <v>318775</v>
      </c>
      <c r="B1028" t="s">
        <v>1473</v>
      </c>
      <c r="C1028"/>
      <c r="D1028"/>
      <c r="E1028"/>
      <c r="F1028"/>
      <c r="G1028"/>
      <c r="H1028"/>
      <c r="I1028" t="s">
        <v>199</v>
      </c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 s="115" t="s">
        <v>2441</v>
      </c>
    </row>
    <row r="1029" spans="1:36" x14ac:dyDescent="0.25">
      <c r="A1029">
        <v>319008</v>
      </c>
      <c r="B1029" t="s">
        <v>1059</v>
      </c>
      <c r="C1029"/>
      <c r="D1029"/>
      <c r="E1029"/>
      <c r="F1029"/>
      <c r="G1029"/>
      <c r="H1029"/>
      <c r="I1029" t="s">
        <v>199</v>
      </c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 s="115" t="s">
        <v>2441</v>
      </c>
    </row>
    <row r="1030" spans="1:36" x14ac:dyDescent="0.25">
      <c r="A1030">
        <v>319059</v>
      </c>
      <c r="B1030" t="s">
        <v>1200</v>
      </c>
      <c r="C1030"/>
      <c r="D1030"/>
      <c r="E1030"/>
      <c r="F1030"/>
      <c r="G1030"/>
      <c r="H1030"/>
      <c r="I1030" t="s">
        <v>199</v>
      </c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 s="115" t="s">
        <v>2441</v>
      </c>
    </row>
    <row r="1031" spans="1:36" x14ac:dyDescent="0.25">
      <c r="A1031">
        <v>319270</v>
      </c>
      <c r="B1031" t="s">
        <v>2032</v>
      </c>
      <c r="C1031"/>
      <c r="D1031"/>
      <c r="E1031"/>
      <c r="F1031"/>
      <c r="G1031"/>
      <c r="H1031"/>
      <c r="I1031" t="s">
        <v>199</v>
      </c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 s="115" t="s">
        <v>2441</v>
      </c>
    </row>
    <row r="1032" spans="1:36" x14ac:dyDescent="0.25">
      <c r="A1032">
        <v>319462</v>
      </c>
      <c r="B1032" t="s">
        <v>1563</v>
      </c>
      <c r="C1032"/>
      <c r="D1032"/>
      <c r="E1032"/>
      <c r="F1032"/>
      <c r="G1032"/>
      <c r="H1032"/>
      <c r="I1032" t="s">
        <v>199</v>
      </c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 s="115" t="s">
        <v>2441</v>
      </c>
    </row>
    <row r="1033" spans="1:36" x14ac:dyDescent="0.25">
      <c r="A1033">
        <v>319643</v>
      </c>
      <c r="B1033" t="s">
        <v>2034</v>
      </c>
      <c r="C1033"/>
      <c r="D1033"/>
      <c r="E1033"/>
      <c r="F1033"/>
      <c r="G1033"/>
      <c r="H1033"/>
      <c r="I1033" t="s">
        <v>199</v>
      </c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 s="115" t="s">
        <v>2441</v>
      </c>
    </row>
    <row r="1034" spans="1:36" x14ac:dyDescent="0.25">
      <c r="A1034">
        <v>319873</v>
      </c>
      <c r="B1034" t="s">
        <v>1201</v>
      </c>
      <c r="C1034"/>
      <c r="D1034"/>
      <c r="E1034"/>
      <c r="F1034"/>
      <c r="G1034"/>
      <c r="H1034"/>
      <c r="I1034" t="s">
        <v>199</v>
      </c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 s="115" t="s">
        <v>2441</v>
      </c>
    </row>
    <row r="1035" spans="1:36" x14ac:dyDescent="0.25">
      <c r="A1035">
        <v>320336</v>
      </c>
      <c r="B1035" t="s">
        <v>2037</v>
      </c>
      <c r="C1035"/>
      <c r="D1035"/>
      <c r="E1035"/>
      <c r="F1035"/>
      <c r="G1035"/>
      <c r="H1035"/>
      <c r="I1035" t="s">
        <v>199</v>
      </c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 s="115" t="s">
        <v>2441</v>
      </c>
    </row>
    <row r="1036" spans="1:36" x14ac:dyDescent="0.25">
      <c r="A1036">
        <v>320483</v>
      </c>
      <c r="B1036" t="s">
        <v>2567</v>
      </c>
      <c r="C1036"/>
      <c r="D1036"/>
      <c r="E1036"/>
      <c r="F1036"/>
      <c r="G1036"/>
      <c r="H1036"/>
      <c r="I1036" t="s">
        <v>199</v>
      </c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 s="115" t="s">
        <v>2441</v>
      </c>
    </row>
    <row r="1037" spans="1:36" x14ac:dyDescent="0.25">
      <c r="A1037">
        <v>320711</v>
      </c>
      <c r="B1037" t="s">
        <v>2038</v>
      </c>
      <c r="C1037"/>
      <c r="D1037"/>
      <c r="E1037"/>
      <c r="F1037"/>
      <c r="G1037"/>
      <c r="H1037"/>
      <c r="I1037" t="s">
        <v>199</v>
      </c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 s="115" t="s">
        <v>2441</v>
      </c>
    </row>
    <row r="1038" spans="1:36" x14ac:dyDescent="0.25">
      <c r="A1038">
        <v>321069</v>
      </c>
      <c r="B1038" t="s">
        <v>2618</v>
      </c>
      <c r="C1038"/>
      <c r="D1038"/>
      <c r="E1038"/>
      <c r="F1038"/>
      <c r="G1038"/>
      <c r="H1038"/>
      <c r="I1038" t="s">
        <v>199</v>
      </c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 s="115" t="s">
        <v>2441</v>
      </c>
    </row>
    <row r="1039" spans="1:36" x14ac:dyDescent="0.25">
      <c r="A1039">
        <v>321303</v>
      </c>
      <c r="B1039" t="s">
        <v>2039</v>
      </c>
      <c r="C1039"/>
      <c r="D1039"/>
      <c r="E1039"/>
      <c r="F1039"/>
      <c r="G1039"/>
      <c r="H1039"/>
      <c r="I1039" t="s">
        <v>199</v>
      </c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 s="115" t="s">
        <v>2441</v>
      </c>
    </row>
    <row r="1040" spans="1:36" x14ac:dyDescent="0.25">
      <c r="A1040">
        <v>321393</v>
      </c>
      <c r="B1040" t="s">
        <v>1299</v>
      </c>
      <c r="C1040"/>
      <c r="D1040"/>
      <c r="E1040"/>
      <c r="F1040"/>
      <c r="G1040"/>
      <c r="H1040"/>
      <c r="I1040" t="s">
        <v>199</v>
      </c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 s="115" t="s">
        <v>2441</v>
      </c>
    </row>
    <row r="1041" spans="1:36" x14ac:dyDescent="0.25">
      <c r="A1041">
        <v>321688</v>
      </c>
      <c r="B1041" t="s">
        <v>2619</v>
      </c>
      <c r="C1041"/>
      <c r="D1041"/>
      <c r="E1041"/>
      <c r="F1041"/>
      <c r="G1041"/>
      <c r="H1041"/>
      <c r="I1041" t="s">
        <v>199</v>
      </c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</row>
    <row r="1042" spans="1:36" x14ac:dyDescent="0.25">
      <c r="A1042">
        <v>321718</v>
      </c>
      <c r="B1042" t="s">
        <v>1350</v>
      </c>
      <c r="C1042"/>
      <c r="D1042"/>
      <c r="E1042"/>
      <c r="F1042"/>
      <c r="G1042"/>
      <c r="H1042"/>
      <c r="I1042" t="s">
        <v>199</v>
      </c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 s="115" t="s">
        <v>2441</v>
      </c>
    </row>
    <row r="1043" spans="1:36" x14ac:dyDescent="0.25">
      <c r="A1043">
        <v>321839</v>
      </c>
      <c r="B1043" t="s">
        <v>1366</v>
      </c>
      <c r="C1043"/>
      <c r="D1043"/>
      <c r="E1043"/>
      <c r="F1043"/>
      <c r="G1043"/>
      <c r="H1043"/>
      <c r="I1043" t="s">
        <v>199</v>
      </c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 s="115" t="s">
        <v>2441</v>
      </c>
    </row>
    <row r="1044" spans="1:36" x14ac:dyDescent="0.25">
      <c r="A1044">
        <v>321867</v>
      </c>
      <c r="B1044" t="s">
        <v>2040</v>
      </c>
      <c r="C1044"/>
      <c r="D1044"/>
      <c r="E1044"/>
      <c r="F1044"/>
      <c r="G1044"/>
      <c r="H1044"/>
      <c r="I1044" t="s">
        <v>199</v>
      </c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 s="115" t="s">
        <v>2441</v>
      </c>
    </row>
    <row r="1045" spans="1:36" x14ac:dyDescent="0.25">
      <c r="A1045">
        <v>322099</v>
      </c>
      <c r="B1045" t="s">
        <v>1342</v>
      </c>
      <c r="C1045"/>
      <c r="D1045"/>
      <c r="E1045"/>
      <c r="F1045"/>
      <c r="G1045"/>
      <c r="H1045"/>
      <c r="I1045" t="s">
        <v>199</v>
      </c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 s="115" t="s">
        <v>2441</v>
      </c>
    </row>
    <row r="1046" spans="1:36" x14ac:dyDescent="0.25">
      <c r="A1046">
        <v>322244</v>
      </c>
      <c r="B1046" t="s">
        <v>1525</v>
      </c>
      <c r="C1046"/>
      <c r="D1046"/>
      <c r="E1046"/>
      <c r="F1046"/>
      <c r="G1046"/>
      <c r="H1046"/>
      <c r="I1046" t="s">
        <v>199</v>
      </c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 s="115" t="s">
        <v>2441</v>
      </c>
    </row>
    <row r="1047" spans="1:36" x14ac:dyDescent="0.25">
      <c r="A1047">
        <v>322436</v>
      </c>
      <c r="B1047" t="s">
        <v>2571</v>
      </c>
      <c r="C1047"/>
      <c r="D1047"/>
      <c r="E1047"/>
      <c r="F1047"/>
      <c r="G1047"/>
      <c r="H1047"/>
      <c r="I1047" t="s">
        <v>199</v>
      </c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 s="115" t="s">
        <v>2441</v>
      </c>
    </row>
    <row r="1048" spans="1:36" x14ac:dyDescent="0.25">
      <c r="A1048">
        <v>322628</v>
      </c>
      <c r="B1048" t="s">
        <v>1318</v>
      </c>
      <c r="C1048"/>
      <c r="D1048"/>
      <c r="E1048"/>
      <c r="F1048"/>
      <c r="G1048"/>
      <c r="H1048"/>
      <c r="I1048" t="s">
        <v>199</v>
      </c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 s="115" t="s">
        <v>2441</v>
      </c>
    </row>
    <row r="1049" spans="1:36" x14ac:dyDescent="0.25">
      <c r="A1049">
        <v>322791</v>
      </c>
      <c r="B1049" t="s">
        <v>1319</v>
      </c>
      <c r="C1049"/>
      <c r="D1049"/>
      <c r="E1049"/>
      <c r="F1049"/>
      <c r="G1049"/>
      <c r="H1049"/>
      <c r="I1049" t="s">
        <v>199</v>
      </c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 s="115" t="s">
        <v>2441</v>
      </c>
    </row>
    <row r="1050" spans="1:36" x14ac:dyDescent="0.25">
      <c r="A1050">
        <v>322987</v>
      </c>
      <c r="B1050" t="s">
        <v>2620</v>
      </c>
      <c r="C1050"/>
      <c r="D1050"/>
      <c r="E1050"/>
      <c r="F1050"/>
      <c r="G1050"/>
      <c r="H1050"/>
      <c r="I1050" t="s">
        <v>199</v>
      </c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</row>
    <row r="1051" spans="1:36" x14ac:dyDescent="0.25">
      <c r="A1051">
        <v>323235</v>
      </c>
      <c r="B1051" t="s">
        <v>2042</v>
      </c>
      <c r="C1051"/>
      <c r="D1051"/>
      <c r="E1051"/>
      <c r="F1051"/>
      <c r="G1051"/>
      <c r="H1051"/>
      <c r="I1051" t="s">
        <v>199</v>
      </c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 s="115" t="s">
        <v>2441</v>
      </c>
    </row>
    <row r="1052" spans="1:36" x14ac:dyDescent="0.25">
      <c r="A1052">
        <v>323347</v>
      </c>
      <c r="B1052" t="s">
        <v>1284</v>
      </c>
      <c r="C1052"/>
      <c r="D1052"/>
      <c r="E1052"/>
      <c r="F1052"/>
      <c r="G1052"/>
      <c r="H1052"/>
      <c r="I1052" t="s">
        <v>199</v>
      </c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 s="115" t="s">
        <v>2441</v>
      </c>
    </row>
    <row r="1053" spans="1:36" x14ac:dyDescent="0.25">
      <c r="A1053">
        <v>323669</v>
      </c>
      <c r="B1053" t="s">
        <v>1335</v>
      </c>
      <c r="C1053"/>
      <c r="D1053"/>
      <c r="E1053"/>
      <c r="F1053"/>
      <c r="G1053"/>
      <c r="H1053"/>
      <c r="I1053" t="s">
        <v>199</v>
      </c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 s="115" t="s">
        <v>2441</v>
      </c>
    </row>
    <row r="1054" spans="1:36" x14ac:dyDescent="0.25">
      <c r="A1054">
        <v>323715</v>
      </c>
      <c r="B1054" t="s">
        <v>1363</v>
      </c>
      <c r="C1054"/>
      <c r="D1054"/>
      <c r="E1054"/>
      <c r="F1054"/>
      <c r="G1054"/>
      <c r="H1054"/>
      <c r="I1054" t="s">
        <v>199</v>
      </c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 s="115" t="s">
        <v>2441</v>
      </c>
    </row>
    <row r="1055" spans="1:36" x14ac:dyDescent="0.25">
      <c r="A1055">
        <v>323776</v>
      </c>
      <c r="B1055" t="s">
        <v>2621</v>
      </c>
      <c r="C1055"/>
      <c r="D1055"/>
      <c r="E1055"/>
      <c r="F1055"/>
      <c r="G1055"/>
      <c r="H1055"/>
      <c r="I1055" t="s">
        <v>199</v>
      </c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</row>
    <row r="1056" spans="1:36" x14ac:dyDescent="0.25">
      <c r="A1056">
        <v>323848</v>
      </c>
      <c r="B1056" t="s">
        <v>930</v>
      </c>
      <c r="C1056"/>
      <c r="D1056"/>
      <c r="E1056"/>
      <c r="F1056"/>
      <c r="G1056"/>
      <c r="H1056"/>
      <c r="I1056" t="s">
        <v>199</v>
      </c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 s="115" t="s">
        <v>2441</v>
      </c>
    </row>
    <row r="1057" spans="1:36" x14ac:dyDescent="0.25">
      <c r="A1057">
        <v>323917</v>
      </c>
      <c r="B1057" t="s">
        <v>992</v>
      </c>
      <c r="C1057"/>
      <c r="D1057"/>
      <c r="E1057"/>
      <c r="F1057"/>
      <c r="G1057"/>
      <c r="H1057"/>
      <c r="I1057" t="s">
        <v>199</v>
      </c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 s="115" t="s">
        <v>2441</v>
      </c>
    </row>
    <row r="1058" spans="1:36" x14ac:dyDescent="0.25">
      <c r="A1058">
        <v>324051</v>
      </c>
      <c r="B1058" t="s">
        <v>2480</v>
      </c>
      <c r="C1058"/>
      <c r="D1058"/>
      <c r="E1058"/>
      <c r="F1058"/>
      <c r="G1058"/>
      <c r="H1058"/>
      <c r="I1058" t="s">
        <v>199</v>
      </c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 s="115" t="s">
        <v>2441</v>
      </c>
    </row>
    <row r="1059" spans="1:36" x14ac:dyDescent="0.25">
      <c r="A1059">
        <v>324209</v>
      </c>
      <c r="B1059" t="s">
        <v>1123</v>
      </c>
      <c r="C1059"/>
      <c r="D1059"/>
      <c r="E1059"/>
      <c r="F1059"/>
      <c r="G1059"/>
      <c r="H1059"/>
      <c r="I1059" t="s">
        <v>199</v>
      </c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 s="115" t="s">
        <v>2441</v>
      </c>
    </row>
    <row r="1060" spans="1:36" x14ac:dyDescent="0.25">
      <c r="A1060">
        <v>324219</v>
      </c>
      <c r="B1060" t="s">
        <v>2622</v>
      </c>
      <c r="C1060"/>
      <c r="D1060"/>
      <c r="E1060"/>
      <c r="F1060"/>
      <c r="G1060"/>
      <c r="H1060"/>
      <c r="I1060" t="s">
        <v>199</v>
      </c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</row>
    <row r="1061" spans="1:36" x14ac:dyDescent="0.25">
      <c r="A1061">
        <v>324410</v>
      </c>
      <c r="B1061" t="s">
        <v>1163</v>
      </c>
      <c r="C1061"/>
      <c r="D1061"/>
      <c r="E1061"/>
      <c r="F1061"/>
      <c r="G1061"/>
      <c r="H1061"/>
      <c r="I1061" t="s">
        <v>199</v>
      </c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 s="115" t="s">
        <v>2441</v>
      </c>
    </row>
    <row r="1062" spans="1:36" x14ac:dyDescent="0.25">
      <c r="A1062">
        <v>324562</v>
      </c>
      <c r="B1062" t="s">
        <v>615</v>
      </c>
      <c r="C1062"/>
      <c r="D1062"/>
      <c r="E1062"/>
      <c r="F1062"/>
      <c r="G1062"/>
      <c r="H1062"/>
      <c r="I1062" t="s">
        <v>199</v>
      </c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 s="115" t="s">
        <v>2441</v>
      </c>
    </row>
    <row r="1063" spans="1:36" x14ac:dyDescent="0.25">
      <c r="A1063">
        <v>324958</v>
      </c>
      <c r="B1063" t="s">
        <v>1338</v>
      </c>
      <c r="C1063"/>
      <c r="D1063"/>
      <c r="E1063"/>
      <c r="F1063"/>
      <c r="G1063"/>
      <c r="H1063"/>
      <c r="I1063" t="s">
        <v>199</v>
      </c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 s="115" t="s">
        <v>2441</v>
      </c>
    </row>
    <row r="1064" spans="1:36" x14ac:dyDescent="0.25">
      <c r="A1064">
        <v>325370</v>
      </c>
      <c r="B1064" t="s">
        <v>1052</v>
      </c>
      <c r="C1064"/>
      <c r="D1064"/>
      <c r="E1064"/>
      <c r="F1064"/>
      <c r="G1064"/>
      <c r="H1064"/>
      <c r="I1064" t="s">
        <v>199</v>
      </c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 s="115" t="s">
        <v>2441</v>
      </c>
    </row>
    <row r="1065" spans="1:36" x14ac:dyDescent="0.25">
      <c r="A1065">
        <v>325561</v>
      </c>
      <c r="B1065" t="s">
        <v>2049</v>
      </c>
      <c r="C1065"/>
      <c r="D1065"/>
      <c r="E1065"/>
      <c r="F1065"/>
      <c r="G1065"/>
      <c r="H1065"/>
      <c r="I1065" t="s">
        <v>199</v>
      </c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 s="115" t="s">
        <v>2441</v>
      </c>
    </row>
    <row r="1066" spans="1:36" x14ac:dyDescent="0.25">
      <c r="A1066">
        <v>325629</v>
      </c>
      <c r="B1066" t="s">
        <v>1264</v>
      </c>
      <c r="C1066"/>
      <c r="D1066"/>
      <c r="E1066"/>
      <c r="F1066"/>
      <c r="G1066"/>
      <c r="H1066"/>
      <c r="I1066" t="s">
        <v>199</v>
      </c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 s="115" t="s">
        <v>2441</v>
      </c>
    </row>
    <row r="1067" spans="1:36" x14ac:dyDescent="0.25">
      <c r="A1067">
        <v>326001</v>
      </c>
      <c r="B1067" t="s">
        <v>1268</v>
      </c>
      <c r="C1067"/>
      <c r="D1067"/>
      <c r="E1067"/>
      <c r="F1067"/>
      <c r="G1067"/>
      <c r="H1067"/>
      <c r="I1067" t="s">
        <v>199</v>
      </c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 s="115" t="s">
        <v>2441</v>
      </c>
    </row>
    <row r="1068" spans="1:36" x14ac:dyDescent="0.25">
      <c r="A1068">
        <v>326187</v>
      </c>
      <c r="B1068" t="s">
        <v>1441</v>
      </c>
      <c r="C1068"/>
      <c r="D1068"/>
      <c r="E1068"/>
      <c r="F1068"/>
      <c r="G1068"/>
      <c r="H1068"/>
      <c r="I1068" t="s">
        <v>199</v>
      </c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 s="115" t="s">
        <v>2441</v>
      </c>
    </row>
    <row r="1069" spans="1:36" x14ac:dyDescent="0.25">
      <c r="A1069">
        <v>326228</v>
      </c>
      <c r="B1069" t="s">
        <v>767</v>
      </c>
      <c r="C1069"/>
      <c r="D1069"/>
      <c r="E1069"/>
      <c r="F1069"/>
      <c r="G1069"/>
      <c r="H1069"/>
      <c r="I1069" t="s">
        <v>199</v>
      </c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 s="115" t="s">
        <v>2441</v>
      </c>
    </row>
    <row r="1070" spans="1:36" x14ac:dyDescent="0.25">
      <c r="A1070">
        <v>326247</v>
      </c>
      <c r="B1070" t="s">
        <v>1190</v>
      </c>
      <c r="C1070"/>
      <c r="D1070"/>
      <c r="E1070"/>
      <c r="F1070"/>
      <c r="G1070"/>
      <c r="H1070"/>
      <c r="I1070" t="s">
        <v>199</v>
      </c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 s="115" t="s">
        <v>2441</v>
      </c>
    </row>
    <row r="1071" spans="1:36" x14ac:dyDescent="0.25">
      <c r="A1071">
        <v>326388</v>
      </c>
      <c r="B1071" t="s">
        <v>1108</v>
      </c>
      <c r="C1071"/>
      <c r="D1071"/>
      <c r="E1071"/>
      <c r="F1071"/>
      <c r="G1071"/>
      <c r="H1071"/>
      <c r="I1071" t="s">
        <v>199</v>
      </c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 s="115" t="s">
        <v>2441</v>
      </c>
    </row>
    <row r="1072" spans="1:36" x14ac:dyDescent="0.25">
      <c r="A1072">
        <v>326538</v>
      </c>
      <c r="B1072" t="s">
        <v>2064</v>
      </c>
      <c r="C1072"/>
      <c r="D1072"/>
      <c r="E1072"/>
      <c r="F1072"/>
      <c r="G1072"/>
      <c r="H1072"/>
      <c r="I1072" t="s">
        <v>199</v>
      </c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 s="115" t="s">
        <v>2441</v>
      </c>
    </row>
    <row r="1073" spans="1:36" x14ac:dyDescent="0.25">
      <c r="A1073">
        <v>326655</v>
      </c>
      <c r="B1073" t="s">
        <v>1148</v>
      </c>
      <c r="C1073"/>
      <c r="D1073"/>
      <c r="E1073"/>
      <c r="F1073"/>
      <c r="G1073"/>
      <c r="H1073"/>
      <c r="I1073" t="s">
        <v>199</v>
      </c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 s="115" t="s">
        <v>2441</v>
      </c>
    </row>
    <row r="1074" spans="1:36" x14ac:dyDescent="0.25">
      <c r="A1074">
        <v>326670</v>
      </c>
      <c r="B1074" t="s">
        <v>1557</v>
      </c>
      <c r="C1074"/>
      <c r="D1074"/>
      <c r="E1074"/>
      <c r="F1074"/>
      <c r="G1074"/>
      <c r="H1074"/>
      <c r="I1074" t="s">
        <v>199</v>
      </c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 s="115" t="s">
        <v>2441</v>
      </c>
    </row>
    <row r="1075" spans="1:36" x14ac:dyDescent="0.25">
      <c r="A1075">
        <v>326761</v>
      </c>
      <c r="B1075" t="s">
        <v>2068</v>
      </c>
      <c r="C1075"/>
      <c r="D1075"/>
      <c r="E1075"/>
      <c r="F1075"/>
      <c r="G1075"/>
      <c r="H1075"/>
      <c r="I1075" t="s">
        <v>199</v>
      </c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 s="115" t="s">
        <v>2441</v>
      </c>
    </row>
    <row r="1076" spans="1:36" x14ac:dyDescent="0.25">
      <c r="A1076">
        <v>326875</v>
      </c>
      <c r="B1076" t="s">
        <v>1471</v>
      </c>
      <c r="C1076"/>
      <c r="D1076"/>
      <c r="E1076"/>
      <c r="F1076"/>
      <c r="G1076"/>
      <c r="H1076"/>
      <c r="I1076" t="s">
        <v>199</v>
      </c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 s="115" t="s">
        <v>2441</v>
      </c>
    </row>
    <row r="1077" spans="1:36" x14ac:dyDescent="0.25">
      <c r="A1077">
        <v>326997</v>
      </c>
      <c r="B1077" t="s">
        <v>1777</v>
      </c>
      <c r="C1077"/>
      <c r="D1077"/>
      <c r="E1077"/>
      <c r="F1077"/>
      <c r="G1077"/>
      <c r="H1077"/>
      <c r="I1077" t="s">
        <v>199</v>
      </c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 s="115" t="s">
        <v>2441</v>
      </c>
    </row>
    <row r="1078" spans="1:36" x14ac:dyDescent="0.25">
      <c r="A1078">
        <v>327116</v>
      </c>
      <c r="B1078" t="s">
        <v>2077</v>
      </c>
      <c r="C1078"/>
      <c r="D1078"/>
      <c r="E1078"/>
      <c r="F1078"/>
      <c r="G1078"/>
      <c r="H1078"/>
      <c r="I1078" t="s">
        <v>199</v>
      </c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 s="115" t="s">
        <v>2441</v>
      </c>
    </row>
    <row r="1079" spans="1:36" x14ac:dyDescent="0.25">
      <c r="A1079">
        <v>327160</v>
      </c>
      <c r="B1079" t="s">
        <v>2078</v>
      </c>
      <c r="C1079"/>
      <c r="D1079"/>
      <c r="E1079"/>
      <c r="F1079"/>
      <c r="G1079"/>
      <c r="H1079"/>
      <c r="I1079" t="s">
        <v>199</v>
      </c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 s="115" t="s">
        <v>2441</v>
      </c>
    </row>
    <row r="1080" spans="1:36" x14ac:dyDescent="0.25">
      <c r="A1080">
        <v>327195</v>
      </c>
      <c r="B1080" t="s">
        <v>2623</v>
      </c>
      <c r="C1080"/>
      <c r="D1080"/>
      <c r="E1080"/>
      <c r="F1080"/>
      <c r="G1080"/>
      <c r="H1080"/>
      <c r="I1080" t="s">
        <v>199</v>
      </c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 s="115" t="s">
        <v>2441</v>
      </c>
    </row>
    <row r="1081" spans="1:36" x14ac:dyDescent="0.25">
      <c r="A1081">
        <v>327274</v>
      </c>
      <c r="B1081" t="s">
        <v>1493</v>
      </c>
      <c r="C1081"/>
      <c r="D1081"/>
      <c r="E1081"/>
      <c r="F1081"/>
      <c r="G1081"/>
      <c r="H1081"/>
      <c r="I1081" t="s">
        <v>199</v>
      </c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 s="115" t="s">
        <v>2441</v>
      </c>
    </row>
    <row r="1082" spans="1:36" x14ac:dyDescent="0.25">
      <c r="A1082">
        <v>327331</v>
      </c>
      <c r="B1082" t="s">
        <v>2084</v>
      </c>
      <c r="C1082"/>
      <c r="D1082"/>
      <c r="E1082"/>
      <c r="F1082"/>
      <c r="G1082"/>
      <c r="H1082"/>
      <c r="I1082" t="s">
        <v>199</v>
      </c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 s="115" t="s">
        <v>2441</v>
      </c>
    </row>
    <row r="1083" spans="1:36" x14ac:dyDescent="0.25">
      <c r="A1083">
        <v>327455</v>
      </c>
      <c r="B1083" t="s">
        <v>1526</v>
      </c>
      <c r="C1083"/>
      <c r="D1083"/>
      <c r="E1083"/>
      <c r="F1083"/>
      <c r="G1083"/>
      <c r="H1083"/>
      <c r="I1083" t="s">
        <v>199</v>
      </c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 s="115" t="s">
        <v>2441</v>
      </c>
    </row>
    <row r="1084" spans="1:36" x14ac:dyDescent="0.25">
      <c r="A1084">
        <v>327594</v>
      </c>
      <c r="B1084" t="s">
        <v>2086</v>
      </c>
      <c r="C1084"/>
      <c r="D1084"/>
      <c r="E1084"/>
      <c r="F1084"/>
      <c r="G1084"/>
      <c r="H1084"/>
      <c r="I1084" t="s">
        <v>199</v>
      </c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 s="115" t="s">
        <v>2441</v>
      </c>
    </row>
    <row r="1085" spans="1:36" x14ac:dyDescent="0.25">
      <c r="A1085">
        <v>327748</v>
      </c>
      <c r="B1085" t="s">
        <v>1355</v>
      </c>
      <c r="C1085"/>
      <c r="D1085"/>
      <c r="E1085"/>
      <c r="F1085"/>
      <c r="G1085"/>
      <c r="H1085"/>
      <c r="I1085" t="s">
        <v>199</v>
      </c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 s="115" t="s">
        <v>2441</v>
      </c>
    </row>
    <row r="1086" spans="1:36" x14ac:dyDescent="0.25">
      <c r="A1086">
        <v>327890</v>
      </c>
      <c r="B1086" t="s">
        <v>1308</v>
      </c>
      <c r="C1086"/>
      <c r="D1086"/>
      <c r="E1086"/>
      <c r="F1086"/>
      <c r="G1086"/>
      <c r="H1086"/>
      <c r="I1086" t="s">
        <v>199</v>
      </c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 s="115" t="s">
        <v>2441</v>
      </c>
    </row>
    <row r="1087" spans="1:36" x14ac:dyDescent="0.25">
      <c r="A1087">
        <v>327956</v>
      </c>
      <c r="B1087" t="s">
        <v>2087</v>
      </c>
      <c r="C1087"/>
      <c r="D1087"/>
      <c r="E1087"/>
      <c r="F1087"/>
      <c r="G1087"/>
      <c r="H1087"/>
      <c r="I1087" t="s">
        <v>199</v>
      </c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 s="115" t="s">
        <v>2441</v>
      </c>
    </row>
    <row r="1088" spans="1:36" x14ac:dyDescent="0.25">
      <c r="A1088">
        <v>328066</v>
      </c>
      <c r="B1088" t="s">
        <v>1309</v>
      </c>
      <c r="C1088"/>
      <c r="D1088"/>
      <c r="E1088"/>
      <c r="F1088"/>
      <c r="G1088"/>
      <c r="H1088"/>
      <c r="I1088" t="s">
        <v>199</v>
      </c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 s="115" t="s">
        <v>2441</v>
      </c>
    </row>
    <row r="1089" spans="1:36" x14ac:dyDescent="0.25">
      <c r="A1089">
        <v>328219</v>
      </c>
      <c r="B1089" t="s">
        <v>2088</v>
      </c>
      <c r="C1089"/>
      <c r="D1089"/>
      <c r="E1089"/>
      <c r="F1089"/>
      <c r="G1089"/>
      <c r="H1089"/>
      <c r="I1089" t="s">
        <v>199</v>
      </c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 s="115" t="s">
        <v>2441</v>
      </c>
    </row>
    <row r="1090" spans="1:36" x14ac:dyDescent="0.25">
      <c r="A1090">
        <v>328306</v>
      </c>
      <c r="B1090" t="s">
        <v>1310</v>
      </c>
      <c r="C1090"/>
      <c r="D1090"/>
      <c r="E1090"/>
      <c r="F1090"/>
      <c r="G1090"/>
      <c r="H1090"/>
      <c r="I1090" t="s">
        <v>199</v>
      </c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 s="115" t="s">
        <v>2441</v>
      </c>
    </row>
    <row r="1091" spans="1:36" x14ac:dyDescent="0.25">
      <c r="A1091">
        <v>328328</v>
      </c>
      <c r="B1091" t="s">
        <v>1571</v>
      </c>
      <c r="C1091"/>
      <c r="D1091"/>
      <c r="E1091"/>
      <c r="F1091"/>
      <c r="G1091"/>
      <c r="H1091"/>
      <c r="I1091" t="s">
        <v>199</v>
      </c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 s="115" t="s">
        <v>2441</v>
      </c>
    </row>
    <row r="1092" spans="1:36" x14ac:dyDescent="0.25">
      <c r="A1092">
        <v>328347</v>
      </c>
      <c r="B1092" t="s">
        <v>2091</v>
      </c>
      <c r="C1092"/>
      <c r="D1092"/>
      <c r="E1092"/>
      <c r="F1092"/>
      <c r="G1092"/>
      <c r="H1092"/>
      <c r="I1092" t="s">
        <v>199</v>
      </c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 s="115" t="s">
        <v>2441</v>
      </c>
    </row>
    <row r="1093" spans="1:36" x14ac:dyDescent="0.25">
      <c r="A1093">
        <v>328387</v>
      </c>
      <c r="B1093" t="s">
        <v>1322</v>
      </c>
      <c r="C1093"/>
      <c r="D1093"/>
      <c r="E1093"/>
      <c r="F1093"/>
      <c r="G1093"/>
      <c r="H1093"/>
      <c r="I1093" t="s">
        <v>199</v>
      </c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 s="115" t="s">
        <v>2441</v>
      </c>
    </row>
    <row r="1094" spans="1:36" x14ac:dyDescent="0.25">
      <c r="A1094">
        <v>328456</v>
      </c>
      <c r="B1094" t="s">
        <v>1360</v>
      </c>
      <c r="C1094"/>
      <c r="D1094"/>
      <c r="E1094"/>
      <c r="F1094"/>
      <c r="G1094"/>
      <c r="H1094"/>
      <c r="I1094" t="s">
        <v>199</v>
      </c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 s="115" t="s">
        <v>2441</v>
      </c>
    </row>
    <row r="1095" spans="1:36" x14ac:dyDescent="0.25">
      <c r="A1095">
        <v>328616</v>
      </c>
      <c r="B1095" t="s">
        <v>1329</v>
      </c>
      <c r="C1095"/>
      <c r="D1095"/>
      <c r="E1095"/>
      <c r="F1095"/>
      <c r="G1095"/>
      <c r="H1095"/>
      <c r="I1095" t="s">
        <v>199</v>
      </c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 s="115" t="s">
        <v>2441</v>
      </c>
    </row>
    <row r="1096" spans="1:36" x14ac:dyDescent="0.25">
      <c r="A1096">
        <v>328650</v>
      </c>
      <c r="B1096" t="s">
        <v>1269</v>
      </c>
      <c r="C1096"/>
      <c r="D1096"/>
      <c r="E1096"/>
      <c r="F1096"/>
      <c r="G1096"/>
      <c r="H1096"/>
      <c r="I1096" t="s">
        <v>199</v>
      </c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 s="115" t="s">
        <v>2441</v>
      </c>
    </row>
    <row r="1097" spans="1:36" x14ac:dyDescent="0.25">
      <c r="A1097">
        <v>328713</v>
      </c>
      <c r="B1097" t="s">
        <v>1204</v>
      </c>
      <c r="C1097"/>
      <c r="D1097"/>
      <c r="E1097"/>
      <c r="F1097"/>
      <c r="G1097"/>
      <c r="H1097"/>
      <c r="I1097" t="s">
        <v>199</v>
      </c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 s="115" t="s">
        <v>2441</v>
      </c>
    </row>
    <row r="1098" spans="1:36" x14ac:dyDescent="0.25">
      <c r="A1098">
        <v>328847</v>
      </c>
      <c r="B1098" t="s">
        <v>1035</v>
      </c>
      <c r="C1098"/>
      <c r="D1098"/>
      <c r="E1098"/>
      <c r="F1098"/>
      <c r="G1098"/>
      <c r="H1098"/>
      <c r="I1098" t="s">
        <v>199</v>
      </c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 s="115" t="s">
        <v>2441</v>
      </c>
    </row>
    <row r="1099" spans="1:36" x14ac:dyDescent="0.25">
      <c r="A1099">
        <v>329088</v>
      </c>
      <c r="B1099" t="s">
        <v>2102</v>
      </c>
      <c r="C1099"/>
      <c r="D1099"/>
      <c r="E1099"/>
      <c r="F1099"/>
      <c r="G1099"/>
      <c r="H1099"/>
      <c r="I1099" t="s">
        <v>199</v>
      </c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 s="115" t="s">
        <v>2441</v>
      </c>
    </row>
    <row r="1100" spans="1:36" x14ac:dyDescent="0.25">
      <c r="A1100">
        <v>329201</v>
      </c>
      <c r="B1100" t="s">
        <v>1809</v>
      </c>
      <c r="C1100"/>
      <c r="D1100"/>
      <c r="E1100"/>
      <c r="F1100"/>
      <c r="G1100"/>
      <c r="H1100"/>
      <c r="I1100" t="s">
        <v>199</v>
      </c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 s="115" t="s">
        <v>2441</v>
      </c>
    </row>
    <row r="1101" spans="1:36" x14ac:dyDescent="0.25">
      <c r="A1101">
        <v>329244</v>
      </c>
      <c r="B1101" t="s">
        <v>2310</v>
      </c>
      <c r="C1101"/>
      <c r="D1101"/>
      <c r="E1101"/>
      <c r="F1101"/>
      <c r="G1101"/>
      <c r="H1101"/>
      <c r="I1101" t="s">
        <v>199</v>
      </c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 s="115" t="s">
        <v>2441</v>
      </c>
    </row>
    <row r="1102" spans="1:36" x14ac:dyDescent="0.25">
      <c r="A1102">
        <v>329369</v>
      </c>
      <c r="B1102" t="s">
        <v>2311</v>
      </c>
      <c r="C1102"/>
      <c r="D1102"/>
      <c r="E1102"/>
      <c r="F1102"/>
      <c r="G1102"/>
      <c r="H1102"/>
      <c r="I1102" t="s">
        <v>199</v>
      </c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 s="115" t="s">
        <v>2441</v>
      </c>
    </row>
    <row r="1103" spans="1:36" x14ac:dyDescent="0.25">
      <c r="A1103">
        <v>329535</v>
      </c>
      <c r="B1103" t="s">
        <v>1368</v>
      </c>
      <c r="C1103"/>
      <c r="D1103"/>
      <c r="E1103"/>
      <c r="F1103"/>
      <c r="G1103"/>
      <c r="H1103"/>
      <c r="I1103" t="s">
        <v>199</v>
      </c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 s="115" t="s">
        <v>2441</v>
      </c>
    </row>
    <row r="1104" spans="1:36" x14ac:dyDescent="0.25">
      <c r="A1104">
        <v>329642</v>
      </c>
      <c r="B1104" t="s">
        <v>1559</v>
      </c>
      <c r="C1104"/>
      <c r="D1104"/>
      <c r="E1104"/>
      <c r="F1104"/>
      <c r="G1104"/>
      <c r="H1104"/>
      <c r="I1104" t="s">
        <v>199</v>
      </c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 s="115" t="s">
        <v>2441</v>
      </c>
    </row>
    <row r="1105" spans="1:36" x14ac:dyDescent="0.25">
      <c r="A1105">
        <v>329777</v>
      </c>
      <c r="B1105" t="s">
        <v>2313</v>
      </c>
      <c r="C1105"/>
      <c r="D1105"/>
      <c r="E1105"/>
      <c r="F1105"/>
      <c r="G1105"/>
      <c r="H1105"/>
      <c r="I1105" t="s">
        <v>199</v>
      </c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 s="115" t="s">
        <v>2441</v>
      </c>
    </row>
    <row r="1106" spans="1:36" x14ac:dyDescent="0.25">
      <c r="A1106">
        <v>329789</v>
      </c>
      <c r="B1106" t="s">
        <v>2112</v>
      </c>
      <c r="C1106"/>
      <c r="D1106"/>
      <c r="E1106"/>
      <c r="F1106"/>
      <c r="G1106"/>
      <c r="H1106"/>
      <c r="I1106" t="s">
        <v>199</v>
      </c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 s="115" t="s">
        <v>2441</v>
      </c>
    </row>
    <row r="1107" spans="1:36" x14ac:dyDescent="0.25">
      <c r="A1107">
        <v>329829</v>
      </c>
      <c r="B1107" t="s">
        <v>1613</v>
      </c>
      <c r="C1107"/>
      <c r="D1107"/>
      <c r="E1107"/>
      <c r="F1107"/>
      <c r="G1107"/>
      <c r="H1107"/>
      <c r="I1107" t="s">
        <v>199</v>
      </c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 s="115" t="s">
        <v>2441</v>
      </c>
    </row>
    <row r="1108" spans="1:36" x14ac:dyDescent="0.25">
      <c r="A1108">
        <v>329916</v>
      </c>
      <c r="B1108" t="s">
        <v>1925</v>
      </c>
      <c r="C1108"/>
      <c r="D1108"/>
      <c r="E1108"/>
      <c r="F1108"/>
      <c r="G1108"/>
      <c r="H1108"/>
      <c r="I1108" t="s">
        <v>199</v>
      </c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 s="115" t="s">
        <v>2441</v>
      </c>
    </row>
    <row r="1109" spans="1:36" x14ac:dyDescent="0.25">
      <c r="A1109">
        <v>330157</v>
      </c>
      <c r="B1109" t="s">
        <v>2118</v>
      </c>
      <c r="C1109"/>
      <c r="D1109"/>
      <c r="E1109"/>
      <c r="F1109"/>
      <c r="G1109"/>
      <c r="H1109"/>
      <c r="I1109" t="s">
        <v>199</v>
      </c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 s="115" t="s">
        <v>2441</v>
      </c>
    </row>
    <row r="1110" spans="1:36" x14ac:dyDescent="0.25">
      <c r="A1110">
        <v>330193</v>
      </c>
      <c r="B1110" t="s">
        <v>1224</v>
      </c>
      <c r="C1110"/>
      <c r="D1110"/>
      <c r="E1110"/>
      <c r="F1110"/>
      <c r="G1110"/>
      <c r="H1110"/>
      <c r="I1110" t="s">
        <v>199</v>
      </c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 s="115" t="s">
        <v>2441</v>
      </c>
    </row>
    <row r="1111" spans="1:36" x14ac:dyDescent="0.25">
      <c r="A1111">
        <v>330426</v>
      </c>
      <c r="B1111" t="s">
        <v>668</v>
      </c>
      <c r="C1111"/>
      <c r="D1111"/>
      <c r="E1111"/>
      <c r="F1111"/>
      <c r="G1111"/>
      <c r="H1111"/>
      <c r="I1111" t="s">
        <v>199</v>
      </c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 s="115" t="s">
        <v>2441</v>
      </c>
    </row>
    <row r="1112" spans="1:36" x14ac:dyDescent="0.25">
      <c r="A1112">
        <v>330545</v>
      </c>
      <c r="B1112" t="s">
        <v>1337</v>
      </c>
      <c r="C1112"/>
      <c r="D1112"/>
      <c r="E1112"/>
      <c r="F1112"/>
      <c r="G1112"/>
      <c r="H1112"/>
      <c r="I1112" t="s">
        <v>199</v>
      </c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 s="115" t="s">
        <v>2441</v>
      </c>
    </row>
    <row r="1113" spans="1:36" x14ac:dyDescent="0.25">
      <c r="A1113">
        <v>330617</v>
      </c>
      <c r="B1113" t="s">
        <v>1529</v>
      </c>
      <c r="C1113"/>
      <c r="D1113"/>
      <c r="E1113"/>
      <c r="F1113"/>
      <c r="G1113"/>
      <c r="H1113"/>
      <c r="I1113" t="s">
        <v>199</v>
      </c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 s="115" t="s">
        <v>2441</v>
      </c>
    </row>
    <row r="1114" spans="1:36" x14ac:dyDescent="0.25">
      <c r="A1114">
        <v>330896</v>
      </c>
      <c r="B1114" t="s">
        <v>2130</v>
      </c>
      <c r="C1114"/>
      <c r="D1114"/>
      <c r="E1114"/>
      <c r="F1114"/>
      <c r="G1114"/>
      <c r="H1114"/>
      <c r="I1114" t="s">
        <v>199</v>
      </c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 s="115" t="s">
        <v>2441</v>
      </c>
    </row>
    <row r="1115" spans="1:36" x14ac:dyDescent="0.25">
      <c r="A1115">
        <v>330950</v>
      </c>
      <c r="B1115" t="s">
        <v>2131</v>
      </c>
      <c r="C1115"/>
      <c r="D1115"/>
      <c r="E1115"/>
      <c r="F1115"/>
      <c r="G1115"/>
      <c r="H1115"/>
      <c r="I1115" t="s">
        <v>199</v>
      </c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 s="115" t="s">
        <v>2441</v>
      </c>
    </row>
    <row r="1116" spans="1:36" x14ac:dyDescent="0.25">
      <c r="A1116">
        <v>331073</v>
      </c>
      <c r="B1116" t="s">
        <v>2135</v>
      </c>
      <c r="C1116"/>
      <c r="D1116"/>
      <c r="E1116"/>
      <c r="F1116"/>
      <c r="G1116"/>
      <c r="H1116"/>
      <c r="I1116" t="s">
        <v>199</v>
      </c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 s="115" t="s">
        <v>2441</v>
      </c>
    </row>
    <row r="1117" spans="1:36" x14ac:dyDescent="0.25">
      <c r="A1117">
        <v>331087</v>
      </c>
      <c r="B1117" t="s">
        <v>1532</v>
      </c>
      <c r="C1117"/>
      <c r="D1117"/>
      <c r="E1117"/>
      <c r="F1117"/>
      <c r="G1117"/>
      <c r="H1117"/>
      <c r="I1117" t="s">
        <v>199</v>
      </c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 s="115" t="s">
        <v>2441</v>
      </c>
    </row>
    <row r="1118" spans="1:36" x14ac:dyDescent="0.25">
      <c r="A1118">
        <v>331119</v>
      </c>
      <c r="B1118" t="s">
        <v>1820</v>
      </c>
      <c r="C1118"/>
      <c r="D1118"/>
      <c r="E1118"/>
      <c r="F1118"/>
      <c r="G1118"/>
      <c r="H1118"/>
      <c r="I1118" t="s">
        <v>199</v>
      </c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 s="115" t="s">
        <v>2441</v>
      </c>
    </row>
    <row r="1119" spans="1:36" x14ac:dyDescent="0.25">
      <c r="A1119">
        <v>331165</v>
      </c>
      <c r="B1119" t="s">
        <v>920</v>
      </c>
      <c r="C1119"/>
      <c r="D1119"/>
      <c r="E1119"/>
      <c r="F1119"/>
      <c r="G1119"/>
      <c r="H1119"/>
      <c r="I1119" t="s">
        <v>199</v>
      </c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 s="115" t="s">
        <v>2441</v>
      </c>
    </row>
    <row r="1120" spans="1:36" x14ac:dyDescent="0.25">
      <c r="A1120">
        <v>331186</v>
      </c>
      <c r="B1120" t="s">
        <v>909</v>
      </c>
      <c r="C1120"/>
      <c r="D1120"/>
      <c r="E1120"/>
      <c r="F1120"/>
      <c r="G1120"/>
      <c r="H1120"/>
      <c r="I1120" t="s">
        <v>199</v>
      </c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 s="115" t="s">
        <v>2441</v>
      </c>
    </row>
    <row r="1121" spans="1:36" x14ac:dyDescent="0.25">
      <c r="A1121">
        <v>331231</v>
      </c>
      <c r="B1121" t="s">
        <v>1087</v>
      </c>
      <c r="C1121"/>
      <c r="D1121"/>
      <c r="E1121"/>
      <c r="F1121"/>
      <c r="G1121"/>
      <c r="H1121"/>
      <c r="I1121" t="s">
        <v>199</v>
      </c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 s="115" t="s">
        <v>2441</v>
      </c>
    </row>
    <row r="1122" spans="1:36" x14ac:dyDescent="0.25">
      <c r="A1122">
        <v>331275</v>
      </c>
      <c r="B1122" t="s">
        <v>2142</v>
      </c>
      <c r="C1122"/>
      <c r="D1122"/>
      <c r="E1122"/>
      <c r="F1122"/>
      <c r="G1122"/>
      <c r="H1122"/>
      <c r="I1122" t="s">
        <v>199</v>
      </c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 s="115" t="s">
        <v>2441</v>
      </c>
    </row>
    <row r="1123" spans="1:36" x14ac:dyDescent="0.25">
      <c r="A1123">
        <v>331398</v>
      </c>
      <c r="B1123" t="s">
        <v>1533</v>
      </c>
      <c r="C1123"/>
      <c r="D1123"/>
      <c r="E1123"/>
      <c r="F1123"/>
      <c r="G1123"/>
      <c r="H1123"/>
      <c r="I1123" t="s">
        <v>199</v>
      </c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 s="115" t="s">
        <v>2441</v>
      </c>
    </row>
    <row r="1124" spans="1:36" x14ac:dyDescent="0.25">
      <c r="A1124">
        <v>331568</v>
      </c>
      <c r="B1124" t="s">
        <v>1892</v>
      </c>
      <c r="C1124"/>
      <c r="D1124"/>
      <c r="E1124"/>
      <c r="F1124"/>
      <c r="G1124"/>
      <c r="H1124"/>
      <c r="I1124" t="s">
        <v>199</v>
      </c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 s="115" t="s">
        <v>2441</v>
      </c>
    </row>
    <row r="1125" spans="1:36" x14ac:dyDescent="0.25">
      <c r="A1125">
        <v>331611</v>
      </c>
      <c r="B1125" t="s">
        <v>2150</v>
      </c>
      <c r="C1125"/>
      <c r="D1125"/>
      <c r="E1125"/>
      <c r="F1125"/>
      <c r="G1125"/>
      <c r="H1125"/>
      <c r="I1125" t="s">
        <v>199</v>
      </c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 s="115" t="s">
        <v>2441</v>
      </c>
    </row>
    <row r="1126" spans="1:36" x14ac:dyDescent="0.25">
      <c r="A1126">
        <v>331663</v>
      </c>
      <c r="B1126" t="s">
        <v>2151</v>
      </c>
      <c r="C1126"/>
      <c r="D1126"/>
      <c r="E1126"/>
      <c r="F1126"/>
      <c r="G1126"/>
      <c r="H1126"/>
      <c r="I1126" t="s">
        <v>199</v>
      </c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 s="115" t="s">
        <v>2441</v>
      </c>
    </row>
    <row r="1127" spans="1:36" x14ac:dyDescent="0.25">
      <c r="A1127">
        <v>331695</v>
      </c>
      <c r="B1127" t="s">
        <v>2155</v>
      </c>
      <c r="C1127"/>
      <c r="D1127"/>
      <c r="E1127"/>
      <c r="F1127"/>
      <c r="G1127"/>
      <c r="H1127"/>
      <c r="I1127" t="s">
        <v>199</v>
      </c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 s="115" t="s">
        <v>2441</v>
      </c>
    </row>
    <row r="1128" spans="1:36" x14ac:dyDescent="0.25">
      <c r="A1128">
        <v>331710</v>
      </c>
      <c r="B1128" t="s">
        <v>2156</v>
      </c>
      <c r="C1128"/>
      <c r="D1128"/>
      <c r="E1128"/>
      <c r="F1128"/>
      <c r="G1128"/>
      <c r="H1128"/>
      <c r="I1128" t="s">
        <v>199</v>
      </c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 s="115" t="s">
        <v>2441</v>
      </c>
    </row>
    <row r="1129" spans="1:36" x14ac:dyDescent="0.25">
      <c r="A1129">
        <v>332045</v>
      </c>
      <c r="B1129" t="s">
        <v>1534</v>
      </c>
      <c r="C1129"/>
      <c r="D1129"/>
      <c r="E1129"/>
      <c r="F1129"/>
      <c r="G1129"/>
      <c r="H1129"/>
      <c r="I1129" t="s">
        <v>199</v>
      </c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 s="115" t="s">
        <v>2441</v>
      </c>
    </row>
    <row r="1130" spans="1:36" x14ac:dyDescent="0.25">
      <c r="A1130">
        <v>332095</v>
      </c>
      <c r="B1130" t="s">
        <v>2165</v>
      </c>
      <c r="C1130"/>
      <c r="D1130"/>
      <c r="E1130"/>
      <c r="F1130"/>
      <c r="G1130"/>
      <c r="H1130"/>
      <c r="I1130" t="s">
        <v>199</v>
      </c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 s="115" t="s">
        <v>2441</v>
      </c>
    </row>
    <row r="1131" spans="1:36" x14ac:dyDescent="0.25">
      <c r="A1131">
        <v>332205</v>
      </c>
      <c r="B1131" t="s">
        <v>1654</v>
      </c>
      <c r="C1131"/>
      <c r="D1131"/>
      <c r="E1131"/>
      <c r="F1131"/>
      <c r="G1131"/>
      <c r="H1131"/>
      <c r="I1131" t="s">
        <v>199</v>
      </c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 s="115" t="s">
        <v>2441</v>
      </c>
    </row>
    <row r="1132" spans="1:36" x14ac:dyDescent="0.25">
      <c r="A1132">
        <v>332244</v>
      </c>
      <c r="B1132" t="s">
        <v>2168</v>
      </c>
      <c r="C1132"/>
      <c r="D1132"/>
      <c r="E1132"/>
      <c r="F1132"/>
      <c r="G1132"/>
      <c r="H1132"/>
      <c r="I1132" t="s">
        <v>199</v>
      </c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 s="115" t="s">
        <v>2441</v>
      </c>
    </row>
    <row r="1133" spans="1:36" x14ac:dyDescent="0.25">
      <c r="A1133">
        <v>332426</v>
      </c>
      <c r="B1133" t="s">
        <v>2179</v>
      </c>
      <c r="C1133"/>
      <c r="D1133"/>
      <c r="E1133"/>
      <c r="F1133"/>
      <c r="G1133"/>
      <c r="H1133"/>
      <c r="I1133" t="s">
        <v>199</v>
      </c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 s="115" t="s">
        <v>2441</v>
      </c>
    </row>
    <row r="1134" spans="1:36" x14ac:dyDescent="0.25">
      <c r="A1134">
        <v>332478</v>
      </c>
      <c r="B1134" t="s">
        <v>2346</v>
      </c>
      <c r="C1134"/>
      <c r="D1134"/>
      <c r="E1134"/>
      <c r="F1134"/>
      <c r="G1134"/>
      <c r="H1134"/>
      <c r="I1134" t="s">
        <v>199</v>
      </c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 s="115" t="s">
        <v>2441</v>
      </c>
    </row>
    <row r="1135" spans="1:36" x14ac:dyDescent="0.25">
      <c r="A1135">
        <v>332493</v>
      </c>
      <c r="B1135" t="s">
        <v>1535</v>
      </c>
      <c r="C1135"/>
      <c r="D1135"/>
      <c r="E1135"/>
      <c r="F1135"/>
      <c r="G1135"/>
      <c r="H1135"/>
      <c r="I1135" t="s">
        <v>199</v>
      </c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 s="115" t="s">
        <v>2441</v>
      </c>
    </row>
    <row r="1136" spans="1:36" x14ac:dyDescent="0.25">
      <c r="A1136">
        <v>332557</v>
      </c>
      <c r="B1136" t="s">
        <v>2347</v>
      </c>
      <c r="C1136"/>
      <c r="D1136"/>
      <c r="E1136"/>
      <c r="F1136"/>
      <c r="G1136"/>
      <c r="H1136"/>
      <c r="I1136" t="s">
        <v>199</v>
      </c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 s="115" t="s">
        <v>2441</v>
      </c>
    </row>
    <row r="1137" spans="1:36" x14ac:dyDescent="0.25">
      <c r="A1137">
        <v>332573</v>
      </c>
      <c r="B1137" t="s">
        <v>2181</v>
      </c>
      <c r="C1137"/>
      <c r="D1137"/>
      <c r="E1137"/>
      <c r="F1137"/>
      <c r="G1137"/>
      <c r="H1137"/>
      <c r="I1137" t="s">
        <v>199</v>
      </c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 s="115" t="s">
        <v>2441</v>
      </c>
    </row>
    <row r="1138" spans="1:36" x14ac:dyDescent="0.25">
      <c r="A1138">
        <v>332640</v>
      </c>
      <c r="B1138" t="s">
        <v>2186</v>
      </c>
      <c r="C1138"/>
      <c r="D1138"/>
      <c r="E1138"/>
      <c r="F1138"/>
      <c r="G1138"/>
      <c r="H1138"/>
      <c r="I1138" t="s">
        <v>199</v>
      </c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 s="115" t="s">
        <v>2441</v>
      </c>
    </row>
    <row r="1139" spans="1:36" x14ac:dyDescent="0.25">
      <c r="A1139">
        <v>332678</v>
      </c>
      <c r="B1139" t="s">
        <v>1895</v>
      </c>
      <c r="C1139"/>
      <c r="D1139"/>
      <c r="E1139"/>
      <c r="F1139"/>
      <c r="G1139"/>
      <c r="H1139"/>
      <c r="I1139" t="s">
        <v>199</v>
      </c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 s="115" t="s">
        <v>2441</v>
      </c>
    </row>
    <row r="1140" spans="1:36" x14ac:dyDescent="0.25">
      <c r="A1140">
        <v>332769</v>
      </c>
      <c r="B1140" t="s">
        <v>2188</v>
      </c>
      <c r="C1140"/>
      <c r="D1140"/>
      <c r="E1140"/>
      <c r="F1140"/>
      <c r="G1140"/>
      <c r="H1140"/>
      <c r="I1140" t="s">
        <v>199</v>
      </c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 s="115" t="s">
        <v>2441</v>
      </c>
    </row>
    <row r="1141" spans="1:36" x14ac:dyDescent="0.25">
      <c r="A1141">
        <v>333081</v>
      </c>
      <c r="B1141" t="s">
        <v>2192</v>
      </c>
      <c r="C1141"/>
      <c r="D1141"/>
      <c r="E1141"/>
      <c r="F1141"/>
      <c r="G1141"/>
      <c r="H1141"/>
      <c r="I1141" t="s">
        <v>199</v>
      </c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 s="115" t="s">
        <v>2441</v>
      </c>
    </row>
    <row r="1142" spans="1:36" x14ac:dyDescent="0.25">
      <c r="A1142">
        <v>333116</v>
      </c>
      <c r="B1142" t="s">
        <v>2355</v>
      </c>
      <c r="C1142"/>
      <c r="D1142"/>
      <c r="E1142"/>
      <c r="F1142"/>
      <c r="G1142"/>
      <c r="H1142"/>
      <c r="I1142" t="s">
        <v>199</v>
      </c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 s="115" t="s">
        <v>2441</v>
      </c>
    </row>
    <row r="1143" spans="1:36" x14ac:dyDescent="0.25">
      <c r="A1143">
        <v>333140</v>
      </c>
      <c r="B1143" t="s">
        <v>2196</v>
      </c>
      <c r="C1143"/>
      <c r="D1143"/>
      <c r="E1143"/>
      <c r="F1143"/>
      <c r="G1143"/>
      <c r="H1143"/>
      <c r="I1143" t="s">
        <v>199</v>
      </c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 s="115" t="s">
        <v>2441</v>
      </c>
    </row>
    <row r="1144" spans="1:36" x14ac:dyDescent="0.25">
      <c r="A1144">
        <v>333427</v>
      </c>
      <c r="B1144" t="s">
        <v>1227</v>
      </c>
      <c r="C1144"/>
      <c r="D1144"/>
      <c r="E1144"/>
      <c r="F1144"/>
      <c r="G1144"/>
      <c r="H1144"/>
      <c r="I1144" t="s">
        <v>199</v>
      </c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 s="115" t="s">
        <v>2441</v>
      </c>
    </row>
    <row r="1145" spans="1:36" x14ac:dyDescent="0.25">
      <c r="A1145">
        <v>333437</v>
      </c>
      <c r="B1145" t="s">
        <v>2365</v>
      </c>
      <c r="C1145"/>
      <c r="D1145"/>
      <c r="E1145"/>
      <c r="F1145"/>
      <c r="G1145"/>
      <c r="H1145"/>
      <c r="I1145" t="s">
        <v>199</v>
      </c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 s="115" t="s">
        <v>2441</v>
      </c>
    </row>
    <row r="1146" spans="1:36" x14ac:dyDescent="0.25">
      <c r="A1146">
        <v>333451</v>
      </c>
      <c r="B1146" t="s">
        <v>1744</v>
      </c>
      <c r="C1146"/>
      <c r="D1146"/>
      <c r="E1146"/>
      <c r="F1146"/>
      <c r="G1146"/>
      <c r="H1146"/>
      <c r="I1146" t="s">
        <v>199</v>
      </c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 s="115" t="s">
        <v>2441</v>
      </c>
    </row>
    <row r="1147" spans="1:36" x14ac:dyDescent="0.25">
      <c r="A1147">
        <v>333481</v>
      </c>
      <c r="B1147" t="s">
        <v>1771</v>
      </c>
      <c r="C1147"/>
      <c r="D1147"/>
      <c r="E1147"/>
      <c r="F1147"/>
      <c r="G1147"/>
      <c r="H1147"/>
      <c r="I1147" t="s">
        <v>199</v>
      </c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 s="115" t="s">
        <v>2441</v>
      </c>
    </row>
    <row r="1148" spans="1:36" x14ac:dyDescent="0.25">
      <c r="A1148">
        <v>333502</v>
      </c>
      <c r="B1148" t="s">
        <v>2203</v>
      </c>
      <c r="C1148"/>
      <c r="D1148"/>
      <c r="E1148"/>
      <c r="F1148"/>
      <c r="G1148"/>
      <c r="H1148"/>
      <c r="I1148" t="s">
        <v>199</v>
      </c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 s="115" t="s">
        <v>2441</v>
      </c>
    </row>
    <row r="1149" spans="1:36" x14ac:dyDescent="0.25">
      <c r="A1149">
        <v>333539</v>
      </c>
      <c r="B1149" t="s">
        <v>1195</v>
      </c>
      <c r="C1149"/>
      <c r="D1149"/>
      <c r="E1149"/>
      <c r="F1149"/>
      <c r="G1149"/>
      <c r="H1149"/>
      <c r="I1149" t="s">
        <v>199</v>
      </c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 s="115" t="s">
        <v>2441</v>
      </c>
    </row>
    <row r="1150" spans="1:36" x14ac:dyDescent="0.25">
      <c r="A1150">
        <v>333631</v>
      </c>
      <c r="B1150" t="s">
        <v>1311</v>
      </c>
      <c r="C1150"/>
      <c r="D1150"/>
      <c r="E1150"/>
      <c r="F1150"/>
      <c r="G1150"/>
      <c r="H1150"/>
      <c r="I1150" t="s">
        <v>199</v>
      </c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 s="115" t="s">
        <v>2441</v>
      </c>
    </row>
    <row r="1151" spans="1:36" x14ac:dyDescent="0.25">
      <c r="A1151">
        <v>333663</v>
      </c>
      <c r="B1151" t="s">
        <v>930</v>
      </c>
      <c r="C1151"/>
      <c r="D1151"/>
      <c r="E1151"/>
      <c r="F1151"/>
      <c r="G1151"/>
      <c r="H1151"/>
      <c r="I1151" t="s">
        <v>199</v>
      </c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 s="115" t="s">
        <v>2441</v>
      </c>
    </row>
    <row r="1152" spans="1:36" x14ac:dyDescent="0.25">
      <c r="A1152">
        <v>333682</v>
      </c>
      <c r="B1152" t="s">
        <v>2207</v>
      </c>
      <c r="C1152"/>
      <c r="D1152"/>
      <c r="E1152"/>
      <c r="F1152"/>
      <c r="G1152"/>
      <c r="H1152"/>
      <c r="I1152" t="s">
        <v>199</v>
      </c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 s="115" t="s">
        <v>2441</v>
      </c>
    </row>
    <row r="1153" spans="1:36" x14ac:dyDescent="0.25">
      <c r="A1153">
        <v>333876</v>
      </c>
      <c r="B1153" t="s">
        <v>2208</v>
      </c>
      <c r="C1153"/>
      <c r="D1153"/>
      <c r="E1153"/>
      <c r="F1153"/>
      <c r="G1153"/>
      <c r="H1153"/>
      <c r="I1153" t="s">
        <v>199</v>
      </c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 s="115" t="s">
        <v>2441</v>
      </c>
    </row>
    <row r="1154" spans="1:36" x14ac:dyDescent="0.25">
      <c r="A1154">
        <v>333916</v>
      </c>
      <c r="B1154" t="s">
        <v>2211</v>
      </c>
      <c r="C1154"/>
      <c r="D1154"/>
      <c r="E1154"/>
      <c r="F1154"/>
      <c r="G1154"/>
      <c r="H1154"/>
      <c r="I1154" t="s">
        <v>199</v>
      </c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 s="115" t="s">
        <v>2441</v>
      </c>
    </row>
    <row r="1155" spans="1:36" x14ac:dyDescent="0.25">
      <c r="A1155">
        <v>334061</v>
      </c>
      <c r="B1155" t="s">
        <v>1772</v>
      </c>
      <c r="C1155"/>
      <c r="D1155"/>
      <c r="E1155"/>
      <c r="F1155"/>
      <c r="G1155"/>
      <c r="H1155"/>
      <c r="I1155" t="s">
        <v>199</v>
      </c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 s="115" t="s">
        <v>2441</v>
      </c>
    </row>
    <row r="1156" spans="1:36" x14ac:dyDescent="0.25">
      <c r="A1156">
        <v>334327</v>
      </c>
      <c r="B1156" t="s">
        <v>1407</v>
      </c>
      <c r="C1156"/>
      <c r="D1156"/>
      <c r="E1156"/>
      <c r="F1156"/>
      <c r="G1156"/>
      <c r="H1156"/>
      <c r="I1156" t="s">
        <v>199</v>
      </c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 s="115" t="s">
        <v>2441</v>
      </c>
    </row>
    <row r="1157" spans="1:36" x14ac:dyDescent="0.25">
      <c r="A1157">
        <v>334381</v>
      </c>
      <c r="B1157" t="s">
        <v>1900</v>
      </c>
      <c r="C1157"/>
      <c r="D1157"/>
      <c r="E1157"/>
      <c r="F1157"/>
      <c r="G1157"/>
      <c r="H1157"/>
      <c r="I1157" t="s">
        <v>199</v>
      </c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 s="115" t="s">
        <v>2441</v>
      </c>
    </row>
    <row r="1158" spans="1:36" x14ac:dyDescent="0.25">
      <c r="A1158">
        <v>334425</v>
      </c>
      <c r="B1158" t="s">
        <v>1971</v>
      </c>
      <c r="C1158"/>
      <c r="D1158"/>
      <c r="E1158"/>
      <c r="F1158"/>
      <c r="G1158"/>
      <c r="H1158"/>
      <c r="I1158" t="s">
        <v>199</v>
      </c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 s="115" t="s">
        <v>2441</v>
      </c>
    </row>
    <row r="1159" spans="1:36" x14ac:dyDescent="0.25">
      <c r="A1159">
        <v>334559</v>
      </c>
      <c r="B1159" t="s">
        <v>2218</v>
      </c>
      <c r="C1159"/>
      <c r="D1159"/>
      <c r="E1159"/>
      <c r="F1159"/>
      <c r="G1159"/>
      <c r="H1159"/>
      <c r="I1159" t="s">
        <v>199</v>
      </c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 s="115" t="s">
        <v>2441</v>
      </c>
    </row>
    <row r="1160" spans="1:36" x14ac:dyDescent="0.25">
      <c r="A1160">
        <v>334626</v>
      </c>
      <c r="B1160" t="s">
        <v>2221</v>
      </c>
      <c r="C1160"/>
      <c r="D1160"/>
      <c r="E1160"/>
      <c r="F1160"/>
      <c r="G1160"/>
      <c r="H1160"/>
      <c r="I1160" t="s">
        <v>199</v>
      </c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 s="115" t="s">
        <v>2441</v>
      </c>
    </row>
    <row r="1161" spans="1:36" x14ac:dyDescent="0.25">
      <c r="A1161">
        <v>334797</v>
      </c>
      <c r="B1161" t="s">
        <v>2228</v>
      </c>
      <c r="C1161"/>
      <c r="D1161"/>
      <c r="E1161"/>
      <c r="F1161"/>
      <c r="G1161"/>
      <c r="H1161"/>
      <c r="I1161" t="s">
        <v>199</v>
      </c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 s="115" t="s">
        <v>2441</v>
      </c>
    </row>
    <row r="1162" spans="1:36" x14ac:dyDescent="0.25">
      <c r="A1162">
        <v>334822</v>
      </c>
      <c r="B1162" t="s">
        <v>2229</v>
      </c>
      <c r="C1162"/>
      <c r="D1162"/>
      <c r="E1162"/>
      <c r="F1162"/>
      <c r="G1162"/>
      <c r="H1162"/>
      <c r="I1162" t="s">
        <v>199</v>
      </c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 s="115" t="s">
        <v>2441</v>
      </c>
    </row>
    <row r="1163" spans="1:36" x14ac:dyDescent="0.25">
      <c r="A1163">
        <v>334857</v>
      </c>
      <c r="B1163" t="s">
        <v>2231</v>
      </c>
      <c r="C1163"/>
      <c r="D1163"/>
      <c r="E1163"/>
      <c r="F1163"/>
      <c r="G1163"/>
      <c r="H1163"/>
      <c r="I1163" t="s">
        <v>199</v>
      </c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 s="115" t="s">
        <v>2441</v>
      </c>
    </row>
    <row r="1164" spans="1:36" x14ac:dyDescent="0.25">
      <c r="A1164">
        <v>334881</v>
      </c>
      <c r="B1164" t="s">
        <v>2475</v>
      </c>
      <c r="C1164"/>
      <c r="D1164"/>
      <c r="E1164"/>
      <c r="F1164"/>
      <c r="G1164"/>
      <c r="H1164"/>
      <c r="I1164" t="s">
        <v>199</v>
      </c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 s="115" t="s">
        <v>2441</v>
      </c>
    </row>
    <row r="1165" spans="1:36" x14ac:dyDescent="0.25">
      <c r="A1165">
        <v>334907</v>
      </c>
      <c r="B1165" t="s">
        <v>2235</v>
      </c>
      <c r="C1165"/>
      <c r="D1165"/>
      <c r="E1165"/>
      <c r="F1165"/>
      <c r="G1165"/>
      <c r="H1165"/>
      <c r="I1165" t="s">
        <v>199</v>
      </c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 s="115" t="s">
        <v>2441</v>
      </c>
    </row>
    <row r="1166" spans="1:36" x14ac:dyDescent="0.25">
      <c r="A1166">
        <v>334969</v>
      </c>
      <c r="B1166" t="s">
        <v>2624</v>
      </c>
      <c r="C1166"/>
      <c r="D1166"/>
      <c r="E1166"/>
      <c r="F1166"/>
      <c r="G1166"/>
      <c r="H1166"/>
      <c r="I1166" t="s">
        <v>199</v>
      </c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 s="115" t="s">
        <v>2441</v>
      </c>
    </row>
    <row r="1167" spans="1:36" x14ac:dyDescent="0.25">
      <c r="A1167">
        <v>334987</v>
      </c>
      <c r="B1167" t="s">
        <v>787</v>
      </c>
      <c r="C1167"/>
      <c r="D1167"/>
      <c r="E1167"/>
      <c r="F1167"/>
      <c r="G1167"/>
      <c r="H1167"/>
      <c r="I1167" t="s">
        <v>199</v>
      </c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 s="115" t="s">
        <v>2441</v>
      </c>
    </row>
    <row r="1168" spans="1:36" x14ac:dyDescent="0.25">
      <c r="A1168">
        <v>334999</v>
      </c>
      <c r="B1168" t="s">
        <v>550</v>
      </c>
      <c r="C1168"/>
      <c r="D1168"/>
      <c r="E1168"/>
      <c r="F1168"/>
      <c r="G1168"/>
      <c r="H1168"/>
      <c r="I1168" t="s">
        <v>199</v>
      </c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 s="115" t="s">
        <v>2441</v>
      </c>
    </row>
    <row r="1169" spans="1:36" x14ac:dyDescent="0.25">
      <c r="A1169">
        <v>335094</v>
      </c>
      <c r="B1169" t="s">
        <v>1424</v>
      </c>
      <c r="C1169"/>
      <c r="D1169"/>
      <c r="E1169"/>
      <c r="F1169"/>
      <c r="G1169"/>
      <c r="H1169"/>
      <c r="I1169" t="s">
        <v>199</v>
      </c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 s="115" t="s">
        <v>2441</v>
      </c>
    </row>
    <row r="1170" spans="1:36" x14ac:dyDescent="0.25">
      <c r="A1170">
        <v>335137</v>
      </c>
      <c r="B1170" t="s">
        <v>2238</v>
      </c>
      <c r="C1170"/>
      <c r="D1170"/>
      <c r="E1170"/>
      <c r="F1170"/>
      <c r="G1170"/>
      <c r="H1170"/>
      <c r="I1170" t="s">
        <v>199</v>
      </c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 s="115" t="s">
        <v>2441</v>
      </c>
    </row>
    <row r="1171" spans="1:36" x14ac:dyDescent="0.25">
      <c r="A1171">
        <v>335278</v>
      </c>
      <c r="B1171" t="s">
        <v>2239</v>
      </c>
      <c r="C1171"/>
      <c r="D1171"/>
      <c r="E1171"/>
      <c r="F1171"/>
      <c r="G1171"/>
      <c r="H1171"/>
      <c r="I1171" t="s">
        <v>199</v>
      </c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 s="115" t="s">
        <v>2441</v>
      </c>
    </row>
    <row r="1172" spans="1:36" x14ac:dyDescent="0.25">
      <c r="A1172">
        <v>335306</v>
      </c>
      <c r="B1172" t="s">
        <v>1737</v>
      </c>
      <c r="C1172"/>
      <c r="D1172"/>
      <c r="E1172"/>
      <c r="F1172"/>
      <c r="G1172"/>
      <c r="H1172"/>
      <c r="I1172" t="s">
        <v>199</v>
      </c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 s="115" t="s">
        <v>2441</v>
      </c>
    </row>
    <row r="1173" spans="1:36" x14ac:dyDescent="0.25">
      <c r="A1173">
        <v>335314</v>
      </c>
      <c r="B1173" t="s">
        <v>2241</v>
      </c>
      <c r="C1173"/>
      <c r="D1173"/>
      <c r="E1173"/>
      <c r="F1173"/>
      <c r="G1173"/>
      <c r="H1173"/>
      <c r="I1173" t="s">
        <v>199</v>
      </c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 s="115" t="s">
        <v>2441</v>
      </c>
    </row>
    <row r="1174" spans="1:36" x14ac:dyDescent="0.25">
      <c r="A1174">
        <v>335344</v>
      </c>
      <c r="B1174" t="s">
        <v>1783</v>
      </c>
      <c r="C1174"/>
      <c r="D1174"/>
      <c r="E1174"/>
      <c r="F1174"/>
      <c r="G1174"/>
      <c r="H1174"/>
      <c r="I1174" t="s">
        <v>199</v>
      </c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 s="115" t="s">
        <v>2441</v>
      </c>
    </row>
    <row r="1175" spans="1:36" x14ac:dyDescent="0.25">
      <c r="A1175">
        <v>335401</v>
      </c>
      <c r="B1175" t="s">
        <v>1515</v>
      </c>
      <c r="C1175"/>
      <c r="D1175"/>
      <c r="E1175"/>
      <c r="F1175"/>
      <c r="G1175"/>
      <c r="H1175"/>
      <c r="I1175" t="s">
        <v>199</v>
      </c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 s="115" t="s">
        <v>2441</v>
      </c>
    </row>
    <row r="1176" spans="1:36" x14ac:dyDescent="0.25">
      <c r="A1176">
        <v>335530</v>
      </c>
      <c r="B1176" t="s">
        <v>1976</v>
      </c>
      <c r="C1176"/>
      <c r="D1176"/>
      <c r="E1176"/>
      <c r="F1176"/>
      <c r="G1176"/>
      <c r="H1176"/>
      <c r="I1176" t="s">
        <v>199</v>
      </c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 s="115" t="s">
        <v>2441</v>
      </c>
    </row>
    <row r="1177" spans="1:36" x14ac:dyDescent="0.25">
      <c r="A1177">
        <v>335665</v>
      </c>
      <c r="B1177" t="s">
        <v>2247</v>
      </c>
      <c r="C1177"/>
      <c r="D1177"/>
      <c r="E1177"/>
      <c r="F1177"/>
      <c r="G1177"/>
      <c r="H1177"/>
      <c r="I1177" t="s">
        <v>199</v>
      </c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 s="115" t="s">
        <v>2441</v>
      </c>
    </row>
    <row r="1178" spans="1:36" x14ac:dyDescent="0.25">
      <c r="A1178">
        <v>335716</v>
      </c>
      <c r="B1178" t="s">
        <v>2249</v>
      </c>
      <c r="C1178"/>
      <c r="D1178"/>
      <c r="E1178"/>
      <c r="F1178"/>
      <c r="G1178"/>
      <c r="H1178"/>
      <c r="I1178" t="s">
        <v>199</v>
      </c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 s="115" t="s">
        <v>2441</v>
      </c>
    </row>
    <row r="1179" spans="1:36" x14ac:dyDescent="0.25">
      <c r="A1179">
        <v>335819</v>
      </c>
      <c r="B1179" t="s">
        <v>1978</v>
      </c>
      <c r="C1179"/>
      <c r="D1179"/>
      <c r="E1179"/>
      <c r="F1179"/>
      <c r="G1179"/>
      <c r="H1179"/>
      <c r="I1179" t="s">
        <v>199</v>
      </c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 s="115" t="s">
        <v>2441</v>
      </c>
    </row>
    <row r="1180" spans="1:36" x14ac:dyDescent="0.25">
      <c r="A1180">
        <v>336033</v>
      </c>
      <c r="B1180" t="s">
        <v>2395</v>
      </c>
      <c r="C1180"/>
      <c r="D1180"/>
      <c r="E1180"/>
      <c r="F1180"/>
      <c r="G1180"/>
      <c r="H1180"/>
      <c r="I1180" t="s">
        <v>199</v>
      </c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 s="115" t="s">
        <v>2441</v>
      </c>
    </row>
    <row r="1181" spans="1:36" x14ac:dyDescent="0.25">
      <c r="A1181">
        <v>336083</v>
      </c>
      <c r="B1181" t="s">
        <v>2397</v>
      </c>
      <c r="C1181"/>
      <c r="D1181"/>
      <c r="E1181"/>
      <c r="F1181"/>
      <c r="G1181"/>
      <c r="H1181"/>
      <c r="I1181" t="s">
        <v>199</v>
      </c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 s="115" t="s">
        <v>2441</v>
      </c>
    </row>
    <row r="1182" spans="1:36" x14ac:dyDescent="0.25">
      <c r="A1182">
        <v>336562</v>
      </c>
      <c r="B1182" t="s">
        <v>2404</v>
      </c>
      <c r="C1182"/>
      <c r="D1182"/>
      <c r="E1182"/>
      <c r="F1182"/>
      <c r="G1182"/>
      <c r="H1182"/>
      <c r="I1182" t="s">
        <v>199</v>
      </c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 s="115" t="s">
        <v>2441</v>
      </c>
    </row>
    <row r="1183" spans="1:36" x14ac:dyDescent="0.25">
      <c r="A1183">
        <v>336584</v>
      </c>
      <c r="B1183" t="s">
        <v>1773</v>
      </c>
      <c r="C1183"/>
      <c r="D1183"/>
      <c r="E1183"/>
      <c r="F1183"/>
      <c r="G1183"/>
      <c r="H1183"/>
      <c r="I1183" t="s">
        <v>199</v>
      </c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 s="115" t="s">
        <v>2441</v>
      </c>
    </row>
    <row r="1184" spans="1:36" x14ac:dyDescent="0.25">
      <c r="A1184">
        <v>336707</v>
      </c>
      <c r="B1184" t="s">
        <v>2409</v>
      </c>
      <c r="C1184"/>
      <c r="D1184"/>
      <c r="E1184"/>
      <c r="F1184"/>
      <c r="G1184"/>
      <c r="H1184"/>
      <c r="I1184" t="s">
        <v>199</v>
      </c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 s="115" t="s">
        <v>2441</v>
      </c>
    </row>
    <row r="1185" spans="1:36" x14ac:dyDescent="0.25">
      <c r="A1185">
        <v>336959</v>
      </c>
      <c r="B1185" t="s">
        <v>1588</v>
      </c>
      <c r="C1185"/>
      <c r="D1185"/>
      <c r="E1185"/>
      <c r="F1185"/>
      <c r="G1185"/>
      <c r="H1185"/>
      <c r="I1185" t="s">
        <v>199</v>
      </c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 s="115" t="s">
        <v>2441</v>
      </c>
    </row>
    <row r="1186" spans="1:36" x14ac:dyDescent="0.25">
      <c r="A1186">
        <v>336991</v>
      </c>
      <c r="B1186" t="s">
        <v>1774</v>
      </c>
      <c r="C1186"/>
      <c r="D1186"/>
      <c r="E1186"/>
      <c r="F1186"/>
      <c r="G1186"/>
      <c r="H1186"/>
      <c r="I1186" t="s">
        <v>199</v>
      </c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 s="115" t="s">
        <v>2441</v>
      </c>
    </row>
    <row r="1187" spans="1:36" x14ac:dyDescent="0.25">
      <c r="A1187">
        <v>337022</v>
      </c>
      <c r="B1187" t="s">
        <v>2265</v>
      </c>
      <c r="C1187"/>
      <c r="D1187"/>
      <c r="E1187"/>
      <c r="F1187"/>
      <c r="G1187"/>
      <c r="H1187"/>
      <c r="I1187" t="s">
        <v>199</v>
      </c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 s="115" t="s">
        <v>2441</v>
      </c>
    </row>
    <row r="1188" spans="1:36" x14ac:dyDescent="0.25">
      <c r="A1188">
        <v>337127</v>
      </c>
      <c r="B1188" t="s">
        <v>2268</v>
      </c>
      <c r="C1188"/>
      <c r="D1188"/>
      <c r="E1188"/>
      <c r="F1188"/>
      <c r="G1188"/>
      <c r="H1188"/>
      <c r="I1188" t="s">
        <v>199</v>
      </c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 s="115" t="s">
        <v>2441</v>
      </c>
    </row>
    <row r="1189" spans="1:36" x14ac:dyDescent="0.25">
      <c r="A1189">
        <v>337165</v>
      </c>
      <c r="B1189" t="s">
        <v>1374</v>
      </c>
      <c r="C1189"/>
      <c r="D1189"/>
      <c r="E1189"/>
      <c r="F1189"/>
      <c r="G1189"/>
      <c r="H1189"/>
      <c r="I1189" t="s">
        <v>199</v>
      </c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 s="115" t="s">
        <v>2441</v>
      </c>
    </row>
    <row r="1190" spans="1:36" x14ac:dyDescent="0.25">
      <c r="A1190">
        <v>337382</v>
      </c>
      <c r="B1190" t="s">
        <v>2271</v>
      </c>
      <c r="C1190"/>
      <c r="D1190"/>
      <c r="E1190"/>
      <c r="F1190"/>
      <c r="G1190"/>
      <c r="H1190"/>
      <c r="I1190" t="s">
        <v>199</v>
      </c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 s="115" t="s">
        <v>2441</v>
      </c>
    </row>
    <row r="1191" spans="1:36" x14ac:dyDescent="0.25">
      <c r="A1191">
        <v>337412</v>
      </c>
      <c r="B1191" t="s">
        <v>1676</v>
      </c>
      <c r="C1191"/>
      <c r="D1191"/>
      <c r="E1191"/>
      <c r="F1191"/>
      <c r="G1191"/>
      <c r="H1191"/>
      <c r="I1191" t="s">
        <v>199</v>
      </c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 s="115" t="s">
        <v>2441</v>
      </c>
    </row>
    <row r="1192" spans="1:36" x14ac:dyDescent="0.25">
      <c r="A1192">
        <v>337483</v>
      </c>
      <c r="B1192" t="s">
        <v>1170</v>
      </c>
      <c r="C1192"/>
      <c r="D1192"/>
      <c r="E1192"/>
      <c r="F1192"/>
      <c r="G1192"/>
      <c r="H1192"/>
      <c r="I1192" t="s">
        <v>199</v>
      </c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 s="115" t="s">
        <v>2441</v>
      </c>
    </row>
    <row r="1193" spans="1:36" x14ac:dyDescent="0.25">
      <c r="A1193">
        <v>337496</v>
      </c>
      <c r="B1193" t="s">
        <v>673</v>
      </c>
      <c r="C1193"/>
      <c r="D1193"/>
      <c r="E1193"/>
      <c r="F1193"/>
      <c r="G1193"/>
      <c r="H1193"/>
      <c r="I1193" t="s">
        <v>199</v>
      </c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 s="115" t="s">
        <v>2441</v>
      </c>
    </row>
    <row r="1194" spans="1:36" x14ac:dyDescent="0.25">
      <c r="A1194">
        <v>337695</v>
      </c>
      <c r="B1194" t="s">
        <v>1721</v>
      </c>
      <c r="C1194"/>
      <c r="D1194"/>
      <c r="E1194"/>
      <c r="F1194"/>
      <c r="G1194"/>
      <c r="H1194"/>
      <c r="I1194" t="s">
        <v>199</v>
      </c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 s="115" t="s">
        <v>2441</v>
      </c>
    </row>
    <row r="1195" spans="1:36" x14ac:dyDescent="0.25">
      <c r="A1195">
        <v>337881</v>
      </c>
      <c r="B1195" t="s">
        <v>1440</v>
      </c>
      <c r="C1195"/>
      <c r="D1195"/>
      <c r="E1195"/>
      <c r="F1195"/>
      <c r="G1195"/>
      <c r="H1195"/>
      <c r="I1195" t="s">
        <v>199</v>
      </c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 s="115" t="s">
        <v>2441</v>
      </c>
    </row>
    <row r="1196" spans="1:36" x14ac:dyDescent="0.25">
      <c r="A1196">
        <v>337890</v>
      </c>
      <c r="B1196" t="s">
        <v>2428</v>
      </c>
      <c r="C1196"/>
      <c r="D1196"/>
      <c r="E1196"/>
      <c r="F1196"/>
      <c r="G1196"/>
      <c r="H1196"/>
      <c r="I1196" t="s">
        <v>199</v>
      </c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 s="115" t="s">
        <v>2441</v>
      </c>
    </row>
    <row r="1197" spans="1:36" x14ac:dyDescent="0.25">
      <c r="A1197">
        <v>338029</v>
      </c>
      <c r="B1197" t="s">
        <v>1402</v>
      </c>
      <c r="C1197"/>
      <c r="D1197"/>
      <c r="E1197"/>
      <c r="F1197"/>
      <c r="G1197"/>
      <c r="H1197"/>
      <c r="I1197" t="s">
        <v>199</v>
      </c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 s="115" t="s">
        <v>2441</v>
      </c>
    </row>
    <row r="1198" spans="1:36" x14ac:dyDescent="0.25">
      <c r="A1198">
        <v>338131</v>
      </c>
      <c r="B1198" t="s">
        <v>1495</v>
      </c>
      <c r="C1198"/>
      <c r="D1198"/>
      <c r="E1198"/>
      <c r="F1198"/>
      <c r="G1198"/>
      <c r="H1198"/>
      <c r="I1198" t="s">
        <v>199</v>
      </c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 s="115" t="s">
        <v>2441</v>
      </c>
    </row>
    <row r="1199" spans="1:36" x14ac:dyDescent="0.25">
      <c r="A1199">
        <v>338263</v>
      </c>
      <c r="B1199" t="s">
        <v>2272</v>
      </c>
      <c r="C1199"/>
      <c r="D1199"/>
      <c r="E1199"/>
      <c r="F1199"/>
      <c r="G1199"/>
      <c r="H1199"/>
      <c r="I1199" t="s">
        <v>199</v>
      </c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 s="115" t="s">
        <v>2441</v>
      </c>
    </row>
    <row r="1200" spans="1:36" x14ac:dyDescent="0.25">
      <c r="A1200">
        <v>338334</v>
      </c>
      <c r="B1200" t="s">
        <v>2276</v>
      </c>
      <c r="C1200"/>
      <c r="D1200"/>
      <c r="E1200"/>
      <c r="F1200"/>
      <c r="G1200"/>
      <c r="H1200"/>
      <c r="I1200" t="s">
        <v>199</v>
      </c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 s="115" t="s">
        <v>2441</v>
      </c>
    </row>
    <row r="1201" spans="1:36" x14ac:dyDescent="0.25">
      <c r="A1201">
        <v>338590</v>
      </c>
      <c r="B1201" t="s">
        <v>1998</v>
      </c>
      <c r="C1201"/>
      <c r="D1201"/>
      <c r="E1201"/>
      <c r="F1201"/>
      <c r="G1201"/>
      <c r="H1201"/>
      <c r="I1201" t="s">
        <v>199</v>
      </c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 s="115" t="s">
        <v>2441</v>
      </c>
    </row>
    <row r="1202" spans="1:36" x14ac:dyDescent="0.25">
      <c r="A1202">
        <v>338959</v>
      </c>
      <c r="B1202" t="s">
        <v>1632</v>
      </c>
      <c r="C1202"/>
      <c r="D1202"/>
      <c r="E1202"/>
      <c r="F1202"/>
      <c r="G1202"/>
      <c r="H1202"/>
      <c r="I1202" t="s">
        <v>199</v>
      </c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 s="115" t="s">
        <v>2441</v>
      </c>
    </row>
    <row r="1203" spans="1:36" x14ac:dyDescent="0.25">
      <c r="A1203">
        <v>338964</v>
      </c>
      <c r="B1203" t="s">
        <v>1732</v>
      </c>
      <c r="C1203"/>
      <c r="D1203"/>
      <c r="E1203"/>
      <c r="F1203"/>
      <c r="G1203"/>
      <c r="H1203"/>
      <c r="I1203" t="s">
        <v>199</v>
      </c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 s="115" t="s">
        <v>2441</v>
      </c>
    </row>
    <row r="1204" spans="1:36" x14ac:dyDescent="0.25">
      <c r="F1204" s="238"/>
      <c r="I1204"/>
      <c r="S1204" s="115"/>
      <c r="U1204"/>
      <c r="V1204"/>
    </row>
    <row r="1205" spans="1:36" x14ac:dyDescent="0.25">
      <c r="A1205"/>
      <c r="B1205"/>
      <c r="C1205"/>
      <c r="D1205"/>
      <c r="E1205"/>
      <c r="F1205" s="126"/>
      <c r="G1205"/>
      <c r="H1205"/>
      <c r="I1205"/>
      <c r="J1205"/>
      <c r="K1205"/>
      <c r="L1205"/>
      <c r="M1205"/>
      <c r="N1205"/>
      <c r="O1205"/>
      <c r="P1205"/>
      <c r="Q1205"/>
      <c r="S1205" s="11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6" ht="18" x14ac:dyDescent="0.25">
      <c r="A1206" s="236"/>
      <c r="B1206" s="236"/>
      <c r="C1206" s="236"/>
      <c r="D1206" s="236"/>
      <c r="E1206"/>
      <c r="F1206" s="126"/>
      <c r="G1206" s="237"/>
      <c r="H1206"/>
      <c r="I1206"/>
      <c r="J1206" s="237"/>
      <c r="K1206"/>
      <c r="L1206"/>
      <c r="M1206"/>
      <c r="N1206"/>
      <c r="O1206"/>
      <c r="P1206"/>
      <c r="Q1206"/>
      <c r="S1206" s="115"/>
      <c r="U1206"/>
      <c r="V1206"/>
      <c r="W1206" s="237"/>
      <c r="X1206"/>
      <c r="Y1206"/>
      <c r="Z1206"/>
      <c r="AA1206"/>
      <c r="AB1206"/>
      <c r="AC1206"/>
      <c r="AD1206"/>
      <c r="AE1206"/>
      <c r="AF1206"/>
      <c r="AG1206"/>
    </row>
    <row r="1207" spans="1:36" x14ac:dyDescent="0.25">
      <c r="A1207"/>
      <c r="B1207"/>
      <c r="C1207"/>
      <c r="D1207"/>
      <c r="E1207"/>
      <c r="F1207" s="126"/>
      <c r="G1207"/>
      <c r="H1207"/>
      <c r="I1207"/>
      <c r="J1207"/>
      <c r="K1207"/>
      <c r="L1207"/>
      <c r="M1207"/>
      <c r="N1207"/>
      <c r="O1207"/>
      <c r="P1207"/>
      <c r="Q1207"/>
      <c r="S1207" s="115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6" x14ac:dyDescent="0.25">
      <c r="A1208"/>
      <c r="B1208"/>
      <c r="C1208"/>
      <c r="D1208"/>
      <c r="E1208"/>
      <c r="F1208" s="126"/>
      <c r="G1208"/>
      <c r="H1208"/>
      <c r="I1208"/>
      <c r="J1208"/>
      <c r="K1208"/>
      <c r="L1208"/>
      <c r="M1208"/>
      <c r="N1208"/>
      <c r="O1208"/>
      <c r="P1208"/>
      <c r="Q1208"/>
      <c r="S1208" s="115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6" ht="18" x14ac:dyDescent="0.25">
      <c r="A1209" s="236"/>
      <c r="B1209" s="236"/>
      <c r="C1209" s="236"/>
      <c r="D1209" s="236"/>
      <c r="E1209"/>
      <c r="F1209" s="126"/>
      <c r="G1209" s="237"/>
      <c r="H1209"/>
      <c r="I1209"/>
      <c r="J1209" s="237"/>
      <c r="K1209"/>
      <c r="L1209"/>
      <c r="M1209"/>
      <c r="N1209"/>
      <c r="O1209"/>
      <c r="P1209"/>
      <c r="Q1209"/>
      <c r="S1209" s="115"/>
      <c r="U1209"/>
      <c r="V1209"/>
      <c r="W1209" s="237"/>
      <c r="X1209"/>
      <c r="Y1209"/>
      <c r="Z1209"/>
      <c r="AA1209"/>
      <c r="AB1209"/>
      <c r="AC1209"/>
      <c r="AD1209"/>
      <c r="AE1209"/>
      <c r="AF1209"/>
      <c r="AG1209"/>
    </row>
    <row r="1210" spans="1:36" x14ac:dyDescent="0.25">
      <c r="A1210"/>
      <c r="B1210"/>
      <c r="C1210"/>
      <c r="D1210"/>
      <c r="E1210"/>
      <c r="F1210" s="126"/>
      <c r="G1210"/>
      <c r="H1210"/>
      <c r="I1210"/>
      <c r="J1210"/>
      <c r="K1210"/>
      <c r="L1210"/>
      <c r="M1210"/>
      <c r="N1210"/>
      <c r="O1210"/>
      <c r="P1210"/>
      <c r="Q1210"/>
      <c r="S1210" s="115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6" x14ac:dyDescent="0.25">
      <c r="A1211"/>
      <c r="B1211"/>
      <c r="C1211"/>
      <c r="D1211"/>
      <c r="E1211"/>
      <c r="F1211" s="126"/>
      <c r="G1211"/>
      <c r="H1211"/>
      <c r="I1211"/>
      <c r="J1211"/>
      <c r="K1211"/>
      <c r="L1211"/>
      <c r="M1211"/>
      <c r="N1211"/>
      <c r="O1211"/>
      <c r="P1211"/>
      <c r="Q1211"/>
      <c r="S1211" s="115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6" x14ac:dyDescent="0.25">
      <c r="A1212"/>
      <c r="B1212"/>
      <c r="C1212"/>
      <c r="D1212"/>
      <c r="E1212"/>
      <c r="F1212" s="126"/>
      <c r="G1212"/>
      <c r="H1212"/>
      <c r="I1212"/>
      <c r="J1212"/>
      <c r="K1212"/>
      <c r="L1212"/>
      <c r="M1212"/>
      <c r="N1212"/>
      <c r="O1212"/>
      <c r="P1212"/>
      <c r="Q1212"/>
      <c r="S1212" s="115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6" x14ac:dyDescent="0.25">
      <c r="F1213" s="238"/>
      <c r="I1213"/>
      <c r="S1213" s="115"/>
      <c r="U1213"/>
      <c r="V1213"/>
    </row>
    <row r="1214" spans="1:36" x14ac:dyDescent="0.25">
      <c r="A1214"/>
      <c r="B1214"/>
      <c r="C1214"/>
      <c r="D1214"/>
      <c r="E1214"/>
      <c r="F1214" s="126"/>
      <c r="G1214"/>
      <c r="H1214"/>
      <c r="I1214"/>
      <c r="J1214"/>
      <c r="K1214"/>
      <c r="L1214"/>
      <c r="M1214"/>
      <c r="N1214"/>
      <c r="O1214"/>
      <c r="P1214"/>
      <c r="Q1214"/>
      <c r="S1214" s="115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6" ht="18" x14ac:dyDescent="0.25">
      <c r="A1215" s="236"/>
      <c r="B1215" s="236"/>
      <c r="C1215" s="236"/>
      <c r="D1215" s="236"/>
      <c r="E1215"/>
      <c r="F1215" s="126"/>
      <c r="G1215" s="237"/>
      <c r="H1215"/>
      <c r="I1215"/>
      <c r="J1215" s="237"/>
      <c r="K1215"/>
      <c r="L1215"/>
      <c r="M1215"/>
      <c r="N1215"/>
      <c r="O1215"/>
      <c r="P1215"/>
      <c r="Q1215"/>
      <c r="S1215" s="115"/>
      <c r="U1215"/>
      <c r="V1215"/>
      <c r="W1215" s="237"/>
      <c r="X1215"/>
      <c r="Y1215"/>
      <c r="Z1215"/>
      <c r="AA1215"/>
      <c r="AB1215"/>
      <c r="AC1215"/>
      <c r="AD1215"/>
      <c r="AE1215"/>
      <c r="AF1215"/>
      <c r="AG1215"/>
    </row>
    <row r="1216" spans="1:36" ht="18" x14ac:dyDescent="0.25">
      <c r="A1216" s="236"/>
      <c r="B1216" s="236"/>
      <c r="C1216" s="236"/>
      <c r="D1216" s="236"/>
      <c r="E1216"/>
      <c r="F1216" s="126"/>
      <c r="G1216" s="237"/>
      <c r="H1216"/>
      <c r="I1216"/>
      <c r="J1216" s="237"/>
      <c r="K1216"/>
      <c r="L1216"/>
      <c r="M1216"/>
      <c r="N1216"/>
      <c r="O1216"/>
      <c r="P1216"/>
      <c r="Q1216"/>
      <c r="S1216" s="115"/>
      <c r="U1216"/>
      <c r="V1216"/>
      <c r="W1216" s="237"/>
      <c r="X1216"/>
      <c r="Y1216"/>
      <c r="Z1216"/>
      <c r="AA1216"/>
      <c r="AB1216"/>
      <c r="AC1216"/>
      <c r="AD1216"/>
      <c r="AE1216"/>
      <c r="AF1216"/>
      <c r="AG1216"/>
    </row>
    <row r="1217" spans="1:33" ht="18" x14ac:dyDescent="0.25">
      <c r="A1217" s="236"/>
      <c r="B1217" s="236"/>
      <c r="C1217" s="236"/>
      <c r="D1217" s="236"/>
      <c r="E1217"/>
      <c r="F1217" s="126"/>
      <c r="G1217" s="237"/>
      <c r="H1217"/>
      <c r="I1217"/>
      <c r="J1217" s="237"/>
      <c r="K1217"/>
      <c r="L1217"/>
      <c r="M1217"/>
      <c r="N1217"/>
      <c r="O1217"/>
      <c r="P1217"/>
      <c r="Q1217"/>
      <c r="S1217" s="115"/>
      <c r="U1217"/>
      <c r="V1217"/>
      <c r="W1217" s="237"/>
      <c r="X1217"/>
      <c r="Y1217"/>
      <c r="Z1217"/>
      <c r="AA1217"/>
      <c r="AB1217"/>
      <c r="AC1217"/>
      <c r="AD1217"/>
      <c r="AE1217"/>
      <c r="AF1217"/>
      <c r="AG1217"/>
    </row>
    <row r="1218" spans="1:33" ht="18" x14ac:dyDescent="0.25">
      <c r="A1218" s="236"/>
      <c r="B1218" s="236"/>
      <c r="C1218" s="236"/>
      <c r="D1218" s="236"/>
      <c r="E1218"/>
      <c r="F1218" s="126"/>
      <c r="G1218" s="237"/>
      <c r="H1218"/>
      <c r="I1218"/>
      <c r="J1218" s="237"/>
      <c r="K1218"/>
      <c r="L1218"/>
      <c r="M1218"/>
      <c r="N1218"/>
      <c r="O1218"/>
      <c r="P1218"/>
      <c r="Q1218"/>
      <c r="S1218" s="115"/>
      <c r="U1218"/>
      <c r="V1218"/>
      <c r="W1218" s="237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5">
      <c r="F1219" s="238"/>
      <c r="I1219"/>
      <c r="S1219" s="115"/>
      <c r="U1219"/>
      <c r="V1219"/>
    </row>
    <row r="1220" spans="1:33" ht="18" x14ac:dyDescent="0.25">
      <c r="A1220" s="236"/>
      <c r="B1220" s="236"/>
      <c r="C1220" s="236"/>
      <c r="D1220" s="236"/>
      <c r="E1220"/>
      <c r="F1220" s="126"/>
      <c r="G1220" s="237"/>
      <c r="H1220"/>
      <c r="I1220"/>
      <c r="J1220" s="237"/>
      <c r="K1220"/>
      <c r="L1220"/>
      <c r="M1220"/>
      <c r="N1220"/>
      <c r="O1220"/>
      <c r="P1220"/>
      <c r="Q1220"/>
      <c r="S1220" s="115"/>
      <c r="U1220"/>
      <c r="V1220"/>
      <c r="W1220" s="237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5">
      <c r="F1221" s="238"/>
      <c r="I1221"/>
      <c r="S1221" s="115"/>
      <c r="U1221"/>
      <c r="V1221"/>
    </row>
    <row r="1222" spans="1:33" x14ac:dyDescent="0.25">
      <c r="A1222"/>
      <c r="B1222"/>
      <c r="C1222"/>
      <c r="D1222"/>
      <c r="E1222"/>
      <c r="F1222" s="126"/>
      <c r="G1222"/>
      <c r="H1222"/>
      <c r="I1222"/>
      <c r="J1222"/>
      <c r="K1222"/>
      <c r="L1222"/>
      <c r="M1222"/>
      <c r="N1222"/>
      <c r="O1222"/>
      <c r="P1222"/>
      <c r="Q1222"/>
      <c r="S1222" s="115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ht="18" x14ac:dyDescent="0.25">
      <c r="A1223" s="236"/>
      <c r="B1223" s="236"/>
      <c r="C1223" s="236"/>
      <c r="D1223" s="236"/>
      <c r="E1223"/>
      <c r="F1223" s="126"/>
      <c r="G1223" s="237"/>
      <c r="H1223"/>
      <c r="I1223"/>
      <c r="J1223" s="237"/>
      <c r="K1223"/>
      <c r="L1223"/>
      <c r="M1223"/>
      <c r="N1223"/>
      <c r="O1223"/>
      <c r="P1223"/>
      <c r="Q1223"/>
      <c r="S1223" s="115"/>
      <c r="U1223"/>
      <c r="V1223"/>
      <c r="W1223" s="237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5">
      <c r="A1224"/>
      <c r="B1224"/>
      <c r="C1224"/>
      <c r="D1224"/>
      <c r="E1224"/>
      <c r="F1224" s="126"/>
      <c r="G1224"/>
      <c r="H1224"/>
      <c r="I1224"/>
      <c r="J1224"/>
      <c r="K1224"/>
      <c r="L1224"/>
      <c r="M1224"/>
      <c r="N1224"/>
      <c r="O1224"/>
      <c r="P1224"/>
      <c r="Q1224"/>
      <c r="S1224" s="115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5">
      <c r="F1225" s="238"/>
      <c r="I1225"/>
      <c r="S1225" s="115"/>
      <c r="U1225"/>
      <c r="V1225"/>
    </row>
    <row r="1226" spans="1:33" ht="18" x14ac:dyDescent="0.25">
      <c r="A1226" s="236"/>
      <c r="B1226" s="236"/>
      <c r="C1226" s="236"/>
      <c r="D1226" s="236"/>
      <c r="E1226"/>
      <c r="F1226" s="126"/>
      <c r="G1226" s="237"/>
      <c r="H1226"/>
      <c r="I1226"/>
      <c r="J1226" s="237"/>
      <c r="K1226"/>
      <c r="L1226"/>
      <c r="M1226"/>
      <c r="N1226"/>
      <c r="O1226"/>
      <c r="P1226"/>
      <c r="Q1226"/>
      <c r="S1226" s="115"/>
      <c r="U1226"/>
      <c r="V1226"/>
      <c r="W1226" s="237"/>
      <c r="X1226"/>
      <c r="Y1226"/>
      <c r="Z1226"/>
      <c r="AA1226"/>
      <c r="AB1226"/>
      <c r="AC1226"/>
      <c r="AD1226"/>
      <c r="AE1226"/>
      <c r="AF1226"/>
      <c r="AG1226"/>
    </row>
    <row r="1227" spans="1:33" ht="18" x14ac:dyDescent="0.25">
      <c r="A1227" s="236"/>
      <c r="B1227" s="236"/>
      <c r="C1227" s="236"/>
      <c r="D1227" s="236"/>
      <c r="E1227"/>
      <c r="F1227" s="126"/>
      <c r="G1227" s="237"/>
      <c r="H1227"/>
      <c r="I1227"/>
      <c r="J1227" s="237"/>
      <c r="K1227"/>
      <c r="L1227"/>
      <c r="M1227"/>
      <c r="N1227"/>
      <c r="O1227"/>
      <c r="P1227"/>
      <c r="Q1227"/>
      <c r="S1227" s="115"/>
      <c r="U1227"/>
      <c r="V1227"/>
      <c r="W1227" s="23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5">
      <c r="A1228"/>
      <c r="B1228"/>
      <c r="C1228"/>
      <c r="D1228"/>
      <c r="E1228"/>
      <c r="F1228" s="126"/>
      <c r="G1228"/>
      <c r="H1228"/>
      <c r="I1228"/>
      <c r="J1228"/>
      <c r="K1228"/>
      <c r="L1228"/>
      <c r="M1228"/>
      <c r="N1228"/>
      <c r="O1228"/>
      <c r="P1228"/>
      <c r="Q1228"/>
      <c r="S1228" s="115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ht="18" x14ac:dyDescent="0.25">
      <c r="A1229" s="236"/>
      <c r="B1229" s="236"/>
      <c r="C1229" s="236"/>
      <c r="D1229" s="236"/>
      <c r="E1229"/>
      <c r="F1229" s="126"/>
      <c r="G1229" s="237"/>
      <c r="H1229"/>
      <c r="I1229"/>
      <c r="J1229" s="237"/>
      <c r="K1229"/>
      <c r="L1229"/>
      <c r="M1229"/>
      <c r="N1229"/>
      <c r="O1229"/>
      <c r="P1229"/>
      <c r="Q1229"/>
      <c r="S1229" s="115"/>
      <c r="U1229"/>
      <c r="V1229"/>
      <c r="W1229" s="237"/>
      <c r="X1229"/>
      <c r="Y1229"/>
      <c r="Z1229"/>
      <c r="AA1229"/>
      <c r="AB1229"/>
      <c r="AC1229"/>
      <c r="AD1229"/>
      <c r="AE1229"/>
      <c r="AF1229"/>
      <c r="AG1229"/>
    </row>
    <row r="1230" spans="1:33" ht="18" x14ac:dyDescent="0.25">
      <c r="A1230" s="236"/>
      <c r="B1230" s="236"/>
      <c r="C1230" s="236"/>
      <c r="D1230" s="236"/>
      <c r="E1230"/>
      <c r="F1230" s="126"/>
      <c r="G1230" s="237"/>
      <c r="H1230"/>
      <c r="I1230"/>
      <c r="J1230" s="237"/>
      <c r="K1230"/>
      <c r="L1230"/>
      <c r="M1230"/>
      <c r="N1230"/>
      <c r="O1230"/>
      <c r="P1230"/>
      <c r="Q1230"/>
      <c r="S1230" s="115"/>
      <c r="U1230"/>
      <c r="V1230"/>
      <c r="W1230" s="237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5">
      <c r="F1231" s="238"/>
      <c r="I1231"/>
      <c r="S1231" s="115"/>
      <c r="U1231"/>
      <c r="V1231"/>
    </row>
    <row r="1232" spans="1:33" ht="18" x14ac:dyDescent="0.25">
      <c r="A1232" s="236"/>
      <c r="B1232" s="236"/>
      <c r="C1232" s="236"/>
      <c r="D1232" s="236"/>
      <c r="E1232"/>
      <c r="F1232" s="126"/>
      <c r="G1232" s="237"/>
      <c r="H1232"/>
      <c r="I1232"/>
      <c r="J1232" s="237"/>
      <c r="K1232"/>
      <c r="L1232"/>
      <c r="M1232"/>
      <c r="N1232"/>
      <c r="O1232"/>
      <c r="P1232"/>
      <c r="Q1232"/>
      <c r="S1232" s="115"/>
      <c r="U1232"/>
      <c r="V1232"/>
      <c r="W1232" s="237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5">
      <c r="A1233"/>
      <c r="B1233"/>
      <c r="C1233"/>
      <c r="D1233"/>
      <c r="E1233"/>
      <c r="F1233" s="126"/>
      <c r="G1233"/>
      <c r="H1233"/>
      <c r="I1233"/>
      <c r="J1233"/>
      <c r="K1233"/>
      <c r="L1233"/>
      <c r="M1233"/>
      <c r="N1233"/>
      <c r="O1233"/>
      <c r="P1233"/>
      <c r="Q1233"/>
      <c r="S1233" s="115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ht="18" x14ac:dyDescent="0.25">
      <c r="A1234" s="236"/>
      <c r="B1234" s="236"/>
      <c r="C1234" s="236"/>
      <c r="D1234" s="236"/>
      <c r="E1234"/>
      <c r="F1234" s="126"/>
      <c r="G1234" s="237"/>
      <c r="H1234"/>
      <c r="I1234"/>
      <c r="J1234" s="237"/>
      <c r="K1234"/>
      <c r="L1234"/>
      <c r="M1234"/>
      <c r="N1234"/>
      <c r="O1234"/>
      <c r="P1234"/>
      <c r="Q1234"/>
      <c r="S1234" s="115"/>
      <c r="U1234"/>
      <c r="V1234"/>
      <c r="W1234" s="237"/>
      <c r="X1234"/>
      <c r="Y1234"/>
      <c r="Z1234"/>
      <c r="AA1234"/>
      <c r="AB1234"/>
      <c r="AC1234"/>
      <c r="AD1234"/>
      <c r="AE1234"/>
      <c r="AF1234"/>
      <c r="AG1234"/>
    </row>
    <row r="1235" spans="1:33" ht="18" x14ac:dyDescent="0.25">
      <c r="A1235" s="236"/>
      <c r="B1235" s="236"/>
      <c r="C1235" s="236"/>
      <c r="D1235" s="236"/>
      <c r="E1235"/>
      <c r="F1235" s="126"/>
      <c r="G1235" s="237"/>
      <c r="H1235"/>
      <c r="I1235"/>
      <c r="J1235" s="237"/>
      <c r="K1235"/>
      <c r="L1235"/>
      <c r="M1235"/>
      <c r="N1235"/>
      <c r="O1235"/>
      <c r="P1235"/>
      <c r="Q1235"/>
      <c r="S1235" s="115"/>
      <c r="U1235"/>
      <c r="V1235"/>
      <c r="W1235" s="237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5">
      <c r="A1236"/>
      <c r="B1236"/>
      <c r="C1236"/>
      <c r="D1236"/>
      <c r="E1236"/>
      <c r="F1236" s="126"/>
      <c r="G1236"/>
      <c r="H1236"/>
      <c r="I1236"/>
      <c r="J1236"/>
      <c r="K1236"/>
      <c r="L1236"/>
      <c r="M1236"/>
      <c r="N1236"/>
      <c r="O1236"/>
      <c r="P1236"/>
      <c r="Q1236"/>
      <c r="S1236" s="115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ht="18" x14ac:dyDescent="0.25">
      <c r="A1237" s="236"/>
      <c r="B1237" s="236"/>
      <c r="C1237" s="236"/>
      <c r="D1237" s="236"/>
      <c r="E1237"/>
      <c r="F1237" s="126"/>
      <c r="G1237" s="237"/>
      <c r="H1237"/>
      <c r="I1237"/>
      <c r="J1237" s="237"/>
      <c r="K1237"/>
      <c r="L1237"/>
      <c r="M1237"/>
      <c r="N1237"/>
      <c r="O1237"/>
      <c r="P1237"/>
      <c r="Q1237"/>
      <c r="S1237" s="115"/>
      <c r="U1237"/>
      <c r="V1237"/>
      <c r="W1237" s="237"/>
      <c r="X1237"/>
      <c r="Y1237"/>
      <c r="Z1237"/>
      <c r="AA1237"/>
      <c r="AB1237"/>
      <c r="AC1237"/>
      <c r="AD1237"/>
      <c r="AE1237"/>
      <c r="AF1237"/>
      <c r="AG1237"/>
    </row>
    <row r="1238" spans="1:33" ht="18" x14ac:dyDescent="0.25">
      <c r="A1238" s="236"/>
      <c r="B1238" s="236"/>
      <c r="C1238" s="236"/>
      <c r="D1238" s="236"/>
      <c r="E1238"/>
      <c r="F1238" s="126"/>
      <c r="G1238" s="237"/>
      <c r="H1238"/>
      <c r="I1238"/>
      <c r="J1238" s="237"/>
      <c r="K1238"/>
      <c r="L1238"/>
      <c r="M1238"/>
      <c r="N1238"/>
      <c r="O1238"/>
      <c r="P1238"/>
      <c r="Q1238"/>
      <c r="S1238" s="115"/>
      <c r="U1238"/>
      <c r="V1238"/>
      <c r="W1238" s="237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5">
      <c r="A1239"/>
      <c r="B1239"/>
      <c r="C1239"/>
      <c r="D1239"/>
      <c r="E1239"/>
      <c r="F1239" s="126"/>
      <c r="G1239"/>
      <c r="H1239"/>
      <c r="I1239"/>
      <c r="J1239"/>
      <c r="K1239"/>
      <c r="L1239"/>
      <c r="M1239"/>
      <c r="N1239"/>
      <c r="O1239"/>
      <c r="P1239"/>
      <c r="Q1239"/>
      <c r="S1239" s="115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ht="18" x14ac:dyDescent="0.25">
      <c r="A1240" s="236"/>
      <c r="B1240" s="236"/>
      <c r="C1240" s="236"/>
      <c r="D1240" s="236"/>
      <c r="E1240"/>
      <c r="F1240" s="126"/>
      <c r="G1240" s="237"/>
      <c r="H1240"/>
      <c r="I1240"/>
      <c r="J1240" s="237"/>
      <c r="K1240"/>
      <c r="L1240"/>
      <c r="M1240"/>
      <c r="N1240"/>
      <c r="O1240"/>
      <c r="P1240"/>
      <c r="Q1240"/>
      <c r="S1240" s="115"/>
      <c r="U1240"/>
      <c r="V1240"/>
      <c r="W1240" s="237"/>
      <c r="X1240"/>
      <c r="Y1240"/>
      <c r="Z1240"/>
      <c r="AA1240"/>
      <c r="AB1240"/>
      <c r="AC1240"/>
      <c r="AD1240"/>
      <c r="AE1240"/>
      <c r="AF1240"/>
      <c r="AG1240"/>
    </row>
    <row r="1241" spans="1:33" ht="18" x14ac:dyDescent="0.25">
      <c r="A1241" s="236"/>
      <c r="B1241" s="236"/>
      <c r="C1241" s="236"/>
      <c r="D1241" s="236"/>
      <c r="E1241"/>
      <c r="F1241" s="126"/>
      <c r="G1241" s="237"/>
      <c r="H1241"/>
      <c r="I1241"/>
      <c r="J1241" s="237"/>
      <c r="K1241"/>
      <c r="L1241"/>
      <c r="M1241"/>
      <c r="N1241"/>
      <c r="O1241"/>
      <c r="P1241"/>
      <c r="Q1241"/>
      <c r="S1241" s="115"/>
      <c r="U1241"/>
      <c r="V1241"/>
      <c r="W1241" s="237"/>
      <c r="X1241"/>
      <c r="Y1241"/>
      <c r="Z1241"/>
      <c r="AA1241"/>
      <c r="AB1241"/>
      <c r="AC1241"/>
      <c r="AD1241"/>
      <c r="AE1241"/>
      <c r="AF1241"/>
      <c r="AG1241"/>
    </row>
    <row r="1242" spans="1:33" ht="18" x14ac:dyDescent="0.25">
      <c r="A1242" s="236"/>
      <c r="B1242" s="236"/>
      <c r="C1242" s="236"/>
      <c r="D1242" s="236"/>
      <c r="E1242"/>
      <c r="F1242" s="126"/>
      <c r="G1242" s="237"/>
      <c r="H1242"/>
      <c r="I1242"/>
      <c r="J1242" s="237"/>
      <c r="K1242"/>
      <c r="L1242"/>
      <c r="M1242"/>
      <c r="N1242"/>
      <c r="O1242"/>
      <c r="P1242"/>
      <c r="Q1242"/>
      <c r="S1242" s="115"/>
      <c r="U1242"/>
      <c r="V1242"/>
      <c r="W1242" s="237"/>
      <c r="X1242"/>
      <c r="Y1242"/>
      <c r="Z1242"/>
      <c r="AA1242"/>
      <c r="AB1242"/>
      <c r="AC1242"/>
      <c r="AD1242"/>
      <c r="AE1242"/>
      <c r="AF1242"/>
      <c r="AG1242"/>
    </row>
    <row r="1243" spans="1:33" ht="18" x14ac:dyDescent="0.25">
      <c r="A1243" s="236"/>
      <c r="B1243" s="236"/>
      <c r="C1243" s="236"/>
      <c r="D1243" s="236"/>
      <c r="E1243"/>
      <c r="F1243" s="126"/>
      <c r="G1243" s="237"/>
      <c r="H1243"/>
      <c r="I1243"/>
      <c r="J1243" s="237"/>
      <c r="K1243"/>
      <c r="L1243"/>
      <c r="M1243"/>
      <c r="N1243"/>
      <c r="O1243"/>
      <c r="P1243"/>
      <c r="Q1243"/>
      <c r="S1243" s="115"/>
      <c r="U1243"/>
      <c r="V1243"/>
      <c r="W1243" s="237"/>
      <c r="X1243"/>
      <c r="Y1243"/>
      <c r="Z1243"/>
      <c r="AA1243"/>
      <c r="AB1243"/>
      <c r="AC1243"/>
      <c r="AD1243"/>
      <c r="AE1243"/>
      <c r="AF1243"/>
      <c r="AG1243"/>
    </row>
    <row r="1244" spans="1:33" ht="18" x14ac:dyDescent="0.25">
      <c r="A1244" s="236"/>
      <c r="B1244" s="236"/>
      <c r="C1244" s="236"/>
      <c r="D1244" s="236"/>
      <c r="E1244"/>
      <c r="F1244" s="126"/>
      <c r="G1244" s="237"/>
      <c r="H1244"/>
      <c r="I1244"/>
      <c r="J1244" s="237"/>
      <c r="K1244"/>
      <c r="L1244"/>
      <c r="M1244"/>
      <c r="N1244"/>
      <c r="O1244"/>
      <c r="P1244"/>
      <c r="Q1244"/>
      <c r="S1244" s="115"/>
      <c r="U1244"/>
      <c r="V1244"/>
      <c r="W1244" s="237"/>
      <c r="X1244"/>
      <c r="Y1244"/>
      <c r="Z1244"/>
      <c r="AA1244"/>
      <c r="AB1244"/>
      <c r="AC1244"/>
      <c r="AD1244"/>
      <c r="AE1244"/>
      <c r="AF1244"/>
      <c r="AG1244"/>
    </row>
    <row r="1245" spans="1:33" ht="18" x14ac:dyDescent="0.25">
      <c r="A1245" s="236"/>
      <c r="B1245" s="236"/>
      <c r="C1245" s="236"/>
      <c r="D1245" s="236"/>
      <c r="E1245"/>
      <c r="F1245" s="126"/>
      <c r="G1245" s="237"/>
      <c r="H1245"/>
      <c r="I1245"/>
      <c r="J1245" s="237"/>
      <c r="K1245"/>
      <c r="L1245"/>
      <c r="M1245"/>
      <c r="N1245"/>
      <c r="O1245"/>
      <c r="P1245"/>
      <c r="Q1245"/>
      <c r="S1245" s="115"/>
      <c r="U1245"/>
      <c r="V1245"/>
      <c r="W1245" s="237"/>
      <c r="X1245"/>
      <c r="Y1245"/>
      <c r="Z1245"/>
      <c r="AA1245"/>
      <c r="AB1245"/>
      <c r="AC1245"/>
      <c r="AD1245"/>
      <c r="AE1245"/>
      <c r="AF1245"/>
      <c r="AG1245"/>
    </row>
    <row r="1246" spans="1:33" ht="18" x14ac:dyDescent="0.25">
      <c r="A1246" s="236"/>
      <c r="B1246" s="236"/>
      <c r="C1246" s="236"/>
      <c r="D1246" s="236"/>
      <c r="E1246"/>
      <c r="F1246" s="126"/>
      <c r="G1246" s="237"/>
      <c r="H1246"/>
      <c r="I1246"/>
      <c r="J1246" s="237"/>
      <c r="K1246"/>
      <c r="L1246"/>
      <c r="M1246"/>
      <c r="N1246"/>
      <c r="O1246"/>
      <c r="P1246"/>
      <c r="Q1246"/>
      <c r="S1246" s="115"/>
      <c r="U1246"/>
      <c r="V1246"/>
      <c r="W1246" s="237"/>
      <c r="X1246"/>
      <c r="Y1246"/>
      <c r="Z1246"/>
      <c r="AA1246"/>
      <c r="AB1246"/>
      <c r="AC1246"/>
      <c r="AD1246"/>
      <c r="AE1246"/>
      <c r="AF1246"/>
      <c r="AG1246"/>
    </row>
    <row r="1247" spans="1:33" ht="18" x14ac:dyDescent="0.25">
      <c r="A1247" s="236"/>
      <c r="B1247" s="236"/>
      <c r="C1247" s="236"/>
      <c r="D1247" s="236"/>
      <c r="E1247"/>
      <c r="F1247" s="126"/>
      <c r="G1247" s="237"/>
      <c r="H1247"/>
      <c r="I1247"/>
      <c r="J1247" s="237"/>
      <c r="K1247"/>
      <c r="L1247"/>
      <c r="M1247"/>
      <c r="N1247"/>
      <c r="O1247"/>
      <c r="P1247"/>
      <c r="Q1247"/>
      <c r="S1247" s="115"/>
      <c r="U1247"/>
      <c r="V1247"/>
      <c r="W1247" s="237"/>
      <c r="X1247"/>
      <c r="Y1247"/>
      <c r="Z1247"/>
      <c r="AA1247"/>
      <c r="AB1247"/>
      <c r="AC1247"/>
      <c r="AD1247"/>
      <c r="AE1247"/>
      <c r="AF1247"/>
      <c r="AG1247"/>
    </row>
    <row r="1248" spans="1:33" ht="18" x14ac:dyDescent="0.25">
      <c r="A1248" s="236"/>
      <c r="B1248" s="236"/>
      <c r="C1248" s="236"/>
      <c r="D1248" s="236"/>
      <c r="E1248"/>
      <c r="F1248" s="126"/>
      <c r="G1248" s="237"/>
      <c r="H1248"/>
      <c r="I1248"/>
      <c r="J1248" s="237"/>
      <c r="K1248"/>
      <c r="L1248"/>
      <c r="M1248"/>
      <c r="N1248"/>
      <c r="O1248"/>
      <c r="P1248"/>
      <c r="Q1248"/>
      <c r="S1248" s="115"/>
      <c r="U1248"/>
      <c r="V1248"/>
      <c r="W1248" s="237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5">
      <c r="A1249"/>
      <c r="B1249"/>
      <c r="C1249"/>
      <c r="D1249"/>
      <c r="E1249"/>
      <c r="F1249" s="126"/>
      <c r="G1249"/>
      <c r="H1249"/>
      <c r="I1249"/>
      <c r="J1249"/>
      <c r="K1249"/>
      <c r="L1249"/>
      <c r="M1249"/>
      <c r="N1249"/>
      <c r="O1249"/>
      <c r="P1249"/>
      <c r="Q1249"/>
      <c r="S1249" s="115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5">
      <c r="A1250"/>
      <c r="B1250"/>
      <c r="C1250"/>
      <c r="D1250"/>
      <c r="E1250"/>
      <c r="F1250" s="126"/>
      <c r="G1250"/>
      <c r="H1250"/>
      <c r="I1250"/>
      <c r="J1250"/>
      <c r="K1250"/>
      <c r="L1250"/>
      <c r="M1250"/>
      <c r="N1250"/>
      <c r="O1250"/>
      <c r="P1250"/>
      <c r="Q1250"/>
      <c r="S1250" s="115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ht="18" x14ac:dyDescent="0.25">
      <c r="A1251" s="236"/>
      <c r="B1251" s="236"/>
      <c r="C1251" s="236"/>
      <c r="D1251" s="236"/>
      <c r="E1251"/>
      <c r="F1251" s="126"/>
      <c r="G1251" s="237"/>
      <c r="H1251"/>
      <c r="I1251"/>
      <c r="J1251" s="237"/>
      <c r="K1251"/>
      <c r="L1251"/>
      <c r="M1251"/>
      <c r="N1251"/>
      <c r="O1251"/>
      <c r="P1251"/>
      <c r="Q1251"/>
      <c r="S1251" s="115"/>
      <c r="U1251"/>
      <c r="V1251"/>
      <c r="W1251" s="237"/>
      <c r="X1251"/>
      <c r="Y1251"/>
      <c r="Z1251"/>
      <c r="AA1251"/>
      <c r="AB1251"/>
      <c r="AC1251"/>
      <c r="AD1251"/>
      <c r="AE1251"/>
      <c r="AF1251"/>
      <c r="AG1251"/>
    </row>
    <row r="1252" spans="1:33" ht="18" x14ac:dyDescent="0.25">
      <c r="A1252" s="236"/>
      <c r="B1252" s="236"/>
      <c r="C1252" s="236"/>
      <c r="D1252" s="236"/>
      <c r="E1252"/>
      <c r="F1252" s="126"/>
      <c r="G1252" s="237"/>
      <c r="H1252"/>
      <c r="I1252"/>
      <c r="J1252" s="237"/>
      <c r="K1252"/>
      <c r="L1252"/>
      <c r="M1252"/>
      <c r="N1252"/>
      <c r="O1252"/>
      <c r="P1252"/>
      <c r="Q1252"/>
      <c r="S1252" s="115"/>
      <c r="U1252"/>
      <c r="V1252"/>
      <c r="W1252" s="237"/>
      <c r="X1252"/>
      <c r="Y1252"/>
      <c r="Z1252"/>
      <c r="AA1252"/>
      <c r="AB1252"/>
      <c r="AC1252"/>
      <c r="AD1252"/>
      <c r="AE1252"/>
      <c r="AF1252"/>
      <c r="AG1252"/>
    </row>
    <row r="1253" spans="1:33" ht="18" x14ac:dyDescent="0.25">
      <c r="A1253" s="236"/>
      <c r="B1253" s="236"/>
      <c r="C1253" s="236"/>
      <c r="D1253" s="236"/>
      <c r="E1253"/>
      <c r="F1253" s="126"/>
      <c r="G1253" s="237"/>
      <c r="H1253"/>
      <c r="I1253"/>
      <c r="J1253" s="237"/>
      <c r="K1253"/>
      <c r="L1253"/>
      <c r="M1253"/>
      <c r="N1253"/>
      <c r="O1253"/>
      <c r="P1253"/>
      <c r="Q1253"/>
      <c r="S1253" s="115"/>
      <c r="U1253"/>
      <c r="V1253"/>
      <c r="W1253" s="237"/>
      <c r="X1253"/>
      <c r="Y1253"/>
      <c r="Z1253"/>
      <c r="AA1253"/>
      <c r="AB1253"/>
      <c r="AC1253"/>
      <c r="AD1253"/>
      <c r="AE1253"/>
      <c r="AF1253"/>
      <c r="AG1253"/>
    </row>
    <row r="1254" spans="1:33" ht="18" x14ac:dyDescent="0.25">
      <c r="A1254" s="236"/>
      <c r="B1254" s="236"/>
      <c r="C1254" s="236"/>
      <c r="D1254" s="236"/>
      <c r="E1254"/>
      <c r="F1254" s="126"/>
      <c r="G1254" s="237"/>
      <c r="H1254"/>
      <c r="I1254"/>
      <c r="J1254" s="237"/>
      <c r="K1254"/>
      <c r="L1254"/>
      <c r="M1254"/>
      <c r="N1254"/>
      <c r="O1254"/>
      <c r="P1254"/>
      <c r="Q1254"/>
      <c r="S1254" s="115"/>
      <c r="U1254"/>
      <c r="V1254"/>
      <c r="W1254" s="237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5">
      <c r="A1255"/>
      <c r="B1255"/>
      <c r="C1255"/>
      <c r="D1255"/>
      <c r="E1255"/>
      <c r="F1255" s="126"/>
      <c r="G1255"/>
      <c r="H1255"/>
      <c r="I1255"/>
      <c r="J1255"/>
      <c r="K1255"/>
      <c r="L1255"/>
      <c r="M1255"/>
      <c r="N1255"/>
      <c r="O1255"/>
      <c r="P1255"/>
      <c r="Q1255"/>
      <c r="S1255" s="11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ht="18" x14ac:dyDescent="0.25">
      <c r="A1256" s="236"/>
      <c r="B1256" s="236"/>
      <c r="C1256" s="236"/>
      <c r="D1256" s="236"/>
      <c r="E1256"/>
      <c r="F1256" s="126"/>
      <c r="G1256" s="237"/>
      <c r="H1256"/>
      <c r="I1256"/>
      <c r="J1256" s="237"/>
      <c r="K1256"/>
      <c r="L1256"/>
      <c r="M1256"/>
      <c r="N1256"/>
      <c r="O1256"/>
      <c r="P1256"/>
      <c r="Q1256"/>
      <c r="S1256" s="115"/>
      <c r="U1256"/>
      <c r="V1256"/>
      <c r="W1256" s="237"/>
      <c r="X1256"/>
      <c r="Y1256"/>
      <c r="Z1256"/>
      <c r="AA1256"/>
      <c r="AB1256"/>
      <c r="AC1256"/>
      <c r="AD1256"/>
      <c r="AE1256"/>
      <c r="AF1256"/>
      <c r="AG1256"/>
    </row>
    <row r="1257" spans="1:33" ht="18" x14ac:dyDescent="0.25">
      <c r="A1257" s="236"/>
      <c r="B1257" s="236"/>
      <c r="C1257" s="236"/>
      <c r="D1257" s="236"/>
      <c r="E1257"/>
      <c r="F1257" s="126"/>
      <c r="G1257" s="237"/>
      <c r="H1257"/>
      <c r="I1257"/>
      <c r="J1257" s="237"/>
      <c r="K1257"/>
      <c r="L1257"/>
      <c r="M1257"/>
      <c r="N1257"/>
      <c r="O1257"/>
      <c r="P1257"/>
      <c r="Q1257"/>
      <c r="S1257" s="115"/>
      <c r="U1257"/>
      <c r="V1257"/>
      <c r="W1257" s="23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5">
      <c r="F1258" s="238"/>
      <c r="I1258"/>
      <c r="S1258" s="115"/>
      <c r="U1258"/>
      <c r="V1258"/>
    </row>
    <row r="1259" spans="1:33" ht="18" x14ac:dyDescent="0.25">
      <c r="A1259" s="236"/>
      <c r="B1259" s="236"/>
      <c r="C1259" s="236"/>
      <c r="D1259" s="236"/>
      <c r="E1259"/>
      <c r="F1259" s="126"/>
      <c r="G1259" s="237"/>
      <c r="H1259"/>
      <c r="I1259"/>
      <c r="J1259" s="237"/>
      <c r="K1259"/>
      <c r="L1259"/>
      <c r="M1259"/>
      <c r="N1259"/>
      <c r="O1259"/>
      <c r="P1259"/>
      <c r="Q1259"/>
      <c r="S1259" s="115"/>
      <c r="U1259"/>
      <c r="V1259"/>
      <c r="W1259" s="237"/>
      <c r="X1259"/>
      <c r="Y1259"/>
      <c r="Z1259"/>
      <c r="AA1259"/>
      <c r="AB1259"/>
      <c r="AC1259"/>
      <c r="AD1259"/>
      <c r="AE1259"/>
      <c r="AF1259"/>
      <c r="AG1259"/>
    </row>
    <row r="1260" spans="1:33" ht="18" x14ac:dyDescent="0.25">
      <c r="A1260" s="236"/>
      <c r="B1260" s="236"/>
      <c r="C1260" s="236"/>
      <c r="D1260" s="236"/>
      <c r="E1260"/>
      <c r="F1260" s="126"/>
      <c r="G1260" s="237"/>
      <c r="H1260"/>
      <c r="I1260"/>
      <c r="J1260" s="237"/>
      <c r="K1260"/>
      <c r="L1260"/>
      <c r="M1260"/>
      <c r="N1260"/>
      <c r="O1260"/>
      <c r="P1260"/>
      <c r="Q1260"/>
      <c r="S1260" s="115"/>
      <c r="U1260"/>
      <c r="V1260"/>
      <c r="W1260" s="237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5">
      <c r="A1261"/>
      <c r="B1261"/>
      <c r="C1261"/>
      <c r="D1261"/>
      <c r="E1261"/>
      <c r="F1261" s="126"/>
      <c r="G1261"/>
      <c r="H1261"/>
      <c r="I1261"/>
      <c r="J1261"/>
      <c r="K1261"/>
      <c r="L1261"/>
      <c r="M1261"/>
      <c r="N1261"/>
      <c r="O1261"/>
      <c r="P1261"/>
      <c r="Q1261"/>
      <c r="S1261" s="115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5">
      <c r="F1262" s="238"/>
      <c r="I1262"/>
      <c r="S1262" s="115"/>
      <c r="U1262"/>
      <c r="V1262"/>
    </row>
    <row r="1263" spans="1:33" x14ac:dyDescent="0.25">
      <c r="F1263" s="238"/>
      <c r="I1263"/>
      <c r="S1263" s="115"/>
      <c r="U1263"/>
      <c r="V1263"/>
    </row>
    <row r="1264" spans="1:33" ht="18" x14ac:dyDescent="0.25">
      <c r="A1264" s="236"/>
      <c r="B1264" s="236"/>
      <c r="C1264" s="236"/>
      <c r="D1264" s="236"/>
      <c r="E1264"/>
      <c r="F1264" s="126"/>
      <c r="G1264" s="237"/>
      <c r="H1264"/>
      <c r="I1264"/>
      <c r="J1264" s="237"/>
      <c r="K1264"/>
      <c r="L1264"/>
      <c r="M1264"/>
      <c r="N1264"/>
      <c r="O1264"/>
      <c r="P1264"/>
      <c r="Q1264"/>
      <c r="S1264" s="115"/>
      <c r="U1264"/>
      <c r="V1264"/>
      <c r="W1264" s="237"/>
      <c r="X1264"/>
      <c r="Y1264"/>
      <c r="Z1264"/>
      <c r="AA1264"/>
      <c r="AB1264"/>
      <c r="AC1264"/>
      <c r="AD1264"/>
      <c r="AE1264"/>
      <c r="AF1264"/>
      <c r="AG1264"/>
    </row>
    <row r="1265" spans="1:33" ht="18" x14ac:dyDescent="0.25">
      <c r="A1265" s="236"/>
      <c r="B1265" s="236"/>
      <c r="C1265" s="236"/>
      <c r="D1265" s="236"/>
      <c r="E1265"/>
      <c r="F1265" s="126"/>
      <c r="G1265" s="237"/>
      <c r="H1265"/>
      <c r="I1265"/>
      <c r="J1265" s="237"/>
      <c r="K1265"/>
      <c r="L1265"/>
      <c r="M1265"/>
      <c r="N1265"/>
      <c r="O1265"/>
      <c r="P1265"/>
      <c r="Q1265"/>
      <c r="S1265" s="115"/>
      <c r="U1265"/>
      <c r="V1265"/>
      <c r="W1265" s="237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5">
      <c r="A1266"/>
      <c r="B1266"/>
      <c r="C1266"/>
      <c r="D1266"/>
      <c r="E1266"/>
      <c r="F1266" s="126"/>
      <c r="G1266"/>
      <c r="H1266"/>
      <c r="I1266"/>
      <c r="J1266"/>
      <c r="K1266"/>
      <c r="L1266"/>
      <c r="M1266"/>
      <c r="N1266"/>
      <c r="O1266"/>
      <c r="P1266"/>
      <c r="Q1266"/>
      <c r="S1266" s="115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5">
      <c r="A1267"/>
      <c r="B1267"/>
      <c r="C1267"/>
      <c r="D1267"/>
      <c r="E1267"/>
      <c r="F1267" s="126"/>
      <c r="G1267"/>
      <c r="H1267"/>
      <c r="I1267"/>
      <c r="J1267"/>
      <c r="K1267"/>
      <c r="L1267"/>
      <c r="M1267"/>
      <c r="N1267"/>
      <c r="O1267"/>
      <c r="P1267"/>
      <c r="Q1267"/>
      <c r="S1267" s="115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5">
      <c r="A1268"/>
      <c r="B1268"/>
      <c r="C1268"/>
      <c r="D1268"/>
      <c r="E1268"/>
      <c r="F1268" s="126"/>
      <c r="G1268"/>
      <c r="H1268"/>
      <c r="I1268"/>
      <c r="J1268"/>
      <c r="K1268"/>
      <c r="L1268"/>
      <c r="M1268"/>
      <c r="N1268"/>
      <c r="O1268"/>
      <c r="P1268"/>
      <c r="Q1268"/>
      <c r="S1268" s="115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5">
      <c r="F1269" s="238"/>
      <c r="I1269"/>
      <c r="S1269" s="115"/>
      <c r="U1269"/>
      <c r="V1269"/>
    </row>
    <row r="1270" spans="1:33" ht="18" x14ac:dyDescent="0.25">
      <c r="A1270" s="236"/>
      <c r="B1270" s="236"/>
      <c r="C1270" s="236"/>
      <c r="D1270" s="236"/>
      <c r="E1270"/>
      <c r="F1270" s="126"/>
      <c r="G1270" s="237"/>
      <c r="H1270"/>
      <c r="I1270"/>
      <c r="J1270" s="237"/>
      <c r="K1270"/>
      <c r="L1270"/>
      <c r="M1270"/>
      <c r="N1270"/>
      <c r="O1270"/>
      <c r="P1270"/>
      <c r="Q1270"/>
      <c r="S1270" s="115"/>
      <c r="U1270"/>
      <c r="V1270"/>
      <c r="W1270" s="237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5">
      <c r="A1271"/>
      <c r="B1271"/>
      <c r="C1271"/>
      <c r="D1271"/>
      <c r="E1271"/>
      <c r="F1271" s="126"/>
      <c r="G1271"/>
      <c r="H1271"/>
      <c r="I1271"/>
      <c r="J1271"/>
      <c r="K1271"/>
      <c r="L1271"/>
      <c r="M1271"/>
      <c r="N1271"/>
      <c r="O1271"/>
      <c r="P1271"/>
      <c r="Q1271"/>
      <c r="S1271" s="115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5">
      <c r="F1272" s="238"/>
      <c r="I1272"/>
      <c r="S1272" s="115"/>
      <c r="U1272"/>
      <c r="V1272"/>
    </row>
    <row r="1273" spans="1:33" x14ac:dyDescent="0.25">
      <c r="F1273" s="238"/>
      <c r="I1273"/>
      <c r="S1273" s="115"/>
      <c r="U1273"/>
      <c r="V1273"/>
    </row>
    <row r="1274" spans="1:33" ht="18" x14ac:dyDescent="0.25">
      <c r="A1274" s="236"/>
      <c r="B1274" s="236"/>
      <c r="C1274" s="236"/>
      <c r="D1274" s="236"/>
      <c r="E1274"/>
      <c r="F1274" s="126"/>
      <c r="G1274" s="237"/>
      <c r="H1274"/>
      <c r="I1274"/>
      <c r="J1274" s="237"/>
      <c r="K1274"/>
      <c r="L1274"/>
      <c r="M1274"/>
      <c r="N1274"/>
      <c r="O1274"/>
      <c r="P1274"/>
      <c r="Q1274"/>
      <c r="S1274" s="115"/>
      <c r="U1274"/>
      <c r="V1274"/>
      <c r="W1274" s="237"/>
      <c r="X1274"/>
      <c r="Y1274"/>
      <c r="Z1274"/>
      <c r="AA1274"/>
      <c r="AB1274"/>
      <c r="AC1274"/>
      <c r="AD1274"/>
      <c r="AE1274"/>
      <c r="AF1274"/>
      <c r="AG1274"/>
    </row>
    <row r="1275" spans="1:33" ht="18" x14ac:dyDescent="0.25">
      <c r="A1275" s="236"/>
      <c r="B1275" s="236"/>
      <c r="C1275" s="236"/>
      <c r="D1275" s="236"/>
      <c r="E1275"/>
      <c r="F1275" s="126"/>
      <c r="G1275" s="237"/>
      <c r="H1275"/>
      <c r="I1275"/>
      <c r="J1275" s="237"/>
      <c r="K1275"/>
      <c r="L1275"/>
      <c r="M1275"/>
      <c r="N1275"/>
      <c r="O1275"/>
      <c r="P1275"/>
      <c r="Q1275"/>
      <c r="S1275" s="115"/>
      <c r="U1275"/>
      <c r="V1275"/>
      <c r="W1275" s="237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5">
      <c r="A1276"/>
      <c r="B1276"/>
      <c r="C1276"/>
      <c r="D1276"/>
      <c r="E1276"/>
      <c r="F1276" s="126"/>
      <c r="G1276"/>
      <c r="H1276"/>
      <c r="I1276"/>
      <c r="J1276"/>
      <c r="K1276"/>
      <c r="L1276"/>
      <c r="M1276"/>
      <c r="N1276"/>
      <c r="O1276"/>
      <c r="P1276"/>
      <c r="Q1276"/>
      <c r="S1276" s="115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5">
      <c r="A1277"/>
      <c r="B1277"/>
      <c r="C1277"/>
      <c r="D1277"/>
      <c r="E1277"/>
      <c r="F1277" s="126"/>
      <c r="G1277"/>
      <c r="H1277"/>
      <c r="I1277"/>
      <c r="J1277"/>
      <c r="K1277"/>
      <c r="L1277"/>
      <c r="M1277"/>
      <c r="N1277"/>
      <c r="O1277"/>
      <c r="P1277"/>
      <c r="Q1277"/>
      <c r="S1277" s="115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5">
      <c r="F1278" s="238"/>
      <c r="I1278"/>
      <c r="S1278" s="115"/>
      <c r="U1278"/>
      <c r="V1278"/>
    </row>
    <row r="1279" spans="1:33" ht="18" x14ac:dyDescent="0.25">
      <c r="A1279" s="236"/>
      <c r="B1279" s="236"/>
      <c r="C1279" s="236"/>
      <c r="D1279" s="236"/>
      <c r="E1279"/>
      <c r="F1279" s="126"/>
      <c r="G1279" s="237"/>
      <c r="H1279"/>
      <c r="I1279"/>
      <c r="J1279" s="237"/>
      <c r="K1279"/>
      <c r="L1279"/>
      <c r="M1279"/>
      <c r="N1279"/>
      <c r="O1279"/>
      <c r="P1279"/>
      <c r="Q1279"/>
      <c r="S1279" s="115"/>
      <c r="U1279"/>
      <c r="V1279"/>
      <c r="W1279" s="237"/>
      <c r="X1279"/>
      <c r="Y1279"/>
      <c r="Z1279"/>
      <c r="AA1279"/>
      <c r="AB1279"/>
      <c r="AC1279"/>
      <c r="AD1279"/>
      <c r="AE1279"/>
      <c r="AF1279"/>
      <c r="AG1279"/>
    </row>
    <row r="1280" spans="1:33" ht="18" x14ac:dyDescent="0.25">
      <c r="A1280" s="236"/>
      <c r="B1280" s="236"/>
      <c r="C1280" s="236"/>
      <c r="D1280" s="236"/>
      <c r="E1280"/>
      <c r="F1280" s="126"/>
      <c r="G1280" s="237"/>
      <c r="H1280"/>
      <c r="I1280"/>
      <c r="J1280" s="237"/>
      <c r="K1280"/>
      <c r="L1280"/>
      <c r="M1280"/>
      <c r="N1280"/>
      <c r="O1280"/>
      <c r="P1280"/>
      <c r="Q1280"/>
      <c r="S1280" s="115"/>
      <c r="U1280"/>
      <c r="V1280"/>
      <c r="W1280" s="237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5">
      <c r="A1281"/>
      <c r="B1281"/>
      <c r="C1281"/>
      <c r="D1281"/>
      <c r="E1281"/>
      <c r="F1281" s="126"/>
      <c r="G1281"/>
      <c r="H1281"/>
      <c r="I1281"/>
      <c r="J1281"/>
      <c r="K1281"/>
      <c r="L1281"/>
      <c r="M1281"/>
      <c r="N1281"/>
      <c r="O1281"/>
      <c r="P1281"/>
      <c r="Q1281"/>
      <c r="S1281" s="115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ht="18" x14ac:dyDescent="0.25">
      <c r="A1282" s="236"/>
      <c r="B1282" s="236"/>
      <c r="C1282" s="236"/>
      <c r="D1282" s="236"/>
      <c r="E1282"/>
      <c r="F1282" s="126"/>
      <c r="G1282" s="237"/>
      <c r="H1282"/>
      <c r="I1282"/>
      <c r="J1282" s="237"/>
      <c r="K1282"/>
      <c r="L1282"/>
      <c r="M1282"/>
      <c r="N1282"/>
      <c r="O1282"/>
      <c r="P1282"/>
      <c r="Q1282"/>
      <c r="S1282" s="115"/>
      <c r="U1282"/>
      <c r="V1282"/>
      <c r="W1282" s="237"/>
      <c r="X1282"/>
      <c r="Y1282"/>
      <c r="Z1282"/>
      <c r="AA1282"/>
      <c r="AB1282"/>
      <c r="AC1282"/>
      <c r="AD1282"/>
      <c r="AE1282"/>
      <c r="AF1282"/>
      <c r="AG1282"/>
    </row>
    <row r="1283" spans="1:33" ht="18" x14ac:dyDescent="0.25">
      <c r="A1283" s="236"/>
      <c r="B1283" s="236"/>
      <c r="C1283" s="236"/>
      <c r="D1283" s="236"/>
      <c r="E1283"/>
      <c r="F1283" s="126"/>
      <c r="G1283" s="237"/>
      <c r="H1283"/>
      <c r="I1283"/>
      <c r="J1283" s="237"/>
      <c r="K1283"/>
      <c r="L1283"/>
      <c r="M1283"/>
      <c r="N1283"/>
      <c r="O1283"/>
      <c r="P1283"/>
      <c r="Q1283"/>
      <c r="S1283" s="115"/>
      <c r="U1283"/>
      <c r="V1283"/>
      <c r="W1283" s="237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5">
      <c r="A1284"/>
      <c r="B1284"/>
      <c r="C1284"/>
      <c r="D1284"/>
      <c r="E1284"/>
      <c r="F1284" s="126"/>
      <c r="G1284"/>
      <c r="H1284"/>
      <c r="I1284"/>
      <c r="J1284"/>
      <c r="K1284"/>
      <c r="L1284"/>
      <c r="M1284"/>
      <c r="N1284"/>
      <c r="O1284"/>
      <c r="P1284"/>
      <c r="Q1284"/>
      <c r="S1284" s="115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ht="18" x14ac:dyDescent="0.25">
      <c r="A1285" s="236"/>
      <c r="B1285" s="236"/>
      <c r="C1285" s="236"/>
      <c r="D1285" s="236"/>
      <c r="E1285"/>
      <c r="F1285" s="126"/>
      <c r="G1285" s="237"/>
      <c r="H1285"/>
      <c r="I1285"/>
      <c r="J1285" s="237"/>
      <c r="K1285"/>
      <c r="L1285"/>
      <c r="M1285"/>
      <c r="N1285"/>
      <c r="O1285"/>
      <c r="P1285"/>
      <c r="Q1285"/>
      <c r="S1285" s="115"/>
      <c r="U1285"/>
      <c r="V1285"/>
      <c r="W1285" s="237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5">
      <c r="A1286"/>
      <c r="B1286"/>
      <c r="C1286"/>
      <c r="D1286"/>
      <c r="E1286"/>
      <c r="F1286" s="126"/>
      <c r="G1286"/>
      <c r="H1286"/>
      <c r="I1286"/>
      <c r="J1286"/>
      <c r="K1286"/>
      <c r="L1286"/>
      <c r="M1286"/>
      <c r="N1286"/>
      <c r="O1286"/>
      <c r="P1286"/>
      <c r="Q1286"/>
      <c r="S1286" s="115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5">
      <c r="F1287" s="238"/>
      <c r="I1287"/>
      <c r="S1287" s="115"/>
      <c r="U1287"/>
      <c r="V1287"/>
    </row>
    <row r="1288" spans="1:33" ht="18" x14ac:dyDescent="0.25">
      <c r="A1288" s="236"/>
      <c r="B1288" s="236"/>
      <c r="C1288" s="236"/>
      <c r="D1288" s="236"/>
      <c r="E1288"/>
      <c r="F1288" s="126"/>
      <c r="G1288" s="237"/>
      <c r="H1288"/>
      <c r="I1288"/>
      <c r="J1288" s="237"/>
      <c r="K1288"/>
      <c r="L1288"/>
      <c r="M1288"/>
      <c r="N1288"/>
      <c r="O1288"/>
      <c r="P1288"/>
      <c r="Q1288"/>
      <c r="S1288" s="115"/>
      <c r="U1288"/>
      <c r="V1288"/>
      <c r="W1288" s="237"/>
      <c r="X1288"/>
      <c r="Y1288"/>
      <c r="Z1288"/>
      <c r="AA1288"/>
      <c r="AB1288"/>
      <c r="AC1288"/>
      <c r="AD1288"/>
      <c r="AE1288"/>
      <c r="AF1288"/>
      <c r="AG1288"/>
    </row>
    <row r="1289" spans="1:33" ht="18" x14ac:dyDescent="0.25">
      <c r="A1289" s="236"/>
      <c r="B1289" s="236"/>
      <c r="C1289" s="236"/>
      <c r="D1289" s="236"/>
      <c r="E1289"/>
      <c r="F1289" s="126"/>
      <c r="G1289" s="237"/>
      <c r="H1289"/>
      <c r="I1289"/>
      <c r="J1289" s="237"/>
      <c r="K1289"/>
      <c r="L1289"/>
      <c r="M1289"/>
      <c r="N1289"/>
      <c r="O1289"/>
      <c r="P1289"/>
      <c r="Q1289"/>
      <c r="S1289" s="115"/>
      <c r="U1289"/>
      <c r="V1289"/>
      <c r="W1289" s="237"/>
      <c r="X1289"/>
      <c r="Y1289"/>
      <c r="Z1289"/>
      <c r="AA1289"/>
      <c r="AB1289"/>
      <c r="AC1289"/>
      <c r="AD1289"/>
      <c r="AE1289"/>
      <c r="AF1289"/>
      <c r="AG1289"/>
    </row>
    <row r="1290" spans="1:33" ht="18" x14ac:dyDescent="0.25">
      <c r="A1290" s="236"/>
      <c r="B1290" s="236"/>
      <c r="C1290" s="236"/>
      <c r="D1290" s="236"/>
      <c r="E1290"/>
      <c r="F1290" s="126"/>
      <c r="G1290" s="237"/>
      <c r="H1290"/>
      <c r="I1290"/>
      <c r="J1290" s="237"/>
      <c r="K1290"/>
      <c r="L1290"/>
      <c r="M1290"/>
      <c r="N1290"/>
      <c r="O1290"/>
      <c r="P1290"/>
      <c r="Q1290"/>
      <c r="S1290" s="115"/>
      <c r="U1290"/>
      <c r="V1290"/>
      <c r="W1290" s="237"/>
      <c r="X1290"/>
      <c r="Y1290"/>
      <c r="Z1290"/>
      <c r="AA1290"/>
      <c r="AB1290"/>
      <c r="AC1290"/>
      <c r="AD1290"/>
      <c r="AE1290"/>
      <c r="AF1290"/>
      <c r="AG1290"/>
    </row>
    <row r="1291" spans="1:33" ht="18" x14ac:dyDescent="0.25">
      <c r="A1291" s="236"/>
      <c r="B1291" s="236"/>
      <c r="C1291" s="236"/>
      <c r="D1291" s="236"/>
      <c r="E1291"/>
      <c r="F1291" s="126"/>
      <c r="G1291" s="237"/>
      <c r="H1291"/>
      <c r="I1291"/>
      <c r="J1291" s="237"/>
      <c r="K1291"/>
      <c r="L1291"/>
      <c r="M1291"/>
      <c r="N1291"/>
      <c r="O1291"/>
      <c r="P1291"/>
      <c r="Q1291"/>
      <c r="S1291" s="115"/>
      <c r="U1291"/>
      <c r="V1291"/>
      <c r="W1291" s="237"/>
      <c r="X1291"/>
      <c r="Y1291"/>
      <c r="Z1291"/>
      <c r="AA1291"/>
      <c r="AB1291"/>
      <c r="AC1291"/>
      <c r="AD1291"/>
      <c r="AE1291"/>
      <c r="AF1291"/>
      <c r="AG1291"/>
    </row>
    <row r="1292" spans="1:33" ht="18" x14ac:dyDescent="0.25">
      <c r="A1292" s="236"/>
      <c r="B1292" s="236"/>
      <c r="C1292" s="236"/>
      <c r="D1292" s="236"/>
      <c r="E1292"/>
      <c r="F1292" s="126"/>
      <c r="G1292" s="237"/>
      <c r="H1292"/>
      <c r="I1292"/>
      <c r="J1292" s="237"/>
      <c r="K1292"/>
      <c r="L1292"/>
      <c r="M1292"/>
      <c r="N1292"/>
      <c r="O1292"/>
      <c r="P1292"/>
      <c r="Q1292"/>
      <c r="S1292" s="115"/>
      <c r="U1292"/>
      <c r="V1292"/>
      <c r="W1292" s="237"/>
      <c r="X1292"/>
      <c r="Y1292"/>
      <c r="Z1292"/>
      <c r="AA1292"/>
      <c r="AB1292"/>
      <c r="AC1292"/>
      <c r="AD1292"/>
      <c r="AE1292"/>
      <c r="AF1292"/>
      <c r="AG1292"/>
    </row>
    <row r="1293" spans="1:33" ht="18" x14ac:dyDescent="0.25">
      <c r="A1293" s="236"/>
      <c r="B1293" s="236"/>
      <c r="C1293" s="236"/>
      <c r="D1293" s="236"/>
      <c r="E1293"/>
      <c r="F1293" s="126"/>
      <c r="G1293" s="237"/>
      <c r="H1293"/>
      <c r="I1293"/>
      <c r="J1293" s="237"/>
      <c r="K1293"/>
      <c r="L1293"/>
      <c r="M1293"/>
      <c r="N1293"/>
      <c r="O1293"/>
      <c r="P1293"/>
      <c r="Q1293"/>
      <c r="S1293" s="115"/>
      <c r="U1293"/>
      <c r="V1293"/>
      <c r="W1293" s="237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5">
      <c r="A1294"/>
      <c r="B1294"/>
      <c r="C1294"/>
      <c r="D1294"/>
      <c r="E1294"/>
      <c r="F1294" s="126"/>
      <c r="G1294"/>
      <c r="H1294"/>
      <c r="I1294"/>
      <c r="J1294"/>
      <c r="K1294"/>
      <c r="L1294"/>
      <c r="M1294"/>
      <c r="N1294"/>
      <c r="O1294"/>
      <c r="P1294"/>
      <c r="Q1294"/>
      <c r="S1294" s="115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5">
      <c r="A1295"/>
      <c r="B1295"/>
      <c r="C1295"/>
      <c r="D1295"/>
      <c r="E1295"/>
      <c r="F1295" s="126"/>
      <c r="G1295"/>
      <c r="H1295"/>
      <c r="I1295"/>
      <c r="J1295"/>
      <c r="K1295"/>
      <c r="L1295"/>
      <c r="M1295"/>
      <c r="N1295"/>
      <c r="O1295"/>
      <c r="P1295"/>
      <c r="Q1295"/>
      <c r="S1295" s="11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5">
      <c r="A1296"/>
      <c r="B1296"/>
      <c r="C1296"/>
      <c r="D1296"/>
      <c r="E1296"/>
      <c r="F1296" s="126"/>
      <c r="G1296"/>
      <c r="H1296"/>
      <c r="I1296"/>
      <c r="J1296"/>
      <c r="K1296"/>
      <c r="L1296"/>
      <c r="M1296"/>
      <c r="N1296"/>
      <c r="O1296"/>
      <c r="P1296"/>
      <c r="Q1296"/>
      <c r="S1296" s="115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ht="18" x14ac:dyDescent="0.25">
      <c r="A1297" s="236"/>
      <c r="B1297" s="236"/>
      <c r="C1297" s="236"/>
      <c r="D1297" s="236"/>
      <c r="E1297"/>
      <c r="F1297" s="126"/>
      <c r="G1297" s="237"/>
      <c r="H1297"/>
      <c r="I1297"/>
      <c r="J1297" s="237"/>
      <c r="K1297"/>
      <c r="L1297"/>
      <c r="M1297"/>
      <c r="N1297"/>
      <c r="O1297"/>
      <c r="P1297"/>
      <c r="Q1297"/>
      <c r="S1297" s="115"/>
      <c r="U1297"/>
      <c r="V1297"/>
      <c r="W1297" s="23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5">
      <c r="A1298"/>
      <c r="B1298"/>
      <c r="C1298"/>
      <c r="D1298"/>
      <c r="E1298"/>
      <c r="F1298" s="126"/>
      <c r="G1298"/>
      <c r="H1298"/>
      <c r="I1298"/>
      <c r="J1298"/>
      <c r="K1298"/>
      <c r="L1298"/>
      <c r="M1298"/>
      <c r="N1298"/>
      <c r="O1298"/>
      <c r="P1298"/>
      <c r="Q1298"/>
      <c r="S1298" s="115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ht="18" x14ac:dyDescent="0.25">
      <c r="A1299" s="236"/>
      <c r="B1299" s="236"/>
      <c r="C1299" s="236"/>
      <c r="D1299" s="236"/>
      <c r="E1299"/>
      <c r="F1299" s="126"/>
      <c r="G1299" s="237"/>
      <c r="H1299"/>
      <c r="I1299"/>
      <c r="J1299" s="237"/>
      <c r="K1299"/>
      <c r="L1299"/>
      <c r="M1299"/>
      <c r="N1299"/>
      <c r="O1299"/>
      <c r="P1299"/>
      <c r="Q1299"/>
      <c r="S1299" s="115"/>
      <c r="U1299"/>
      <c r="V1299"/>
      <c r="W1299" s="237"/>
      <c r="X1299"/>
      <c r="Y1299"/>
      <c r="Z1299"/>
      <c r="AA1299"/>
      <c r="AB1299"/>
      <c r="AC1299"/>
      <c r="AD1299"/>
      <c r="AE1299"/>
      <c r="AF1299"/>
      <c r="AG1299"/>
    </row>
    <row r="1300" spans="1:33" ht="18" x14ac:dyDescent="0.25">
      <c r="A1300" s="236"/>
      <c r="B1300" s="236"/>
      <c r="C1300" s="236"/>
      <c r="D1300" s="236"/>
      <c r="E1300"/>
      <c r="F1300" s="126"/>
      <c r="G1300" s="237"/>
      <c r="H1300"/>
      <c r="I1300"/>
      <c r="J1300" s="237"/>
      <c r="K1300"/>
      <c r="L1300"/>
      <c r="M1300"/>
      <c r="N1300"/>
      <c r="O1300"/>
      <c r="P1300"/>
      <c r="Q1300"/>
      <c r="S1300" s="115"/>
      <c r="U1300"/>
      <c r="V1300"/>
      <c r="W1300" s="237"/>
      <c r="X1300"/>
      <c r="Y1300"/>
      <c r="Z1300"/>
      <c r="AA1300"/>
      <c r="AB1300"/>
      <c r="AC1300"/>
      <c r="AD1300"/>
      <c r="AE1300"/>
      <c r="AF1300"/>
      <c r="AG1300"/>
    </row>
    <row r="1301" spans="1:33" ht="18" x14ac:dyDescent="0.25">
      <c r="A1301" s="236"/>
      <c r="B1301" s="236"/>
      <c r="C1301" s="236"/>
      <c r="D1301" s="236"/>
      <c r="E1301"/>
      <c r="F1301" s="126"/>
      <c r="G1301" s="237"/>
      <c r="H1301"/>
      <c r="I1301"/>
      <c r="J1301" s="237"/>
      <c r="K1301"/>
      <c r="L1301"/>
      <c r="M1301"/>
      <c r="N1301"/>
      <c r="O1301"/>
      <c r="P1301"/>
      <c r="Q1301"/>
      <c r="S1301" s="115"/>
      <c r="U1301"/>
      <c r="V1301"/>
      <c r="W1301" s="237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5">
      <c r="A1302"/>
      <c r="B1302"/>
      <c r="C1302"/>
      <c r="D1302"/>
      <c r="E1302"/>
      <c r="F1302" s="126"/>
      <c r="G1302"/>
      <c r="H1302"/>
      <c r="I1302"/>
      <c r="J1302"/>
      <c r="K1302"/>
      <c r="L1302"/>
      <c r="M1302"/>
      <c r="N1302"/>
      <c r="O1302"/>
      <c r="P1302"/>
      <c r="Q1302"/>
      <c r="S1302" s="115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5">
      <c r="A1303"/>
      <c r="B1303"/>
      <c r="C1303"/>
      <c r="D1303"/>
      <c r="E1303"/>
      <c r="F1303" s="126"/>
      <c r="G1303"/>
      <c r="H1303"/>
      <c r="I1303"/>
      <c r="J1303"/>
      <c r="K1303"/>
      <c r="L1303"/>
      <c r="M1303"/>
      <c r="N1303"/>
      <c r="O1303"/>
      <c r="P1303"/>
      <c r="Q1303"/>
      <c r="S1303" s="115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5">
      <c r="F1304" s="238"/>
      <c r="I1304"/>
      <c r="S1304" s="115"/>
      <c r="U1304"/>
      <c r="V1304"/>
    </row>
    <row r="1305" spans="1:33" x14ac:dyDescent="0.25">
      <c r="F1305" s="238"/>
      <c r="I1305"/>
      <c r="S1305" s="115"/>
      <c r="U1305"/>
      <c r="V1305"/>
    </row>
    <row r="1306" spans="1:33" ht="18" x14ac:dyDescent="0.25">
      <c r="A1306" s="236"/>
      <c r="B1306" s="236"/>
      <c r="C1306" s="236"/>
      <c r="D1306" s="236"/>
      <c r="E1306"/>
      <c r="F1306" s="126"/>
      <c r="G1306" s="237"/>
      <c r="H1306"/>
      <c r="I1306"/>
      <c r="J1306" s="237"/>
      <c r="K1306"/>
      <c r="L1306"/>
      <c r="M1306"/>
      <c r="N1306"/>
      <c r="O1306"/>
      <c r="P1306"/>
      <c r="Q1306"/>
      <c r="S1306" s="115"/>
      <c r="U1306"/>
      <c r="V1306"/>
      <c r="W1306" s="237"/>
      <c r="X1306"/>
      <c r="Y1306"/>
      <c r="Z1306"/>
      <c r="AA1306"/>
      <c r="AB1306"/>
      <c r="AC1306"/>
      <c r="AD1306"/>
      <c r="AE1306"/>
      <c r="AF1306"/>
      <c r="AG1306"/>
    </row>
    <row r="1307" spans="1:33" ht="18" x14ac:dyDescent="0.25">
      <c r="A1307" s="236"/>
      <c r="B1307" s="236"/>
      <c r="C1307" s="236"/>
      <c r="D1307" s="236"/>
      <c r="E1307"/>
      <c r="F1307" s="126"/>
      <c r="G1307" s="237"/>
      <c r="H1307"/>
      <c r="I1307"/>
      <c r="J1307" s="237"/>
      <c r="K1307"/>
      <c r="L1307"/>
      <c r="M1307"/>
      <c r="N1307"/>
      <c r="O1307"/>
      <c r="P1307"/>
      <c r="Q1307"/>
      <c r="S1307" s="115"/>
      <c r="U1307"/>
      <c r="V1307"/>
      <c r="W1307" s="237"/>
      <c r="X1307"/>
      <c r="Y1307"/>
      <c r="Z1307"/>
      <c r="AA1307"/>
      <c r="AB1307"/>
      <c r="AC1307"/>
      <c r="AD1307"/>
      <c r="AE1307"/>
      <c r="AF1307"/>
      <c r="AG1307"/>
    </row>
    <row r="1308" spans="1:33" ht="18" x14ac:dyDescent="0.25">
      <c r="A1308" s="236"/>
      <c r="B1308" s="236"/>
      <c r="C1308" s="236"/>
      <c r="D1308" s="236"/>
      <c r="E1308"/>
      <c r="F1308" s="126"/>
      <c r="G1308" s="237"/>
      <c r="H1308"/>
      <c r="I1308"/>
      <c r="J1308" s="237"/>
      <c r="K1308"/>
      <c r="L1308"/>
      <c r="M1308"/>
      <c r="N1308"/>
      <c r="O1308"/>
      <c r="P1308"/>
      <c r="Q1308"/>
      <c r="S1308" s="115"/>
      <c r="U1308"/>
      <c r="V1308"/>
      <c r="W1308" s="237"/>
      <c r="X1308"/>
      <c r="Y1308"/>
      <c r="Z1308"/>
      <c r="AA1308"/>
      <c r="AB1308"/>
      <c r="AC1308"/>
      <c r="AD1308"/>
      <c r="AE1308"/>
      <c r="AF1308"/>
      <c r="AG1308"/>
    </row>
    <row r="1309" spans="1:33" ht="18" x14ac:dyDescent="0.25">
      <c r="A1309" s="236"/>
      <c r="B1309" s="236"/>
      <c r="C1309" s="236"/>
      <c r="D1309" s="236"/>
      <c r="E1309"/>
      <c r="F1309" s="126"/>
      <c r="G1309" s="237"/>
      <c r="H1309"/>
      <c r="I1309"/>
      <c r="J1309" s="237"/>
      <c r="K1309"/>
      <c r="L1309"/>
      <c r="M1309"/>
      <c r="N1309"/>
      <c r="O1309"/>
      <c r="P1309"/>
      <c r="Q1309"/>
      <c r="S1309" s="115"/>
      <c r="U1309"/>
      <c r="V1309"/>
      <c r="W1309" s="237"/>
      <c r="X1309"/>
      <c r="Y1309"/>
      <c r="Z1309"/>
      <c r="AA1309"/>
      <c r="AB1309"/>
      <c r="AC1309"/>
      <c r="AD1309"/>
      <c r="AE1309"/>
      <c r="AF1309"/>
      <c r="AG1309"/>
    </row>
    <row r="1310" spans="1:33" ht="18" x14ac:dyDescent="0.25">
      <c r="A1310" s="236"/>
      <c r="B1310" s="236"/>
      <c r="C1310" s="236"/>
      <c r="D1310" s="236"/>
      <c r="E1310"/>
      <c r="F1310" s="126"/>
      <c r="G1310" s="237"/>
      <c r="H1310"/>
      <c r="I1310"/>
      <c r="J1310" s="237"/>
      <c r="K1310"/>
      <c r="L1310"/>
      <c r="M1310"/>
      <c r="N1310"/>
      <c r="O1310"/>
      <c r="P1310"/>
      <c r="Q1310"/>
      <c r="S1310" s="115"/>
      <c r="U1310"/>
      <c r="V1310"/>
      <c r="W1310" s="237"/>
      <c r="X1310"/>
      <c r="Y1310"/>
      <c r="Z1310"/>
      <c r="AA1310"/>
      <c r="AB1310"/>
      <c r="AC1310"/>
      <c r="AD1310"/>
      <c r="AE1310"/>
      <c r="AF1310"/>
      <c r="AG1310"/>
    </row>
    <row r="1311" spans="1:33" ht="18" x14ac:dyDescent="0.25">
      <c r="A1311" s="236"/>
      <c r="B1311" s="236"/>
      <c r="C1311" s="236"/>
      <c r="D1311" s="236"/>
      <c r="E1311"/>
      <c r="F1311" s="126"/>
      <c r="G1311" s="237"/>
      <c r="H1311"/>
      <c r="I1311"/>
      <c r="J1311" s="237"/>
      <c r="K1311"/>
      <c r="L1311"/>
      <c r="M1311"/>
      <c r="N1311"/>
      <c r="O1311"/>
      <c r="P1311"/>
      <c r="Q1311"/>
      <c r="S1311" s="115"/>
      <c r="U1311"/>
      <c r="V1311"/>
      <c r="W1311" s="237"/>
      <c r="X1311"/>
      <c r="Y1311"/>
      <c r="Z1311"/>
      <c r="AA1311"/>
      <c r="AB1311"/>
      <c r="AC1311"/>
      <c r="AD1311"/>
      <c r="AE1311"/>
      <c r="AF1311"/>
      <c r="AG1311"/>
    </row>
    <row r="1312" spans="1:33" ht="18" x14ac:dyDescent="0.25">
      <c r="A1312" s="236"/>
      <c r="B1312" s="236"/>
      <c r="C1312" s="236"/>
      <c r="D1312" s="236"/>
      <c r="E1312"/>
      <c r="F1312" s="126"/>
      <c r="G1312" s="237"/>
      <c r="H1312"/>
      <c r="I1312"/>
      <c r="J1312" s="237"/>
      <c r="K1312"/>
      <c r="L1312"/>
      <c r="M1312"/>
      <c r="N1312"/>
      <c r="O1312"/>
      <c r="P1312"/>
      <c r="Q1312"/>
      <c r="S1312" s="115"/>
      <c r="U1312"/>
      <c r="V1312"/>
      <c r="W1312" s="237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5">
      <c r="A1313"/>
      <c r="B1313"/>
      <c r="C1313"/>
      <c r="D1313"/>
      <c r="E1313"/>
      <c r="F1313" s="126"/>
      <c r="G1313"/>
      <c r="H1313"/>
      <c r="I1313"/>
      <c r="J1313"/>
      <c r="K1313"/>
      <c r="L1313"/>
      <c r="M1313"/>
      <c r="N1313"/>
      <c r="O1313"/>
      <c r="P1313"/>
      <c r="Q1313"/>
      <c r="S1313" s="115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5">
      <c r="A1314"/>
      <c r="B1314"/>
      <c r="C1314"/>
      <c r="D1314"/>
      <c r="E1314"/>
      <c r="F1314" s="126"/>
      <c r="G1314"/>
      <c r="H1314"/>
      <c r="I1314"/>
      <c r="J1314"/>
      <c r="K1314"/>
      <c r="L1314"/>
      <c r="M1314"/>
      <c r="N1314"/>
      <c r="O1314"/>
      <c r="P1314"/>
      <c r="Q1314"/>
      <c r="S1314" s="115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5">
      <c r="A1315"/>
      <c r="B1315"/>
      <c r="C1315"/>
      <c r="D1315"/>
      <c r="E1315"/>
      <c r="F1315" s="126"/>
      <c r="G1315"/>
      <c r="H1315"/>
      <c r="I1315"/>
      <c r="J1315"/>
      <c r="K1315"/>
      <c r="L1315"/>
      <c r="M1315"/>
      <c r="N1315"/>
      <c r="O1315"/>
      <c r="P1315"/>
      <c r="Q1315"/>
      <c r="S1315" s="1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ht="18" x14ac:dyDescent="0.25">
      <c r="A1316" s="236"/>
      <c r="B1316" s="236"/>
      <c r="C1316" s="236"/>
      <c r="D1316" s="236"/>
      <c r="E1316"/>
      <c r="F1316" s="126"/>
      <c r="G1316" s="237"/>
      <c r="H1316"/>
      <c r="I1316"/>
      <c r="J1316" s="237"/>
      <c r="K1316"/>
      <c r="L1316"/>
      <c r="M1316"/>
      <c r="N1316"/>
      <c r="O1316"/>
      <c r="P1316"/>
      <c r="Q1316"/>
      <c r="S1316" s="115"/>
      <c r="U1316"/>
      <c r="V1316"/>
      <c r="W1316" s="237"/>
      <c r="X1316"/>
      <c r="Y1316"/>
      <c r="Z1316"/>
      <c r="AA1316"/>
      <c r="AB1316"/>
      <c r="AC1316"/>
      <c r="AD1316"/>
      <c r="AE1316"/>
      <c r="AF1316"/>
      <c r="AG1316"/>
    </row>
    <row r="1317" spans="1:33" ht="18" x14ac:dyDescent="0.25">
      <c r="A1317" s="236"/>
      <c r="B1317" s="236"/>
      <c r="C1317" s="236"/>
      <c r="D1317" s="236"/>
      <c r="E1317"/>
      <c r="F1317" s="126"/>
      <c r="G1317" s="237"/>
      <c r="H1317"/>
      <c r="I1317"/>
      <c r="J1317" s="237"/>
      <c r="K1317"/>
      <c r="L1317"/>
      <c r="M1317"/>
      <c r="N1317"/>
      <c r="O1317"/>
      <c r="P1317"/>
      <c r="Q1317"/>
      <c r="S1317" s="115"/>
      <c r="U1317"/>
      <c r="V1317"/>
      <c r="W1317" s="237"/>
      <c r="X1317"/>
      <c r="Y1317"/>
      <c r="Z1317"/>
      <c r="AA1317"/>
      <c r="AB1317"/>
      <c r="AC1317"/>
      <c r="AD1317"/>
      <c r="AE1317"/>
      <c r="AF1317"/>
      <c r="AG1317"/>
    </row>
    <row r="1318" spans="1:33" ht="18" x14ac:dyDescent="0.25">
      <c r="A1318" s="236"/>
      <c r="B1318" s="236"/>
      <c r="C1318" s="236"/>
      <c r="D1318" s="236"/>
      <c r="E1318"/>
      <c r="F1318" s="126"/>
      <c r="G1318" s="237"/>
      <c r="H1318"/>
      <c r="I1318"/>
      <c r="J1318" s="237"/>
      <c r="K1318"/>
      <c r="L1318"/>
      <c r="M1318"/>
      <c r="N1318"/>
      <c r="O1318"/>
      <c r="P1318"/>
      <c r="Q1318"/>
      <c r="S1318" s="115"/>
      <c r="U1318"/>
      <c r="V1318"/>
      <c r="W1318" s="237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5">
      <c r="A1319"/>
      <c r="B1319"/>
      <c r="C1319"/>
      <c r="D1319"/>
      <c r="E1319"/>
      <c r="F1319" s="126"/>
      <c r="G1319"/>
      <c r="H1319"/>
      <c r="I1319"/>
      <c r="J1319"/>
      <c r="K1319"/>
      <c r="L1319"/>
      <c r="M1319"/>
      <c r="N1319"/>
      <c r="O1319"/>
      <c r="P1319"/>
      <c r="Q1319"/>
      <c r="S1319" s="115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5">
      <c r="F1320" s="238"/>
      <c r="I1320"/>
      <c r="S1320" s="115"/>
      <c r="U1320"/>
      <c r="V1320"/>
    </row>
    <row r="1321" spans="1:33" ht="18" x14ac:dyDescent="0.25">
      <c r="A1321" s="236"/>
      <c r="B1321" s="236"/>
      <c r="C1321" s="236"/>
      <c r="D1321" s="236"/>
      <c r="E1321"/>
      <c r="F1321" s="126"/>
      <c r="G1321" s="237"/>
      <c r="H1321"/>
      <c r="I1321"/>
      <c r="J1321" s="237"/>
      <c r="K1321"/>
      <c r="L1321"/>
      <c r="M1321"/>
      <c r="N1321"/>
      <c r="O1321"/>
      <c r="P1321"/>
      <c r="Q1321"/>
      <c r="S1321" s="115"/>
      <c r="U1321"/>
      <c r="V1321"/>
      <c r="W1321" s="237"/>
      <c r="X1321"/>
      <c r="Y1321"/>
      <c r="Z1321"/>
      <c r="AA1321"/>
      <c r="AB1321"/>
      <c r="AC1321"/>
      <c r="AD1321"/>
      <c r="AE1321"/>
      <c r="AF1321"/>
      <c r="AG1321"/>
    </row>
    <row r="1322" spans="1:33" ht="18" x14ac:dyDescent="0.25">
      <c r="A1322" s="236"/>
      <c r="B1322" s="236"/>
      <c r="C1322" s="236"/>
      <c r="D1322" s="236"/>
      <c r="E1322"/>
      <c r="F1322" s="126"/>
      <c r="G1322" s="237"/>
      <c r="H1322"/>
      <c r="I1322"/>
      <c r="J1322" s="237"/>
      <c r="K1322"/>
      <c r="L1322"/>
      <c r="M1322"/>
      <c r="N1322"/>
      <c r="O1322"/>
      <c r="P1322"/>
      <c r="Q1322"/>
      <c r="S1322" s="115"/>
      <c r="U1322"/>
      <c r="V1322"/>
      <c r="W1322" s="237"/>
      <c r="X1322"/>
      <c r="Y1322"/>
      <c r="Z1322"/>
      <c r="AA1322"/>
      <c r="AB1322"/>
      <c r="AC1322"/>
      <c r="AD1322"/>
      <c r="AE1322"/>
      <c r="AF1322"/>
      <c r="AG1322"/>
    </row>
    <row r="1323" spans="1:33" ht="18" x14ac:dyDescent="0.25">
      <c r="A1323" s="236"/>
      <c r="B1323" s="236"/>
      <c r="C1323" s="236"/>
      <c r="D1323" s="236"/>
      <c r="E1323"/>
      <c r="F1323" s="126"/>
      <c r="G1323" s="237"/>
      <c r="H1323"/>
      <c r="I1323"/>
      <c r="J1323" s="237"/>
      <c r="K1323"/>
      <c r="L1323"/>
      <c r="M1323"/>
      <c r="N1323"/>
      <c r="O1323"/>
      <c r="P1323"/>
      <c r="Q1323"/>
      <c r="S1323" s="115"/>
      <c r="U1323"/>
      <c r="V1323"/>
      <c r="W1323" s="237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5">
      <c r="A1324"/>
      <c r="B1324"/>
      <c r="C1324"/>
      <c r="D1324"/>
      <c r="E1324"/>
      <c r="F1324" s="126"/>
      <c r="G1324"/>
      <c r="H1324"/>
      <c r="I1324"/>
      <c r="J1324"/>
      <c r="K1324"/>
      <c r="L1324"/>
      <c r="M1324"/>
      <c r="N1324"/>
      <c r="O1324"/>
      <c r="P1324"/>
      <c r="Q1324"/>
      <c r="S1324" s="115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ht="18" x14ac:dyDescent="0.25">
      <c r="A1325" s="236"/>
      <c r="B1325" s="236"/>
      <c r="C1325" s="236"/>
      <c r="D1325" s="236"/>
      <c r="E1325"/>
      <c r="F1325" s="126"/>
      <c r="G1325" s="237"/>
      <c r="H1325"/>
      <c r="I1325"/>
      <c r="J1325" s="237"/>
      <c r="K1325"/>
      <c r="L1325"/>
      <c r="M1325"/>
      <c r="N1325"/>
      <c r="O1325"/>
      <c r="P1325"/>
      <c r="Q1325"/>
      <c r="S1325" s="115"/>
      <c r="U1325"/>
      <c r="V1325"/>
      <c r="W1325" s="237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5">
      <c r="A1326"/>
      <c r="B1326"/>
      <c r="C1326"/>
      <c r="D1326"/>
      <c r="E1326"/>
      <c r="F1326" s="126"/>
      <c r="G1326"/>
      <c r="H1326"/>
      <c r="I1326"/>
      <c r="J1326"/>
      <c r="K1326"/>
      <c r="L1326"/>
      <c r="M1326"/>
      <c r="N1326"/>
      <c r="O1326"/>
      <c r="P1326"/>
      <c r="Q1326"/>
      <c r="S1326" s="115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5">
      <c r="A1327"/>
      <c r="B1327"/>
      <c r="C1327"/>
      <c r="D1327"/>
      <c r="E1327"/>
      <c r="F1327" s="126"/>
      <c r="G1327"/>
      <c r="H1327"/>
      <c r="I1327"/>
      <c r="J1327"/>
      <c r="K1327"/>
      <c r="L1327"/>
      <c r="M1327"/>
      <c r="N1327"/>
      <c r="O1327"/>
      <c r="P1327"/>
      <c r="Q1327"/>
      <c r="S1327" s="115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5">
      <c r="F1328" s="238"/>
      <c r="I1328"/>
      <c r="S1328" s="115"/>
      <c r="U1328"/>
      <c r="V1328"/>
    </row>
    <row r="1329" spans="1:33" ht="18" x14ac:dyDescent="0.25">
      <c r="A1329" s="236"/>
      <c r="B1329" s="236"/>
      <c r="C1329" s="236"/>
      <c r="D1329" s="236"/>
      <c r="E1329"/>
      <c r="F1329" s="126"/>
      <c r="G1329" s="237"/>
      <c r="H1329"/>
      <c r="I1329"/>
      <c r="J1329" s="237"/>
      <c r="K1329"/>
      <c r="L1329"/>
      <c r="M1329"/>
      <c r="N1329"/>
      <c r="O1329"/>
      <c r="P1329"/>
      <c r="Q1329"/>
      <c r="S1329" s="115"/>
      <c r="U1329"/>
      <c r="V1329"/>
      <c r="W1329" s="237"/>
      <c r="X1329"/>
      <c r="Y1329"/>
      <c r="Z1329"/>
      <c r="AA1329"/>
      <c r="AB1329"/>
      <c r="AC1329"/>
      <c r="AD1329"/>
      <c r="AE1329"/>
      <c r="AF1329"/>
      <c r="AG1329"/>
    </row>
    <row r="1330" spans="1:33" ht="18" x14ac:dyDescent="0.25">
      <c r="A1330" s="236"/>
      <c r="B1330" s="236"/>
      <c r="C1330" s="236"/>
      <c r="D1330" s="236"/>
      <c r="E1330"/>
      <c r="F1330" s="126"/>
      <c r="G1330" s="237"/>
      <c r="H1330"/>
      <c r="I1330"/>
      <c r="J1330" s="237"/>
      <c r="K1330"/>
      <c r="L1330"/>
      <c r="M1330"/>
      <c r="N1330"/>
      <c r="O1330"/>
      <c r="P1330"/>
      <c r="Q1330"/>
      <c r="S1330" s="115"/>
      <c r="U1330"/>
      <c r="V1330"/>
      <c r="W1330" s="237"/>
      <c r="X1330"/>
      <c r="Y1330"/>
      <c r="Z1330"/>
      <c r="AA1330"/>
      <c r="AB1330"/>
      <c r="AC1330"/>
      <c r="AD1330"/>
      <c r="AE1330"/>
      <c r="AF1330"/>
      <c r="AG1330"/>
    </row>
    <row r="1331" spans="1:33" ht="18" x14ac:dyDescent="0.25">
      <c r="A1331" s="236"/>
      <c r="B1331" s="236"/>
      <c r="C1331" s="236"/>
      <c r="D1331" s="236"/>
      <c r="E1331"/>
      <c r="F1331" s="126"/>
      <c r="G1331" s="237"/>
      <c r="H1331"/>
      <c r="I1331"/>
      <c r="J1331" s="237"/>
      <c r="K1331"/>
      <c r="L1331"/>
      <c r="M1331"/>
      <c r="N1331"/>
      <c r="O1331"/>
      <c r="P1331"/>
      <c r="Q1331"/>
      <c r="S1331" s="115"/>
      <c r="U1331"/>
      <c r="V1331"/>
      <c r="W1331" s="237"/>
      <c r="X1331"/>
      <c r="Y1331"/>
      <c r="Z1331"/>
      <c r="AA1331"/>
      <c r="AB1331"/>
      <c r="AC1331"/>
      <c r="AD1331"/>
      <c r="AE1331"/>
      <c r="AF1331"/>
      <c r="AG1331"/>
    </row>
    <row r="1332" spans="1:33" ht="18" x14ac:dyDescent="0.25">
      <c r="A1332" s="236"/>
      <c r="B1332" s="236"/>
      <c r="C1332" s="236"/>
      <c r="D1332" s="236"/>
      <c r="E1332"/>
      <c r="F1332" s="126"/>
      <c r="G1332" s="237"/>
      <c r="H1332"/>
      <c r="I1332"/>
      <c r="J1332" s="237"/>
      <c r="K1332"/>
      <c r="L1332"/>
      <c r="M1332"/>
      <c r="N1332"/>
      <c r="O1332"/>
      <c r="P1332"/>
      <c r="Q1332"/>
      <c r="S1332" s="115"/>
      <c r="U1332"/>
      <c r="V1332"/>
      <c r="W1332" s="237"/>
      <c r="X1332"/>
      <c r="Y1332"/>
      <c r="Z1332"/>
      <c r="AA1332"/>
      <c r="AB1332"/>
      <c r="AC1332"/>
      <c r="AD1332"/>
      <c r="AE1332"/>
      <c r="AF1332"/>
      <c r="AG1332"/>
    </row>
    <row r="1333" spans="1:33" ht="18" x14ac:dyDescent="0.25">
      <c r="A1333" s="236"/>
      <c r="B1333" s="236"/>
      <c r="C1333" s="236"/>
      <c r="D1333" s="236"/>
      <c r="E1333"/>
      <c r="F1333" s="126"/>
      <c r="G1333" s="237"/>
      <c r="H1333"/>
      <c r="I1333"/>
      <c r="J1333" s="237"/>
      <c r="K1333"/>
      <c r="L1333"/>
      <c r="M1333"/>
      <c r="N1333"/>
      <c r="O1333"/>
      <c r="P1333"/>
      <c r="Q1333"/>
      <c r="S1333" s="115"/>
      <c r="U1333"/>
      <c r="V1333"/>
      <c r="W1333" s="237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5">
      <c r="A1334"/>
      <c r="B1334"/>
      <c r="C1334"/>
      <c r="D1334"/>
      <c r="E1334"/>
      <c r="F1334" s="126"/>
      <c r="G1334"/>
      <c r="H1334"/>
      <c r="I1334"/>
      <c r="J1334"/>
      <c r="K1334"/>
      <c r="L1334"/>
      <c r="M1334"/>
      <c r="N1334"/>
      <c r="O1334"/>
      <c r="P1334"/>
      <c r="Q1334"/>
      <c r="S1334" s="115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ht="18" x14ac:dyDescent="0.25">
      <c r="A1335" s="236"/>
      <c r="B1335" s="236"/>
      <c r="C1335" s="236"/>
      <c r="D1335" s="236"/>
      <c r="E1335"/>
      <c r="F1335" s="126"/>
      <c r="G1335" s="237"/>
      <c r="H1335"/>
      <c r="I1335"/>
      <c r="J1335" s="237"/>
      <c r="K1335"/>
      <c r="L1335"/>
      <c r="M1335"/>
      <c r="N1335"/>
      <c r="O1335"/>
      <c r="P1335"/>
      <c r="Q1335"/>
      <c r="S1335" s="115"/>
      <c r="U1335"/>
      <c r="V1335"/>
      <c r="W1335" s="237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5">
      <c r="F1336" s="238"/>
      <c r="I1336"/>
      <c r="S1336" s="115"/>
      <c r="U1336"/>
      <c r="V1336"/>
    </row>
    <row r="1337" spans="1:33" x14ac:dyDescent="0.25">
      <c r="F1337" s="238"/>
      <c r="I1337"/>
      <c r="S1337" s="115"/>
      <c r="U1337"/>
      <c r="V1337"/>
    </row>
    <row r="1338" spans="1:33" ht="18" x14ac:dyDescent="0.25">
      <c r="A1338" s="236"/>
      <c r="B1338" s="236"/>
      <c r="C1338" s="236"/>
      <c r="D1338" s="236"/>
      <c r="E1338"/>
      <c r="F1338" s="126"/>
      <c r="G1338" s="237"/>
      <c r="H1338"/>
      <c r="I1338"/>
      <c r="J1338" s="237"/>
      <c r="K1338"/>
      <c r="L1338"/>
      <c r="M1338"/>
      <c r="N1338"/>
      <c r="O1338"/>
      <c r="P1338"/>
      <c r="Q1338"/>
      <c r="S1338" s="115"/>
      <c r="U1338"/>
      <c r="V1338"/>
      <c r="W1338" s="237"/>
      <c r="X1338"/>
      <c r="Y1338"/>
      <c r="Z1338"/>
      <c r="AA1338"/>
      <c r="AB1338"/>
      <c r="AC1338"/>
      <c r="AD1338"/>
      <c r="AE1338"/>
      <c r="AF1338"/>
      <c r="AG1338"/>
    </row>
    <row r="1339" spans="1:33" ht="18" x14ac:dyDescent="0.25">
      <c r="A1339" s="236"/>
      <c r="B1339" s="236"/>
      <c r="C1339" s="236"/>
      <c r="D1339" s="236"/>
      <c r="E1339"/>
      <c r="F1339" s="126"/>
      <c r="G1339" s="237"/>
      <c r="H1339"/>
      <c r="I1339"/>
      <c r="J1339" s="237"/>
      <c r="K1339"/>
      <c r="L1339"/>
      <c r="M1339"/>
      <c r="N1339"/>
      <c r="O1339"/>
      <c r="P1339"/>
      <c r="Q1339"/>
      <c r="S1339" s="115"/>
      <c r="U1339"/>
      <c r="V1339"/>
      <c r="W1339" s="237"/>
      <c r="X1339"/>
      <c r="Y1339"/>
      <c r="Z1339"/>
      <c r="AA1339"/>
      <c r="AB1339"/>
      <c r="AC1339"/>
      <c r="AD1339"/>
      <c r="AE1339"/>
      <c r="AF1339"/>
      <c r="AG1339"/>
    </row>
    <row r="1340" spans="1:33" ht="18" x14ac:dyDescent="0.25">
      <c r="A1340" s="236"/>
      <c r="B1340" s="236"/>
      <c r="C1340" s="236"/>
      <c r="D1340" s="236"/>
      <c r="E1340"/>
      <c r="F1340" s="126"/>
      <c r="G1340" s="237"/>
      <c r="H1340"/>
      <c r="I1340"/>
      <c r="J1340" s="237"/>
      <c r="K1340"/>
      <c r="L1340"/>
      <c r="M1340"/>
      <c r="N1340"/>
      <c r="O1340"/>
      <c r="P1340"/>
      <c r="Q1340"/>
      <c r="S1340" s="115"/>
      <c r="U1340"/>
      <c r="V1340"/>
      <c r="W1340" s="237"/>
      <c r="X1340"/>
      <c r="Y1340"/>
      <c r="Z1340"/>
      <c r="AA1340"/>
      <c r="AB1340"/>
      <c r="AC1340"/>
      <c r="AD1340"/>
      <c r="AE1340"/>
      <c r="AF1340"/>
      <c r="AG1340"/>
    </row>
    <row r="1341" spans="1:33" ht="18" x14ac:dyDescent="0.25">
      <c r="A1341" s="236"/>
      <c r="B1341" s="236"/>
      <c r="C1341" s="236"/>
      <c r="D1341" s="236"/>
      <c r="E1341"/>
      <c r="F1341" s="126"/>
      <c r="G1341" s="237"/>
      <c r="H1341"/>
      <c r="I1341"/>
      <c r="J1341" s="237"/>
      <c r="K1341"/>
      <c r="L1341"/>
      <c r="M1341"/>
      <c r="N1341"/>
      <c r="O1341"/>
      <c r="P1341"/>
      <c r="Q1341"/>
      <c r="S1341" s="115"/>
      <c r="U1341"/>
      <c r="V1341"/>
      <c r="W1341" s="237"/>
      <c r="X1341"/>
      <c r="Y1341"/>
      <c r="Z1341"/>
      <c r="AA1341"/>
      <c r="AB1341"/>
      <c r="AC1341"/>
      <c r="AD1341"/>
      <c r="AE1341"/>
      <c r="AF1341"/>
      <c r="AG1341"/>
    </row>
    <row r="1342" spans="1:33" ht="18" x14ac:dyDescent="0.25">
      <c r="A1342" s="236"/>
      <c r="B1342" s="236"/>
      <c r="C1342" s="236"/>
      <c r="D1342" s="236"/>
      <c r="E1342"/>
      <c r="F1342" s="126"/>
      <c r="G1342" s="237"/>
      <c r="H1342"/>
      <c r="I1342"/>
      <c r="J1342" s="237"/>
      <c r="K1342"/>
      <c r="L1342"/>
      <c r="M1342"/>
      <c r="N1342"/>
      <c r="O1342"/>
      <c r="P1342"/>
      <c r="Q1342"/>
      <c r="S1342" s="115"/>
      <c r="U1342"/>
      <c r="V1342"/>
      <c r="W1342" s="237"/>
      <c r="X1342"/>
      <c r="Y1342"/>
      <c r="Z1342"/>
      <c r="AA1342"/>
      <c r="AB1342"/>
      <c r="AC1342"/>
      <c r="AD1342"/>
      <c r="AE1342"/>
      <c r="AF1342"/>
      <c r="AG1342"/>
    </row>
    <row r="1343" spans="1:33" ht="18" x14ac:dyDescent="0.25">
      <c r="A1343" s="236"/>
      <c r="B1343" s="236"/>
      <c r="C1343" s="236"/>
      <c r="D1343" s="236"/>
      <c r="E1343"/>
      <c r="F1343" s="126"/>
      <c r="G1343" s="237"/>
      <c r="H1343"/>
      <c r="I1343"/>
      <c r="J1343" s="237"/>
      <c r="K1343"/>
      <c r="L1343"/>
      <c r="M1343"/>
      <c r="N1343"/>
      <c r="O1343"/>
      <c r="P1343"/>
      <c r="Q1343"/>
      <c r="S1343" s="115"/>
      <c r="U1343"/>
      <c r="V1343"/>
      <c r="W1343" s="237"/>
      <c r="X1343"/>
      <c r="Y1343"/>
      <c r="Z1343"/>
      <c r="AA1343"/>
      <c r="AB1343"/>
      <c r="AC1343"/>
      <c r="AD1343"/>
      <c r="AE1343"/>
      <c r="AF1343"/>
      <c r="AG1343"/>
    </row>
    <row r="1344" spans="1:33" ht="18" x14ac:dyDescent="0.25">
      <c r="A1344" s="236"/>
      <c r="B1344" s="236"/>
      <c r="C1344" s="236"/>
      <c r="D1344" s="236"/>
      <c r="E1344"/>
      <c r="F1344" s="126"/>
      <c r="G1344" s="237"/>
      <c r="H1344"/>
      <c r="I1344"/>
      <c r="J1344" s="237"/>
      <c r="K1344"/>
      <c r="L1344"/>
      <c r="M1344"/>
      <c r="N1344"/>
      <c r="O1344"/>
      <c r="P1344"/>
      <c r="Q1344"/>
      <c r="S1344" s="115"/>
      <c r="U1344"/>
      <c r="V1344"/>
      <c r="W1344" s="237"/>
      <c r="X1344"/>
      <c r="Y1344"/>
      <c r="Z1344"/>
      <c r="AA1344"/>
      <c r="AB1344"/>
      <c r="AC1344"/>
      <c r="AD1344"/>
      <c r="AE1344"/>
      <c r="AF1344"/>
      <c r="AG1344"/>
    </row>
    <row r="1345" spans="1:33" ht="18" x14ac:dyDescent="0.25">
      <c r="A1345" s="236"/>
      <c r="B1345" s="236"/>
      <c r="C1345" s="236"/>
      <c r="D1345" s="236"/>
      <c r="E1345"/>
      <c r="F1345" s="126"/>
      <c r="G1345" s="237"/>
      <c r="H1345"/>
      <c r="I1345"/>
      <c r="J1345" s="237"/>
      <c r="K1345"/>
      <c r="L1345"/>
      <c r="M1345"/>
      <c r="N1345"/>
      <c r="O1345"/>
      <c r="P1345"/>
      <c r="Q1345"/>
      <c r="S1345" s="115"/>
      <c r="U1345"/>
      <c r="V1345"/>
      <c r="W1345" s="237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5">
      <c r="F1346" s="238"/>
      <c r="I1346"/>
      <c r="S1346" s="115"/>
      <c r="U1346"/>
      <c r="V1346"/>
    </row>
    <row r="1347" spans="1:33" x14ac:dyDescent="0.25">
      <c r="F1347" s="238"/>
      <c r="I1347"/>
      <c r="S1347" s="115"/>
      <c r="U1347"/>
      <c r="V1347"/>
    </row>
    <row r="1348" spans="1:33" x14ac:dyDescent="0.25">
      <c r="F1348" s="238"/>
      <c r="I1348"/>
      <c r="S1348" s="115"/>
      <c r="U1348"/>
      <c r="V1348"/>
    </row>
    <row r="1349" spans="1:33" x14ac:dyDescent="0.25">
      <c r="F1349" s="238"/>
      <c r="I1349"/>
      <c r="S1349" s="115"/>
      <c r="U1349"/>
      <c r="V1349"/>
    </row>
    <row r="1350" spans="1:33" x14ac:dyDescent="0.25">
      <c r="F1350" s="238"/>
      <c r="I1350"/>
      <c r="S1350" s="115"/>
      <c r="U1350"/>
      <c r="V1350"/>
    </row>
    <row r="1351" spans="1:33" x14ac:dyDescent="0.25">
      <c r="A1351"/>
      <c r="B1351"/>
      <c r="C1351"/>
      <c r="D1351"/>
      <c r="E1351"/>
      <c r="F1351" s="126"/>
      <c r="G1351"/>
      <c r="H1351"/>
      <c r="I1351"/>
      <c r="J1351"/>
      <c r="K1351"/>
      <c r="L1351"/>
      <c r="M1351"/>
      <c r="N1351"/>
      <c r="O1351"/>
      <c r="P1351"/>
      <c r="Q1351"/>
      <c r="S1351" s="115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ht="18" x14ac:dyDescent="0.25">
      <c r="A1352" s="236"/>
      <c r="B1352" s="236"/>
      <c r="C1352" s="236"/>
      <c r="D1352" s="236"/>
      <c r="E1352"/>
      <c r="F1352" s="126"/>
      <c r="G1352" s="237"/>
      <c r="H1352"/>
      <c r="I1352"/>
      <c r="J1352" s="237"/>
      <c r="K1352"/>
      <c r="L1352"/>
      <c r="M1352"/>
      <c r="N1352"/>
      <c r="O1352"/>
      <c r="P1352"/>
      <c r="Q1352"/>
      <c r="S1352" s="115"/>
      <c r="U1352"/>
      <c r="V1352"/>
      <c r="W1352" s="237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5">
      <c r="A1353"/>
      <c r="B1353"/>
      <c r="C1353"/>
      <c r="D1353"/>
      <c r="E1353"/>
      <c r="F1353" s="126"/>
      <c r="G1353"/>
      <c r="H1353"/>
      <c r="I1353"/>
      <c r="J1353"/>
      <c r="K1353"/>
      <c r="L1353"/>
      <c r="M1353"/>
      <c r="N1353"/>
      <c r="O1353"/>
      <c r="P1353"/>
      <c r="Q1353"/>
      <c r="S1353" s="115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5">
      <c r="A1354"/>
      <c r="B1354"/>
      <c r="C1354"/>
      <c r="D1354"/>
      <c r="E1354"/>
      <c r="F1354" s="126"/>
      <c r="G1354"/>
      <c r="H1354"/>
      <c r="I1354"/>
      <c r="J1354"/>
      <c r="K1354"/>
      <c r="L1354"/>
      <c r="M1354"/>
      <c r="N1354"/>
      <c r="O1354"/>
      <c r="P1354"/>
      <c r="Q1354"/>
      <c r="S1354" s="115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ht="18" x14ac:dyDescent="0.25">
      <c r="A1355" s="236"/>
      <c r="B1355" s="236"/>
      <c r="C1355" s="236"/>
      <c r="D1355" s="236"/>
      <c r="E1355"/>
      <c r="F1355" s="126"/>
      <c r="G1355" s="237"/>
      <c r="H1355"/>
      <c r="I1355"/>
      <c r="J1355" s="237"/>
      <c r="K1355"/>
      <c r="L1355"/>
      <c r="M1355"/>
      <c r="N1355"/>
      <c r="O1355"/>
      <c r="P1355"/>
      <c r="Q1355"/>
      <c r="S1355" s="115"/>
      <c r="U1355"/>
      <c r="V1355"/>
      <c r="W1355" s="237"/>
      <c r="X1355"/>
      <c r="Y1355"/>
      <c r="Z1355"/>
      <c r="AA1355"/>
      <c r="AB1355"/>
      <c r="AC1355"/>
      <c r="AD1355"/>
      <c r="AE1355"/>
      <c r="AF1355"/>
      <c r="AG1355"/>
    </row>
    <row r="1356" spans="1:33" ht="18" x14ac:dyDescent="0.25">
      <c r="A1356" s="236"/>
      <c r="B1356" s="236"/>
      <c r="C1356" s="236"/>
      <c r="D1356" s="236"/>
      <c r="E1356"/>
      <c r="F1356" s="126"/>
      <c r="G1356" s="237"/>
      <c r="H1356"/>
      <c r="I1356"/>
      <c r="J1356" s="237"/>
      <c r="K1356"/>
      <c r="L1356"/>
      <c r="M1356"/>
      <c r="N1356"/>
      <c r="O1356"/>
      <c r="P1356"/>
      <c r="Q1356"/>
      <c r="S1356" s="115"/>
      <c r="U1356"/>
      <c r="V1356"/>
      <c r="W1356" s="237"/>
      <c r="X1356"/>
      <c r="Y1356"/>
      <c r="Z1356"/>
      <c r="AA1356"/>
      <c r="AB1356"/>
      <c r="AC1356"/>
      <c r="AD1356"/>
      <c r="AE1356"/>
      <c r="AF1356"/>
      <c r="AG1356"/>
    </row>
    <row r="1357" spans="1:33" ht="18" x14ac:dyDescent="0.25">
      <c r="A1357" s="236"/>
      <c r="B1357" s="236"/>
      <c r="C1357" s="236"/>
      <c r="D1357" s="236"/>
      <c r="E1357"/>
      <c r="F1357" s="126"/>
      <c r="G1357" s="237"/>
      <c r="H1357"/>
      <c r="I1357"/>
      <c r="J1357" s="237"/>
      <c r="K1357"/>
      <c r="L1357"/>
      <c r="M1357"/>
      <c r="N1357"/>
      <c r="O1357"/>
      <c r="P1357"/>
      <c r="Q1357"/>
      <c r="S1357" s="115"/>
      <c r="U1357"/>
      <c r="V1357"/>
      <c r="W1357" s="23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5">
      <c r="F1358" s="238"/>
      <c r="I1358"/>
      <c r="S1358" s="115"/>
      <c r="U1358"/>
      <c r="V1358"/>
    </row>
    <row r="1359" spans="1:33" ht="18" x14ac:dyDescent="0.25">
      <c r="A1359" s="236"/>
      <c r="B1359" s="236"/>
      <c r="C1359" s="236"/>
      <c r="D1359" s="236"/>
      <c r="E1359"/>
      <c r="F1359" s="126"/>
      <c r="G1359" s="237"/>
      <c r="H1359"/>
      <c r="I1359"/>
      <c r="J1359" s="237"/>
      <c r="K1359"/>
      <c r="L1359"/>
      <c r="M1359"/>
      <c r="N1359"/>
      <c r="O1359"/>
      <c r="P1359"/>
      <c r="Q1359"/>
      <c r="S1359" s="115"/>
      <c r="U1359"/>
      <c r="V1359"/>
      <c r="W1359" s="237"/>
      <c r="X1359"/>
      <c r="Y1359"/>
      <c r="Z1359"/>
      <c r="AA1359"/>
      <c r="AB1359"/>
      <c r="AC1359"/>
      <c r="AD1359"/>
      <c r="AE1359"/>
      <c r="AF1359"/>
      <c r="AG1359"/>
    </row>
    <row r="1360" spans="1:33" ht="18" x14ac:dyDescent="0.25">
      <c r="A1360" s="236"/>
      <c r="B1360" s="236"/>
      <c r="C1360" s="236"/>
      <c r="D1360" s="236"/>
      <c r="E1360"/>
      <c r="F1360" s="126"/>
      <c r="G1360" s="237"/>
      <c r="H1360"/>
      <c r="I1360"/>
      <c r="J1360" s="237"/>
      <c r="K1360"/>
      <c r="L1360"/>
      <c r="M1360"/>
      <c r="N1360"/>
      <c r="O1360"/>
      <c r="P1360"/>
      <c r="Q1360"/>
      <c r="S1360" s="115"/>
      <c r="U1360"/>
      <c r="V1360"/>
      <c r="W1360" s="237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5">
      <c r="A1361"/>
      <c r="B1361"/>
      <c r="C1361"/>
      <c r="D1361"/>
      <c r="E1361"/>
      <c r="F1361" s="126"/>
      <c r="G1361"/>
      <c r="H1361"/>
      <c r="I1361"/>
      <c r="J1361"/>
      <c r="K1361"/>
      <c r="L1361"/>
      <c r="M1361"/>
      <c r="N1361"/>
      <c r="O1361"/>
      <c r="P1361"/>
      <c r="Q1361"/>
      <c r="S1361" s="115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5">
      <c r="A1362"/>
      <c r="B1362"/>
      <c r="C1362"/>
      <c r="D1362"/>
      <c r="E1362"/>
      <c r="F1362" s="126"/>
      <c r="G1362"/>
      <c r="H1362"/>
      <c r="I1362"/>
      <c r="J1362"/>
      <c r="K1362"/>
      <c r="L1362"/>
      <c r="M1362"/>
      <c r="N1362"/>
      <c r="O1362"/>
      <c r="P1362"/>
      <c r="Q1362"/>
      <c r="S1362" s="115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ht="18" x14ac:dyDescent="0.25">
      <c r="A1363" s="236"/>
      <c r="B1363" s="236"/>
      <c r="C1363" s="236"/>
      <c r="D1363" s="236"/>
      <c r="E1363"/>
      <c r="F1363" s="126"/>
      <c r="G1363" s="237"/>
      <c r="H1363"/>
      <c r="I1363"/>
      <c r="J1363" s="237"/>
      <c r="K1363"/>
      <c r="L1363"/>
      <c r="M1363"/>
      <c r="N1363"/>
      <c r="O1363"/>
      <c r="P1363"/>
      <c r="Q1363"/>
      <c r="S1363" s="115"/>
      <c r="U1363"/>
      <c r="V1363"/>
      <c r="W1363" s="237"/>
      <c r="X1363"/>
      <c r="Y1363"/>
      <c r="Z1363"/>
      <c r="AA1363"/>
      <c r="AB1363"/>
      <c r="AC1363"/>
      <c r="AD1363"/>
      <c r="AE1363"/>
      <c r="AF1363"/>
      <c r="AG1363"/>
    </row>
    <row r="1364" spans="1:33" ht="18" x14ac:dyDescent="0.25">
      <c r="A1364" s="236"/>
      <c r="B1364" s="236"/>
      <c r="C1364" s="236"/>
      <c r="D1364" s="236"/>
      <c r="E1364"/>
      <c r="F1364" s="126"/>
      <c r="G1364" s="237"/>
      <c r="H1364"/>
      <c r="I1364"/>
      <c r="J1364" s="237"/>
      <c r="K1364"/>
      <c r="L1364"/>
      <c r="M1364"/>
      <c r="N1364"/>
      <c r="O1364"/>
      <c r="P1364"/>
      <c r="Q1364"/>
      <c r="S1364" s="115"/>
      <c r="U1364"/>
      <c r="V1364"/>
      <c r="W1364" s="237"/>
      <c r="X1364"/>
      <c r="Y1364"/>
      <c r="Z1364"/>
      <c r="AA1364"/>
      <c r="AB1364"/>
      <c r="AC1364"/>
      <c r="AD1364"/>
      <c r="AE1364"/>
      <c r="AF1364"/>
      <c r="AG1364"/>
    </row>
    <row r="1365" spans="1:33" ht="18" x14ac:dyDescent="0.25">
      <c r="A1365" s="236"/>
      <c r="B1365" s="236"/>
      <c r="C1365" s="236"/>
      <c r="D1365" s="236"/>
      <c r="E1365"/>
      <c r="F1365" s="126"/>
      <c r="G1365" s="237"/>
      <c r="H1365"/>
      <c r="I1365"/>
      <c r="J1365" s="237"/>
      <c r="K1365"/>
      <c r="L1365"/>
      <c r="M1365"/>
      <c r="N1365"/>
      <c r="O1365"/>
      <c r="P1365"/>
      <c r="Q1365"/>
      <c r="S1365" s="115"/>
      <c r="U1365"/>
      <c r="V1365"/>
      <c r="W1365" s="237"/>
      <c r="X1365"/>
      <c r="Y1365"/>
      <c r="Z1365"/>
      <c r="AA1365"/>
      <c r="AB1365"/>
      <c r="AC1365"/>
      <c r="AD1365"/>
      <c r="AE1365"/>
      <c r="AF1365"/>
      <c r="AG1365"/>
    </row>
    <row r="1366" spans="1:33" ht="18" x14ac:dyDescent="0.25">
      <c r="A1366" s="236"/>
      <c r="B1366" s="236"/>
      <c r="C1366" s="236"/>
      <c r="D1366" s="236"/>
      <c r="E1366"/>
      <c r="F1366" s="126"/>
      <c r="G1366" s="237"/>
      <c r="H1366"/>
      <c r="I1366"/>
      <c r="J1366" s="237"/>
      <c r="K1366"/>
      <c r="L1366"/>
      <c r="M1366"/>
      <c r="N1366"/>
      <c r="O1366"/>
      <c r="P1366"/>
      <c r="Q1366"/>
      <c r="S1366" s="115"/>
      <c r="U1366"/>
      <c r="V1366"/>
      <c r="W1366" s="237"/>
      <c r="X1366"/>
      <c r="Y1366"/>
      <c r="Z1366"/>
      <c r="AA1366"/>
      <c r="AB1366"/>
      <c r="AC1366"/>
      <c r="AD1366"/>
      <c r="AE1366"/>
      <c r="AF1366"/>
      <c r="AG1366"/>
    </row>
    <row r="1367" spans="1:33" ht="18" x14ac:dyDescent="0.25">
      <c r="A1367" s="236"/>
      <c r="B1367" s="236"/>
      <c r="C1367" s="236"/>
      <c r="D1367" s="236"/>
      <c r="E1367"/>
      <c r="F1367" s="126"/>
      <c r="G1367" s="237"/>
      <c r="H1367"/>
      <c r="I1367"/>
      <c r="J1367" s="237"/>
      <c r="K1367"/>
      <c r="L1367"/>
      <c r="M1367"/>
      <c r="N1367"/>
      <c r="O1367"/>
      <c r="P1367"/>
      <c r="Q1367"/>
      <c r="S1367" s="115"/>
      <c r="U1367"/>
      <c r="V1367"/>
      <c r="W1367" s="23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5">
      <c r="F1368" s="238"/>
      <c r="I1368"/>
      <c r="S1368" s="115"/>
      <c r="U1368"/>
      <c r="V1368"/>
    </row>
    <row r="1369" spans="1:33" x14ac:dyDescent="0.25">
      <c r="F1369" s="238"/>
      <c r="I1369"/>
      <c r="S1369" s="115"/>
      <c r="U1369"/>
      <c r="V1369"/>
    </row>
    <row r="1370" spans="1:33" x14ac:dyDescent="0.25">
      <c r="F1370" s="238"/>
      <c r="I1370"/>
      <c r="S1370" s="115"/>
      <c r="U1370"/>
      <c r="V1370"/>
    </row>
    <row r="1371" spans="1:33" x14ac:dyDescent="0.25">
      <c r="A1371"/>
      <c r="B1371"/>
      <c r="C1371"/>
      <c r="D1371"/>
      <c r="E1371"/>
      <c r="F1371" s="126"/>
      <c r="G1371"/>
      <c r="H1371"/>
      <c r="I1371"/>
      <c r="J1371"/>
      <c r="K1371"/>
      <c r="L1371"/>
      <c r="M1371"/>
      <c r="N1371"/>
      <c r="O1371"/>
      <c r="P1371"/>
      <c r="Q1371"/>
      <c r="S1371" s="115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ht="18" x14ac:dyDescent="0.25">
      <c r="A1372" s="236"/>
      <c r="B1372" s="236"/>
      <c r="C1372" s="236"/>
      <c r="D1372" s="236"/>
      <c r="E1372"/>
      <c r="F1372" s="126"/>
      <c r="G1372" s="237"/>
      <c r="H1372"/>
      <c r="I1372"/>
      <c r="J1372" s="237"/>
      <c r="K1372"/>
      <c r="L1372"/>
      <c r="M1372"/>
      <c r="N1372"/>
      <c r="O1372"/>
      <c r="P1372"/>
      <c r="Q1372"/>
      <c r="S1372" s="115"/>
      <c r="U1372"/>
      <c r="V1372"/>
      <c r="W1372" s="237"/>
      <c r="X1372"/>
      <c r="Y1372"/>
      <c r="Z1372"/>
      <c r="AA1372"/>
      <c r="AB1372"/>
      <c r="AC1372"/>
      <c r="AD1372"/>
      <c r="AE1372"/>
      <c r="AF1372"/>
      <c r="AG1372"/>
    </row>
    <row r="1373" spans="1:33" ht="18" x14ac:dyDescent="0.25">
      <c r="A1373" s="236"/>
      <c r="B1373" s="236"/>
      <c r="C1373" s="236"/>
      <c r="D1373" s="236"/>
      <c r="E1373"/>
      <c r="F1373" s="126"/>
      <c r="G1373" s="237"/>
      <c r="H1373"/>
      <c r="I1373"/>
      <c r="J1373" s="237"/>
      <c r="K1373"/>
      <c r="L1373"/>
      <c r="M1373"/>
      <c r="N1373"/>
      <c r="O1373"/>
      <c r="P1373"/>
      <c r="Q1373"/>
      <c r="S1373" s="115"/>
      <c r="U1373"/>
      <c r="V1373"/>
      <c r="W1373" s="237"/>
      <c r="X1373"/>
      <c r="Y1373"/>
      <c r="Z1373"/>
      <c r="AA1373"/>
      <c r="AB1373"/>
      <c r="AC1373"/>
      <c r="AD1373"/>
      <c r="AE1373"/>
      <c r="AF1373"/>
      <c r="AG1373"/>
    </row>
    <row r="1374" spans="1:33" ht="18" x14ac:dyDescent="0.25">
      <c r="A1374" s="236"/>
      <c r="B1374" s="236"/>
      <c r="C1374" s="236"/>
      <c r="D1374" s="236"/>
      <c r="E1374"/>
      <c r="F1374" s="126"/>
      <c r="G1374" s="237"/>
      <c r="H1374"/>
      <c r="I1374"/>
      <c r="J1374" s="237"/>
      <c r="K1374"/>
      <c r="L1374"/>
      <c r="M1374"/>
      <c r="N1374"/>
      <c r="O1374"/>
      <c r="P1374"/>
      <c r="Q1374"/>
      <c r="S1374" s="115"/>
      <c r="U1374"/>
      <c r="V1374"/>
      <c r="W1374" s="237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5">
      <c r="F1375" s="238"/>
      <c r="I1375"/>
      <c r="S1375" s="115"/>
      <c r="U1375"/>
      <c r="V1375"/>
    </row>
    <row r="1376" spans="1:33" ht="18" x14ac:dyDescent="0.25">
      <c r="A1376" s="236"/>
      <c r="B1376" s="236"/>
      <c r="C1376" s="236"/>
      <c r="D1376" s="236"/>
      <c r="E1376"/>
      <c r="F1376" s="126"/>
      <c r="G1376" s="237"/>
      <c r="H1376"/>
      <c r="I1376"/>
      <c r="J1376" s="237"/>
      <c r="K1376"/>
      <c r="L1376"/>
      <c r="M1376"/>
      <c r="N1376"/>
      <c r="O1376"/>
      <c r="P1376"/>
      <c r="Q1376"/>
      <c r="S1376" s="115"/>
      <c r="U1376"/>
      <c r="V1376"/>
      <c r="W1376" s="237"/>
      <c r="X1376"/>
      <c r="Y1376"/>
      <c r="Z1376"/>
      <c r="AA1376"/>
      <c r="AB1376"/>
      <c r="AC1376"/>
      <c r="AD1376"/>
      <c r="AE1376"/>
      <c r="AF1376"/>
      <c r="AG1376"/>
    </row>
    <row r="1377" spans="1:33" ht="18" x14ac:dyDescent="0.25">
      <c r="A1377" s="236"/>
      <c r="B1377" s="236"/>
      <c r="C1377" s="236"/>
      <c r="D1377" s="236"/>
      <c r="E1377"/>
      <c r="F1377" s="126"/>
      <c r="G1377" s="237"/>
      <c r="H1377"/>
      <c r="I1377"/>
      <c r="J1377" s="237"/>
      <c r="K1377"/>
      <c r="L1377"/>
      <c r="M1377"/>
      <c r="N1377"/>
      <c r="O1377"/>
      <c r="P1377"/>
      <c r="Q1377"/>
      <c r="S1377" s="115"/>
      <c r="U1377"/>
      <c r="V1377"/>
      <c r="W1377" s="23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5">
      <c r="F1378" s="238"/>
      <c r="I1378"/>
      <c r="S1378" s="115"/>
      <c r="U1378"/>
      <c r="V1378"/>
    </row>
    <row r="1379" spans="1:33" x14ac:dyDescent="0.25">
      <c r="F1379" s="238"/>
      <c r="I1379"/>
      <c r="S1379" s="115"/>
      <c r="U1379"/>
      <c r="V1379"/>
    </row>
    <row r="1380" spans="1:33" ht="18" x14ac:dyDescent="0.25">
      <c r="A1380" s="236"/>
      <c r="B1380" s="236"/>
      <c r="C1380" s="236"/>
      <c r="D1380" s="236"/>
      <c r="E1380"/>
      <c r="F1380" s="126"/>
      <c r="G1380" s="237"/>
      <c r="H1380"/>
      <c r="I1380"/>
      <c r="J1380" s="237"/>
      <c r="K1380"/>
      <c r="L1380"/>
      <c r="M1380"/>
      <c r="N1380"/>
      <c r="O1380"/>
      <c r="P1380"/>
      <c r="Q1380"/>
      <c r="S1380" s="115"/>
      <c r="U1380"/>
      <c r="V1380"/>
      <c r="W1380" s="237"/>
      <c r="X1380"/>
      <c r="Y1380"/>
      <c r="Z1380"/>
      <c r="AA1380"/>
      <c r="AB1380"/>
      <c r="AC1380"/>
      <c r="AD1380"/>
      <c r="AE1380"/>
      <c r="AF1380"/>
      <c r="AG1380"/>
    </row>
    <row r="1381" spans="1:33" ht="18" x14ac:dyDescent="0.25">
      <c r="A1381" s="236"/>
      <c r="B1381" s="236"/>
      <c r="C1381" s="236"/>
      <c r="D1381" s="236"/>
      <c r="E1381"/>
      <c r="F1381" s="126"/>
      <c r="G1381" s="237"/>
      <c r="H1381"/>
      <c r="I1381"/>
      <c r="J1381" s="237"/>
      <c r="K1381"/>
      <c r="L1381"/>
      <c r="M1381"/>
      <c r="N1381"/>
      <c r="O1381"/>
      <c r="P1381"/>
      <c r="Q1381"/>
      <c r="S1381" s="115"/>
      <c r="U1381"/>
      <c r="V1381"/>
      <c r="W1381" s="237"/>
      <c r="X1381"/>
      <c r="Y1381"/>
      <c r="Z1381"/>
      <c r="AA1381"/>
      <c r="AB1381"/>
      <c r="AC1381"/>
      <c r="AD1381"/>
      <c r="AE1381"/>
      <c r="AF1381"/>
      <c r="AG1381"/>
    </row>
    <row r="1382" spans="1:33" ht="18" x14ac:dyDescent="0.25">
      <c r="A1382" s="236"/>
      <c r="B1382" s="236"/>
      <c r="C1382" s="236"/>
      <c r="D1382" s="236"/>
      <c r="E1382"/>
      <c r="F1382" s="126"/>
      <c r="G1382" s="237"/>
      <c r="H1382"/>
      <c r="I1382"/>
      <c r="J1382" s="237"/>
      <c r="K1382"/>
      <c r="L1382"/>
      <c r="M1382"/>
      <c r="N1382"/>
      <c r="O1382"/>
      <c r="P1382"/>
      <c r="Q1382"/>
      <c r="S1382" s="115"/>
      <c r="U1382"/>
      <c r="V1382"/>
      <c r="W1382" s="237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5">
      <c r="A1383"/>
      <c r="B1383"/>
      <c r="C1383"/>
      <c r="D1383"/>
      <c r="E1383"/>
      <c r="F1383" s="126"/>
      <c r="G1383"/>
      <c r="H1383"/>
      <c r="I1383"/>
      <c r="J1383"/>
      <c r="K1383"/>
      <c r="L1383"/>
      <c r="M1383"/>
      <c r="N1383"/>
      <c r="O1383"/>
      <c r="P1383"/>
      <c r="Q1383"/>
      <c r="S1383" s="115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5">
      <c r="F1384" s="238"/>
      <c r="I1384"/>
      <c r="S1384" s="115"/>
      <c r="U1384"/>
      <c r="V1384"/>
    </row>
    <row r="1385" spans="1:33" x14ac:dyDescent="0.25">
      <c r="A1385"/>
      <c r="B1385"/>
      <c r="C1385"/>
      <c r="D1385"/>
      <c r="E1385"/>
      <c r="F1385" s="126"/>
      <c r="G1385"/>
      <c r="H1385"/>
      <c r="I1385"/>
      <c r="J1385"/>
      <c r="K1385"/>
      <c r="L1385"/>
      <c r="M1385"/>
      <c r="N1385"/>
      <c r="O1385"/>
      <c r="P1385"/>
      <c r="Q1385"/>
      <c r="S1385" s="11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5">
      <c r="A1386"/>
      <c r="B1386"/>
      <c r="C1386"/>
      <c r="D1386"/>
      <c r="E1386"/>
      <c r="F1386" s="126"/>
      <c r="G1386"/>
      <c r="H1386"/>
      <c r="I1386"/>
      <c r="J1386"/>
      <c r="K1386"/>
      <c r="L1386"/>
      <c r="M1386"/>
      <c r="N1386"/>
      <c r="O1386"/>
      <c r="P1386"/>
      <c r="Q1386"/>
      <c r="S1386" s="115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ht="18" x14ac:dyDescent="0.25">
      <c r="A1387" s="236"/>
      <c r="B1387" s="236"/>
      <c r="C1387" s="236"/>
      <c r="D1387" s="236"/>
      <c r="E1387"/>
      <c r="F1387" s="126"/>
      <c r="G1387" s="237"/>
      <c r="H1387"/>
      <c r="I1387"/>
      <c r="J1387" s="237"/>
      <c r="K1387"/>
      <c r="L1387"/>
      <c r="M1387"/>
      <c r="N1387"/>
      <c r="O1387"/>
      <c r="P1387"/>
      <c r="Q1387"/>
      <c r="S1387" s="115"/>
      <c r="U1387"/>
      <c r="V1387"/>
      <c r="W1387" s="237"/>
      <c r="X1387"/>
      <c r="Y1387"/>
      <c r="Z1387"/>
      <c r="AA1387"/>
      <c r="AB1387"/>
      <c r="AC1387"/>
      <c r="AD1387"/>
      <c r="AE1387"/>
      <c r="AF1387"/>
      <c r="AG1387"/>
    </row>
    <row r="1388" spans="1:33" ht="18" x14ac:dyDescent="0.25">
      <c r="A1388" s="236"/>
      <c r="B1388" s="236"/>
      <c r="C1388" s="236"/>
      <c r="D1388" s="236"/>
      <c r="E1388"/>
      <c r="F1388" s="126"/>
      <c r="G1388" s="237"/>
      <c r="H1388"/>
      <c r="I1388"/>
      <c r="J1388" s="237"/>
      <c r="K1388"/>
      <c r="L1388"/>
      <c r="M1388"/>
      <c r="N1388"/>
      <c r="O1388"/>
      <c r="P1388"/>
      <c r="Q1388"/>
      <c r="S1388" s="115"/>
      <c r="U1388"/>
      <c r="V1388"/>
      <c r="W1388" s="237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5">
      <c r="F1389" s="238"/>
      <c r="I1389"/>
      <c r="S1389" s="115"/>
      <c r="U1389"/>
      <c r="V1389"/>
    </row>
    <row r="1390" spans="1:33" ht="18" x14ac:dyDescent="0.25">
      <c r="A1390" s="236"/>
      <c r="B1390" s="236"/>
      <c r="C1390" s="236"/>
      <c r="D1390" s="236"/>
      <c r="E1390"/>
      <c r="F1390" s="126"/>
      <c r="G1390" s="237"/>
      <c r="H1390"/>
      <c r="I1390"/>
      <c r="J1390" s="237"/>
      <c r="K1390"/>
      <c r="L1390"/>
      <c r="M1390"/>
      <c r="N1390"/>
      <c r="O1390"/>
      <c r="P1390"/>
      <c r="Q1390"/>
      <c r="S1390" s="115"/>
      <c r="U1390"/>
      <c r="V1390"/>
      <c r="W1390" s="237"/>
      <c r="X1390"/>
      <c r="Y1390"/>
      <c r="Z1390"/>
      <c r="AA1390"/>
      <c r="AB1390"/>
      <c r="AC1390"/>
      <c r="AD1390"/>
      <c r="AE1390"/>
      <c r="AF1390"/>
      <c r="AG1390"/>
    </row>
    <row r="1391" spans="1:33" ht="18" x14ac:dyDescent="0.25">
      <c r="A1391" s="236"/>
      <c r="B1391" s="236"/>
      <c r="C1391" s="236"/>
      <c r="D1391" s="236"/>
      <c r="E1391"/>
      <c r="F1391" s="126"/>
      <c r="G1391" s="237"/>
      <c r="H1391"/>
      <c r="I1391"/>
      <c r="J1391" s="237"/>
      <c r="K1391"/>
      <c r="L1391"/>
      <c r="M1391"/>
      <c r="N1391"/>
      <c r="O1391"/>
      <c r="P1391"/>
      <c r="Q1391"/>
      <c r="S1391" s="115"/>
      <c r="U1391"/>
      <c r="V1391"/>
      <c r="W1391" s="237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5">
      <c r="F1392" s="238"/>
      <c r="I1392"/>
      <c r="S1392" s="115"/>
      <c r="U1392"/>
      <c r="V1392"/>
    </row>
    <row r="1393" spans="1:33" x14ac:dyDescent="0.25">
      <c r="A1393"/>
      <c r="B1393"/>
      <c r="C1393"/>
      <c r="D1393"/>
      <c r="E1393"/>
      <c r="F1393" s="126"/>
      <c r="G1393"/>
      <c r="H1393"/>
      <c r="I1393"/>
      <c r="J1393"/>
      <c r="K1393"/>
      <c r="L1393"/>
      <c r="M1393"/>
      <c r="N1393"/>
      <c r="O1393"/>
      <c r="P1393"/>
      <c r="Q1393"/>
      <c r="S1393" s="115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ht="18" x14ac:dyDescent="0.25">
      <c r="A1394" s="236"/>
      <c r="B1394" s="236"/>
      <c r="C1394" s="236"/>
      <c r="D1394" s="236"/>
      <c r="E1394"/>
      <c r="F1394" s="126"/>
      <c r="G1394" s="237"/>
      <c r="H1394"/>
      <c r="I1394"/>
      <c r="J1394" s="237"/>
      <c r="K1394"/>
      <c r="L1394"/>
      <c r="M1394"/>
      <c r="N1394"/>
      <c r="O1394"/>
      <c r="P1394"/>
      <c r="Q1394"/>
      <c r="S1394" s="115"/>
      <c r="U1394"/>
      <c r="V1394"/>
      <c r="W1394" s="237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5">
      <c r="F1395" s="238"/>
      <c r="I1395"/>
      <c r="S1395" s="115"/>
      <c r="U1395"/>
      <c r="V1395"/>
    </row>
    <row r="1396" spans="1:33" x14ac:dyDescent="0.25">
      <c r="A1396"/>
      <c r="B1396"/>
      <c r="C1396"/>
      <c r="D1396"/>
      <c r="E1396"/>
      <c r="F1396" s="126"/>
      <c r="G1396"/>
      <c r="H1396"/>
      <c r="I1396"/>
      <c r="J1396"/>
      <c r="K1396"/>
      <c r="L1396"/>
      <c r="M1396"/>
      <c r="N1396"/>
      <c r="O1396"/>
      <c r="P1396"/>
      <c r="Q1396"/>
      <c r="S1396" s="115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ht="18" x14ac:dyDescent="0.25">
      <c r="A1397" s="236"/>
      <c r="B1397" s="236"/>
      <c r="C1397" s="236"/>
      <c r="D1397" s="236"/>
      <c r="E1397"/>
      <c r="F1397" s="126"/>
      <c r="G1397" s="237"/>
      <c r="H1397"/>
      <c r="I1397"/>
      <c r="J1397" s="237"/>
      <c r="K1397"/>
      <c r="L1397"/>
      <c r="M1397"/>
      <c r="N1397"/>
      <c r="O1397"/>
      <c r="P1397"/>
      <c r="Q1397"/>
      <c r="S1397" s="115"/>
      <c r="U1397"/>
      <c r="V1397"/>
      <c r="W1397" s="23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5">
      <c r="F1398" s="238"/>
      <c r="I1398"/>
      <c r="S1398" s="115"/>
      <c r="U1398"/>
      <c r="V1398"/>
    </row>
    <row r="1399" spans="1:33" ht="18" x14ac:dyDescent="0.25">
      <c r="A1399" s="236"/>
      <c r="B1399" s="236"/>
      <c r="C1399" s="236"/>
      <c r="D1399" s="236"/>
      <c r="E1399"/>
      <c r="F1399" s="126"/>
      <c r="G1399" s="237"/>
      <c r="H1399"/>
      <c r="I1399"/>
      <c r="J1399" s="237"/>
      <c r="K1399"/>
      <c r="L1399"/>
      <c r="M1399"/>
      <c r="N1399"/>
      <c r="O1399"/>
      <c r="P1399"/>
      <c r="Q1399"/>
      <c r="S1399" s="115"/>
      <c r="U1399"/>
      <c r="V1399"/>
      <c r="W1399" s="237"/>
      <c r="X1399"/>
      <c r="Y1399"/>
      <c r="Z1399"/>
      <c r="AA1399"/>
      <c r="AB1399"/>
      <c r="AC1399"/>
      <c r="AD1399"/>
      <c r="AE1399"/>
      <c r="AF1399"/>
      <c r="AG1399"/>
    </row>
    <row r="1400" spans="1:33" ht="18" x14ac:dyDescent="0.25">
      <c r="A1400" s="236"/>
      <c r="B1400" s="236"/>
      <c r="C1400" s="236"/>
      <c r="D1400" s="236"/>
      <c r="E1400"/>
      <c r="F1400" s="126"/>
      <c r="G1400" s="237"/>
      <c r="H1400"/>
      <c r="I1400"/>
      <c r="J1400" s="237"/>
      <c r="K1400"/>
      <c r="L1400"/>
      <c r="M1400"/>
      <c r="N1400"/>
      <c r="O1400"/>
      <c r="P1400"/>
      <c r="Q1400"/>
      <c r="S1400" s="115"/>
      <c r="U1400"/>
      <c r="V1400"/>
      <c r="W1400" s="237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5">
      <c r="A1401"/>
      <c r="B1401"/>
      <c r="C1401"/>
      <c r="D1401"/>
      <c r="E1401"/>
      <c r="F1401" s="126"/>
      <c r="G1401"/>
      <c r="H1401"/>
      <c r="I1401"/>
      <c r="J1401"/>
      <c r="K1401"/>
      <c r="L1401"/>
      <c r="M1401"/>
      <c r="N1401"/>
      <c r="O1401"/>
      <c r="P1401"/>
      <c r="Q1401"/>
      <c r="S1401" s="115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ht="18" x14ac:dyDescent="0.25">
      <c r="A1402" s="236"/>
      <c r="B1402" s="236"/>
      <c r="C1402" s="236"/>
      <c r="D1402" s="236"/>
      <c r="E1402"/>
      <c r="F1402" s="126"/>
      <c r="G1402" s="237"/>
      <c r="H1402"/>
      <c r="I1402"/>
      <c r="J1402" s="237"/>
      <c r="K1402"/>
      <c r="L1402"/>
      <c r="M1402"/>
      <c r="N1402"/>
      <c r="O1402"/>
      <c r="P1402"/>
      <c r="Q1402"/>
      <c r="S1402" s="115"/>
      <c r="U1402"/>
      <c r="V1402"/>
      <c r="W1402" s="237"/>
      <c r="X1402"/>
      <c r="Y1402"/>
      <c r="Z1402"/>
      <c r="AA1402"/>
      <c r="AB1402"/>
      <c r="AC1402"/>
      <c r="AD1402"/>
      <c r="AE1402"/>
      <c r="AF1402"/>
      <c r="AG1402"/>
    </row>
    <row r="1403" spans="1:33" ht="18" x14ac:dyDescent="0.25">
      <c r="A1403" s="236"/>
      <c r="B1403" s="236"/>
      <c r="C1403" s="236"/>
      <c r="D1403" s="236"/>
      <c r="E1403"/>
      <c r="F1403" s="126"/>
      <c r="G1403" s="237"/>
      <c r="H1403"/>
      <c r="I1403"/>
      <c r="J1403" s="237"/>
      <c r="K1403"/>
      <c r="L1403"/>
      <c r="M1403"/>
      <c r="N1403"/>
      <c r="O1403"/>
      <c r="P1403"/>
      <c r="Q1403"/>
      <c r="S1403" s="115"/>
      <c r="U1403"/>
      <c r="V1403"/>
      <c r="W1403" s="237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5">
      <c r="F1404" s="238"/>
      <c r="I1404"/>
      <c r="S1404" s="115"/>
      <c r="U1404"/>
      <c r="V1404"/>
    </row>
    <row r="1405" spans="1:33" x14ac:dyDescent="0.25">
      <c r="F1405" s="238"/>
      <c r="I1405"/>
      <c r="S1405" s="115"/>
      <c r="U1405"/>
      <c r="V1405"/>
    </row>
    <row r="1406" spans="1:33" x14ac:dyDescent="0.25">
      <c r="F1406" s="238"/>
      <c r="I1406"/>
      <c r="S1406" s="115"/>
      <c r="U1406"/>
      <c r="V1406"/>
    </row>
    <row r="1407" spans="1:33" ht="18" x14ac:dyDescent="0.25">
      <c r="A1407" s="236"/>
      <c r="B1407" s="236"/>
      <c r="C1407" s="236"/>
      <c r="D1407" s="236"/>
      <c r="E1407"/>
      <c r="F1407" s="126"/>
      <c r="G1407" s="237"/>
      <c r="H1407"/>
      <c r="I1407"/>
      <c r="J1407" s="237"/>
      <c r="K1407"/>
      <c r="L1407"/>
      <c r="M1407"/>
      <c r="N1407"/>
      <c r="O1407"/>
      <c r="P1407"/>
      <c r="Q1407"/>
      <c r="S1407" s="115"/>
      <c r="U1407"/>
      <c r="V1407"/>
      <c r="W1407" s="237"/>
      <c r="X1407"/>
      <c r="Y1407"/>
      <c r="Z1407"/>
      <c r="AA1407"/>
      <c r="AB1407"/>
      <c r="AC1407"/>
      <c r="AD1407"/>
      <c r="AE1407"/>
      <c r="AF1407"/>
      <c r="AG1407"/>
    </row>
    <row r="1408" spans="1:33" ht="18" x14ac:dyDescent="0.25">
      <c r="A1408" s="236"/>
      <c r="B1408" s="236"/>
      <c r="C1408" s="236"/>
      <c r="D1408" s="236"/>
      <c r="E1408"/>
      <c r="F1408" s="126"/>
      <c r="G1408" s="237"/>
      <c r="H1408"/>
      <c r="I1408"/>
      <c r="J1408" s="237"/>
      <c r="K1408"/>
      <c r="L1408"/>
      <c r="M1408"/>
      <c r="N1408"/>
      <c r="O1408"/>
      <c r="P1408"/>
      <c r="Q1408"/>
      <c r="S1408" s="115"/>
      <c r="U1408"/>
      <c r="V1408"/>
      <c r="W1408" s="237"/>
      <c r="X1408"/>
      <c r="Y1408"/>
      <c r="Z1408"/>
      <c r="AA1408"/>
      <c r="AB1408"/>
      <c r="AC1408"/>
      <c r="AD1408"/>
      <c r="AE1408"/>
      <c r="AF1408"/>
      <c r="AG1408"/>
    </row>
    <row r="1409" spans="1:33" ht="18" x14ac:dyDescent="0.25">
      <c r="A1409" s="236"/>
      <c r="B1409" s="236"/>
      <c r="C1409" s="236"/>
      <c r="D1409" s="236"/>
      <c r="E1409"/>
      <c r="F1409" s="126"/>
      <c r="G1409" s="237"/>
      <c r="H1409"/>
      <c r="I1409"/>
      <c r="J1409" s="237"/>
      <c r="K1409"/>
      <c r="L1409"/>
      <c r="M1409"/>
      <c r="N1409"/>
      <c r="O1409"/>
      <c r="P1409"/>
      <c r="Q1409"/>
      <c r="S1409" s="115"/>
      <c r="U1409"/>
      <c r="V1409"/>
      <c r="W1409" s="237"/>
      <c r="X1409"/>
      <c r="Y1409"/>
      <c r="Z1409"/>
      <c r="AA1409"/>
      <c r="AB1409"/>
      <c r="AC1409"/>
      <c r="AD1409"/>
      <c r="AE1409"/>
      <c r="AF1409"/>
      <c r="AG1409"/>
    </row>
    <row r="1410" spans="1:33" ht="18" x14ac:dyDescent="0.25">
      <c r="A1410" s="236"/>
      <c r="B1410" s="236"/>
      <c r="C1410" s="236"/>
      <c r="D1410" s="236"/>
      <c r="E1410"/>
      <c r="F1410" s="126"/>
      <c r="G1410" s="237"/>
      <c r="H1410"/>
      <c r="I1410"/>
      <c r="J1410" s="237"/>
      <c r="K1410"/>
      <c r="L1410"/>
      <c r="M1410"/>
      <c r="N1410"/>
      <c r="O1410"/>
      <c r="P1410"/>
      <c r="Q1410"/>
      <c r="S1410" s="115"/>
      <c r="U1410"/>
      <c r="V1410"/>
      <c r="W1410" s="237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5">
      <c r="F1411" s="238"/>
      <c r="I1411"/>
      <c r="S1411" s="115"/>
      <c r="U1411"/>
      <c r="V1411"/>
    </row>
    <row r="1412" spans="1:33" ht="18" x14ac:dyDescent="0.25">
      <c r="A1412" s="236"/>
      <c r="B1412" s="236"/>
      <c r="C1412" s="236"/>
      <c r="D1412" s="236"/>
      <c r="E1412"/>
      <c r="F1412" s="126"/>
      <c r="G1412" s="237"/>
      <c r="H1412"/>
      <c r="I1412"/>
      <c r="J1412" s="237"/>
      <c r="K1412"/>
      <c r="L1412"/>
      <c r="M1412"/>
      <c r="N1412"/>
      <c r="O1412"/>
      <c r="P1412"/>
      <c r="Q1412"/>
      <c r="S1412" s="115"/>
      <c r="U1412"/>
      <c r="V1412"/>
      <c r="W1412" s="237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5">
      <c r="F1413" s="238"/>
      <c r="I1413"/>
      <c r="S1413" s="115"/>
      <c r="U1413"/>
      <c r="V1413"/>
    </row>
    <row r="1414" spans="1:33" x14ac:dyDescent="0.25">
      <c r="A1414"/>
      <c r="B1414"/>
      <c r="C1414"/>
      <c r="D1414"/>
      <c r="E1414"/>
      <c r="F1414" s="126"/>
      <c r="G1414"/>
      <c r="H1414"/>
      <c r="I1414"/>
      <c r="J1414"/>
      <c r="K1414"/>
      <c r="L1414"/>
      <c r="M1414"/>
      <c r="N1414"/>
      <c r="O1414"/>
      <c r="P1414"/>
      <c r="Q1414"/>
      <c r="S1414" s="115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ht="18" x14ac:dyDescent="0.25">
      <c r="A1415" s="236"/>
      <c r="B1415" s="236"/>
      <c r="C1415" s="236"/>
      <c r="D1415" s="236"/>
      <c r="E1415"/>
      <c r="F1415" s="126"/>
      <c r="G1415" s="237"/>
      <c r="H1415"/>
      <c r="I1415"/>
      <c r="J1415" s="237"/>
      <c r="K1415"/>
      <c r="L1415"/>
      <c r="M1415"/>
      <c r="N1415"/>
      <c r="O1415"/>
      <c r="P1415"/>
      <c r="Q1415"/>
      <c r="S1415" s="115"/>
      <c r="U1415"/>
      <c r="V1415"/>
      <c r="W1415" s="237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5">
      <c r="A1416"/>
      <c r="B1416"/>
      <c r="C1416"/>
      <c r="D1416"/>
      <c r="E1416"/>
      <c r="F1416" s="126"/>
      <c r="G1416"/>
      <c r="H1416"/>
      <c r="I1416"/>
      <c r="J1416"/>
      <c r="K1416"/>
      <c r="L1416"/>
      <c r="M1416"/>
      <c r="N1416"/>
      <c r="O1416"/>
      <c r="P1416"/>
      <c r="Q1416"/>
      <c r="S1416" s="115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ht="18" x14ac:dyDescent="0.25">
      <c r="A1417" s="236"/>
      <c r="B1417" s="236"/>
      <c r="C1417" s="236"/>
      <c r="D1417" s="236"/>
      <c r="E1417"/>
      <c r="F1417" s="126"/>
      <c r="G1417" s="237"/>
      <c r="H1417"/>
      <c r="I1417"/>
      <c r="J1417" s="237"/>
      <c r="K1417"/>
      <c r="L1417"/>
      <c r="M1417"/>
      <c r="N1417"/>
      <c r="O1417"/>
      <c r="P1417"/>
      <c r="Q1417"/>
      <c r="S1417" s="115"/>
      <c r="U1417"/>
      <c r="V1417"/>
      <c r="W1417" s="237"/>
      <c r="X1417"/>
      <c r="Y1417"/>
      <c r="Z1417"/>
      <c r="AA1417"/>
      <c r="AB1417"/>
      <c r="AC1417"/>
      <c r="AD1417"/>
      <c r="AE1417"/>
      <c r="AF1417"/>
      <c r="AG1417"/>
    </row>
    <row r="1418" spans="1:33" ht="18" x14ac:dyDescent="0.25">
      <c r="A1418" s="236"/>
      <c r="B1418" s="236"/>
      <c r="C1418" s="236"/>
      <c r="D1418" s="236"/>
      <c r="E1418"/>
      <c r="F1418" s="126"/>
      <c r="G1418" s="237"/>
      <c r="H1418"/>
      <c r="I1418"/>
      <c r="J1418" s="237"/>
      <c r="K1418"/>
      <c r="L1418"/>
      <c r="M1418"/>
      <c r="N1418"/>
      <c r="O1418"/>
      <c r="P1418"/>
      <c r="Q1418"/>
      <c r="S1418" s="115"/>
      <c r="U1418"/>
      <c r="V1418"/>
      <c r="W1418" s="237"/>
      <c r="X1418"/>
      <c r="Y1418"/>
      <c r="Z1418"/>
      <c r="AA1418"/>
      <c r="AB1418"/>
      <c r="AC1418"/>
      <c r="AD1418"/>
      <c r="AE1418"/>
      <c r="AF1418"/>
      <c r="AG1418"/>
    </row>
    <row r="1419" spans="1:33" ht="18" x14ac:dyDescent="0.25">
      <c r="A1419" s="236"/>
      <c r="B1419" s="236"/>
      <c r="C1419" s="236"/>
      <c r="D1419" s="236"/>
      <c r="E1419"/>
      <c r="F1419" s="126"/>
      <c r="G1419" s="237"/>
      <c r="H1419"/>
      <c r="I1419"/>
      <c r="J1419" s="237"/>
      <c r="K1419"/>
      <c r="L1419"/>
      <c r="M1419"/>
      <c r="N1419"/>
      <c r="O1419"/>
      <c r="P1419"/>
      <c r="Q1419"/>
      <c r="S1419" s="115"/>
      <c r="U1419"/>
      <c r="V1419"/>
      <c r="W1419" s="237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5">
      <c r="A1420"/>
      <c r="B1420"/>
      <c r="C1420"/>
      <c r="D1420"/>
      <c r="E1420"/>
      <c r="F1420" s="126"/>
      <c r="G1420"/>
      <c r="H1420"/>
      <c r="I1420"/>
      <c r="J1420"/>
      <c r="K1420"/>
      <c r="L1420"/>
      <c r="M1420"/>
      <c r="N1420"/>
      <c r="O1420"/>
      <c r="P1420"/>
      <c r="Q1420"/>
      <c r="S1420" s="115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ht="18" x14ac:dyDescent="0.25">
      <c r="A1421" s="236"/>
      <c r="B1421" s="236"/>
      <c r="C1421" s="236"/>
      <c r="D1421" s="236"/>
      <c r="E1421"/>
      <c r="F1421" s="126"/>
      <c r="G1421" s="237"/>
      <c r="H1421"/>
      <c r="I1421"/>
      <c r="J1421" s="237"/>
      <c r="K1421"/>
      <c r="L1421"/>
      <c r="M1421"/>
      <c r="N1421"/>
      <c r="O1421"/>
      <c r="P1421"/>
      <c r="Q1421"/>
      <c r="S1421" s="115"/>
      <c r="U1421"/>
      <c r="V1421"/>
      <c r="W1421" s="237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5">
      <c r="F1422" s="238"/>
      <c r="I1422"/>
      <c r="S1422" s="115"/>
      <c r="U1422"/>
      <c r="V1422"/>
    </row>
    <row r="1423" spans="1:33" ht="18" x14ac:dyDescent="0.25">
      <c r="A1423" s="236"/>
      <c r="B1423" s="236"/>
      <c r="C1423" s="236"/>
      <c r="D1423" s="236"/>
      <c r="E1423"/>
      <c r="F1423" s="126"/>
      <c r="G1423" s="237"/>
      <c r="H1423"/>
      <c r="I1423"/>
      <c r="J1423" s="237"/>
      <c r="K1423"/>
      <c r="L1423"/>
      <c r="M1423"/>
      <c r="N1423"/>
      <c r="O1423"/>
      <c r="P1423"/>
      <c r="Q1423"/>
      <c r="S1423" s="115"/>
      <c r="U1423"/>
      <c r="V1423"/>
      <c r="W1423" s="237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5">
      <c r="A1424"/>
      <c r="B1424"/>
      <c r="C1424"/>
      <c r="D1424"/>
      <c r="E1424"/>
      <c r="F1424" s="126"/>
      <c r="G1424"/>
      <c r="H1424"/>
      <c r="I1424"/>
      <c r="J1424"/>
      <c r="K1424"/>
      <c r="L1424"/>
      <c r="M1424"/>
      <c r="N1424"/>
      <c r="O1424"/>
      <c r="P1424"/>
      <c r="Q1424"/>
      <c r="S1424" s="115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ht="18" x14ac:dyDescent="0.25">
      <c r="A1425" s="236"/>
      <c r="B1425" s="236"/>
      <c r="C1425" s="236"/>
      <c r="D1425" s="236"/>
      <c r="E1425"/>
      <c r="F1425" s="126"/>
      <c r="G1425" s="237"/>
      <c r="H1425"/>
      <c r="I1425"/>
      <c r="J1425" s="237"/>
      <c r="K1425"/>
      <c r="L1425"/>
      <c r="M1425"/>
      <c r="N1425"/>
      <c r="O1425"/>
      <c r="P1425"/>
      <c r="Q1425"/>
      <c r="S1425" s="115"/>
      <c r="U1425"/>
      <c r="V1425"/>
      <c r="W1425" s="237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5">
      <c r="A1426"/>
      <c r="B1426"/>
      <c r="C1426"/>
      <c r="D1426"/>
      <c r="E1426"/>
      <c r="F1426" s="126"/>
      <c r="G1426"/>
      <c r="H1426"/>
      <c r="I1426"/>
      <c r="J1426"/>
      <c r="K1426"/>
      <c r="L1426"/>
      <c r="M1426"/>
      <c r="N1426"/>
      <c r="O1426"/>
      <c r="P1426"/>
      <c r="Q1426"/>
      <c r="S1426" s="115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ht="18" x14ac:dyDescent="0.25">
      <c r="A1427" s="236"/>
      <c r="B1427" s="236"/>
      <c r="C1427" s="236"/>
      <c r="D1427" s="236"/>
      <c r="E1427"/>
      <c r="F1427" s="126"/>
      <c r="G1427" s="237"/>
      <c r="H1427"/>
      <c r="I1427"/>
      <c r="J1427" s="237"/>
      <c r="K1427"/>
      <c r="L1427"/>
      <c r="M1427"/>
      <c r="N1427"/>
      <c r="O1427"/>
      <c r="P1427"/>
      <c r="Q1427"/>
      <c r="S1427" s="115"/>
      <c r="U1427"/>
      <c r="V1427"/>
      <c r="W1427" s="23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5">
      <c r="A1428"/>
      <c r="B1428"/>
      <c r="C1428"/>
      <c r="D1428"/>
      <c r="E1428"/>
      <c r="F1428" s="126"/>
      <c r="G1428"/>
      <c r="H1428"/>
      <c r="I1428"/>
      <c r="J1428"/>
      <c r="K1428"/>
      <c r="L1428"/>
      <c r="M1428"/>
      <c r="N1428"/>
      <c r="O1428"/>
      <c r="P1428"/>
      <c r="Q1428"/>
      <c r="S1428" s="115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5">
      <c r="F1429" s="238"/>
      <c r="I1429"/>
      <c r="S1429" s="115"/>
      <c r="U1429"/>
      <c r="V1429"/>
    </row>
    <row r="1430" spans="1:33" x14ac:dyDescent="0.25">
      <c r="A1430"/>
      <c r="B1430"/>
      <c r="C1430"/>
      <c r="D1430"/>
      <c r="E1430"/>
      <c r="F1430" s="126"/>
      <c r="G1430"/>
      <c r="H1430"/>
      <c r="I1430"/>
      <c r="J1430"/>
      <c r="K1430"/>
      <c r="L1430"/>
      <c r="M1430"/>
      <c r="N1430"/>
      <c r="O1430"/>
      <c r="P1430"/>
      <c r="Q1430"/>
      <c r="S1430" s="115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ht="18" x14ac:dyDescent="0.25">
      <c r="A1431" s="236"/>
      <c r="B1431" s="236"/>
      <c r="C1431" s="236"/>
      <c r="D1431" s="236"/>
      <c r="E1431"/>
      <c r="F1431" s="126"/>
      <c r="G1431" s="237"/>
      <c r="H1431"/>
      <c r="I1431"/>
      <c r="J1431" s="237"/>
      <c r="K1431"/>
      <c r="L1431"/>
      <c r="M1431"/>
      <c r="N1431"/>
      <c r="O1431"/>
      <c r="P1431"/>
      <c r="Q1431"/>
      <c r="S1431" s="115"/>
      <c r="U1431"/>
      <c r="V1431"/>
      <c r="W1431" s="237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5">
      <c r="F1432" s="238"/>
      <c r="I1432"/>
      <c r="S1432" s="115"/>
      <c r="U1432"/>
      <c r="V1432"/>
    </row>
    <row r="1433" spans="1:33" ht="18" x14ac:dyDescent="0.25">
      <c r="A1433" s="236"/>
      <c r="B1433" s="236"/>
      <c r="C1433" s="236"/>
      <c r="D1433" s="236"/>
      <c r="E1433"/>
      <c r="F1433" s="126"/>
      <c r="G1433" s="237"/>
      <c r="H1433"/>
      <c r="I1433"/>
      <c r="J1433" s="237"/>
      <c r="K1433"/>
      <c r="L1433"/>
      <c r="M1433"/>
      <c r="N1433"/>
      <c r="O1433"/>
      <c r="P1433"/>
      <c r="Q1433"/>
      <c r="S1433" s="115"/>
      <c r="U1433"/>
      <c r="V1433"/>
      <c r="W1433" s="237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5">
      <c r="A1434"/>
      <c r="B1434"/>
      <c r="C1434"/>
      <c r="D1434"/>
      <c r="E1434"/>
      <c r="F1434" s="126"/>
      <c r="G1434"/>
      <c r="H1434"/>
      <c r="I1434"/>
      <c r="J1434"/>
      <c r="K1434"/>
      <c r="L1434"/>
      <c r="M1434"/>
      <c r="N1434"/>
      <c r="O1434"/>
      <c r="P1434"/>
      <c r="Q1434"/>
      <c r="S1434" s="115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5">
      <c r="A1435"/>
      <c r="B1435"/>
      <c r="C1435"/>
      <c r="D1435"/>
      <c r="E1435"/>
      <c r="F1435" s="126"/>
      <c r="G1435"/>
      <c r="H1435"/>
      <c r="I1435"/>
      <c r="J1435"/>
      <c r="K1435"/>
      <c r="L1435"/>
      <c r="M1435"/>
      <c r="N1435"/>
      <c r="O1435"/>
      <c r="P1435"/>
      <c r="Q1435"/>
      <c r="S1435" s="11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5">
      <c r="F1436" s="238"/>
      <c r="I1436"/>
      <c r="S1436" s="115"/>
      <c r="U1436"/>
      <c r="V1436"/>
    </row>
    <row r="1437" spans="1:33" ht="18" x14ac:dyDescent="0.25">
      <c r="A1437" s="236"/>
      <c r="B1437" s="236"/>
      <c r="C1437" s="236"/>
      <c r="D1437" s="236"/>
      <c r="E1437"/>
      <c r="F1437" s="126"/>
      <c r="G1437" s="237"/>
      <c r="H1437"/>
      <c r="I1437"/>
      <c r="J1437" s="237"/>
      <c r="K1437"/>
      <c r="L1437"/>
      <c r="M1437"/>
      <c r="N1437"/>
      <c r="O1437"/>
      <c r="P1437"/>
      <c r="Q1437"/>
      <c r="S1437" s="115"/>
      <c r="U1437"/>
      <c r="V1437"/>
      <c r="W1437" s="237"/>
      <c r="X1437"/>
      <c r="Y1437"/>
      <c r="Z1437"/>
      <c r="AA1437"/>
      <c r="AB1437"/>
      <c r="AC1437"/>
      <c r="AD1437"/>
      <c r="AE1437"/>
      <c r="AF1437"/>
      <c r="AG1437"/>
    </row>
    <row r="1438" spans="1:33" ht="18" x14ac:dyDescent="0.25">
      <c r="A1438" s="236"/>
      <c r="B1438" s="236"/>
      <c r="C1438" s="236"/>
      <c r="D1438" s="236"/>
      <c r="E1438"/>
      <c r="F1438" s="126"/>
      <c r="G1438" s="237"/>
      <c r="H1438"/>
      <c r="I1438"/>
      <c r="J1438" s="237"/>
      <c r="K1438"/>
      <c r="L1438"/>
      <c r="M1438"/>
      <c r="N1438"/>
      <c r="O1438"/>
      <c r="P1438"/>
      <c r="Q1438"/>
      <c r="S1438" s="115"/>
      <c r="U1438"/>
      <c r="V1438"/>
      <c r="W1438" s="237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5">
      <c r="A1439"/>
      <c r="B1439"/>
      <c r="C1439"/>
      <c r="D1439"/>
      <c r="E1439"/>
      <c r="F1439" s="126"/>
      <c r="G1439"/>
      <c r="H1439"/>
      <c r="I1439"/>
      <c r="J1439"/>
      <c r="K1439"/>
      <c r="L1439"/>
      <c r="M1439"/>
      <c r="N1439"/>
      <c r="O1439"/>
      <c r="P1439"/>
      <c r="Q1439"/>
      <c r="S1439" s="115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5">
      <c r="A1440"/>
      <c r="B1440"/>
      <c r="C1440"/>
      <c r="D1440"/>
      <c r="E1440"/>
      <c r="F1440" s="126"/>
      <c r="G1440"/>
      <c r="H1440"/>
      <c r="I1440"/>
      <c r="J1440"/>
      <c r="K1440"/>
      <c r="L1440"/>
      <c r="M1440"/>
      <c r="N1440"/>
      <c r="O1440"/>
      <c r="P1440"/>
      <c r="Q1440"/>
      <c r="S1440" s="115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5">
      <c r="A1441"/>
      <c r="B1441"/>
      <c r="C1441"/>
      <c r="D1441"/>
      <c r="E1441"/>
      <c r="F1441" s="126"/>
      <c r="G1441"/>
      <c r="H1441"/>
      <c r="I1441"/>
      <c r="J1441"/>
      <c r="K1441"/>
      <c r="L1441"/>
      <c r="M1441"/>
      <c r="N1441"/>
      <c r="O1441"/>
      <c r="P1441"/>
      <c r="Q1441"/>
      <c r="S1441" s="115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ht="18" x14ac:dyDescent="0.25">
      <c r="A1442" s="236"/>
      <c r="B1442" s="236"/>
      <c r="C1442" s="236"/>
      <c r="D1442" s="236"/>
      <c r="E1442"/>
      <c r="F1442" s="126"/>
      <c r="G1442" s="237"/>
      <c r="H1442"/>
      <c r="I1442"/>
      <c r="J1442" s="237"/>
      <c r="K1442"/>
      <c r="L1442"/>
      <c r="M1442"/>
      <c r="N1442"/>
      <c r="O1442"/>
      <c r="P1442"/>
      <c r="Q1442"/>
      <c r="S1442" s="115"/>
      <c r="U1442"/>
      <c r="V1442"/>
      <c r="W1442" s="237"/>
      <c r="X1442"/>
      <c r="Y1442"/>
      <c r="Z1442"/>
      <c r="AA1442"/>
      <c r="AB1442"/>
      <c r="AC1442"/>
      <c r="AD1442"/>
      <c r="AE1442"/>
      <c r="AF1442"/>
      <c r="AG1442"/>
    </row>
    <row r="1443" spans="1:33" ht="18" x14ac:dyDescent="0.25">
      <c r="A1443" s="236"/>
      <c r="B1443" s="236"/>
      <c r="C1443" s="236"/>
      <c r="D1443" s="236"/>
      <c r="E1443"/>
      <c r="F1443" s="126"/>
      <c r="G1443" s="237"/>
      <c r="H1443"/>
      <c r="I1443"/>
      <c r="J1443" s="237"/>
      <c r="K1443"/>
      <c r="L1443"/>
      <c r="M1443"/>
      <c r="N1443"/>
      <c r="O1443"/>
      <c r="P1443"/>
      <c r="Q1443"/>
      <c r="S1443" s="115"/>
      <c r="U1443"/>
      <c r="V1443"/>
      <c r="W1443" s="237"/>
      <c r="X1443"/>
      <c r="Y1443"/>
      <c r="Z1443"/>
      <c r="AA1443"/>
      <c r="AB1443"/>
      <c r="AC1443"/>
      <c r="AD1443"/>
      <c r="AE1443"/>
      <c r="AF1443"/>
      <c r="AG1443"/>
    </row>
    <row r="1444" spans="1:33" ht="18" x14ac:dyDescent="0.25">
      <c r="A1444" s="236"/>
      <c r="B1444" s="236"/>
      <c r="C1444" s="236"/>
      <c r="D1444" s="236"/>
      <c r="E1444"/>
      <c r="F1444" s="126"/>
      <c r="G1444" s="237"/>
      <c r="H1444"/>
      <c r="I1444"/>
      <c r="J1444" s="237"/>
      <c r="K1444"/>
      <c r="L1444"/>
      <c r="M1444"/>
      <c r="N1444"/>
      <c r="O1444"/>
      <c r="P1444"/>
      <c r="Q1444"/>
      <c r="S1444" s="115"/>
      <c r="U1444"/>
      <c r="V1444"/>
      <c r="W1444" s="237"/>
      <c r="X1444"/>
      <c r="Y1444"/>
      <c r="Z1444"/>
      <c r="AA1444"/>
      <c r="AB1444"/>
      <c r="AC1444"/>
      <c r="AD1444"/>
      <c r="AE1444"/>
      <c r="AF1444"/>
      <c r="AG1444"/>
    </row>
    <row r="1445" spans="1:33" ht="18" x14ac:dyDescent="0.25">
      <c r="A1445" s="236"/>
      <c r="B1445" s="236"/>
      <c r="C1445" s="236"/>
      <c r="D1445" s="236"/>
      <c r="E1445"/>
      <c r="F1445" s="126"/>
      <c r="G1445" s="237"/>
      <c r="H1445"/>
      <c r="I1445"/>
      <c r="J1445" s="237"/>
      <c r="K1445"/>
      <c r="L1445"/>
      <c r="M1445"/>
      <c r="N1445"/>
      <c r="O1445"/>
      <c r="P1445"/>
      <c r="Q1445"/>
      <c r="S1445" s="115"/>
      <c r="U1445"/>
      <c r="V1445"/>
      <c r="W1445" s="237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5">
      <c r="A1446"/>
      <c r="B1446"/>
      <c r="C1446"/>
      <c r="D1446"/>
      <c r="E1446"/>
      <c r="F1446" s="126"/>
      <c r="G1446"/>
      <c r="H1446"/>
      <c r="I1446"/>
      <c r="J1446"/>
      <c r="K1446"/>
      <c r="L1446"/>
      <c r="M1446"/>
      <c r="N1446"/>
      <c r="O1446"/>
      <c r="P1446"/>
      <c r="Q1446"/>
      <c r="S1446" s="115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ht="18" x14ac:dyDescent="0.25">
      <c r="A1447" s="236"/>
      <c r="B1447" s="236"/>
      <c r="C1447" s="236"/>
      <c r="D1447" s="236"/>
      <c r="E1447"/>
      <c r="F1447" s="126"/>
      <c r="G1447" s="237"/>
      <c r="H1447"/>
      <c r="I1447"/>
      <c r="J1447" s="237"/>
      <c r="K1447"/>
      <c r="L1447"/>
      <c r="M1447"/>
      <c r="N1447"/>
      <c r="O1447"/>
      <c r="P1447"/>
      <c r="Q1447"/>
      <c r="S1447" s="115"/>
      <c r="U1447"/>
      <c r="V1447"/>
      <c r="W1447" s="237"/>
      <c r="X1447"/>
      <c r="Y1447"/>
      <c r="Z1447"/>
      <c r="AA1447"/>
      <c r="AB1447"/>
      <c r="AC1447"/>
      <c r="AD1447"/>
      <c r="AE1447"/>
      <c r="AF1447"/>
      <c r="AG1447"/>
    </row>
    <row r="1448" spans="1:33" ht="18" x14ac:dyDescent="0.25">
      <c r="A1448" s="236"/>
      <c r="B1448" s="236"/>
      <c r="C1448" s="236"/>
      <c r="D1448" s="236"/>
      <c r="E1448"/>
      <c r="F1448" s="126"/>
      <c r="G1448" s="237"/>
      <c r="H1448"/>
      <c r="I1448"/>
      <c r="J1448" s="237"/>
      <c r="K1448"/>
      <c r="L1448"/>
      <c r="M1448"/>
      <c r="N1448"/>
      <c r="O1448"/>
      <c r="P1448"/>
      <c r="Q1448"/>
      <c r="S1448" s="115"/>
      <c r="U1448"/>
      <c r="V1448"/>
      <c r="W1448" s="237"/>
      <c r="X1448"/>
      <c r="Y1448"/>
      <c r="Z1448"/>
      <c r="AA1448"/>
      <c r="AB1448"/>
      <c r="AC1448"/>
      <c r="AD1448"/>
      <c r="AE1448"/>
      <c r="AF1448"/>
      <c r="AG1448"/>
    </row>
    <row r="1449" spans="1:33" ht="18" x14ac:dyDescent="0.25">
      <c r="A1449" s="236"/>
      <c r="B1449" s="236"/>
      <c r="C1449" s="236"/>
      <c r="D1449" s="236"/>
      <c r="E1449"/>
      <c r="F1449" s="126"/>
      <c r="G1449" s="237"/>
      <c r="H1449"/>
      <c r="I1449"/>
      <c r="J1449" s="237"/>
      <c r="K1449"/>
      <c r="L1449"/>
      <c r="M1449"/>
      <c r="N1449"/>
      <c r="O1449"/>
      <c r="P1449"/>
      <c r="Q1449"/>
      <c r="S1449" s="115"/>
      <c r="U1449"/>
      <c r="V1449"/>
      <c r="W1449" s="237"/>
      <c r="X1449"/>
      <c r="Y1449"/>
      <c r="Z1449"/>
      <c r="AA1449"/>
      <c r="AB1449"/>
      <c r="AC1449"/>
      <c r="AD1449"/>
      <c r="AE1449"/>
      <c r="AF1449"/>
      <c r="AG1449"/>
    </row>
    <row r="1450" spans="1:33" ht="18" x14ac:dyDescent="0.25">
      <c r="A1450" s="236"/>
      <c r="B1450" s="236"/>
      <c r="C1450" s="236"/>
      <c r="D1450" s="236"/>
      <c r="E1450"/>
      <c r="F1450" s="126"/>
      <c r="G1450" s="237"/>
      <c r="H1450"/>
      <c r="I1450"/>
      <c r="J1450" s="237"/>
      <c r="K1450"/>
      <c r="L1450"/>
      <c r="M1450"/>
      <c r="N1450"/>
      <c r="O1450"/>
      <c r="P1450"/>
      <c r="Q1450"/>
      <c r="S1450" s="115"/>
      <c r="U1450"/>
      <c r="V1450"/>
      <c r="W1450" s="237"/>
      <c r="X1450"/>
      <c r="Y1450"/>
      <c r="Z1450"/>
      <c r="AA1450"/>
      <c r="AB1450"/>
      <c r="AC1450"/>
      <c r="AD1450"/>
      <c r="AE1450"/>
      <c r="AF1450"/>
      <c r="AG1450"/>
    </row>
    <row r="1451" spans="1:33" ht="18" x14ac:dyDescent="0.25">
      <c r="A1451" s="236"/>
      <c r="B1451" s="236"/>
      <c r="C1451" s="236"/>
      <c r="D1451" s="236"/>
      <c r="E1451"/>
      <c r="F1451" s="126"/>
      <c r="G1451" s="237"/>
      <c r="H1451"/>
      <c r="I1451"/>
      <c r="J1451" s="237"/>
      <c r="K1451"/>
      <c r="L1451"/>
      <c r="M1451"/>
      <c r="N1451"/>
      <c r="O1451"/>
      <c r="P1451"/>
      <c r="Q1451"/>
      <c r="S1451" s="115"/>
      <c r="U1451"/>
      <c r="V1451"/>
      <c r="W1451" s="237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5">
      <c r="F1452" s="238"/>
      <c r="I1452"/>
      <c r="S1452" s="115"/>
      <c r="U1452"/>
      <c r="V1452"/>
    </row>
    <row r="1453" spans="1:33" ht="18" x14ac:dyDescent="0.25">
      <c r="A1453" s="236"/>
      <c r="B1453" s="236"/>
      <c r="C1453" s="236"/>
      <c r="D1453" s="236"/>
      <c r="E1453"/>
      <c r="F1453" s="126"/>
      <c r="G1453" s="237"/>
      <c r="H1453"/>
      <c r="I1453"/>
      <c r="J1453" s="237"/>
      <c r="K1453"/>
      <c r="L1453"/>
      <c r="M1453"/>
      <c r="N1453"/>
      <c r="O1453"/>
      <c r="P1453"/>
      <c r="Q1453"/>
      <c r="S1453" s="115"/>
      <c r="U1453"/>
      <c r="V1453"/>
      <c r="W1453" s="237"/>
      <c r="X1453"/>
      <c r="Y1453"/>
      <c r="Z1453"/>
      <c r="AA1453"/>
      <c r="AB1453"/>
      <c r="AC1453"/>
      <c r="AD1453"/>
      <c r="AE1453"/>
      <c r="AF1453"/>
      <c r="AG1453"/>
    </row>
    <row r="1454" spans="1:33" ht="18" x14ac:dyDescent="0.25">
      <c r="A1454" s="236"/>
      <c r="B1454" s="236"/>
      <c r="C1454" s="236"/>
      <c r="D1454" s="236"/>
      <c r="E1454"/>
      <c r="F1454" s="126"/>
      <c r="G1454" s="237"/>
      <c r="H1454"/>
      <c r="I1454"/>
      <c r="J1454" s="237"/>
      <c r="K1454"/>
      <c r="L1454"/>
      <c r="M1454"/>
      <c r="N1454"/>
      <c r="O1454"/>
      <c r="P1454"/>
      <c r="Q1454"/>
      <c r="S1454" s="115"/>
      <c r="U1454"/>
      <c r="V1454"/>
      <c r="W1454" s="237"/>
      <c r="X1454"/>
      <c r="Y1454"/>
      <c r="Z1454"/>
      <c r="AA1454"/>
      <c r="AB1454"/>
      <c r="AC1454"/>
      <c r="AD1454"/>
      <c r="AE1454"/>
      <c r="AF1454"/>
      <c r="AG1454"/>
    </row>
    <row r="1455" spans="1:33" ht="18" x14ac:dyDescent="0.25">
      <c r="A1455" s="236"/>
      <c r="B1455" s="236"/>
      <c r="C1455" s="236"/>
      <c r="D1455" s="236"/>
      <c r="E1455"/>
      <c r="F1455" s="126"/>
      <c r="G1455" s="237"/>
      <c r="H1455"/>
      <c r="I1455"/>
      <c r="J1455" s="237"/>
      <c r="K1455"/>
      <c r="L1455"/>
      <c r="M1455"/>
      <c r="N1455"/>
      <c r="O1455"/>
      <c r="P1455"/>
      <c r="Q1455"/>
      <c r="S1455" s="115"/>
      <c r="U1455"/>
      <c r="V1455"/>
      <c r="W1455" s="237"/>
      <c r="X1455"/>
      <c r="Y1455"/>
      <c r="Z1455"/>
      <c r="AA1455"/>
      <c r="AB1455"/>
      <c r="AC1455"/>
      <c r="AD1455"/>
      <c r="AE1455"/>
      <c r="AF1455"/>
      <c r="AG1455"/>
    </row>
    <row r="1456" spans="1:33" ht="18" x14ac:dyDescent="0.25">
      <c r="A1456" s="236"/>
      <c r="B1456" s="236"/>
      <c r="C1456" s="236"/>
      <c r="D1456" s="236"/>
      <c r="E1456"/>
      <c r="F1456" s="126"/>
      <c r="G1456" s="237"/>
      <c r="H1456"/>
      <c r="I1456"/>
      <c r="J1456" s="237"/>
      <c r="K1456"/>
      <c r="L1456"/>
      <c r="M1456"/>
      <c r="N1456"/>
      <c r="O1456"/>
      <c r="P1456"/>
      <c r="Q1456"/>
      <c r="S1456" s="115"/>
      <c r="U1456"/>
      <c r="V1456"/>
      <c r="W1456" s="237"/>
      <c r="X1456"/>
      <c r="Y1456"/>
      <c r="Z1456"/>
      <c r="AA1456"/>
      <c r="AB1456"/>
      <c r="AC1456"/>
      <c r="AD1456"/>
      <c r="AE1456"/>
      <c r="AF1456"/>
      <c r="AG1456"/>
    </row>
    <row r="1457" spans="1:33" ht="18" x14ac:dyDescent="0.25">
      <c r="A1457" s="236"/>
      <c r="B1457" s="236"/>
      <c r="C1457" s="236"/>
      <c r="D1457" s="236"/>
      <c r="E1457"/>
      <c r="F1457" s="126"/>
      <c r="G1457" s="237"/>
      <c r="H1457"/>
      <c r="I1457"/>
      <c r="J1457" s="237"/>
      <c r="K1457"/>
      <c r="L1457"/>
      <c r="M1457"/>
      <c r="N1457"/>
      <c r="O1457"/>
      <c r="P1457"/>
      <c r="Q1457"/>
      <c r="S1457" s="115"/>
      <c r="U1457"/>
      <c r="V1457"/>
      <c r="W1457" s="237"/>
      <c r="X1457"/>
      <c r="Y1457"/>
      <c r="Z1457"/>
      <c r="AA1457"/>
      <c r="AB1457"/>
      <c r="AC1457"/>
      <c r="AD1457"/>
      <c r="AE1457"/>
      <c r="AF1457"/>
      <c r="AG1457"/>
    </row>
    <row r="1458" spans="1:33" ht="18" x14ac:dyDescent="0.25">
      <c r="A1458" s="236"/>
      <c r="B1458" s="236"/>
      <c r="C1458" s="236"/>
      <c r="D1458" s="236"/>
      <c r="E1458"/>
      <c r="F1458" s="126"/>
      <c r="G1458" s="237"/>
      <c r="H1458"/>
      <c r="I1458"/>
      <c r="J1458" s="237"/>
      <c r="K1458"/>
      <c r="L1458"/>
      <c r="M1458"/>
      <c r="N1458"/>
      <c r="O1458"/>
      <c r="P1458"/>
      <c r="Q1458"/>
      <c r="S1458" s="115"/>
      <c r="U1458"/>
      <c r="V1458"/>
      <c r="W1458" s="237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5">
      <c r="F1459" s="238"/>
      <c r="I1459"/>
      <c r="S1459" s="115"/>
      <c r="U1459"/>
      <c r="V1459"/>
    </row>
    <row r="1460" spans="1:33" ht="18" x14ac:dyDescent="0.25">
      <c r="A1460" s="236"/>
      <c r="B1460" s="236"/>
      <c r="C1460" s="236"/>
      <c r="D1460" s="236"/>
      <c r="E1460"/>
      <c r="F1460" s="126"/>
      <c r="G1460" s="237"/>
      <c r="H1460"/>
      <c r="I1460"/>
      <c r="J1460" s="237"/>
      <c r="K1460"/>
      <c r="L1460"/>
      <c r="M1460"/>
      <c r="N1460"/>
      <c r="O1460"/>
      <c r="P1460"/>
      <c r="Q1460"/>
      <c r="S1460" s="115"/>
      <c r="U1460"/>
      <c r="V1460"/>
      <c r="W1460" s="237"/>
      <c r="X1460"/>
      <c r="Y1460"/>
      <c r="Z1460"/>
      <c r="AA1460"/>
      <c r="AB1460"/>
      <c r="AC1460"/>
      <c r="AD1460"/>
      <c r="AE1460"/>
      <c r="AF1460"/>
      <c r="AG1460"/>
    </row>
    <row r="1461" spans="1:33" ht="18" x14ac:dyDescent="0.25">
      <c r="A1461" s="236"/>
      <c r="B1461" s="236"/>
      <c r="C1461" s="236"/>
      <c r="D1461" s="236"/>
      <c r="E1461"/>
      <c r="F1461" s="126"/>
      <c r="G1461" s="237"/>
      <c r="H1461"/>
      <c r="I1461"/>
      <c r="J1461" s="237"/>
      <c r="K1461"/>
      <c r="L1461"/>
      <c r="M1461"/>
      <c r="N1461"/>
      <c r="O1461"/>
      <c r="P1461"/>
      <c r="Q1461"/>
      <c r="S1461" s="115"/>
      <c r="U1461"/>
      <c r="V1461"/>
      <c r="W1461" s="237"/>
      <c r="X1461"/>
      <c r="Y1461"/>
      <c r="Z1461"/>
      <c r="AA1461"/>
      <c r="AB1461"/>
      <c r="AC1461"/>
      <c r="AD1461"/>
      <c r="AE1461"/>
      <c r="AF1461"/>
      <c r="AG1461"/>
    </row>
    <row r="1462" spans="1:33" ht="18" x14ac:dyDescent="0.25">
      <c r="A1462" s="236"/>
      <c r="B1462" s="236"/>
      <c r="C1462" s="236"/>
      <c r="D1462" s="236"/>
      <c r="E1462"/>
      <c r="F1462" s="126"/>
      <c r="G1462" s="237"/>
      <c r="H1462"/>
      <c r="I1462"/>
      <c r="J1462" s="237"/>
      <c r="K1462"/>
      <c r="L1462"/>
      <c r="M1462"/>
      <c r="N1462"/>
      <c r="O1462"/>
      <c r="P1462"/>
      <c r="Q1462"/>
      <c r="S1462" s="115"/>
      <c r="U1462"/>
      <c r="V1462"/>
      <c r="W1462" s="237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5">
      <c r="A1463"/>
      <c r="B1463"/>
      <c r="C1463"/>
      <c r="D1463"/>
      <c r="E1463"/>
      <c r="F1463" s="126"/>
      <c r="G1463"/>
      <c r="H1463"/>
      <c r="I1463"/>
      <c r="J1463"/>
      <c r="K1463"/>
      <c r="L1463"/>
      <c r="M1463"/>
      <c r="N1463"/>
      <c r="O1463"/>
      <c r="P1463"/>
      <c r="Q1463"/>
      <c r="S1463" s="115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ht="18" x14ac:dyDescent="0.25">
      <c r="A1464" s="236"/>
      <c r="B1464" s="236"/>
      <c r="C1464" s="236"/>
      <c r="D1464" s="236"/>
      <c r="E1464"/>
      <c r="F1464" s="126"/>
      <c r="G1464" s="237"/>
      <c r="H1464"/>
      <c r="I1464"/>
      <c r="J1464" s="237"/>
      <c r="K1464"/>
      <c r="L1464"/>
      <c r="M1464"/>
      <c r="N1464"/>
      <c r="O1464"/>
      <c r="P1464"/>
      <c r="Q1464"/>
      <c r="S1464" s="115"/>
      <c r="U1464"/>
      <c r="V1464"/>
      <c r="W1464" s="237"/>
      <c r="X1464"/>
      <c r="Y1464"/>
      <c r="Z1464"/>
      <c r="AA1464"/>
      <c r="AB1464"/>
      <c r="AC1464"/>
      <c r="AD1464"/>
      <c r="AE1464"/>
      <c r="AF1464"/>
      <c r="AG1464"/>
    </row>
    <row r="1465" spans="1:33" ht="18" x14ac:dyDescent="0.25">
      <c r="A1465" s="236"/>
      <c r="B1465" s="236"/>
      <c r="C1465" s="236"/>
      <c r="D1465" s="236"/>
      <c r="E1465"/>
      <c r="F1465" s="126"/>
      <c r="G1465" s="237"/>
      <c r="H1465"/>
      <c r="I1465"/>
      <c r="J1465" s="237"/>
      <c r="K1465"/>
      <c r="L1465"/>
      <c r="M1465"/>
      <c r="N1465"/>
      <c r="O1465"/>
      <c r="P1465"/>
      <c r="Q1465"/>
      <c r="S1465" s="115"/>
      <c r="U1465"/>
      <c r="V1465"/>
      <c r="W1465" s="237"/>
      <c r="X1465"/>
      <c r="Y1465"/>
      <c r="Z1465"/>
      <c r="AA1465"/>
      <c r="AB1465"/>
      <c r="AC1465"/>
      <c r="AD1465"/>
      <c r="AE1465"/>
      <c r="AF1465"/>
      <c r="AG1465"/>
    </row>
    <row r="1466" spans="1:33" ht="18" x14ac:dyDescent="0.25">
      <c r="A1466" s="236"/>
      <c r="B1466" s="236"/>
      <c r="C1466" s="236"/>
      <c r="D1466" s="236"/>
      <c r="E1466"/>
      <c r="F1466" s="126"/>
      <c r="G1466" s="237"/>
      <c r="H1466"/>
      <c r="I1466"/>
      <c r="J1466" s="237"/>
      <c r="K1466"/>
      <c r="L1466"/>
      <c r="M1466"/>
      <c r="N1466"/>
      <c r="O1466"/>
      <c r="P1466"/>
      <c r="Q1466"/>
      <c r="S1466" s="115"/>
      <c r="U1466"/>
      <c r="V1466"/>
      <c r="W1466" s="237"/>
      <c r="X1466"/>
      <c r="Y1466"/>
      <c r="Z1466"/>
      <c r="AA1466"/>
      <c r="AB1466"/>
      <c r="AC1466"/>
      <c r="AD1466"/>
      <c r="AE1466"/>
      <c r="AF1466"/>
      <c r="AG1466"/>
    </row>
    <row r="1467" spans="1:33" ht="18" x14ac:dyDescent="0.25">
      <c r="A1467" s="236"/>
      <c r="B1467" s="236"/>
      <c r="C1467" s="236"/>
      <c r="D1467" s="236"/>
      <c r="E1467"/>
      <c r="F1467" s="126"/>
      <c r="G1467" s="237"/>
      <c r="H1467"/>
      <c r="I1467"/>
      <c r="J1467" s="237"/>
      <c r="K1467"/>
      <c r="L1467"/>
      <c r="M1467"/>
      <c r="N1467"/>
      <c r="O1467"/>
      <c r="P1467"/>
      <c r="Q1467"/>
      <c r="S1467" s="115"/>
      <c r="U1467"/>
      <c r="V1467"/>
      <c r="W1467" s="237"/>
      <c r="X1467"/>
      <c r="Y1467"/>
      <c r="Z1467"/>
      <c r="AA1467"/>
      <c r="AB1467"/>
      <c r="AC1467"/>
      <c r="AD1467"/>
      <c r="AE1467"/>
      <c r="AF1467"/>
      <c r="AG1467"/>
    </row>
    <row r="1468" spans="1:33" ht="18" x14ac:dyDescent="0.25">
      <c r="A1468" s="236"/>
      <c r="B1468" s="236"/>
      <c r="C1468" s="236"/>
      <c r="D1468" s="236"/>
      <c r="E1468"/>
      <c r="F1468" s="126"/>
      <c r="G1468" s="237"/>
      <c r="H1468"/>
      <c r="I1468"/>
      <c r="J1468" s="237"/>
      <c r="K1468"/>
      <c r="L1468"/>
      <c r="M1468"/>
      <c r="N1468"/>
      <c r="O1468"/>
      <c r="P1468"/>
      <c r="Q1468"/>
      <c r="S1468" s="115"/>
      <c r="U1468"/>
      <c r="V1468"/>
      <c r="W1468" s="237"/>
      <c r="X1468"/>
      <c r="Y1468"/>
      <c r="Z1468"/>
      <c r="AA1468"/>
      <c r="AB1468"/>
      <c r="AC1468"/>
      <c r="AD1468"/>
      <c r="AE1468"/>
      <c r="AF1468"/>
      <c r="AG1468"/>
    </row>
    <row r="1469" spans="1:33" ht="18" x14ac:dyDescent="0.25">
      <c r="A1469" s="236"/>
      <c r="B1469" s="236"/>
      <c r="C1469" s="236"/>
      <c r="D1469" s="236"/>
      <c r="E1469"/>
      <c r="F1469" s="126"/>
      <c r="G1469" s="237"/>
      <c r="H1469"/>
      <c r="I1469"/>
      <c r="J1469" s="237"/>
      <c r="K1469"/>
      <c r="L1469"/>
      <c r="M1469"/>
      <c r="N1469"/>
      <c r="O1469"/>
      <c r="P1469"/>
      <c r="Q1469"/>
      <c r="S1469" s="115"/>
      <c r="U1469"/>
      <c r="V1469"/>
      <c r="W1469" s="237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5">
      <c r="F1470" s="238"/>
      <c r="I1470"/>
      <c r="S1470" s="115"/>
      <c r="U1470"/>
      <c r="V1470"/>
    </row>
    <row r="1471" spans="1:33" x14ac:dyDescent="0.25">
      <c r="F1471" s="238"/>
      <c r="I1471"/>
      <c r="S1471" s="115"/>
      <c r="U1471"/>
      <c r="V1471"/>
    </row>
    <row r="1472" spans="1:33" x14ac:dyDescent="0.25">
      <c r="A1472"/>
      <c r="B1472"/>
      <c r="C1472"/>
      <c r="D1472"/>
      <c r="E1472"/>
      <c r="F1472" s="126"/>
      <c r="G1472"/>
      <c r="H1472"/>
      <c r="I1472"/>
      <c r="J1472"/>
      <c r="K1472"/>
      <c r="L1472"/>
      <c r="M1472"/>
      <c r="N1472"/>
      <c r="O1472"/>
      <c r="P1472"/>
      <c r="Q1472"/>
      <c r="S1472" s="115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ht="18" x14ac:dyDescent="0.25">
      <c r="A1473" s="236"/>
      <c r="B1473" s="236"/>
      <c r="C1473" s="236"/>
      <c r="D1473" s="236"/>
      <c r="E1473"/>
      <c r="F1473" s="126"/>
      <c r="G1473" s="237"/>
      <c r="H1473"/>
      <c r="I1473"/>
      <c r="J1473" s="237"/>
      <c r="K1473"/>
      <c r="L1473"/>
      <c r="M1473"/>
      <c r="N1473"/>
      <c r="O1473"/>
      <c r="P1473"/>
      <c r="Q1473"/>
      <c r="S1473" s="115"/>
      <c r="U1473"/>
      <c r="V1473"/>
      <c r="W1473" s="237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5">
      <c r="F1474" s="238"/>
      <c r="I1474"/>
      <c r="S1474" s="115"/>
      <c r="U1474"/>
      <c r="V1474"/>
    </row>
    <row r="1475" spans="1:33" x14ac:dyDescent="0.25">
      <c r="A1475"/>
      <c r="B1475"/>
      <c r="C1475"/>
      <c r="D1475"/>
      <c r="E1475"/>
      <c r="F1475" s="126"/>
      <c r="G1475"/>
      <c r="H1475"/>
      <c r="I1475"/>
      <c r="J1475"/>
      <c r="K1475"/>
      <c r="L1475"/>
      <c r="M1475"/>
      <c r="N1475"/>
      <c r="O1475"/>
      <c r="P1475"/>
      <c r="Q1475"/>
      <c r="S1475" s="11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ht="18" x14ac:dyDescent="0.25">
      <c r="A1476" s="236"/>
      <c r="B1476" s="236"/>
      <c r="C1476" s="236"/>
      <c r="D1476" s="236"/>
      <c r="E1476"/>
      <c r="F1476" s="126"/>
      <c r="G1476" s="237"/>
      <c r="H1476"/>
      <c r="I1476"/>
      <c r="J1476" s="237"/>
      <c r="K1476"/>
      <c r="L1476"/>
      <c r="M1476"/>
      <c r="N1476"/>
      <c r="O1476"/>
      <c r="P1476"/>
      <c r="Q1476"/>
      <c r="S1476" s="115"/>
      <c r="U1476"/>
      <c r="V1476"/>
      <c r="W1476" s="237"/>
      <c r="X1476"/>
      <c r="Y1476"/>
      <c r="Z1476"/>
      <c r="AA1476"/>
      <c r="AB1476"/>
      <c r="AC1476"/>
      <c r="AD1476"/>
      <c r="AE1476"/>
      <c r="AF1476"/>
      <c r="AG1476"/>
    </row>
    <row r="1477" spans="1:33" ht="18" x14ac:dyDescent="0.25">
      <c r="A1477" s="236"/>
      <c r="B1477" s="236"/>
      <c r="C1477" s="236"/>
      <c r="D1477" s="236"/>
      <c r="E1477"/>
      <c r="F1477" s="126"/>
      <c r="G1477" s="237"/>
      <c r="H1477"/>
      <c r="I1477"/>
      <c r="J1477" s="237"/>
      <c r="K1477"/>
      <c r="L1477"/>
      <c r="M1477"/>
      <c r="N1477"/>
      <c r="O1477"/>
      <c r="P1477"/>
      <c r="Q1477"/>
      <c r="S1477" s="115"/>
      <c r="U1477"/>
      <c r="V1477"/>
      <c r="W1477" s="23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5">
      <c r="A1478"/>
      <c r="B1478"/>
      <c r="C1478"/>
      <c r="D1478"/>
      <c r="E1478"/>
      <c r="F1478" s="126"/>
      <c r="G1478"/>
      <c r="H1478"/>
      <c r="I1478"/>
      <c r="J1478"/>
      <c r="K1478"/>
      <c r="L1478"/>
      <c r="M1478"/>
      <c r="N1478"/>
      <c r="O1478"/>
      <c r="P1478"/>
      <c r="Q1478"/>
      <c r="S1478" s="115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ht="18" x14ac:dyDescent="0.25">
      <c r="A1479" s="236"/>
      <c r="B1479" s="236"/>
      <c r="C1479" s="236"/>
      <c r="D1479" s="236"/>
      <c r="E1479"/>
      <c r="F1479" s="126"/>
      <c r="G1479" s="237"/>
      <c r="H1479"/>
      <c r="I1479"/>
      <c r="J1479" s="237"/>
      <c r="K1479"/>
      <c r="L1479"/>
      <c r="M1479"/>
      <c r="N1479"/>
      <c r="O1479"/>
      <c r="P1479"/>
      <c r="Q1479"/>
      <c r="S1479" s="115"/>
      <c r="U1479"/>
      <c r="V1479"/>
      <c r="W1479" s="237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5">
      <c r="A1480"/>
      <c r="B1480"/>
      <c r="C1480"/>
      <c r="D1480"/>
      <c r="E1480"/>
      <c r="F1480" s="126"/>
      <c r="G1480"/>
      <c r="H1480"/>
      <c r="I1480"/>
      <c r="J1480"/>
      <c r="K1480"/>
      <c r="L1480"/>
      <c r="M1480"/>
      <c r="N1480"/>
      <c r="O1480"/>
      <c r="P1480"/>
      <c r="Q1480"/>
      <c r="S1480" s="115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ht="18" x14ac:dyDescent="0.25">
      <c r="A1481" s="236"/>
      <c r="B1481" s="236"/>
      <c r="C1481" s="236"/>
      <c r="D1481" s="236"/>
      <c r="E1481"/>
      <c r="F1481" s="126"/>
      <c r="G1481" s="237"/>
      <c r="H1481"/>
      <c r="I1481"/>
      <c r="J1481" s="237"/>
      <c r="K1481"/>
      <c r="L1481"/>
      <c r="M1481"/>
      <c r="N1481"/>
      <c r="O1481"/>
      <c r="P1481"/>
      <c r="Q1481"/>
      <c r="S1481" s="115"/>
      <c r="U1481"/>
      <c r="V1481"/>
      <c r="W1481" s="237"/>
      <c r="X1481"/>
      <c r="Y1481"/>
      <c r="Z1481"/>
      <c r="AA1481"/>
      <c r="AB1481"/>
      <c r="AC1481"/>
      <c r="AD1481"/>
      <c r="AE1481"/>
      <c r="AF1481"/>
      <c r="AG1481"/>
    </row>
    <row r="1482" spans="1:33" ht="18" x14ac:dyDescent="0.25">
      <c r="A1482" s="236"/>
      <c r="B1482" s="236"/>
      <c r="C1482" s="236"/>
      <c r="D1482" s="236"/>
      <c r="E1482"/>
      <c r="F1482" s="126"/>
      <c r="G1482" s="237"/>
      <c r="H1482"/>
      <c r="I1482"/>
      <c r="J1482" s="237"/>
      <c r="K1482"/>
      <c r="L1482"/>
      <c r="M1482"/>
      <c r="N1482"/>
      <c r="O1482"/>
      <c r="P1482"/>
      <c r="Q1482"/>
      <c r="S1482" s="115"/>
      <c r="U1482"/>
      <c r="V1482"/>
      <c r="W1482" s="237"/>
      <c r="X1482"/>
      <c r="Y1482"/>
      <c r="Z1482"/>
      <c r="AA1482"/>
      <c r="AB1482"/>
      <c r="AC1482"/>
      <c r="AD1482"/>
      <c r="AE1482"/>
      <c r="AF1482"/>
      <c r="AG1482"/>
    </row>
    <row r="1483" spans="1:33" ht="18" x14ac:dyDescent="0.25">
      <c r="A1483" s="236"/>
      <c r="B1483" s="236"/>
      <c r="C1483" s="236"/>
      <c r="D1483" s="236"/>
      <c r="E1483"/>
      <c r="F1483" s="126"/>
      <c r="G1483" s="237"/>
      <c r="H1483"/>
      <c r="I1483"/>
      <c r="J1483" s="237"/>
      <c r="K1483"/>
      <c r="L1483"/>
      <c r="M1483"/>
      <c r="N1483"/>
      <c r="O1483"/>
      <c r="P1483"/>
      <c r="Q1483"/>
      <c r="S1483" s="115"/>
      <c r="U1483"/>
      <c r="V1483"/>
      <c r="W1483" s="237"/>
      <c r="X1483"/>
      <c r="Y1483"/>
      <c r="Z1483"/>
      <c r="AA1483"/>
      <c r="AB1483"/>
      <c r="AC1483"/>
      <c r="AD1483"/>
      <c r="AE1483"/>
      <c r="AF1483"/>
      <c r="AG1483"/>
    </row>
    <row r="1484" spans="1:33" ht="18" x14ac:dyDescent="0.25">
      <c r="A1484" s="236"/>
      <c r="B1484" s="236"/>
      <c r="C1484" s="236"/>
      <c r="D1484" s="236"/>
      <c r="E1484"/>
      <c r="F1484" s="126"/>
      <c r="G1484" s="237"/>
      <c r="H1484"/>
      <c r="I1484"/>
      <c r="J1484" s="237"/>
      <c r="K1484"/>
      <c r="L1484"/>
      <c r="M1484"/>
      <c r="N1484"/>
      <c r="O1484"/>
      <c r="P1484"/>
      <c r="Q1484"/>
      <c r="S1484" s="115"/>
      <c r="U1484"/>
      <c r="V1484"/>
      <c r="W1484" s="237"/>
      <c r="X1484"/>
      <c r="Y1484"/>
      <c r="Z1484"/>
      <c r="AA1484"/>
      <c r="AB1484"/>
      <c r="AC1484"/>
      <c r="AD1484"/>
      <c r="AE1484"/>
      <c r="AF1484"/>
      <c r="AG1484"/>
    </row>
    <row r="1485" spans="1:33" ht="18" x14ac:dyDescent="0.25">
      <c r="A1485" s="236"/>
      <c r="B1485" s="236"/>
      <c r="C1485" s="236"/>
      <c r="D1485" s="236"/>
      <c r="E1485"/>
      <c r="F1485" s="126"/>
      <c r="G1485" s="237"/>
      <c r="H1485"/>
      <c r="I1485"/>
      <c r="J1485" s="237"/>
      <c r="K1485"/>
      <c r="L1485"/>
      <c r="M1485"/>
      <c r="N1485"/>
      <c r="O1485"/>
      <c r="P1485"/>
      <c r="Q1485"/>
      <c r="S1485" s="115"/>
      <c r="U1485"/>
      <c r="V1485"/>
      <c r="W1485" s="237"/>
      <c r="X1485"/>
      <c r="Y1485"/>
      <c r="Z1485"/>
      <c r="AA1485"/>
      <c r="AB1485"/>
      <c r="AC1485"/>
      <c r="AD1485"/>
      <c r="AE1485"/>
      <c r="AF1485"/>
      <c r="AG1485"/>
    </row>
    <row r="1486" spans="1:33" ht="18" x14ac:dyDescent="0.25">
      <c r="A1486" s="236"/>
      <c r="B1486" s="236"/>
      <c r="C1486" s="236"/>
      <c r="D1486" s="236"/>
      <c r="E1486"/>
      <c r="F1486" s="126"/>
      <c r="G1486" s="237"/>
      <c r="H1486"/>
      <c r="I1486"/>
      <c r="J1486" s="237"/>
      <c r="K1486"/>
      <c r="L1486"/>
      <c r="M1486"/>
      <c r="N1486"/>
      <c r="O1486"/>
      <c r="P1486"/>
      <c r="Q1486"/>
      <c r="S1486" s="115"/>
      <c r="U1486"/>
      <c r="V1486"/>
      <c r="W1486" s="237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5">
      <c r="F1487" s="238"/>
      <c r="I1487"/>
      <c r="S1487" s="115"/>
      <c r="U1487"/>
      <c r="V1487"/>
    </row>
    <row r="1488" spans="1:33" ht="18" x14ac:dyDescent="0.25">
      <c r="A1488" s="236"/>
      <c r="B1488" s="236"/>
      <c r="C1488" s="236"/>
      <c r="D1488" s="236"/>
      <c r="E1488"/>
      <c r="F1488" s="126"/>
      <c r="G1488" s="237"/>
      <c r="H1488"/>
      <c r="I1488"/>
      <c r="J1488" s="237"/>
      <c r="K1488"/>
      <c r="L1488"/>
      <c r="M1488"/>
      <c r="N1488"/>
      <c r="O1488"/>
      <c r="P1488"/>
      <c r="Q1488"/>
      <c r="S1488" s="115"/>
      <c r="U1488"/>
      <c r="V1488"/>
      <c r="W1488" s="237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5">
      <c r="F1489" s="238"/>
      <c r="I1489"/>
      <c r="S1489" s="115"/>
      <c r="U1489"/>
      <c r="V1489"/>
    </row>
    <row r="1490" spans="1:33" ht="18" x14ac:dyDescent="0.25">
      <c r="A1490" s="236"/>
      <c r="B1490" s="236"/>
      <c r="C1490" s="236"/>
      <c r="D1490" s="236"/>
      <c r="E1490"/>
      <c r="F1490" s="126"/>
      <c r="G1490" s="237"/>
      <c r="H1490"/>
      <c r="I1490"/>
      <c r="J1490" s="237"/>
      <c r="K1490"/>
      <c r="L1490"/>
      <c r="M1490"/>
      <c r="N1490"/>
      <c r="O1490"/>
      <c r="P1490"/>
      <c r="Q1490"/>
      <c r="S1490" s="115"/>
      <c r="U1490"/>
      <c r="V1490"/>
      <c r="W1490" s="237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5">
      <c r="A1491"/>
      <c r="B1491"/>
      <c r="C1491"/>
      <c r="D1491"/>
      <c r="E1491"/>
      <c r="F1491" s="126"/>
      <c r="G1491"/>
      <c r="H1491"/>
      <c r="I1491"/>
      <c r="J1491"/>
      <c r="K1491"/>
      <c r="L1491"/>
      <c r="M1491"/>
      <c r="N1491"/>
      <c r="O1491"/>
      <c r="P1491"/>
      <c r="Q1491"/>
      <c r="S1491" s="115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5">
      <c r="A1492"/>
      <c r="B1492"/>
      <c r="C1492"/>
      <c r="D1492"/>
      <c r="E1492"/>
      <c r="F1492" s="126"/>
      <c r="G1492"/>
      <c r="H1492"/>
      <c r="I1492"/>
      <c r="J1492"/>
      <c r="K1492"/>
      <c r="L1492"/>
      <c r="M1492"/>
      <c r="N1492"/>
      <c r="O1492"/>
      <c r="P1492"/>
      <c r="Q1492"/>
      <c r="S1492" s="115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ht="18" x14ac:dyDescent="0.25">
      <c r="A1493" s="236"/>
      <c r="B1493" s="236"/>
      <c r="C1493" s="236"/>
      <c r="D1493" s="236"/>
      <c r="E1493"/>
      <c r="F1493" s="126"/>
      <c r="G1493" s="237"/>
      <c r="H1493"/>
      <c r="I1493"/>
      <c r="J1493" s="237"/>
      <c r="K1493"/>
      <c r="L1493"/>
      <c r="M1493"/>
      <c r="N1493"/>
      <c r="O1493"/>
      <c r="P1493"/>
      <c r="Q1493"/>
      <c r="S1493" s="115"/>
      <c r="U1493"/>
      <c r="V1493"/>
      <c r="W1493" s="237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5">
      <c r="A1494"/>
      <c r="B1494"/>
      <c r="C1494"/>
      <c r="D1494"/>
      <c r="E1494"/>
      <c r="F1494" s="126"/>
      <c r="G1494"/>
      <c r="H1494"/>
      <c r="I1494"/>
      <c r="J1494"/>
      <c r="K1494"/>
      <c r="L1494"/>
      <c r="M1494"/>
      <c r="N1494"/>
      <c r="O1494"/>
      <c r="P1494"/>
      <c r="Q1494"/>
      <c r="S1494" s="115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ht="18" x14ac:dyDescent="0.25">
      <c r="A1495" s="236"/>
      <c r="B1495" s="236"/>
      <c r="C1495" s="236"/>
      <c r="D1495" s="236"/>
      <c r="E1495"/>
      <c r="F1495" s="126"/>
      <c r="G1495" s="237"/>
      <c r="H1495"/>
      <c r="I1495"/>
      <c r="J1495" s="237"/>
      <c r="K1495"/>
      <c r="L1495"/>
      <c r="M1495"/>
      <c r="N1495"/>
      <c r="O1495"/>
      <c r="P1495"/>
      <c r="Q1495"/>
      <c r="S1495" s="115"/>
      <c r="U1495"/>
      <c r="V1495"/>
      <c r="W1495" s="237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5">
      <c r="A1496"/>
      <c r="B1496"/>
      <c r="C1496"/>
      <c r="D1496"/>
      <c r="E1496"/>
      <c r="F1496" s="126"/>
      <c r="G1496"/>
      <c r="H1496"/>
      <c r="I1496"/>
      <c r="J1496"/>
      <c r="K1496"/>
      <c r="L1496"/>
      <c r="M1496"/>
      <c r="N1496"/>
      <c r="O1496"/>
      <c r="P1496"/>
      <c r="Q1496"/>
      <c r="S1496" s="115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5">
      <c r="A1497"/>
      <c r="B1497"/>
      <c r="C1497"/>
      <c r="D1497"/>
      <c r="E1497"/>
      <c r="F1497" s="126"/>
      <c r="G1497"/>
      <c r="H1497"/>
      <c r="I1497"/>
      <c r="J1497"/>
      <c r="K1497"/>
      <c r="L1497"/>
      <c r="M1497"/>
      <c r="N1497"/>
      <c r="O1497"/>
      <c r="P1497"/>
      <c r="Q1497"/>
      <c r="S1497" s="115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ht="18" x14ac:dyDescent="0.25">
      <c r="A1498" s="236"/>
      <c r="B1498" s="236"/>
      <c r="C1498" s="236"/>
      <c r="D1498" s="236"/>
      <c r="E1498"/>
      <c r="F1498" s="126"/>
      <c r="G1498" s="237"/>
      <c r="H1498"/>
      <c r="I1498"/>
      <c r="J1498" s="237"/>
      <c r="K1498"/>
      <c r="L1498"/>
      <c r="M1498"/>
      <c r="N1498"/>
      <c r="O1498"/>
      <c r="P1498"/>
      <c r="Q1498"/>
      <c r="S1498" s="115"/>
      <c r="U1498"/>
      <c r="V1498"/>
      <c r="W1498" s="237"/>
      <c r="X1498"/>
      <c r="Y1498"/>
      <c r="Z1498"/>
      <c r="AA1498"/>
      <c r="AB1498"/>
      <c r="AC1498"/>
      <c r="AD1498"/>
      <c r="AE1498"/>
      <c r="AF1498"/>
      <c r="AG1498"/>
    </row>
    <row r="1499" spans="1:33" ht="18" x14ac:dyDescent="0.25">
      <c r="A1499" s="236"/>
      <c r="B1499" s="236"/>
      <c r="C1499" s="236"/>
      <c r="D1499" s="236"/>
      <c r="E1499"/>
      <c r="F1499" s="126"/>
      <c r="G1499" s="237"/>
      <c r="H1499"/>
      <c r="I1499"/>
      <c r="J1499" s="237"/>
      <c r="K1499"/>
      <c r="L1499"/>
      <c r="M1499"/>
      <c r="N1499"/>
      <c r="O1499"/>
      <c r="P1499"/>
      <c r="Q1499"/>
      <c r="S1499" s="115"/>
      <c r="U1499"/>
      <c r="V1499"/>
      <c r="W1499" s="237"/>
      <c r="X1499"/>
      <c r="Y1499"/>
      <c r="Z1499"/>
      <c r="AA1499"/>
      <c r="AB1499"/>
      <c r="AC1499"/>
      <c r="AD1499"/>
      <c r="AE1499"/>
      <c r="AF1499"/>
      <c r="AG1499"/>
    </row>
    <row r="1500" spans="1:33" ht="18" x14ac:dyDescent="0.25">
      <c r="A1500" s="236"/>
      <c r="B1500" s="236"/>
      <c r="C1500" s="236"/>
      <c r="D1500" s="236"/>
      <c r="E1500"/>
      <c r="F1500" s="126"/>
      <c r="G1500" s="237"/>
      <c r="H1500"/>
      <c r="I1500"/>
      <c r="J1500" s="237"/>
      <c r="K1500"/>
      <c r="L1500"/>
      <c r="M1500"/>
      <c r="N1500"/>
      <c r="O1500"/>
      <c r="P1500"/>
      <c r="Q1500"/>
      <c r="S1500" s="115"/>
      <c r="U1500"/>
      <c r="V1500"/>
      <c r="W1500" s="237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5">
      <c r="F1501" s="238"/>
      <c r="I1501"/>
      <c r="S1501" s="115"/>
      <c r="U1501"/>
      <c r="V1501"/>
    </row>
    <row r="1502" spans="1:33" x14ac:dyDescent="0.25">
      <c r="F1502" s="238"/>
      <c r="I1502"/>
      <c r="S1502" s="115"/>
      <c r="U1502"/>
      <c r="V1502"/>
    </row>
    <row r="1503" spans="1:33" x14ac:dyDescent="0.25">
      <c r="A1503"/>
      <c r="B1503"/>
      <c r="C1503"/>
      <c r="D1503"/>
      <c r="E1503"/>
      <c r="F1503" s="126"/>
      <c r="G1503"/>
      <c r="H1503"/>
      <c r="I1503"/>
      <c r="J1503"/>
      <c r="K1503"/>
      <c r="L1503"/>
      <c r="M1503"/>
      <c r="N1503"/>
      <c r="O1503"/>
      <c r="P1503"/>
      <c r="Q1503"/>
      <c r="S1503" s="115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ht="18" x14ac:dyDescent="0.25">
      <c r="A1504" s="236"/>
      <c r="B1504" s="236"/>
      <c r="C1504" s="236"/>
      <c r="D1504" s="236"/>
      <c r="E1504"/>
      <c r="F1504" s="126"/>
      <c r="G1504" s="237"/>
      <c r="H1504"/>
      <c r="I1504"/>
      <c r="J1504" s="237"/>
      <c r="K1504"/>
      <c r="L1504"/>
      <c r="M1504"/>
      <c r="N1504"/>
      <c r="O1504"/>
      <c r="P1504"/>
      <c r="Q1504"/>
      <c r="S1504" s="115"/>
      <c r="U1504"/>
      <c r="V1504"/>
      <c r="W1504" s="237"/>
      <c r="X1504"/>
      <c r="Y1504"/>
      <c r="Z1504"/>
      <c r="AA1504"/>
      <c r="AB1504"/>
      <c r="AC1504"/>
      <c r="AD1504"/>
      <c r="AE1504"/>
      <c r="AF1504"/>
      <c r="AG1504"/>
    </row>
    <row r="1505" spans="1:33" ht="18" x14ac:dyDescent="0.25">
      <c r="A1505" s="236"/>
      <c r="B1505" s="236"/>
      <c r="C1505" s="236"/>
      <c r="D1505" s="236"/>
      <c r="E1505"/>
      <c r="F1505" s="126"/>
      <c r="G1505" s="237"/>
      <c r="H1505"/>
      <c r="I1505"/>
      <c r="J1505" s="237"/>
      <c r="K1505"/>
      <c r="L1505"/>
      <c r="M1505"/>
      <c r="N1505"/>
      <c r="O1505"/>
      <c r="P1505"/>
      <c r="Q1505"/>
      <c r="S1505" s="115"/>
      <c r="U1505"/>
      <c r="V1505"/>
      <c r="W1505" s="237"/>
      <c r="X1505"/>
      <c r="Y1505"/>
      <c r="Z1505"/>
      <c r="AA1505"/>
      <c r="AB1505"/>
      <c r="AC1505"/>
      <c r="AD1505"/>
      <c r="AE1505"/>
      <c r="AF1505"/>
      <c r="AG1505"/>
    </row>
    <row r="1506" spans="1:33" ht="18" x14ac:dyDescent="0.25">
      <c r="A1506" s="236"/>
      <c r="B1506" s="236"/>
      <c r="C1506" s="236"/>
      <c r="D1506" s="236"/>
      <c r="E1506"/>
      <c r="F1506" s="126"/>
      <c r="G1506" s="237"/>
      <c r="H1506"/>
      <c r="I1506"/>
      <c r="J1506" s="237"/>
      <c r="K1506"/>
      <c r="L1506"/>
      <c r="M1506"/>
      <c r="N1506"/>
      <c r="O1506"/>
      <c r="P1506"/>
      <c r="Q1506"/>
      <c r="S1506" s="115"/>
      <c r="U1506"/>
      <c r="V1506"/>
      <c r="W1506" s="237"/>
      <c r="X1506"/>
      <c r="Y1506"/>
      <c r="Z1506"/>
      <c r="AA1506"/>
      <c r="AB1506"/>
      <c r="AC1506"/>
      <c r="AD1506"/>
      <c r="AE1506"/>
      <c r="AF1506"/>
      <c r="AG1506"/>
    </row>
    <row r="1507" spans="1:33" ht="18" x14ac:dyDescent="0.25">
      <c r="A1507" s="236"/>
      <c r="B1507" s="236"/>
      <c r="C1507" s="236"/>
      <c r="D1507" s="236"/>
      <c r="E1507"/>
      <c r="F1507" s="126"/>
      <c r="G1507" s="237"/>
      <c r="H1507"/>
      <c r="I1507"/>
      <c r="J1507" s="237"/>
      <c r="K1507"/>
      <c r="L1507"/>
      <c r="M1507"/>
      <c r="N1507"/>
      <c r="O1507"/>
      <c r="P1507"/>
      <c r="Q1507"/>
      <c r="S1507" s="115"/>
      <c r="U1507"/>
      <c r="V1507"/>
      <c r="W1507" s="237"/>
      <c r="X1507"/>
      <c r="Y1507"/>
      <c r="Z1507"/>
      <c r="AA1507"/>
      <c r="AB1507"/>
      <c r="AC1507"/>
      <c r="AD1507"/>
      <c r="AE1507"/>
      <c r="AF1507"/>
      <c r="AG1507"/>
    </row>
    <row r="1508" spans="1:33" ht="18" x14ac:dyDescent="0.25">
      <c r="A1508" s="236"/>
      <c r="B1508" s="236"/>
      <c r="C1508" s="236"/>
      <c r="D1508" s="236"/>
      <c r="E1508"/>
      <c r="F1508" s="126"/>
      <c r="G1508" s="237"/>
      <c r="H1508"/>
      <c r="I1508"/>
      <c r="J1508" s="237"/>
      <c r="K1508"/>
      <c r="L1508"/>
      <c r="M1508"/>
      <c r="N1508"/>
      <c r="O1508"/>
      <c r="P1508"/>
      <c r="Q1508"/>
      <c r="S1508" s="115"/>
      <c r="U1508"/>
      <c r="V1508"/>
      <c r="W1508" s="237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5">
      <c r="F1509" s="238"/>
      <c r="I1509"/>
      <c r="S1509" s="115"/>
      <c r="U1509"/>
      <c r="V1509"/>
    </row>
    <row r="1510" spans="1:33" ht="18" x14ac:dyDescent="0.25">
      <c r="A1510" s="236"/>
      <c r="B1510" s="236"/>
      <c r="C1510" s="236"/>
      <c r="D1510" s="236"/>
      <c r="E1510"/>
      <c r="F1510" s="126"/>
      <c r="G1510" s="237"/>
      <c r="H1510"/>
      <c r="I1510"/>
      <c r="J1510" s="237"/>
      <c r="K1510"/>
      <c r="L1510"/>
      <c r="M1510"/>
      <c r="N1510"/>
      <c r="O1510"/>
      <c r="P1510"/>
      <c r="Q1510"/>
      <c r="S1510" s="115"/>
      <c r="U1510"/>
      <c r="V1510"/>
      <c r="W1510" s="237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5">
      <c r="F1511" s="238"/>
      <c r="I1511"/>
      <c r="S1511" s="115"/>
      <c r="U1511"/>
      <c r="V1511"/>
    </row>
    <row r="1512" spans="1:33" ht="18" x14ac:dyDescent="0.25">
      <c r="A1512" s="236"/>
      <c r="B1512" s="236"/>
      <c r="C1512" s="236"/>
      <c r="D1512" s="236"/>
      <c r="E1512"/>
      <c r="F1512" s="126"/>
      <c r="G1512" s="237"/>
      <c r="H1512"/>
      <c r="I1512"/>
      <c r="J1512" s="237"/>
      <c r="K1512"/>
      <c r="L1512"/>
      <c r="M1512"/>
      <c r="N1512"/>
      <c r="O1512"/>
      <c r="P1512"/>
      <c r="Q1512"/>
      <c r="S1512" s="115"/>
      <c r="U1512"/>
      <c r="V1512"/>
      <c r="W1512" s="237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5">
      <c r="A1513"/>
      <c r="B1513"/>
      <c r="C1513"/>
      <c r="D1513"/>
      <c r="E1513"/>
      <c r="F1513" s="126"/>
      <c r="G1513"/>
      <c r="H1513"/>
      <c r="I1513"/>
      <c r="J1513"/>
      <c r="K1513"/>
      <c r="L1513"/>
      <c r="M1513"/>
      <c r="N1513"/>
      <c r="O1513"/>
      <c r="P1513"/>
      <c r="Q1513"/>
      <c r="S1513" s="115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5">
      <c r="A1514"/>
      <c r="B1514"/>
      <c r="C1514"/>
      <c r="D1514"/>
      <c r="E1514"/>
      <c r="F1514" s="126"/>
      <c r="G1514"/>
      <c r="H1514"/>
      <c r="I1514"/>
      <c r="J1514"/>
      <c r="K1514"/>
      <c r="L1514"/>
      <c r="M1514"/>
      <c r="N1514"/>
      <c r="O1514"/>
      <c r="P1514"/>
      <c r="Q1514"/>
      <c r="S1514" s="115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5">
      <c r="F1515" s="238"/>
      <c r="I1515"/>
      <c r="S1515" s="115"/>
      <c r="U1515"/>
      <c r="V1515"/>
    </row>
    <row r="1516" spans="1:33" ht="18" x14ac:dyDescent="0.25">
      <c r="A1516" s="236"/>
      <c r="B1516" s="236"/>
      <c r="C1516" s="236"/>
      <c r="D1516" s="236"/>
      <c r="E1516"/>
      <c r="F1516" s="126"/>
      <c r="G1516" s="237"/>
      <c r="H1516"/>
      <c r="I1516"/>
      <c r="J1516" s="237"/>
      <c r="K1516"/>
      <c r="L1516"/>
      <c r="M1516"/>
      <c r="N1516"/>
      <c r="O1516"/>
      <c r="P1516"/>
      <c r="Q1516"/>
      <c r="S1516" s="115"/>
      <c r="U1516"/>
      <c r="V1516"/>
      <c r="W1516" s="237"/>
      <c r="X1516"/>
      <c r="Y1516"/>
      <c r="Z1516"/>
      <c r="AA1516"/>
      <c r="AB1516"/>
      <c r="AC1516"/>
      <c r="AD1516"/>
      <c r="AE1516"/>
      <c r="AF1516"/>
      <c r="AG1516"/>
    </row>
    <row r="1517" spans="1:33" ht="18" x14ac:dyDescent="0.25">
      <c r="A1517" s="236"/>
      <c r="B1517" s="236"/>
      <c r="C1517" s="236"/>
      <c r="D1517" s="236"/>
      <c r="E1517"/>
      <c r="F1517" s="126"/>
      <c r="G1517" s="237"/>
      <c r="H1517"/>
      <c r="I1517"/>
      <c r="J1517" s="237"/>
      <c r="K1517"/>
      <c r="L1517"/>
      <c r="M1517"/>
      <c r="N1517"/>
      <c r="O1517"/>
      <c r="P1517"/>
      <c r="Q1517"/>
      <c r="S1517" s="115"/>
      <c r="U1517"/>
      <c r="V1517"/>
      <c r="W1517" s="237"/>
      <c r="X1517"/>
      <c r="Y1517"/>
      <c r="Z1517"/>
      <c r="AA1517"/>
      <c r="AB1517"/>
      <c r="AC1517"/>
      <c r="AD1517"/>
      <c r="AE1517"/>
      <c r="AF1517"/>
      <c r="AG1517"/>
    </row>
    <row r="1518" spans="1:33" ht="18" x14ac:dyDescent="0.25">
      <c r="A1518" s="236"/>
      <c r="B1518" s="236"/>
      <c r="C1518" s="236"/>
      <c r="D1518" s="236"/>
      <c r="E1518"/>
      <c r="F1518" s="126"/>
      <c r="G1518" s="237"/>
      <c r="H1518"/>
      <c r="I1518"/>
      <c r="J1518" s="237"/>
      <c r="K1518"/>
      <c r="L1518"/>
      <c r="M1518"/>
      <c r="N1518"/>
      <c r="O1518"/>
      <c r="P1518"/>
      <c r="Q1518"/>
      <c r="S1518" s="115"/>
      <c r="U1518"/>
      <c r="V1518"/>
      <c r="W1518" s="237"/>
      <c r="X1518"/>
      <c r="Y1518"/>
      <c r="Z1518"/>
      <c r="AA1518"/>
      <c r="AB1518"/>
      <c r="AC1518"/>
      <c r="AD1518"/>
      <c r="AE1518"/>
      <c r="AF1518"/>
      <c r="AG1518"/>
    </row>
    <row r="1519" spans="1:33" ht="18" x14ac:dyDescent="0.25">
      <c r="A1519" s="236"/>
      <c r="B1519" s="236"/>
      <c r="C1519" s="236"/>
      <c r="D1519" s="236"/>
      <c r="E1519"/>
      <c r="F1519" s="126"/>
      <c r="G1519" s="237"/>
      <c r="H1519"/>
      <c r="I1519"/>
      <c r="J1519" s="237"/>
      <c r="K1519"/>
      <c r="L1519"/>
      <c r="M1519"/>
      <c r="N1519"/>
      <c r="O1519"/>
      <c r="P1519"/>
      <c r="Q1519"/>
      <c r="S1519" s="115"/>
      <c r="U1519"/>
      <c r="V1519"/>
      <c r="W1519" s="237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5">
      <c r="F1520" s="238"/>
      <c r="I1520"/>
      <c r="S1520" s="115"/>
      <c r="U1520"/>
      <c r="V1520"/>
    </row>
    <row r="1521" spans="1:33" ht="18" x14ac:dyDescent="0.25">
      <c r="A1521" s="236"/>
      <c r="B1521" s="236"/>
      <c r="C1521" s="236"/>
      <c r="D1521" s="236"/>
      <c r="E1521"/>
      <c r="F1521" s="126"/>
      <c r="G1521" s="237"/>
      <c r="H1521"/>
      <c r="I1521"/>
      <c r="J1521" s="237"/>
      <c r="K1521"/>
      <c r="L1521"/>
      <c r="M1521"/>
      <c r="N1521"/>
      <c r="O1521"/>
      <c r="P1521"/>
      <c r="Q1521"/>
      <c r="S1521" s="115"/>
      <c r="U1521"/>
      <c r="V1521"/>
      <c r="W1521" s="237"/>
      <c r="X1521"/>
      <c r="Y1521"/>
      <c r="Z1521"/>
      <c r="AA1521"/>
      <c r="AB1521"/>
      <c r="AC1521"/>
      <c r="AD1521"/>
      <c r="AE1521"/>
      <c r="AF1521"/>
      <c r="AG1521"/>
    </row>
    <row r="1522" spans="1:33" ht="18" x14ac:dyDescent="0.25">
      <c r="A1522" s="236"/>
      <c r="B1522" s="236"/>
      <c r="C1522" s="236"/>
      <c r="D1522" s="236"/>
      <c r="E1522"/>
      <c r="F1522" s="126"/>
      <c r="G1522" s="237"/>
      <c r="H1522"/>
      <c r="I1522"/>
      <c r="J1522" s="237"/>
      <c r="K1522"/>
      <c r="L1522"/>
      <c r="M1522"/>
      <c r="N1522"/>
      <c r="O1522"/>
      <c r="P1522"/>
      <c r="Q1522"/>
      <c r="S1522" s="115"/>
      <c r="U1522"/>
      <c r="V1522"/>
      <c r="W1522" s="237"/>
      <c r="X1522"/>
      <c r="Y1522"/>
      <c r="Z1522"/>
      <c r="AA1522"/>
      <c r="AB1522"/>
      <c r="AC1522"/>
      <c r="AD1522"/>
      <c r="AE1522"/>
      <c r="AF1522"/>
      <c r="AG1522"/>
    </row>
    <row r="1523" spans="1:33" ht="18" x14ac:dyDescent="0.25">
      <c r="A1523" s="236"/>
      <c r="B1523" s="236"/>
      <c r="C1523" s="236"/>
      <c r="D1523" s="236"/>
      <c r="E1523"/>
      <c r="F1523" s="126"/>
      <c r="G1523" s="237"/>
      <c r="H1523"/>
      <c r="I1523"/>
      <c r="J1523" s="237"/>
      <c r="K1523"/>
      <c r="L1523"/>
      <c r="M1523"/>
      <c r="N1523"/>
      <c r="O1523"/>
      <c r="P1523"/>
      <c r="Q1523"/>
      <c r="S1523" s="115"/>
      <c r="U1523"/>
      <c r="V1523"/>
      <c r="W1523" s="237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5">
      <c r="F1524" s="238"/>
      <c r="I1524"/>
      <c r="S1524" s="115"/>
      <c r="U1524"/>
      <c r="V1524"/>
    </row>
    <row r="1525" spans="1:33" ht="18" x14ac:dyDescent="0.25">
      <c r="A1525" s="236"/>
      <c r="B1525" s="236"/>
      <c r="C1525" s="236"/>
      <c r="D1525" s="236"/>
      <c r="E1525"/>
      <c r="F1525" s="126"/>
      <c r="G1525" s="237"/>
      <c r="H1525"/>
      <c r="I1525"/>
      <c r="J1525" s="237"/>
      <c r="K1525"/>
      <c r="L1525"/>
      <c r="M1525"/>
      <c r="N1525"/>
      <c r="O1525"/>
      <c r="P1525"/>
      <c r="Q1525"/>
      <c r="S1525" s="115"/>
      <c r="U1525"/>
      <c r="V1525"/>
      <c r="W1525" s="237"/>
      <c r="X1525"/>
      <c r="Y1525"/>
      <c r="Z1525"/>
      <c r="AA1525"/>
      <c r="AB1525"/>
      <c r="AC1525"/>
      <c r="AD1525"/>
      <c r="AE1525"/>
      <c r="AF1525"/>
      <c r="AG1525"/>
    </row>
    <row r="1526" spans="1:33" ht="18" x14ac:dyDescent="0.25">
      <c r="A1526" s="236"/>
      <c r="B1526" s="236"/>
      <c r="C1526" s="236"/>
      <c r="D1526" s="236"/>
      <c r="E1526"/>
      <c r="F1526" s="126"/>
      <c r="G1526" s="237"/>
      <c r="H1526"/>
      <c r="I1526"/>
      <c r="J1526" s="237"/>
      <c r="K1526"/>
      <c r="L1526"/>
      <c r="M1526"/>
      <c r="N1526"/>
      <c r="O1526"/>
      <c r="P1526"/>
      <c r="Q1526"/>
      <c r="S1526" s="115"/>
      <c r="U1526"/>
      <c r="V1526"/>
      <c r="W1526" s="237"/>
      <c r="X1526"/>
      <c r="Y1526"/>
      <c r="Z1526"/>
      <c r="AA1526"/>
      <c r="AB1526"/>
      <c r="AC1526"/>
      <c r="AD1526"/>
      <c r="AE1526"/>
      <c r="AF1526"/>
      <c r="AG1526"/>
    </row>
    <row r="1527" spans="1:33" ht="18" x14ac:dyDescent="0.25">
      <c r="A1527" s="236"/>
      <c r="B1527" s="236"/>
      <c r="C1527" s="236"/>
      <c r="D1527" s="236"/>
      <c r="E1527"/>
      <c r="F1527" s="126"/>
      <c r="G1527" s="237"/>
      <c r="H1527"/>
      <c r="I1527"/>
      <c r="J1527" s="237"/>
      <c r="K1527"/>
      <c r="L1527"/>
      <c r="M1527"/>
      <c r="N1527"/>
      <c r="O1527"/>
      <c r="P1527"/>
      <c r="Q1527"/>
      <c r="S1527" s="115"/>
      <c r="U1527"/>
      <c r="V1527"/>
      <c r="W1527" s="237"/>
      <c r="X1527"/>
      <c r="Y1527"/>
      <c r="Z1527"/>
      <c r="AA1527"/>
      <c r="AB1527"/>
      <c r="AC1527"/>
      <c r="AD1527"/>
      <c r="AE1527"/>
      <c r="AF1527"/>
      <c r="AG1527"/>
    </row>
    <row r="1528" spans="1:33" ht="18" x14ac:dyDescent="0.25">
      <c r="A1528" s="236"/>
      <c r="B1528" s="236"/>
      <c r="C1528" s="236"/>
      <c r="D1528" s="236"/>
      <c r="E1528"/>
      <c r="F1528" s="126"/>
      <c r="G1528" s="237"/>
      <c r="H1528"/>
      <c r="I1528"/>
      <c r="J1528" s="237"/>
      <c r="K1528"/>
      <c r="L1528"/>
      <c r="M1528"/>
      <c r="N1528"/>
      <c r="O1528"/>
      <c r="P1528"/>
      <c r="Q1528"/>
      <c r="S1528" s="115"/>
      <c r="U1528"/>
      <c r="V1528"/>
      <c r="W1528" s="237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5">
      <c r="F1529" s="238"/>
      <c r="I1529"/>
      <c r="S1529" s="115"/>
      <c r="U1529"/>
      <c r="V1529"/>
    </row>
    <row r="1530" spans="1:33" x14ac:dyDescent="0.25">
      <c r="F1530" s="238"/>
      <c r="I1530"/>
      <c r="S1530" s="115"/>
      <c r="U1530"/>
      <c r="V1530"/>
    </row>
    <row r="1531" spans="1:33" ht="18" x14ac:dyDescent="0.25">
      <c r="A1531" s="236"/>
      <c r="B1531" s="236"/>
      <c r="C1531" s="236"/>
      <c r="D1531" s="236"/>
      <c r="E1531"/>
      <c r="F1531" s="126"/>
      <c r="G1531" s="237"/>
      <c r="H1531"/>
      <c r="I1531"/>
      <c r="J1531" s="237"/>
      <c r="K1531"/>
      <c r="L1531"/>
      <c r="M1531"/>
      <c r="N1531"/>
      <c r="O1531"/>
      <c r="P1531"/>
      <c r="Q1531"/>
      <c r="S1531" s="115"/>
      <c r="U1531"/>
      <c r="V1531"/>
      <c r="W1531" s="237"/>
      <c r="X1531"/>
      <c r="Y1531"/>
      <c r="Z1531"/>
      <c r="AA1531"/>
      <c r="AB1531"/>
      <c r="AC1531"/>
      <c r="AD1531"/>
      <c r="AE1531"/>
      <c r="AF1531"/>
      <c r="AG1531"/>
    </row>
    <row r="1532" spans="1:33" ht="18" x14ac:dyDescent="0.25">
      <c r="A1532" s="236"/>
      <c r="B1532" s="236"/>
      <c r="C1532" s="236"/>
      <c r="D1532" s="236"/>
      <c r="E1532"/>
      <c r="F1532" s="126"/>
      <c r="G1532" s="237"/>
      <c r="H1532"/>
      <c r="I1532"/>
      <c r="J1532" s="237"/>
      <c r="K1532"/>
      <c r="L1532"/>
      <c r="M1532"/>
      <c r="N1532"/>
      <c r="O1532"/>
      <c r="P1532"/>
      <c r="Q1532"/>
      <c r="S1532" s="115"/>
      <c r="U1532"/>
      <c r="V1532"/>
      <c r="W1532" s="237"/>
      <c r="X1532"/>
      <c r="Y1532"/>
      <c r="Z1532"/>
      <c r="AA1532"/>
      <c r="AB1532"/>
      <c r="AC1532"/>
      <c r="AD1532"/>
      <c r="AE1532"/>
      <c r="AF1532"/>
      <c r="AG1532"/>
    </row>
    <row r="1533" spans="1:33" ht="18" x14ac:dyDescent="0.25">
      <c r="A1533" s="236"/>
      <c r="B1533" s="236"/>
      <c r="C1533" s="236"/>
      <c r="D1533" s="236"/>
      <c r="E1533"/>
      <c r="F1533" s="126"/>
      <c r="G1533" s="237"/>
      <c r="H1533"/>
      <c r="I1533"/>
      <c r="J1533" s="237"/>
      <c r="K1533"/>
      <c r="L1533"/>
      <c r="M1533"/>
      <c r="N1533"/>
      <c r="O1533"/>
      <c r="P1533"/>
      <c r="Q1533"/>
      <c r="S1533" s="115"/>
      <c r="U1533"/>
      <c r="V1533"/>
      <c r="W1533" s="237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5">
      <c r="A1534"/>
      <c r="B1534"/>
      <c r="C1534"/>
      <c r="D1534"/>
      <c r="E1534"/>
      <c r="F1534" s="126"/>
      <c r="G1534"/>
      <c r="H1534"/>
      <c r="I1534"/>
      <c r="J1534"/>
      <c r="K1534"/>
      <c r="L1534"/>
      <c r="M1534"/>
      <c r="N1534"/>
      <c r="O1534"/>
      <c r="P1534"/>
      <c r="Q1534"/>
      <c r="S1534" s="115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ht="18" x14ac:dyDescent="0.25">
      <c r="A1535" s="236"/>
      <c r="B1535" s="236"/>
      <c r="C1535" s="236"/>
      <c r="D1535" s="236"/>
      <c r="E1535"/>
      <c r="F1535" s="126"/>
      <c r="G1535" s="237"/>
      <c r="H1535"/>
      <c r="I1535"/>
      <c r="J1535" s="237"/>
      <c r="K1535"/>
      <c r="L1535"/>
      <c r="M1535"/>
      <c r="N1535"/>
      <c r="O1535"/>
      <c r="P1535"/>
      <c r="Q1535"/>
      <c r="S1535" s="115"/>
      <c r="U1535"/>
      <c r="V1535"/>
      <c r="W1535" s="237"/>
      <c r="X1535"/>
      <c r="Y1535"/>
      <c r="Z1535"/>
      <c r="AA1535"/>
      <c r="AB1535"/>
      <c r="AC1535"/>
      <c r="AD1535"/>
      <c r="AE1535"/>
      <c r="AF1535"/>
      <c r="AG1535"/>
    </row>
    <row r="1536" spans="1:33" ht="18" x14ac:dyDescent="0.25">
      <c r="A1536" s="236"/>
      <c r="B1536" s="236"/>
      <c r="C1536" s="236"/>
      <c r="D1536" s="236"/>
      <c r="E1536"/>
      <c r="F1536" s="126"/>
      <c r="G1536" s="237"/>
      <c r="H1536"/>
      <c r="I1536"/>
      <c r="J1536" s="237"/>
      <c r="K1536"/>
      <c r="L1536"/>
      <c r="M1536"/>
      <c r="N1536"/>
      <c r="O1536"/>
      <c r="P1536"/>
      <c r="Q1536"/>
      <c r="S1536" s="115"/>
      <c r="U1536"/>
      <c r="V1536"/>
      <c r="W1536" s="237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5">
      <c r="A1537"/>
      <c r="B1537"/>
      <c r="C1537"/>
      <c r="D1537"/>
      <c r="E1537"/>
      <c r="F1537" s="126"/>
      <c r="G1537"/>
      <c r="H1537"/>
      <c r="I1537"/>
      <c r="J1537"/>
      <c r="K1537"/>
      <c r="L1537"/>
      <c r="M1537"/>
      <c r="N1537"/>
      <c r="O1537"/>
      <c r="P1537"/>
      <c r="Q1537"/>
      <c r="S1537" s="115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ht="18" x14ac:dyDescent="0.25">
      <c r="A1538" s="236"/>
      <c r="B1538" s="236"/>
      <c r="C1538" s="236"/>
      <c r="D1538" s="236"/>
      <c r="E1538"/>
      <c r="F1538" s="126"/>
      <c r="G1538" s="237"/>
      <c r="H1538"/>
      <c r="I1538"/>
      <c r="J1538" s="237"/>
      <c r="K1538"/>
      <c r="L1538"/>
      <c r="M1538"/>
      <c r="N1538"/>
      <c r="O1538"/>
      <c r="P1538"/>
      <c r="Q1538"/>
      <c r="S1538" s="115"/>
      <c r="U1538"/>
      <c r="V1538"/>
      <c r="W1538" s="237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5">
      <c r="F1539" s="238"/>
      <c r="I1539"/>
      <c r="S1539" s="115"/>
      <c r="U1539"/>
      <c r="V1539"/>
    </row>
    <row r="1540" spans="1:33" x14ac:dyDescent="0.25">
      <c r="F1540" s="238"/>
      <c r="I1540"/>
      <c r="S1540" s="115"/>
      <c r="U1540"/>
      <c r="V1540"/>
    </row>
    <row r="1541" spans="1:33" x14ac:dyDescent="0.25">
      <c r="F1541" s="238"/>
      <c r="I1541"/>
      <c r="S1541" s="115"/>
      <c r="U1541"/>
      <c r="V1541"/>
    </row>
    <row r="1542" spans="1:33" x14ac:dyDescent="0.25">
      <c r="F1542" s="238"/>
      <c r="I1542"/>
      <c r="S1542" s="115"/>
      <c r="U1542"/>
      <c r="V1542"/>
    </row>
    <row r="1543" spans="1:33" x14ac:dyDescent="0.25">
      <c r="F1543" s="238"/>
      <c r="I1543"/>
      <c r="S1543" s="115"/>
      <c r="U1543"/>
      <c r="V1543"/>
    </row>
    <row r="1544" spans="1:33" x14ac:dyDescent="0.25">
      <c r="F1544" s="238"/>
      <c r="I1544"/>
      <c r="S1544" s="115"/>
      <c r="U1544"/>
      <c r="V1544"/>
    </row>
    <row r="1545" spans="1:33" x14ac:dyDescent="0.25">
      <c r="A1545"/>
      <c r="B1545"/>
      <c r="C1545"/>
      <c r="D1545"/>
      <c r="E1545"/>
      <c r="F1545" s="126"/>
      <c r="G1545"/>
      <c r="H1545"/>
      <c r="I1545"/>
      <c r="J1545"/>
      <c r="K1545"/>
      <c r="L1545"/>
      <c r="M1545"/>
      <c r="N1545"/>
      <c r="O1545"/>
      <c r="P1545"/>
      <c r="Q1545"/>
      <c r="S1545" s="11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5">
      <c r="F1546" s="238"/>
      <c r="I1546"/>
      <c r="S1546" s="115"/>
      <c r="U1546"/>
      <c r="V1546"/>
    </row>
    <row r="1547" spans="1:33" ht="18" x14ac:dyDescent="0.25">
      <c r="A1547" s="236"/>
      <c r="B1547" s="236"/>
      <c r="C1547" s="236"/>
      <c r="D1547" s="236"/>
      <c r="E1547"/>
      <c r="F1547" s="126"/>
      <c r="G1547" s="237"/>
      <c r="H1547"/>
      <c r="I1547"/>
      <c r="J1547" s="237"/>
      <c r="K1547"/>
      <c r="L1547"/>
      <c r="M1547"/>
      <c r="N1547"/>
      <c r="O1547"/>
      <c r="P1547"/>
      <c r="Q1547"/>
      <c r="S1547" s="115"/>
      <c r="U1547"/>
      <c r="V1547"/>
      <c r="W1547" s="23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5">
      <c r="A1548"/>
      <c r="B1548"/>
      <c r="C1548"/>
      <c r="D1548"/>
      <c r="E1548"/>
      <c r="F1548" s="126"/>
      <c r="G1548"/>
      <c r="H1548"/>
      <c r="I1548"/>
      <c r="J1548"/>
      <c r="K1548"/>
      <c r="L1548"/>
      <c r="M1548"/>
      <c r="N1548"/>
      <c r="O1548"/>
      <c r="P1548"/>
      <c r="Q1548"/>
      <c r="S1548" s="115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ht="18" x14ac:dyDescent="0.25">
      <c r="A1549" s="236"/>
      <c r="B1549" s="236"/>
      <c r="C1549" s="236"/>
      <c r="D1549" s="236"/>
      <c r="E1549"/>
      <c r="F1549" s="126"/>
      <c r="G1549" s="237"/>
      <c r="H1549"/>
      <c r="I1549"/>
      <c r="J1549" s="237"/>
      <c r="K1549"/>
      <c r="L1549"/>
      <c r="M1549"/>
      <c r="N1549"/>
      <c r="O1549"/>
      <c r="P1549"/>
      <c r="Q1549"/>
      <c r="S1549" s="115"/>
      <c r="U1549"/>
      <c r="V1549"/>
      <c r="W1549" s="237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5">
      <c r="A1550"/>
      <c r="B1550"/>
      <c r="C1550"/>
      <c r="D1550"/>
      <c r="E1550"/>
      <c r="F1550" s="126"/>
      <c r="G1550"/>
      <c r="H1550"/>
      <c r="I1550"/>
      <c r="J1550"/>
      <c r="K1550"/>
      <c r="L1550"/>
      <c r="M1550"/>
      <c r="N1550"/>
      <c r="O1550"/>
      <c r="P1550"/>
      <c r="Q1550"/>
      <c r="S1550" s="115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5">
      <c r="F1551" s="238"/>
      <c r="I1551"/>
      <c r="S1551" s="115"/>
      <c r="U1551"/>
      <c r="V1551"/>
    </row>
    <row r="1552" spans="1:33" ht="18" x14ac:dyDescent="0.25">
      <c r="A1552" s="236"/>
      <c r="B1552" s="236"/>
      <c r="C1552" s="236"/>
      <c r="D1552" s="236"/>
      <c r="E1552"/>
      <c r="F1552" s="126"/>
      <c r="G1552" s="237"/>
      <c r="H1552"/>
      <c r="I1552"/>
      <c r="J1552" s="237"/>
      <c r="K1552"/>
      <c r="L1552"/>
      <c r="M1552"/>
      <c r="N1552"/>
      <c r="O1552"/>
      <c r="P1552"/>
      <c r="Q1552"/>
      <c r="S1552" s="115"/>
      <c r="U1552"/>
      <c r="V1552"/>
      <c r="W1552" s="237"/>
      <c r="X1552"/>
      <c r="Y1552"/>
      <c r="Z1552"/>
      <c r="AA1552"/>
      <c r="AB1552"/>
      <c r="AC1552"/>
      <c r="AD1552"/>
      <c r="AE1552"/>
      <c r="AF1552"/>
      <c r="AG1552"/>
    </row>
    <row r="1553" spans="1:33" ht="18" x14ac:dyDescent="0.25">
      <c r="A1553" s="236"/>
      <c r="B1553" s="236"/>
      <c r="C1553" s="236"/>
      <c r="D1553" s="236"/>
      <c r="E1553"/>
      <c r="F1553" s="126"/>
      <c r="G1553" s="237"/>
      <c r="H1553"/>
      <c r="I1553"/>
      <c r="J1553" s="237"/>
      <c r="K1553"/>
      <c r="L1553"/>
      <c r="M1553"/>
      <c r="N1553"/>
      <c r="O1553"/>
      <c r="P1553"/>
      <c r="Q1553"/>
      <c r="S1553" s="115"/>
      <c r="U1553"/>
      <c r="V1553"/>
      <c r="W1553" s="237"/>
      <c r="X1553"/>
      <c r="Y1553"/>
      <c r="Z1553"/>
      <c r="AA1553"/>
      <c r="AB1553"/>
      <c r="AC1553"/>
      <c r="AD1553"/>
      <c r="AE1553"/>
      <c r="AF1553"/>
      <c r="AG1553"/>
    </row>
    <row r="1554" spans="1:33" ht="18" x14ac:dyDescent="0.25">
      <c r="A1554" s="236"/>
      <c r="B1554" s="236"/>
      <c r="C1554" s="236"/>
      <c r="D1554" s="236"/>
      <c r="E1554"/>
      <c r="F1554" s="126"/>
      <c r="G1554" s="237"/>
      <c r="H1554"/>
      <c r="I1554"/>
      <c r="J1554" s="237"/>
      <c r="K1554"/>
      <c r="L1554"/>
      <c r="M1554"/>
      <c r="N1554"/>
      <c r="O1554"/>
      <c r="P1554"/>
      <c r="Q1554"/>
      <c r="S1554" s="115"/>
      <c r="U1554"/>
      <c r="V1554"/>
      <c r="W1554" s="237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5">
      <c r="F1555" s="238"/>
      <c r="I1555"/>
      <c r="S1555" s="115"/>
      <c r="U1555"/>
      <c r="V1555"/>
    </row>
    <row r="1556" spans="1:33" x14ac:dyDescent="0.25">
      <c r="A1556"/>
      <c r="B1556"/>
      <c r="C1556"/>
      <c r="D1556"/>
      <c r="E1556"/>
      <c r="F1556" s="126"/>
      <c r="G1556"/>
      <c r="H1556"/>
      <c r="I1556"/>
      <c r="J1556"/>
      <c r="K1556"/>
      <c r="L1556"/>
      <c r="M1556"/>
      <c r="N1556"/>
      <c r="O1556"/>
      <c r="P1556"/>
      <c r="Q1556"/>
      <c r="S1556" s="115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5">
      <c r="F1557" s="238"/>
      <c r="I1557"/>
      <c r="S1557" s="115"/>
      <c r="U1557"/>
      <c r="V1557"/>
    </row>
    <row r="1558" spans="1:33" ht="18" x14ac:dyDescent="0.25">
      <c r="A1558" s="236"/>
      <c r="B1558" s="236"/>
      <c r="C1558" s="236"/>
      <c r="D1558" s="236"/>
      <c r="E1558"/>
      <c r="F1558" s="126"/>
      <c r="G1558" s="237"/>
      <c r="H1558"/>
      <c r="I1558"/>
      <c r="J1558" s="237"/>
      <c r="K1558"/>
      <c r="L1558"/>
      <c r="M1558"/>
      <c r="N1558"/>
      <c r="O1558"/>
      <c r="P1558"/>
      <c r="Q1558"/>
      <c r="S1558" s="115"/>
      <c r="U1558"/>
      <c r="V1558"/>
      <c r="W1558" s="237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5">
      <c r="F1559" s="238"/>
      <c r="I1559"/>
      <c r="S1559" s="115"/>
      <c r="U1559"/>
      <c r="V1559"/>
    </row>
    <row r="1560" spans="1:33" ht="18" x14ac:dyDescent="0.25">
      <c r="A1560" s="236"/>
      <c r="B1560" s="236"/>
      <c r="C1560" s="236"/>
      <c r="D1560" s="236"/>
      <c r="E1560"/>
      <c r="F1560" s="126"/>
      <c r="G1560" s="237"/>
      <c r="H1560"/>
      <c r="I1560"/>
      <c r="J1560" s="237"/>
      <c r="K1560"/>
      <c r="L1560"/>
      <c r="M1560"/>
      <c r="N1560"/>
      <c r="O1560"/>
      <c r="P1560"/>
      <c r="Q1560"/>
      <c r="S1560" s="115"/>
      <c r="U1560"/>
      <c r="V1560"/>
      <c r="W1560" s="237"/>
      <c r="X1560"/>
      <c r="Y1560"/>
      <c r="Z1560"/>
      <c r="AA1560"/>
      <c r="AB1560"/>
      <c r="AC1560"/>
      <c r="AD1560"/>
      <c r="AE1560"/>
      <c r="AF1560"/>
      <c r="AG1560"/>
    </row>
    <row r="1561" spans="1:33" ht="18" x14ac:dyDescent="0.25">
      <c r="A1561" s="236"/>
      <c r="B1561" s="236"/>
      <c r="C1561" s="236"/>
      <c r="D1561" s="236"/>
      <c r="E1561"/>
      <c r="F1561" s="126"/>
      <c r="G1561" s="237"/>
      <c r="H1561"/>
      <c r="I1561"/>
      <c r="J1561" s="237"/>
      <c r="K1561"/>
      <c r="L1561"/>
      <c r="M1561"/>
      <c r="N1561"/>
      <c r="O1561"/>
      <c r="P1561"/>
      <c r="Q1561"/>
      <c r="S1561" s="115"/>
      <c r="U1561"/>
      <c r="V1561"/>
      <c r="W1561" s="237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5">
      <c r="A1562"/>
      <c r="B1562"/>
      <c r="C1562"/>
      <c r="D1562"/>
      <c r="E1562"/>
      <c r="F1562" s="126"/>
      <c r="G1562"/>
      <c r="H1562"/>
      <c r="I1562"/>
      <c r="J1562"/>
      <c r="K1562"/>
      <c r="L1562"/>
      <c r="M1562"/>
      <c r="N1562"/>
      <c r="O1562"/>
      <c r="P1562"/>
      <c r="Q1562"/>
      <c r="S1562" s="115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ht="18" x14ac:dyDescent="0.25">
      <c r="A1563" s="236"/>
      <c r="B1563" s="236"/>
      <c r="C1563" s="236"/>
      <c r="D1563" s="236"/>
      <c r="E1563"/>
      <c r="F1563" s="126"/>
      <c r="G1563" s="237"/>
      <c r="H1563"/>
      <c r="I1563"/>
      <c r="J1563" s="237"/>
      <c r="K1563"/>
      <c r="L1563"/>
      <c r="M1563"/>
      <c r="N1563"/>
      <c r="O1563"/>
      <c r="P1563"/>
      <c r="Q1563"/>
      <c r="S1563" s="115"/>
      <c r="U1563"/>
      <c r="V1563"/>
      <c r="W1563" s="237"/>
      <c r="X1563"/>
      <c r="Y1563"/>
      <c r="Z1563"/>
      <c r="AA1563"/>
      <c r="AB1563"/>
      <c r="AC1563"/>
      <c r="AD1563"/>
      <c r="AE1563"/>
      <c r="AF1563"/>
      <c r="AG1563"/>
    </row>
    <row r="1564" spans="1:33" ht="18" x14ac:dyDescent="0.25">
      <c r="A1564" s="236"/>
      <c r="B1564" s="236"/>
      <c r="C1564" s="236"/>
      <c r="D1564" s="236"/>
      <c r="E1564"/>
      <c r="F1564" s="126"/>
      <c r="G1564" s="237"/>
      <c r="H1564"/>
      <c r="I1564"/>
      <c r="J1564" s="237"/>
      <c r="K1564"/>
      <c r="L1564"/>
      <c r="M1564"/>
      <c r="N1564"/>
      <c r="O1564"/>
      <c r="P1564"/>
      <c r="Q1564"/>
      <c r="S1564" s="115"/>
      <c r="U1564"/>
      <c r="V1564"/>
      <c r="W1564" s="237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5">
      <c r="F1565" s="238"/>
      <c r="I1565"/>
      <c r="S1565" s="115"/>
      <c r="U1565"/>
      <c r="V1565"/>
    </row>
    <row r="1566" spans="1:33" ht="18" x14ac:dyDescent="0.25">
      <c r="A1566" s="236"/>
      <c r="B1566" s="236"/>
      <c r="C1566" s="236"/>
      <c r="D1566" s="236"/>
      <c r="E1566"/>
      <c r="F1566" s="126"/>
      <c r="G1566" s="237"/>
      <c r="H1566"/>
      <c r="I1566"/>
      <c r="J1566" s="237"/>
      <c r="K1566"/>
      <c r="L1566"/>
      <c r="M1566"/>
      <c r="N1566"/>
      <c r="O1566"/>
      <c r="P1566"/>
      <c r="Q1566"/>
      <c r="S1566" s="115"/>
      <c r="U1566"/>
      <c r="V1566"/>
      <c r="W1566" s="237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5">
      <c r="A1567"/>
      <c r="B1567"/>
      <c r="C1567"/>
      <c r="D1567"/>
      <c r="E1567"/>
      <c r="F1567" s="126"/>
      <c r="G1567"/>
      <c r="H1567"/>
      <c r="I1567"/>
      <c r="J1567"/>
      <c r="K1567"/>
      <c r="L1567"/>
      <c r="M1567"/>
      <c r="N1567"/>
      <c r="O1567"/>
      <c r="P1567"/>
      <c r="Q1567"/>
      <c r="S1567" s="115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5">
      <c r="F1568" s="238"/>
      <c r="I1568"/>
      <c r="S1568" s="115"/>
      <c r="U1568"/>
      <c r="V1568"/>
    </row>
    <row r="1569" spans="1:33" x14ac:dyDescent="0.25">
      <c r="F1569" s="238"/>
      <c r="I1569"/>
      <c r="S1569" s="115"/>
      <c r="U1569"/>
      <c r="V1569"/>
    </row>
    <row r="1570" spans="1:33" x14ac:dyDescent="0.25">
      <c r="F1570" s="238"/>
      <c r="I1570"/>
      <c r="S1570" s="115"/>
      <c r="U1570"/>
      <c r="V1570"/>
    </row>
    <row r="1571" spans="1:33" ht="18" x14ac:dyDescent="0.25">
      <c r="A1571" s="236"/>
      <c r="B1571" s="236"/>
      <c r="C1571" s="236"/>
      <c r="D1571" s="236"/>
      <c r="E1571"/>
      <c r="F1571" s="126"/>
      <c r="G1571" s="237"/>
      <c r="H1571"/>
      <c r="I1571"/>
      <c r="J1571" s="237"/>
      <c r="K1571"/>
      <c r="L1571"/>
      <c r="M1571"/>
      <c r="N1571"/>
      <c r="O1571"/>
      <c r="P1571"/>
      <c r="Q1571"/>
      <c r="S1571" s="115"/>
      <c r="U1571"/>
      <c r="V1571"/>
      <c r="W1571" s="237"/>
      <c r="X1571"/>
      <c r="Y1571"/>
      <c r="Z1571"/>
      <c r="AA1571"/>
      <c r="AB1571"/>
      <c r="AC1571"/>
      <c r="AD1571"/>
      <c r="AE1571"/>
      <c r="AF1571"/>
      <c r="AG1571"/>
    </row>
    <row r="1572" spans="1:33" ht="18" x14ac:dyDescent="0.25">
      <c r="A1572" s="236"/>
      <c r="B1572" s="236"/>
      <c r="C1572" s="236"/>
      <c r="D1572" s="236"/>
      <c r="E1572"/>
      <c r="F1572" s="126"/>
      <c r="G1572" s="237"/>
      <c r="H1572"/>
      <c r="I1572"/>
      <c r="J1572" s="237"/>
      <c r="K1572"/>
      <c r="L1572"/>
      <c r="M1572"/>
      <c r="N1572"/>
      <c r="O1572"/>
      <c r="P1572"/>
      <c r="Q1572"/>
      <c r="S1572" s="115"/>
      <c r="U1572"/>
      <c r="V1572"/>
      <c r="W1572" s="237"/>
      <c r="X1572"/>
      <c r="Y1572"/>
      <c r="Z1572"/>
      <c r="AA1572"/>
      <c r="AB1572"/>
      <c r="AC1572"/>
      <c r="AD1572"/>
      <c r="AE1572"/>
      <c r="AF1572"/>
      <c r="AG1572"/>
    </row>
    <row r="1573" spans="1:33" ht="18" x14ac:dyDescent="0.25">
      <c r="A1573" s="236"/>
      <c r="B1573" s="236"/>
      <c r="C1573" s="236"/>
      <c r="D1573" s="236"/>
      <c r="E1573"/>
      <c r="F1573" s="126"/>
      <c r="G1573" s="237"/>
      <c r="H1573"/>
      <c r="I1573"/>
      <c r="J1573" s="237"/>
      <c r="K1573"/>
      <c r="L1573"/>
      <c r="M1573"/>
      <c r="N1573"/>
      <c r="O1573"/>
      <c r="P1573"/>
      <c r="Q1573"/>
      <c r="S1573" s="115"/>
      <c r="U1573"/>
      <c r="V1573"/>
      <c r="W1573" s="237"/>
      <c r="X1573"/>
      <c r="Y1573"/>
      <c r="Z1573"/>
      <c r="AA1573"/>
      <c r="AB1573"/>
      <c r="AC1573"/>
      <c r="AD1573"/>
      <c r="AE1573"/>
      <c r="AF1573"/>
      <c r="AG1573"/>
    </row>
    <row r="1574" spans="1:33" ht="18" x14ac:dyDescent="0.25">
      <c r="A1574" s="236"/>
      <c r="B1574" s="236"/>
      <c r="C1574" s="236"/>
      <c r="D1574" s="236"/>
      <c r="E1574"/>
      <c r="F1574" s="126"/>
      <c r="G1574" s="237"/>
      <c r="H1574"/>
      <c r="I1574"/>
      <c r="J1574" s="237"/>
      <c r="K1574"/>
      <c r="L1574"/>
      <c r="M1574"/>
      <c r="N1574"/>
      <c r="O1574"/>
      <c r="P1574"/>
      <c r="Q1574"/>
      <c r="S1574" s="115"/>
      <c r="U1574"/>
      <c r="V1574"/>
      <c r="W1574" s="237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5">
      <c r="F1575" s="238"/>
      <c r="I1575"/>
      <c r="S1575" s="115"/>
      <c r="U1575"/>
      <c r="V1575"/>
    </row>
    <row r="1576" spans="1:33" x14ac:dyDescent="0.25">
      <c r="A1576"/>
      <c r="B1576"/>
      <c r="C1576"/>
      <c r="D1576"/>
      <c r="E1576"/>
      <c r="F1576" s="126"/>
      <c r="G1576"/>
      <c r="H1576"/>
      <c r="I1576"/>
      <c r="J1576"/>
      <c r="K1576"/>
      <c r="L1576"/>
      <c r="M1576"/>
      <c r="N1576"/>
      <c r="O1576"/>
      <c r="P1576"/>
      <c r="Q1576"/>
      <c r="S1576" s="115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5">
      <c r="A1577"/>
      <c r="B1577"/>
      <c r="C1577"/>
      <c r="D1577"/>
      <c r="E1577"/>
      <c r="F1577" s="126"/>
      <c r="G1577"/>
      <c r="H1577"/>
      <c r="I1577"/>
      <c r="J1577"/>
      <c r="K1577"/>
      <c r="L1577"/>
      <c r="M1577"/>
      <c r="N1577"/>
      <c r="O1577"/>
      <c r="P1577"/>
      <c r="Q1577"/>
      <c r="S1577" s="115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ht="18" x14ac:dyDescent="0.25">
      <c r="A1578" s="236"/>
      <c r="B1578" s="236"/>
      <c r="C1578" s="236"/>
      <c r="D1578" s="236"/>
      <c r="E1578"/>
      <c r="F1578" s="126"/>
      <c r="G1578" s="237"/>
      <c r="H1578"/>
      <c r="I1578"/>
      <c r="J1578" s="237"/>
      <c r="K1578"/>
      <c r="L1578"/>
      <c r="M1578"/>
      <c r="N1578"/>
      <c r="O1578"/>
      <c r="P1578"/>
      <c r="Q1578"/>
      <c r="S1578" s="115"/>
      <c r="U1578"/>
      <c r="V1578"/>
      <c r="W1578" s="237"/>
      <c r="X1578"/>
      <c r="Y1578"/>
      <c r="Z1578"/>
      <c r="AA1578"/>
      <c r="AB1578"/>
      <c r="AC1578"/>
      <c r="AD1578"/>
      <c r="AE1578"/>
      <c r="AF1578"/>
      <c r="AG1578"/>
    </row>
    <row r="1579" spans="1:33" ht="18" x14ac:dyDescent="0.25">
      <c r="A1579" s="236"/>
      <c r="B1579" s="236"/>
      <c r="C1579" s="236"/>
      <c r="D1579" s="236"/>
      <c r="E1579"/>
      <c r="F1579" s="126"/>
      <c r="G1579" s="237"/>
      <c r="H1579"/>
      <c r="I1579"/>
      <c r="J1579" s="237"/>
      <c r="K1579"/>
      <c r="L1579"/>
      <c r="M1579"/>
      <c r="N1579"/>
      <c r="O1579"/>
      <c r="P1579"/>
      <c r="Q1579"/>
      <c r="S1579" s="115"/>
      <c r="U1579"/>
      <c r="V1579"/>
      <c r="W1579" s="237"/>
      <c r="X1579"/>
      <c r="Y1579"/>
      <c r="Z1579"/>
      <c r="AA1579"/>
      <c r="AB1579"/>
      <c r="AC1579"/>
      <c r="AD1579"/>
      <c r="AE1579"/>
      <c r="AF1579"/>
      <c r="AG1579"/>
    </row>
    <row r="1580" spans="1:33" ht="18" x14ac:dyDescent="0.25">
      <c r="A1580" s="236"/>
      <c r="B1580" s="236"/>
      <c r="C1580" s="236"/>
      <c r="D1580" s="236"/>
      <c r="E1580"/>
      <c r="F1580" s="126"/>
      <c r="G1580" s="237"/>
      <c r="H1580"/>
      <c r="I1580"/>
      <c r="J1580" s="237"/>
      <c r="K1580"/>
      <c r="L1580"/>
      <c r="M1580"/>
      <c r="N1580"/>
      <c r="O1580"/>
      <c r="P1580"/>
      <c r="Q1580"/>
      <c r="S1580" s="115"/>
      <c r="U1580"/>
      <c r="V1580"/>
      <c r="W1580" s="237"/>
      <c r="X1580"/>
      <c r="Y1580"/>
      <c r="Z1580"/>
      <c r="AA1580"/>
      <c r="AB1580"/>
      <c r="AC1580"/>
      <c r="AD1580"/>
      <c r="AE1580"/>
      <c r="AF1580"/>
      <c r="AG1580"/>
    </row>
    <row r="1581" spans="1:33" ht="18" x14ac:dyDescent="0.25">
      <c r="A1581" s="236"/>
      <c r="B1581" s="236"/>
      <c r="C1581" s="236"/>
      <c r="D1581" s="236"/>
      <c r="E1581"/>
      <c r="F1581" s="126"/>
      <c r="G1581" s="237"/>
      <c r="H1581"/>
      <c r="I1581"/>
      <c r="J1581" s="237"/>
      <c r="K1581"/>
      <c r="L1581"/>
      <c r="M1581"/>
      <c r="N1581"/>
      <c r="O1581"/>
      <c r="P1581"/>
      <c r="Q1581"/>
      <c r="S1581" s="115"/>
      <c r="U1581"/>
      <c r="V1581"/>
      <c r="W1581" s="237"/>
      <c r="X1581"/>
      <c r="Y1581"/>
      <c r="Z1581"/>
      <c r="AA1581"/>
      <c r="AB1581"/>
      <c r="AC1581"/>
      <c r="AD1581"/>
      <c r="AE1581"/>
      <c r="AF1581"/>
      <c r="AG1581"/>
    </row>
    <row r="1582" spans="1:33" ht="18" x14ac:dyDescent="0.25">
      <c r="A1582" s="236"/>
      <c r="B1582" s="236"/>
      <c r="C1582" s="236"/>
      <c r="D1582" s="236"/>
      <c r="E1582"/>
      <c r="F1582" s="126"/>
      <c r="G1582" s="237"/>
      <c r="H1582"/>
      <c r="I1582"/>
      <c r="J1582" s="237"/>
      <c r="K1582"/>
      <c r="L1582"/>
      <c r="M1582"/>
      <c r="N1582"/>
      <c r="O1582"/>
      <c r="P1582"/>
      <c r="Q1582"/>
      <c r="S1582" s="115"/>
      <c r="U1582"/>
      <c r="V1582"/>
      <c r="W1582" s="237"/>
      <c r="X1582"/>
      <c r="Y1582"/>
      <c r="Z1582"/>
      <c r="AA1582"/>
      <c r="AB1582"/>
      <c r="AC1582"/>
      <c r="AD1582"/>
      <c r="AE1582"/>
      <c r="AF1582"/>
      <c r="AG1582"/>
    </row>
    <row r="1583" spans="1:33" ht="18" x14ac:dyDescent="0.25">
      <c r="A1583" s="236"/>
      <c r="B1583" s="236"/>
      <c r="C1583" s="236"/>
      <c r="D1583" s="236"/>
      <c r="E1583"/>
      <c r="F1583" s="126"/>
      <c r="G1583" s="237"/>
      <c r="H1583"/>
      <c r="I1583"/>
      <c r="J1583" s="237"/>
      <c r="K1583"/>
      <c r="L1583"/>
      <c r="M1583"/>
      <c r="N1583"/>
      <c r="O1583"/>
      <c r="P1583"/>
      <c r="Q1583"/>
      <c r="S1583" s="115"/>
      <c r="U1583"/>
      <c r="V1583"/>
      <c r="W1583" s="237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5">
      <c r="F1584" s="238"/>
      <c r="I1584"/>
      <c r="S1584" s="115"/>
      <c r="U1584"/>
      <c r="V1584"/>
    </row>
    <row r="1585" spans="1:33" ht="18" x14ac:dyDescent="0.25">
      <c r="A1585" s="236"/>
      <c r="B1585" s="236"/>
      <c r="C1585" s="236"/>
      <c r="D1585" s="236"/>
      <c r="E1585"/>
      <c r="F1585" s="126"/>
      <c r="G1585" s="237"/>
      <c r="H1585"/>
      <c r="I1585"/>
      <c r="J1585" s="237"/>
      <c r="K1585"/>
      <c r="L1585"/>
      <c r="M1585"/>
      <c r="N1585"/>
      <c r="O1585"/>
      <c r="P1585"/>
      <c r="Q1585"/>
      <c r="S1585" s="115"/>
      <c r="U1585"/>
      <c r="V1585"/>
      <c r="W1585" s="237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5">
      <c r="F1586" s="238"/>
      <c r="I1586"/>
      <c r="S1586" s="115"/>
      <c r="U1586"/>
      <c r="V1586"/>
    </row>
    <row r="1587" spans="1:33" x14ac:dyDescent="0.25">
      <c r="F1587" s="238"/>
      <c r="I1587"/>
      <c r="S1587" s="115"/>
      <c r="U1587"/>
      <c r="V1587"/>
    </row>
    <row r="1588" spans="1:33" ht="18" x14ac:dyDescent="0.25">
      <c r="A1588" s="236"/>
      <c r="B1588" s="236"/>
      <c r="C1588" s="236"/>
      <c r="D1588" s="236"/>
      <c r="E1588"/>
      <c r="F1588" s="126"/>
      <c r="G1588" s="237"/>
      <c r="H1588"/>
      <c r="I1588"/>
      <c r="J1588" s="237"/>
      <c r="K1588"/>
      <c r="L1588"/>
      <c r="M1588"/>
      <c r="N1588"/>
      <c r="O1588"/>
      <c r="P1588"/>
      <c r="Q1588"/>
      <c r="S1588" s="115"/>
      <c r="U1588"/>
      <c r="V1588"/>
      <c r="W1588" s="237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5">
      <c r="A1589"/>
      <c r="B1589"/>
      <c r="C1589"/>
      <c r="D1589"/>
      <c r="E1589"/>
      <c r="F1589" s="126"/>
      <c r="G1589"/>
      <c r="H1589"/>
      <c r="I1589"/>
      <c r="J1589"/>
      <c r="K1589"/>
      <c r="L1589"/>
      <c r="M1589"/>
      <c r="N1589"/>
      <c r="O1589"/>
      <c r="P1589"/>
      <c r="Q1589"/>
      <c r="S1589" s="115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ht="18" x14ac:dyDescent="0.25">
      <c r="A1590" s="236"/>
      <c r="B1590" s="236"/>
      <c r="C1590" s="236"/>
      <c r="D1590" s="236"/>
      <c r="E1590"/>
      <c r="F1590" s="126"/>
      <c r="G1590" s="237"/>
      <c r="H1590"/>
      <c r="I1590"/>
      <c r="J1590" s="237"/>
      <c r="K1590"/>
      <c r="L1590"/>
      <c r="M1590"/>
      <c r="N1590"/>
      <c r="O1590"/>
      <c r="P1590"/>
      <c r="Q1590"/>
      <c r="S1590" s="115"/>
      <c r="U1590"/>
      <c r="V1590"/>
      <c r="W1590" s="237"/>
      <c r="X1590"/>
      <c r="Y1590"/>
      <c r="Z1590"/>
      <c r="AA1590"/>
      <c r="AB1590"/>
      <c r="AC1590"/>
      <c r="AD1590"/>
      <c r="AE1590"/>
      <c r="AF1590"/>
      <c r="AG1590"/>
    </row>
    <row r="1591" spans="1:33" ht="18" x14ac:dyDescent="0.25">
      <c r="A1591" s="236"/>
      <c r="B1591" s="236"/>
      <c r="C1591" s="236"/>
      <c r="D1591" s="236"/>
      <c r="E1591"/>
      <c r="F1591" s="126"/>
      <c r="G1591" s="237"/>
      <c r="H1591"/>
      <c r="I1591"/>
      <c r="J1591" s="237"/>
      <c r="K1591"/>
      <c r="L1591"/>
      <c r="M1591"/>
      <c r="N1591"/>
      <c r="O1591"/>
      <c r="P1591"/>
      <c r="Q1591"/>
      <c r="S1591" s="115"/>
      <c r="U1591"/>
      <c r="V1591"/>
      <c r="W1591" s="237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5">
      <c r="A1592"/>
      <c r="B1592"/>
      <c r="C1592"/>
      <c r="D1592"/>
      <c r="E1592"/>
      <c r="F1592" s="126"/>
      <c r="G1592"/>
      <c r="H1592"/>
      <c r="I1592"/>
      <c r="J1592"/>
      <c r="K1592"/>
      <c r="L1592"/>
      <c r="M1592"/>
      <c r="N1592"/>
      <c r="O1592"/>
      <c r="P1592"/>
      <c r="Q1592"/>
      <c r="S1592" s="115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5">
      <c r="F1593" s="238"/>
      <c r="I1593"/>
      <c r="S1593" s="115"/>
      <c r="U1593"/>
      <c r="V1593"/>
    </row>
    <row r="1594" spans="1:33" x14ac:dyDescent="0.25">
      <c r="A1594"/>
      <c r="B1594"/>
      <c r="C1594"/>
      <c r="D1594"/>
      <c r="E1594"/>
      <c r="F1594" s="126"/>
      <c r="G1594"/>
      <c r="H1594"/>
      <c r="I1594"/>
      <c r="J1594"/>
      <c r="K1594"/>
      <c r="L1594"/>
      <c r="M1594"/>
      <c r="N1594"/>
      <c r="O1594"/>
      <c r="P1594"/>
      <c r="Q1594"/>
      <c r="S1594" s="115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ht="18" x14ac:dyDescent="0.25">
      <c r="A1595" s="236"/>
      <c r="B1595" s="236"/>
      <c r="C1595" s="236"/>
      <c r="D1595" s="236"/>
      <c r="E1595"/>
      <c r="F1595" s="126"/>
      <c r="G1595" s="237"/>
      <c r="H1595"/>
      <c r="I1595"/>
      <c r="J1595" s="237"/>
      <c r="K1595"/>
      <c r="L1595"/>
      <c r="M1595"/>
      <c r="N1595"/>
      <c r="O1595"/>
      <c r="P1595"/>
      <c r="Q1595"/>
      <c r="S1595" s="115"/>
      <c r="U1595"/>
      <c r="V1595"/>
      <c r="W1595" s="237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5">
      <c r="F1596" s="238"/>
      <c r="I1596"/>
      <c r="S1596" s="115"/>
      <c r="U1596"/>
      <c r="V1596"/>
    </row>
    <row r="1597" spans="1:33" ht="18" x14ac:dyDescent="0.25">
      <c r="A1597" s="236"/>
      <c r="B1597" s="236"/>
      <c r="C1597" s="236"/>
      <c r="D1597" s="236"/>
      <c r="E1597"/>
      <c r="F1597" s="126"/>
      <c r="G1597" s="237"/>
      <c r="H1597"/>
      <c r="I1597"/>
      <c r="J1597" s="237"/>
      <c r="K1597"/>
      <c r="L1597"/>
      <c r="M1597"/>
      <c r="N1597"/>
      <c r="O1597"/>
      <c r="P1597"/>
      <c r="Q1597"/>
      <c r="S1597" s="115"/>
      <c r="U1597"/>
      <c r="V1597"/>
      <c r="W1597" s="237"/>
      <c r="X1597"/>
      <c r="Y1597"/>
      <c r="Z1597"/>
      <c r="AA1597"/>
      <c r="AB1597"/>
      <c r="AC1597"/>
      <c r="AD1597"/>
      <c r="AE1597"/>
      <c r="AF1597"/>
      <c r="AG1597"/>
    </row>
    <row r="1598" spans="1:33" ht="18" x14ac:dyDescent="0.25">
      <c r="A1598" s="236"/>
      <c r="B1598" s="236"/>
      <c r="C1598" s="236"/>
      <c r="D1598" s="236"/>
      <c r="E1598"/>
      <c r="F1598" s="126"/>
      <c r="G1598" s="237"/>
      <c r="H1598"/>
      <c r="I1598"/>
      <c r="J1598" s="237"/>
      <c r="K1598"/>
      <c r="L1598"/>
      <c r="M1598"/>
      <c r="N1598"/>
      <c r="O1598"/>
      <c r="P1598"/>
      <c r="Q1598"/>
      <c r="S1598" s="115"/>
      <c r="U1598"/>
      <c r="V1598"/>
      <c r="W1598" s="237"/>
      <c r="X1598"/>
      <c r="Y1598"/>
      <c r="Z1598"/>
      <c r="AA1598"/>
      <c r="AB1598"/>
      <c r="AC1598"/>
      <c r="AD1598"/>
      <c r="AE1598"/>
      <c r="AF1598"/>
      <c r="AG1598"/>
    </row>
    <row r="1599" spans="1:33" ht="18" x14ac:dyDescent="0.25">
      <c r="A1599" s="236"/>
      <c r="B1599" s="236"/>
      <c r="C1599" s="236"/>
      <c r="D1599" s="236"/>
      <c r="E1599"/>
      <c r="F1599" s="126"/>
      <c r="G1599" s="237"/>
      <c r="H1599"/>
      <c r="I1599"/>
      <c r="J1599" s="237"/>
      <c r="K1599"/>
      <c r="L1599"/>
      <c r="M1599"/>
      <c r="N1599"/>
      <c r="O1599"/>
      <c r="P1599"/>
      <c r="Q1599"/>
      <c r="S1599" s="115"/>
      <c r="U1599"/>
      <c r="V1599"/>
      <c r="W1599" s="237"/>
      <c r="X1599"/>
      <c r="Y1599"/>
      <c r="Z1599"/>
      <c r="AA1599"/>
      <c r="AB1599"/>
      <c r="AC1599"/>
      <c r="AD1599"/>
      <c r="AE1599"/>
      <c r="AF1599"/>
      <c r="AG1599"/>
    </row>
    <row r="1600" spans="1:33" ht="18" x14ac:dyDescent="0.25">
      <c r="A1600" s="236"/>
      <c r="B1600" s="236"/>
      <c r="C1600" s="236"/>
      <c r="D1600" s="236"/>
      <c r="E1600"/>
      <c r="F1600" s="126"/>
      <c r="G1600" s="237"/>
      <c r="H1600"/>
      <c r="I1600"/>
      <c r="J1600" s="237"/>
      <c r="K1600"/>
      <c r="L1600"/>
      <c r="M1600"/>
      <c r="N1600"/>
      <c r="O1600"/>
      <c r="P1600"/>
      <c r="Q1600"/>
      <c r="S1600" s="115"/>
      <c r="U1600"/>
      <c r="V1600"/>
      <c r="W1600" s="237"/>
      <c r="X1600"/>
      <c r="Y1600"/>
      <c r="Z1600"/>
      <c r="AA1600"/>
      <c r="AB1600"/>
      <c r="AC1600"/>
      <c r="AD1600"/>
      <c r="AE1600"/>
      <c r="AF1600"/>
      <c r="AG1600"/>
    </row>
    <row r="1601" spans="1:33" ht="18" x14ac:dyDescent="0.25">
      <c r="A1601" s="236"/>
      <c r="B1601" s="236"/>
      <c r="C1601" s="236"/>
      <c r="D1601" s="236"/>
      <c r="E1601"/>
      <c r="F1601" s="126"/>
      <c r="G1601" s="237"/>
      <c r="H1601"/>
      <c r="I1601"/>
      <c r="J1601" s="237"/>
      <c r="K1601"/>
      <c r="L1601"/>
      <c r="M1601"/>
      <c r="N1601"/>
      <c r="O1601"/>
      <c r="P1601"/>
      <c r="Q1601"/>
      <c r="S1601" s="115"/>
      <c r="U1601"/>
      <c r="V1601"/>
      <c r="W1601" s="237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5">
      <c r="A1602"/>
      <c r="B1602"/>
      <c r="C1602"/>
      <c r="D1602"/>
      <c r="E1602"/>
      <c r="F1602" s="126"/>
      <c r="G1602"/>
      <c r="H1602"/>
      <c r="I1602"/>
      <c r="J1602"/>
      <c r="K1602"/>
      <c r="L1602"/>
      <c r="M1602"/>
      <c r="N1602"/>
      <c r="O1602"/>
      <c r="P1602"/>
      <c r="Q1602"/>
      <c r="S1602" s="115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5">
      <c r="F1603" s="238"/>
      <c r="I1603"/>
      <c r="S1603" s="115"/>
      <c r="U1603"/>
      <c r="V1603"/>
    </row>
    <row r="1604" spans="1:33" ht="18" x14ac:dyDescent="0.25">
      <c r="A1604" s="236"/>
      <c r="B1604" s="236"/>
      <c r="C1604" s="236"/>
      <c r="D1604" s="236"/>
      <c r="E1604"/>
      <c r="F1604" s="126"/>
      <c r="G1604" s="237"/>
      <c r="H1604"/>
      <c r="I1604"/>
      <c r="J1604" s="237"/>
      <c r="K1604"/>
      <c r="L1604"/>
      <c r="M1604"/>
      <c r="N1604"/>
      <c r="O1604"/>
      <c r="P1604"/>
      <c r="Q1604"/>
      <c r="S1604" s="115"/>
      <c r="U1604"/>
      <c r="V1604"/>
      <c r="W1604" s="237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5">
      <c r="A1605"/>
      <c r="B1605"/>
      <c r="C1605"/>
      <c r="D1605"/>
      <c r="E1605"/>
      <c r="F1605" s="126"/>
      <c r="G1605"/>
      <c r="H1605"/>
      <c r="I1605"/>
      <c r="J1605"/>
      <c r="K1605"/>
      <c r="L1605"/>
      <c r="M1605"/>
      <c r="N1605"/>
      <c r="O1605"/>
      <c r="P1605"/>
      <c r="Q1605"/>
      <c r="S1605" s="11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ht="18" x14ac:dyDescent="0.25">
      <c r="A1606" s="236"/>
      <c r="B1606" s="236"/>
      <c r="C1606" s="236"/>
      <c r="D1606" s="236"/>
      <c r="E1606"/>
      <c r="F1606" s="126"/>
      <c r="G1606" s="237"/>
      <c r="H1606"/>
      <c r="I1606"/>
      <c r="J1606" s="237"/>
      <c r="K1606"/>
      <c r="L1606"/>
      <c r="M1606"/>
      <c r="N1606"/>
      <c r="O1606"/>
      <c r="P1606"/>
      <c r="Q1606"/>
      <c r="S1606" s="115"/>
      <c r="U1606"/>
      <c r="V1606"/>
      <c r="W1606" s="237"/>
      <c r="X1606"/>
      <c r="Y1606"/>
      <c r="Z1606"/>
      <c r="AA1606"/>
      <c r="AB1606"/>
      <c r="AC1606"/>
      <c r="AD1606"/>
      <c r="AE1606"/>
      <c r="AF1606"/>
      <c r="AG1606"/>
    </row>
    <row r="1607" spans="1:33" ht="18" x14ac:dyDescent="0.25">
      <c r="A1607" s="236"/>
      <c r="B1607" s="236"/>
      <c r="C1607" s="236"/>
      <c r="D1607" s="236"/>
      <c r="E1607"/>
      <c r="F1607" s="126"/>
      <c r="G1607" s="237"/>
      <c r="H1607"/>
      <c r="I1607"/>
      <c r="J1607" s="237"/>
      <c r="K1607"/>
      <c r="L1607"/>
      <c r="M1607"/>
      <c r="N1607"/>
      <c r="O1607"/>
      <c r="P1607"/>
      <c r="Q1607"/>
      <c r="S1607" s="115"/>
      <c r="U1607"/>
      <c r="V1607"/>
      <c r="W1607" s="237"/>
      <c r="X1607"/>
      <c r="Y1607"/>
      <c r="Z1607"/>
      <c r="AA1607"/>
      <c r="AB1607"/>
      <c r="AC1607"/>
      <c r="AD1607"/>
      <c r="AE1607"/>
      <c r="AF1607"/>
      <c r="AG1607"/>
    </row>
    <row r="1608" spans="1:33" ht="18" x14ac:dyDescent="0.25">
      <c r="A1608" s="236"/>
      <c r="B1608" s="236"/>
      <c r="C1608" s="236"/>
      <c r="D1608" s="236"/>
      <c r="E1608"/>
      <c r="F1608" s="126"/>
      <c r="G1608" s="237"/>
      <c r="H1608"/>
      <c r="I1608"/>
      <c r="J1608" s="237"/>
      <c r="K1608"/>
      <c r="L1608"/>
      <c r="M1608"/>
      <c r="N1608"/>
      <c r="O1608"/>
      <c r="P1608"/>
      <c r="Q1608"/>
      <c r="S1608" s="115"/>
      <c r="U1608"/>
      <c r="V1608"/>
      <c r="W1608" s="237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5">
      <c r="A1609"/>
      <c r="B1609"/>
      <c r="C1609"/>
      <c r="D1609"/>
      <c r="E1609"/>
      <c r="F1609" s="126"/>
      <c r="G1609"/>
      <c r="H1609"/>
      <c r="I1609"/>
      <c r="J1609"/>
      <c r="K1609"/>
      <c r="L1609"/>
      <c r="M1609"/>
      <c r="N1609"/>
      <c r="O1609"/>
      <c r="P1609"/>
      <c r="Q1609"/>
      <c r="S1609" s="115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ht="18" x14ac:dyDescent="0.25">
      <c r="A1610" s="236"/>
      <c r="B1610" s="236"/>
      <c r="C1610" s="236"/>
      <c r="D1610" s="236"/>
      <c r="E1610"/>
      <c r="F1610" s="126"/>
      <c r="G1610" s="237"/>
      <c r="H1610"/>
      <c r="I1610"/>
      <c r="J1610" s="237"/>
      <c r="K1610"/>
      <c r="L1610"/>
      <c r="M1610"/>
      <c r="N1610"/>
      <c r="O1610"/>
      <c r="P1610"/>
      <c r="Q1610"/>
      <c r="S1610" s="115"/>
      <c r="U1610"/>
      <c r="V1610"/>
      <c r="W1610" s="237"/>
      <c r="X1610"/>
      <c r="Y1610"/>
      <c r="Z1610"/>
      <c r="AA1610"/>
      <c r="AB1610"/>
      <c r="AC1610"/>
      <c r="AD1610"/>
      <c r="AE1610"/>
      <c r="AF1610"/>
      <c r="AG1610"/>
    </row>
    <row r="1611" spans="1:33" ht="18" x14ac:dyDescent="0.25">
      <c r="A1611" s="236"/>
      <c r="B1611" s="236"/>
      <c r="C1611" s="236"/>
      <c r="D1611" s="236"/>
      <c r="E1611"/>
      <c r="F1611" s="126"/>
      <c r="G1611" s="237"/>
      <c r="H1611"/>
      <c r="I1611"/>
      <c r="J1611" s="237"/>
      <c r="K1611"/>
      <c r="L1611"/>
      <c r="M1611"/>
      <c r="N1611"/>
      <c r="O1611"/>
      <c r="P1611"/>
      <c r="Q1611"/>
      <c r="S1611" s="115"/>
      <c r="U1611"/>
      <c r="V1611"/>
      <c r="W1611" s="237"/>
      <c r="X1611"/>
      <c r="Y1611"/>
      <c r="Z1611"/>
      <c r="AA1611"/>
      <c r="AB1611"/>
      <c r="AC1611"/>
      <c r="AD1611"/>
      <c r="AE1611"/>
      <c r="AF1611"/>
      <c r="AG1611"/>
    </row>
    <row r="1612" spans="1:33" ht="18" x14ac:dyDescent="0.25">
      <c r="A1612" s="236"/>
      <c r="B1612" s="236"/>
      <c r="C1612" s="236"/>
      <c r="D1612" s="236"/>
      <c r="E1612"/>
      <c r="F1612" s="126"/>
      <c r="G1612" s="237"/>
      <c r="H1612"/>
      <c r="I1612"/>
      <c r="J1612" s="237"/>
      <c r="K1612"/>
      <c r="L1612"/>
      <c r="M1612"/>
      <c r="N1612"/>
      <c r="O1612"/>
      <c r="P1612"/>
      <c r="Q1612"/>
      <c r="S1612" s="115"/>
      <c r="U1612"/>
      <c r="V1612"/>
      <c r="W1612" s="237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5">
      <c r="F1613" s="238"/>
      <c r="I1613"/>
      <c r="S1613" s="115"/>
      <c r="U1613"/>
      <c r="V1613"/>
    </row>
    <row r="1614" spans="1:33" x14ac:dyDescent="0.25">
      <c r="A1614"/>
      <c r="B1614"/>
      <c r="C1614"/>
      <c r="D1614"/>
      <c r="E1614"/>
      <c r="F1614" s="126"/>
      <c r="G1614"/>
      <c r="H1614"/>
      <c r="I1614"/>
      <c r="J1614"/>
      <c r="K1614"/>
      <c r="L1614"/>
      <c r="M1614"/>
      <c r="N1614"/>
      <c r="O1614"/>
      <c r="P1614"/>
      <c r="Q1614"/>
      <c r="S1614" s="115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ht="18" x14ac:dyDescent="0.25">
      <c r="A1615" s="236"/>
      <c r="B1615" s="236"/>
      <c r="C1615" s="236"/>
      <c r="D1615" s="236"/>
      <c r="E1615"/>
      <c r="F1615" s="126"/>
      <c r="G1615" s="237"/>
      <c r="H1615"/>
      <c r="I1615"/>
      <c r="J1615" s="237"/>
      <c r="K1615"/>
      <c r="L1615"/>
      <c r="M1615"/>
      <c r="N1615"/>
      <c r="O1615"/>
      <c r="P1615"/>
      <c r="Q1615"/>
      <c r="S1615" s="115"/>
      <c r="U1615"/>
      <c r="V1615"/>
      <c r="W1615" s="237"/>
      <c r="X1615"/>
      <c r="Y1615"/>
      <c r="Z1615"/>
      <c r="AA1615"/>
      <c r="AB1615"/>
      <c r="AC1615"/>
      <c r="AD1615"/>
      <c r="AE1615"/>
      <c r="AF1615"/>
      <c r="AG1615"/>
    </row>
    <row r="1616" spans="1:33" ht="18" x14ac:dyDescent="0.25">
      <c r="A1616" s="236"/>
      <c r="B1616" s="236"/>
      <c r="C1616" s="236"/>
      <c r="D1616" s="236"/>
      <c r="E1616"/>
      <c r="F1616" s="126"/>
      <c r="G1616" s="237"/>
      <c r="H1616"/>
      <c r="I1616"/>
      <c r="J1616" s="237"/>
      <c r="K1616"/>
      <c r="L1616"/>
      <c r="M1616"/>
      <c r="N1616"/>
      <c r="O1616"/>
      <c r="P1616"/>
      <c r="Q1616"/>
      <c r="S1616" s="115"/>
      <c r="U1616"/>
      <c r="V1616"/>
      <c r="W1616" s="237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5">
      <c r="F1617" s="238"/>
      <c r="I1617"/>
      <c r="S1617" s="115"/>
      <c r="U1617"/>
      <c r="V1617"/>
    </row>
    <row r="1618" spans="1:33" x14ac:dyDescent="0.25">
      <c r="F1618" s="238"/>
      <c r="I1618"/>
      <c r="S1618" s="115"/>
      <c r="U1618"/>
      <c r="V1618"/>
    </row>
    <row r="1619" spans="1:33" x14ac:dyDescent="0.25">
      <c r="F1619" s="238"/>
      <c r="I1619"/>
      <c r="S1619" s="115"/>
      <c r="U1619"/>
      <c r="V1619"/>
    </row>
    <row r="1620" spans="1:33" x14ac:dyDescent="0.25">
      <c r="F1620" s="238"/>
      <c r="I1620"/>
      <c r="S1620" s="115"/>
      <c r="U1620"/>
      <c r="V1620"/>
    </row>
    <row r="1621" spans="1:33" x14ac:dyDescent="0.25">
      <c r="A1621"/>
      <c r="B1621"/>
      <c r="C1621"/>
      <c r="D1621"/>
      <c r="E1621"/>
      <c r="F1621" s="126"/>
      <c r="G1621"/>
      <c r="H1621"/>
      <c r="I1621"/>
      <c r="J1621"/>
      <c r="K1621"/>
      <c r="L1621"/>
      <c r="M1621"/>
      <c r="N1621"/>
      <c r="O1621"/>
      <c r="P1621"/>
      <c r="Q1621"/>
      <c r="S1621" s="115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ht="18" x14ac:dyDescent="0.25">
      <c r="A1622" s="236"/>
      <c r="B1622" s="236"/>
      <c r="C1622" s="236"/>
      <c r="D1622" s="236"/>
      <c r="E1622"/>
      <c r="F1622" s="126"/>
      <c r="G1622" s="237"/>
      <c r="H1622"/>
      <c r="I1622"/>
      <c r="J1622" s="237"/>
      <c r="K1622"/>
      <c r="L1622"/>
      <c r="M1622"/>
      <c r="N1622"/>
      <c r="O1622"/>
      <c r="P1622"/>
      <c r="Q1622"/>
      <c r="S1622" s="115"/>
      <c r="U1622"/>
      <c r="V1622"/>
      <c r="W1622" s="237"/>
      <c r="X1622"/>
      <c r="Y1622"/>
      <c r="Z1622"/>
      <c r="AA1622"/>
      <c r="AB1622"/>
      <c r="AC1622"/>
      <c r="AD1622"/>
      <c r="AE1622"/>
      <c r="AF1622"/>
      <c r="AG1622"/>
    </row>
    <row r="1623" spans="1:33" ht="18" x14ac:dyDescent="0.25">
      <c r="A1623" s="236"/>
      <c r="B1623" s="236"/>
      <c r="C1623" s="236"/>
      <c r="D1623" s="236"/>
      <c r="E1623"/>
      <c r="F1623" s="126"/>
      <c r="G1623" s="237"/>
      <c r="H1623"/>
      <c r="I1623"/>
      <c r="J1623" s="237"/>
      <c r="K1623"/>
      <c r="L1623"/>
      <c r="M1623"/>
      <c r="N1623"/>
      <c r="O1623"/>
      <c r="P1623"/>
      <c r="Q1623"/>
      <c r="S1623" s="115"/>
      <c r="U1623"/>
      <c r="V1623"/>
      <c r="W1623" s="237"/>
      <c r="X1623"/>
      <c r="Y1623"/>
      <c r="Z1623"/>
      <c r="AA1623"/>
      <c r="AB1623"/>
      <c r="AC1623"/>
      <c r="AD1623"/>
      <c r="AE1623"/>
      <c r="AF1623"/>
      <c r="AG1623"/>
    </row>
    <row r="1624" spans="1:33" ht="18" x14ac:dyDescent="0.25">
      <c r="A1624" s="236"/>
      <c r="B1624" s="236"/>
      <c r="C1624" s="236"/>
      <c r="D1624" s="236"/>
      <c r="E1624"/>
      <c r="F1624" s="126"/>
      <c r="G1624" s="237"/>
      <c r="H1624"/>
      <c r="I1624"/>
      <c r="J1624" s="237"/>
      <c r="K1624"/>
      <c r="L1624"/>
      <c r="M1624"/>
      <c r="N1624"/>
      <c r="O1624"/>
      <c r="P1624"/>
      <c r="Q1624"/>
      <c r="S1624" s="115"/>
      <c r="U1624"/>
      <c r="V1624"/>
      <c r="W1624" s="237"/>
      <c r="X1624"/>
      <c r="Y1624"/>
      <c r="Z1624"/>
      <c r="AA1624"/>
      <c r="AB1624"/>
      <c r="AC1624"/>
      <c r="AD1624"/>
      <c r="AE1624"/>
      <c r="AF1624"/>
      <c r="AG1624"/>
    </row>
    <row r="1625" spans="1:33" ht="18" x14ac:dyDescent="0.25">
      <c r="A1625" s="236"/>
      <c r="B1625" s="236"/>
      <c r="C1625" s="236"/>
      <c r="D1625" s="236"/>
      <c r="E1625"/>
      <c r="F1625" s="126"/>
      <c r="G1625" s="237"/>
      <c r="H1625"/>
      <c r="I1625"/>
      <c r="J1625" s="237"/>
      <c r="K1625"/>
      <c r="L1625"/>
      <c r="M1625"/>
      <c r="N1625"/>
      <c r="O1625"/>
      <c r="P1625"/>
      <c r="Q1625"/>
      <c r="S1625" s="115"/>
      <c r="U1625"/>
      <c r="V1625"/>
      <c r="W1625" s="237"/>
      <c r="X1625"/>
      <c r="Y1625"/>
      <c r="Z1625"/>
      <c r="AA1625"/>
      <c r="AB1625"/>
      <c r="AC1625"/>
      <c r="AD1625"/>
      <c r="AE1625"/>
      <c r="AF1625"/>
      <c r="AG1625"/>
    </row>
    <row r="1626" spans="1:33" ht="18" x14ac:dyDescent="0.25">
      <c r="A1626" s="236"/>
      <c r="B1626" s="236"/>
      <c r="C1626" s="236"/>
      <c r="D1626" s="236"/>
      <c r="E1626"/>
      <c r="F1626" s="126"/>
      <c r="G1626" s="237"/>
      <c r="H1626"/>
      <c r="I1626"/>
      <c r="J1626" s="237"/>
      <c r="K1626"/>
      <c r="L1626"/>
      <c r="M1626"/>
      <c r="N1626"/>
      <c r="O1626"/>
      <c r="P1626"/>
      <c r="Q1626"/>
      <c r="S1626" s="115"/>
      <c r="U1626"/>
      <c r="V1626"/>
      <c r="W1626" s="237"/>
      <c r="X1626"/>
      <c r="Y1626"/>
      <c r="Z1626"/>
      <c r="AA1626"/>
      <c r="AB1626"/>
      <c r="AC1626"/>
      <c r="AD1626"/>
      <c r="AE1626"/>
      <c r="AF1626"/>
      <c r="AG1626"/>
    </row>
    <row r="1627" spans="1:33" ht="18" x14ac:dyDescent="0.25">
      <c r="A1627" s="236"/>
      <c r="B1627" s="236"/>
      <c r="C1627" s="236"/>
      <c r="D1627" s="236"/>
      <c r="E1627"/>
      <c r="F1627" s="126"/>
      <c r="G1627" s="237"/>
      <c r="H1627"/>
      <c r="I1627"/>
      <c r="J1627" s="237"/>
      <c r="K1627"/>
      <c r="L1627"/>
      <c r="M1627"/>
      <c r="N1627"/>
      <c r="O1627"/>
      <c r="P1627"/>
      <c r="Q1627"/>
      <c r="S1627" s="115"/>
      <c r="U1627"/>
      <c r="V1627"/>
      <c r="W1627" s="237"/>
      <c r="X1627"/>
      <c r="Y1627"/>
      <c r="Z1627"/>
      <c r="AA1627"/>
      <c r="AB1627"/>
      <c r="AC1627"/>
      <c r="AD1627"/>
      <c r="AE1627"/>
      <c r="AF1627"/>
      <c r="AG1627"/>
    </row>
    <row r="1628" spans="1:33" ht="18" x14ac:dyDescent="0.25">
      <c r="A1628" s="236"/>
      <c r="B1628" s="236"/>
      <c r="C1628" s="236"/>
      <c r="D1628" s="236"/>
      <c r="E1628"/>
      <c r="F1628" s="126"/>
      <c r="G1628" s="237"/>
      <c r="H1628"/>
      <c r="I1628"/>
      <c r="J1628" s="237"/>
      <c r="K1628"/>
      <c r="L1628"/>
      <c r="M1628"/>
      <c r="N1628"/>
      <c r="O1628"/>
      <c r="P1628"/>
      <c r="Q1628"/>
      <c r="S1628" s="115"/>
      <c r="U1628"/>
      <c r="V1628"/>
      <c r="W1628" s="237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5">
      <c r="A1629"/>
      <c r="B1629"/>
      <c r="C1629"/>
      <c r="D1629"/>
      <c r="E1629"/>
      <c r="F1629" s="126"/>
      <c r="G1629"/>
      <c r="H1629"/>
      <c r="I1629"/>
      <c r="J1629"/>
      <c r="K1629"/>
      <c r="L1629"/>
      <c r="M1629"/>
      <c r="N1629"/>
      <c r="O1629"/>
      <c r="P1629"/>
      <c r="Q1629"/>
      <c r="S1629" s="115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5">
      <c r="A1630"/>
      <c r="B1630"/>
      <c r="C1630"/>
      <c r="D1630"/>
      <c r="E1630"/>
      <c r="F1630" s="126"/>
      <c r="G1630"/>
      <c r="H1630"/>
      <c r="I1630"/>
      <c r="J1630"/>
      <c r="K1630"/>
      <c r="L1630"/>
      <c r="M1630"/>
      <c r="N1630"/>
      <c r="O1630"/>
      <c r="P1630"/>
      <c r="Q1630"/>
      <c r="S1630" s="115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ht="18" x14ac:dyDescent="0.25">
      <c r="A1631" s="236"/>
      <c r="B1631" s="236"/>
      <c r="C1631" s="236"/>
      <c r="D1631" s="236"/>
      <c r="E1631"/>
      <c r="F1631" s="126"/>
      <c r="G1631" s="237"/>
      <c r="H1631"/>
      <c r="I1631"/>
      <c r="J1631" s="237"/>
      <c r="K1631"/>
      <c r="L1631"/>
      <c r="M1631"/>
      <c r="N1631"/>
      <c r="O1631"/>
      <c r="P1631"/>
      <c r="Q1631"/>
      <c r="S1631" s="115"/>
      <c r="U1631"/>
      <c r="V1631"/>
      <c r="W1631" s="237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5">
      <c r="F1632" s="238"/>
      <c r="I1632"/>
      <c r="S1632" s="115"/>
      <c r="U1632"/>
      <c r="V1632"/>
    </row>
    <row r="1633" spans="1:33" x14ac:dyDescent="0.25">
      <c r="A1633"/>
      <c r="B1633"/>
      <c r="C1633"/>
      <c r="D1633"/>
      <c r="E1633"/>
      <c r="F1633" s="126"/>
      <c r="G1633"/>
      <c r="H1633"/>
      <c r="I1633"/>
      <c r="J1633"/>
      <c r="K1633"/>
      <c r="L1633"/>
      <c r="M1633"/>
      <c r="N1633"/>
      <c r="O1633"/>
      <c r="P1633"/>
      <c r="Q1633"/>
      <c r="S1633" s="115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5">
      <c r="A1634"/>
      <c r="B1634"/>
      <c r="C1634"/>
      <c r="D1634"/>
      <c r="E1634"/>
      <c r="F1634" s="126"/>
      <c r="G1634"/>
      <c r="H1634"/>
      <c r="I1634"/>
      <c r="J1634"/>
      <c r="K1634"/>
      <c r="L1634"/>
      <c r="M1634"/>
      <c r="N1634"/>
      <c r="O1634"/>
      <c r="P1634"/>
      <c r="Q1634"/>
      <c r="S1634" s="115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5">
      <c r="F1635" s="238"/>
      <c r="I1635"/>
      <c r="S1635" s="115"/>
      <c r="U1635"/>
      <c r="V1635"/>
    </row>
    <row r="1636" spans="1:33" ht="18" x14ac:dyDescent="0.25">
      <c r="A1636" s="236"/>
      <c r="B1636" s="236"/>
      <c r="C1636" s="236"/>
      <c r="D1636" s="236"/>
      <c r="E1636"/>
      <c r="F1636" s="126"/>
      <c r="G1636" s="237"/>
      <c r="H1636"/>
      <c r="I1636"/>
      <c r="J1636" s="237"/>
      <c r="K1636"/>
      <c r="L1636"/>
      <c r="M1636"/>
      <c r="N1636"/>
      <c r="O1636"/>
      <c r="P1636"/>
      <c r="Q1636"/>
      <c r="S1636" s="115"/>
      <c r="U1636"/>
      <c r="V1636"/>
      <c r="W1636" s="237"/>
      <c r="X1636"/>
      <c r="Y1636"/>
      <c r="Z1636"/>
      <c r="AA1636"/>
      <c r="AB1636"/>
      <c r="AC1636"/>
      <c r="AD1636"/>
      <c r="AE1636"/>
      <c r="AF1636"/>
      <c r="AG1636"/>
    </row>
    <row r="1637" spans="1:33" ht="18" x14ac:dyDescent="0.25">
      <c r="A1637" s="236"/>
      <c r="B1637" s="236"/>
      <c r="C1637" s="236"/>
      <c r="D1637" s="236"/>
      <c r="E1637"/>
      <c r="F1637" s="126"/>
      <c r="G1637" s="237"/>
      <c r="H1637"/>
      <c r="I1637"/>
      <c r="J1637" s="237"/>
      <c r="K1637"/>
      <c r="L1637"/>
      <c r="M1637"/>
      <c r="N1637"/>
      <c r="O1637"/>
      <c r="P1637"/>
      <c r="Q1637"/>
      <c r="S1637" s="115"/>
      <c r="U1637"/>
      <c r="V1637"/>
      <c r="W1637" s="2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5">
      <c r="F1638" s="238"/>
      <c r="I1638"/>
      <c r="S1638" s="115"/>
      <c r="U1638"/>
      <c r="V1638"/>
    </row>
    <row r="1639" spans="1:33" x14ac:dyDescent="0.25">
      <c r="A1639"/>
      <c r="B1639"/>
      <c r="C1639"/>
      <c r="D1639"/>
      <c r="E1639"/>
      <c r="F1639" s="126"/>
      <c r="G1639"/>
      <c r="H1639"/>
      <c r="I1639"/>
      <c r="J1639"/>
      <c r="K1639"/>
      <c r="L1639"/>
      <c r="M1639"/>
      <c r="N1639"/>
      <c r="O1639"/>
      <c r="P1639"/>
      <c r="Q1639"/>
      <c r="S1639" s="115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5">
      <c r="F1640" s="238"/>
      <c r="I1640"/>
      <c r="S1640" s="115"/>
      <c r="U1640"/>
      <c r="V1640"/>
    </row>
    <row r="1641" spans="1:33" x14ac:dyDescent="0.25">
      <c r="F1641" s="238"/>
      <c r="I1641"/>
      <c r="S1641" s="115"/>
      <c r="U1641"/>
      <c r="V1641"/>
    </row>
    <row r="1642" spans="1:33" ht="18" x14ac:dyDescent="0.25">
      <c r="A1642" s="236"/>
      <c r="B1642" s="236"/>
      <c r="C1642" s="236"/>
      <c r="D1642" s="236"/>
      <c r="E1642"/>
      <c r="F1642" s="126"/>
      <c r="G1642" s="237"/>
      <c r="H1642"/>
      <c r="I1642"/>
      <c r="J1642" s="237"/>
      <c r="K1642"/>
      <c r="L1642"/>
      <c r="M1642"/>
      <c r="N1642"/>
      <c r="O1642"/>
      <c r="P1642"/>
      <c r="Q1642"/>
      <c r="S1642" s="115"/>
      <c r="U1642"/>
      <c r="V1642"/>
      <c r="W1642" s="237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5">
      <c r="F1643" s="238"/>
      <c r="I1643"/>
      <c r="S1643" s="115"/>
      <c r="U1643"/>
      <c r="V1643"/>
    </row>
    <row r="1644" spans="1:33" x14ac:dyDescent="0.25">
      <c r="F1644" s="238"/>
      <c r="I1644"/>
      <c r="S1644" s="115"/>
      <c r="U1644"/>
      <c r="V1644"/>
    </row>
    <row r="1645" spans="1:33" ht="18" x14ac:dyDescent="0.25">
      <c r="A1645" s="236"/>
      <c r="B1645" s="236"/>
      <c r="C1645" s="236"/>
      <c r="D1645" s="236"/>
      <c r="E1645"/>
      <c r="F1645" s="126"/>
      <c r="G1645" s="237"/>
      <c r="H1645"/>
      <c r="I1645"/>
      <c r="J1645" s="237"/>
      <c r="K1645"/>
      <c r="L1645"/>
      <c r="M1645"/>
      <c r="N1645"/>
      <c r="O1645"/>
      <c r="P1645"/>
      <c r="Q1645"/>
      <c r="S1645" s="115"/>
      <c r="U1645"/>
      <c r="V1645"/>
      <c r="W1645" s="237"/>
      <c r="X1645"/>
      <c r="Y1645"/>
      <c r="Z1645"/>
      <c r="AA1645"/>
      <c r="AB1645"/>
      <c r="AC1645"/>
      <c r="AD1645"/>
      <c r="AE1645"/>
      <c r="AF1645"/>
      <c r="AG1645"/>
    </row>
    <row r="1646" spans="1:33" ht="18" x14ac:dyDescent="0.25">
      <c r="A1646" s="236"/>
      <c r="B1646" s="236"/>
      <c r="C1646" s="236"/>
      <c r="D1646" s="236"/>
      <c r="E1646"/>
      <c r="F1646" s="126"/>
      <c r="G1646" s="237"/>
      <c r="H1646"/>
      <c r="I1646"/>
      <c r="J1646" s="237"/>
      <c r="K1646"/>
      <c r="L1646"/>
      <c r="M1646"/>
      <c r="N1646"/>
      <c r="O1646"/>
      <c r="P1646"/>
      <c r="Q1646"/>
      <c r="S1646" s="115"/>
      <c r="U1646"/>
      <c r="V1646"/>
      <c r="W1646" s="237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5">
      <c r="A1647"/>
      <c r="B1647"/>
      <c r="C1647"/>
      <c r="D1647"/>
      <c r="E1647"/>
      <c r="F1647" s="126"/>
      <c r="G1647"/>
      <c r="H1647"/>
      <c r="I1647"/>
      <c r="J1647"/>
      <c r="K1647"/>
      <c r="L1647"/>
      <c r="M1647"/>
      <c r="N1647"/>
      <c r="O1647"/>
      <c r="P1647"/>
      <c r="Q1647"/>
      <c r="S1647" s="115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ht="18" x14ac:dyDescent="0.25">
      <c r="A1648" s="236"/>
      <c r="B1648" s="236"/>
      <c r="C1648" s="236"/>
      <c r="D1648" s="236"/>
      <c r="E1648"/>
      <c r="F1648" s="126"/>
      <c r="G1648" s="237"/>
      <c r="H1648"/>
      <c r="I1648"/>
      <c r="J1648" s="237"/>
      <c r="K1648"/>
      <c r="L1648"/>
      <c r="M1648"/>
      <c r="N1648"/>
      <c r="O1648"/>
      <c r="P1648"/>
      <c r="Q1648"/>
      <c r="S1648" s="115"/>
      <c r="U1648"/>
      <c r="V1648"/>
      <c r="W1648" s="237"/>
      <c r="X1648"/>
      <c r="Y1648"/>
      <c r="Z1648"/>
      <c r="AA1648"/>
      <c r="AB1648"/>
      <c r="AC1648"/>
      <c r="AD1648"/>
      <c r="AE1648"/>
      <c r="AF1648"/>
      <c r="AG1648"/>
    </row>
    <row r="1649" spans="1:33" ht="18" x14ac:dyDescent="0.25">
      <c r="A1649" s="236"/>
      <c r="B1649" s="236"/>
      <c r="C1649" s="236"/>
      <c r="D1649" s="236"/>
      <c r="E1649"/>
      <c r="F1649" s="126"/>
      <c r="G1649" s="237"/>
      <c r="H1649"/>
      <c r="I1649"/>
      <c r="J1649" s="237"/>
      <c r="K1649"/>
      <c r="L1649"/>
      <c r="M1649"/>
      <c r="N1649"/>
      <c r="O1649"/>
      <c r="P1649"/>
      <c r="Q1649"/>
      <c r="S1649" s="115"/>
      <c r="U1649"/>
      <c r="V1649"/>
      <c r="W1649" s="237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5">
      <c r="F1650" s="238"/>
      <c r="I1650"/>
      <c r="S1650" s="115"/>
      <c r="U1650"/>
      <c r="V1650"/>
    </row>
    <row r="1651" spans="1:33" ht="18" x14ac:dyDescent="0.25">
      <c r="A1651" s="236"/>
      <c r="B1651" s="236"/>
      <c r="C1651" s="236"/>
      <c r="D1651" s="236"/>
      <c r="E1651"/>
      <c r="F1651" s="126"/>
      <c r="G1651" s="237"/>
      <c r="H1651"/>
      <c r="I1651"/>
      <c r="J1651" s="237"/>
      <c r="K1651"/>
      <c r="L1651"/>
      <c r="M1651"/>
      <c r="N1651"/>
      <c r="O1651"/>
      <c r="P1651"/>
      <c r="Q1651"/>
      <c r="S1651" s="115"/>
      <c r="U1651"/>
      <c r="V1651"/>
      <c r="W1651" s="237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5">
      <c r="A1652"/>
      <c r="B1652"/>
      <c r="C1652"/>
      <c r="D1652"/>
      <c r="E1652"/>
      <c r="F1652" s="126"/>
      <c r="G1652"/>
      <c r="H1652"/>
      <c r="I1652"/>
      <c r="J1652"/>
      <c r="K1652"/>
      <c r="L1652"/>
      <c r="M1652"/>
      <c r="N1652"/>
      <c r="O1652"/>
      <c r="P1652"/>
      <c r="Q1652"/>
      <c r="S1652" s="115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5">
      <c r="A1653"/>
      <c r="B1653"/>
      <c r="C1653"/>
      <c r="D1653"/>
      <c r="E1653"/>
      <c r="F1653" s="126"/>
      <c r="G1653"/>
      <c r="H1653"/>
      <c r="I1653"/>
      <c r="J1653"/>
      <c r="K1653"/>
      <c r="L1653"/>
      <c r="M1653"/>
      <c r="N1653"/>
      <c r="O1653"/>
      <c r="P1653"/>
      <c r="Q1653"/>
      <c r="S1653" s="115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ht="18" x14ac:dyDescent="0.25">
      <c r="A1654" s="236"/>
      <c r="B1654" s="236"/>
      <c r="C1654" s="236"/>
      <c r="D1654" s="236"/>
      <c r="E1654"/>
      <c r="F1654" s="126"/>
      <c r="G1654" s="237"/>
      <c r="H1654"/>
      <c r="I1654"/>
      <c r="J1654" s="237"/>
      <c r="K1654"/>
      <c r="L1654"/>
      <c r="M1654"/>
      <c r="N1654"/>
      <c r="O1654"/>
      <c r="P1654"/>
      <c r="Q1654"/>
      <c r="S1654" s="115"/>
      <c r="U1654"/>
      <c r="V1654"/>
      <c r="W1654" s="237"/>
      <c r="X1654"/>
      <c r="Y1654"/>
      <c r="Z1654"/>
      <c r="AA1654"/>
      <c r="AB1654"/>
      <c r="AC1654"/>
      <c r="AD1654"/>
      <c r="AE1654"/>
      <c r="AF1654"/>
      <c r="AG1654"/>
    </row>
    <row r="1655" spans="1:33" ht="18" x14ac:dyDescent="0.25">
      <c r="A1655" s="236"/>
      <c r="B1655" s="236"/>
      <c r="C1655" s="236"/>
      <c r="D1655" s="236"/>
      <c r="E1655"/>
      <c r="F1655" s="126"/>
      <c r="G1655" s="237"/>
      <c r="H1655"/>
      <c r="I1655"/>
      <c r="J1655" s="237"/>
      <c r="K1655"/>
      <c r="L1655"/>
      <c r="M1655"/>
      <c r="N1655"/>
      <c r="O1655"/>
      <c r="P1655"/>
      <c r="Q1655"/>
      <c r="S1655" s="115"/>
      <c r="U1655"/>
      <c r="V1655"/>
      <c r="W1655" s="237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5">
      <c r="A1656"/>
      <c r="B1656"/>
      <c r="C1656"/>
      <c r="D1656"/>
      <c r="E1656"/>
      <c r="F1656" s="126"/>
      <c r="G1656"/>
      <c r="H1656"/>
      <c r="I1656"/>
      <c r="J1656"/>
      <c r="K1656"/>
      <c r="L1656"/>
      <c r="M1656"/>
      <c r="N1656"/>
      <c r="O1656"/>
      <c r="P1656"/>
      <c r="Q1656"/>
      <c r="S1656" s="115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ht="18" x14ac:dyDescent="0.25">
      <c r="A1657" s="236"/>
      <c r="B1657" s="236"/>
      <c r="C1657" s="236"/>
      <c r="D1657" s="236"/>
      <c r="E1657"/>
      <c r="F1657" s="126"/>
      <c r="G1657" s="237"/>
      <c r="H1657"/>
      <c r="I1657"/>
      <c r="J1657" s="237"/>
      <c r="K1657"/>
      <c r="L1657"/>
      <c r="M1657"/>
      <c r="N1657"/>
      <c r="O1657"/>
      <c r="P1657"/>
      <c r="Q1657"/>
      <c r="S1657" s="115"/>
      <c r="U1657"/>
      <c r="V1657"/>
      <c r="W1657" s="237"/>
      <c r="X1657"/>
      <c r="Y1657"/>
      <c r="Z1657"/>
      <c r="AA1657"/>
      <c r="AB1657"/>
      <c r="AC1657"/>
      <c r="AD1657"/>
      <c r="AE1657"/>
      <c r="AF1657"/>
      <c r="AG1657"/>
    </row>
    <row r="1658" spans="1:33" ht="18" x14ac:dyDescent="0.25">
      <c r="A1658" s="236"/>
      <c r="B1658" s="236"/>
      <c r="C1658" s="236"/>
      <c r="D1658" s="236"/>
      <c r="E1658"/>
      <c r="F1658" s="126"/>
      <c r="G1658" s="237"/>
      <c r="H1658"/>
      <c r="I1658"/>
      <c r="J1658" s="237"/>
      <c r="K1658"/>
      <c r="L1658"/>
      <c r="M1658"/>
      <c r="N1658"/>
      <c r="O1658"/>
      <c r="P1658"/>
      <c r="Q1658"/>
      <c r="S1658" s="115"/>
      <c r="U1658"/>
      <c r="V1658"/>
      <c r="W1658" s="237"/>
      <c r="X1658"/>
      <c r="Y1658"/>
      <c r="Z1658"/>
      <c r="AA1658"/>
      <c r="AB1658"/>
      <c r="AC1658"/>
      <c r="AD1658"/>
      <c r="AE1658"/>
      <c r="AF1658"/>
      <c r="AG1658"/>
    </row>
    <row r="1659" spans="1:33" ht="18" x14ac:dyDescent="0.25">
      <c r="A1659" s="236"/>
      <c r="B1659" s="236"/>
      <c r="C1659" s="236"/>
      <c r="D1659" s="236"/>
      <c r="E1659"/>
      <c r="F1659" s="126"/>
      <c r="G1659" s="237"/>
      <c r="H1659"/>
      <c r="I1659"/>
      <c r="J1659" s="237"/>
      <c r="K1659"/>
      <c r="L1659"/>
      <c r="M1659"/>
      <c r="N1659"/>
      <c r="O1659"/>
      <c r="P1659"/>
      <c r="Q1659"/>
      <c r="S1659" s="115"/>
      <c r="U1659"/>
      <c r="V1659"/>
      <c r="W1659" s="237"/>
      <c r="X1659"/>
      <c r="Y1659"/>
      <c r="Z1659"/>
      <c r="AA1659"/>
      <c r="AB1659"/>
      <c r="AC1659"/>
      <c r="AD1659"/>
      <c r="AE1659"/>
      <c r="AF1659"/>
      <c r="AG1659"/>
    </row>
    <row r="1660" spans="1:33" ht="18" x14ac:dyDescent="0.25">
      <c r="A1660" s="236"/>
      <c r="B1660" s="236"/>
      <c r="C1660" s="236"/>
      <c r="D1660" s="236"/>
      <c r="E1660"/>
      <c r="F1660" s="126"/>
      <c r="G1660" s="237"/>
      <c r="H1660"/>
      <c r="I1660"/>
      <c r="J1660" s="237"/>
      <c r="K1660"/>
      <c r="L1660"/>
      <c r="M1660"/>
      <c r="N1660"/>
      <c r="O1660"/>
      <c r="P1660"/>
      <c r="Q1660"/>
      <c r="S1660" s="115"/>
      <c r="U1660"/>
      <c r="V1660"/>
      <c r="W1660" s="237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5">
      <c r="F1661" s="238"/>
      <c r="I1661"/>
      <c r="S1661" s="115"/>
      <c r="U1661"/>
      <c r="V1661"/>
    </row>
    <row r="1662" spans="1:33" x14ac:dyDescent="0.25">
      <c r="A1662"/>
      <c r="B1662"/>
      <c r="C1662"/>
      <c r="D1662"/>
      <c r="E1662"/>
      <c r="F1662" s="126"/>
      <c r="G1662"/>
      <c r="H1662"/>
      <c r="I1662"/>
      <c r="J1662"/>
      <c r="K1662"/>
      <c r="L1662"/>
      <c r="M1662"/>
      <c r="N1662"/>
      <c r="O1662"/>
      <c r="P1662"/>
      <c r="Q1662"/>
      <c r="S1662" s="115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ht="18" x14ac:dyDescent="0.25">
      <c r="A1663" s="236"/>
      <c r="B1663" s="236"/>
      <c r="C1663" s="236"/>
      <c r="D1663" s="236"/>
      <c r="E1663"/>
      <c r="F1663" s="126"/>
      <c r="G1663" s="237"/>
      <c r="H1663"/>
      <c r="I1663"/>
      <c r="J1663" s="237"/>
      <c r="K1663"/>
      <c r="L1663"/>
      <c r="M1663"/>
      <c r="N1663"/>
      <c r="O1663"/>
      <c r="P1663"/>
      <c r="Q1663"/>
      <c r="S1663" s="115"/>
      <c r="U1663"/>
      <c r="V1663"/>
      <c r="W1663" s="237"/>
      <c r="X1663"/>
      <c r="Y1663"/>
      <c r="Z1663"/>
      <c r="AA1663"/>
      <c r="AB1663"/>
      <c r="AC1663"/>
      <c r="AD1663"/>
      <c r="AE1663"/>
      <c r="AF1663"/>
      <c r="AG1663"/>
    </row>
    <row r="1664" spans="1:33" ht="18" x14ac:dyDescent="0.25">
      <c r="A1664" s="236"/>
      <c r="B1664" s="236"/>
      <c r="C1664" s="236"/>
      <c r="D1664" s="236"/>
      <c r="E1664"/>
      <c r="F1664" s="126"/>
      <c r="G1664" s="237"/>
      <c r="H1664"/>
      <c r="I1664"/>
      <c r="J1664" s="237"/>
      <c r="K1664"/>
      <c r="L1664"/>
      <c r="M1664"/>
      <c r="N1664"/>
      <c r="O1664"/>
      <c r="P1664"/>
      <c r="Q1664"/>
      <c r="S1664" s="115"/>
      <c r="U1664"/>
      <c r="V1664"/>
      <c r="W1664" s="237"/>
      <c r="X1664"/>
      <c r="Y1664"/>
      <c r="Z1664"/>
      <c r="AA1664"/>
      <c r="AB1664"/>
      <c r="AC1664"/>
      <c r="AD1664"/>
      <c r="AE1664"/>
      <c r="AF1664"/>
      <c r="AG1664"/>
    </row>
    <row r="1665" spans="1:33" ht="18" x14ac:dyDescent="0.25">
      <c r="A1665" s="236"/>
      <c r="B1665" s="236"/>
      <c r="C1665" s="236"/>
      <c r="D1665" s="236"/>
      <c r="E1665"/>
      <c r="F1665" s="126"/>
      <c r="G1665" s="237"/>
      <c r="H1665"/>
      <c r="I1665"/>
      <c r="J1665" s="237"/>
      <c r="K1665"/>
      <c r="L1665"/>
      <c r="M1665"/>
      <c r="N1665"/>
      <c r="O1665"/>
      <c r="P1665"/>
      <c r="Q1665"/>
      <c r="S1665" s="115"/>
      <c r="U1665"/>
      <c r="V1665"/>
      <c r="W1665" s="237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5">
      <c r="F1666" s="238"/>
      <c r="I1666"/>
      <c r="S1666" s="115"/>
      <c r="U1666"/>
      <c r="V1666"/>
    </row>
    <row r="1667" spans="1:33" x14ac:dyDescent="0.25">
      <c r="A1667"/>
      <c r="B1667"/>
      <c r="C1667"/>
      <c r="D1667"/>
      <c r="E1667"/>
      <c r="F1667" s="126"/>
      <c r="G1667"/>
      <c r="H1667"/>
      <c r="I1667"/>
      <c r="J1667"/>
      <c r="K1667"/>
      <c r="L1667"/>
      <c r="M1667"/>
      <c r="N1667"/>
      <c r="O1667"/>
      <c r="P1667"/>
      <c r="Q1667"/>
      <c r="S1667" s="115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5">
      <c r="A1668"/>
      <c r="B1668"/>
      <c r="C1668"/>
      <c r="D1668"/>
      <c r="E1668"/>
      <c r="F1668" s="126"/>
      <c r="G1668"/>
      <c r="H1668"/>
      <c r="I1668"/>
      <c r="J1668"/>
      <c r="K1668"/>
      <c r="L1668"/>
      <c r="M1668"/>
      <c r="N1668"/>
      <c r="O1668"/>
      <c r="P1668"/>
      <c r="Q1668"/>
      <c r="S1668" s="115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5">
      <c r="F1669" s="238"/>
      <c r="I1669"/>
      <c r="S1669" s="115"/>
      <c r="U1669"/>
      <c r="V1669"/>
    </row>
    <row r="1670" spans="1:33" x14ac:dyDescent="0.25">
      <c r="A1670"/>
      <c r="B1670"/>
      <c r="C1670"/>
      <c r="D1670"/>
      <c r="E1670"/>
      <c r="F1670" s="126"/>
      <c r="G1670"/>
      <c r="H1670"/>
      <c r="I1670"/>
      <c r="J1670"/>
      <c r="K1670"/>
      <c r="L1670"/>
      <c r="M1670"/>
      <c r="N1670"/>
      <c r="O1670"/>
      <c r="P1670"/>
      <c r="Q1670"/>
      <c r="S1670" s="115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ht="18" x14ac:dyDescent="0.25">
      <c r="A1671" s="236"/>
      <c r="B1671" s="236"/>
      <c r="C1671" s="236"/>
      <c r="D1671" s="236"/>
      <c r="E1671"/>
      <c r="F1671" s="126"/>
      <c r="G1671" s="237"/>
      <c r="H1671"/>
      <c r="I1671"/>
      <c r="J1671" s="237"/>
      <c r="K1671"/>
      <c r="L1671"/>
      <c r="M1671"/>
      <c r="N1671"/>
      <c r="O1671"/>
      <c r="P1671"/>
      <c r="Q1671"/>
      <c r="S1671" s="115"/>
      <c r="U1671"/>
      <c r="V1671"/>
      <c r="W1671" s="237"/>
      <c r="X1671"/>
      <c r="Y1671"/>
      <c r="Z1671"/>
      <c r="AA1671"/>
      <c r="AB1671"/>
      <c r="AC1671"/>
      <c r="AD1671"/>
      <c r="AE1671"/>
      <c r="AF1671"/>
      <c r="AG1671"/>
    </row>
    <row r="1672" spans="1:33" ht="18" x14ac:dyDescent="0.25">
      <c r="A1672" s="236"/>
      <c r="B1672" s="236"/>
      <c r="C1672" s="236"/>
      <c r="D1672" s="236"/>
      <c r="E1672"/>
      <c r="F1672" s="126"/>
      <c r="G1672" s="237"/>
      <c r="H1672"/>
      <c r="I1672"/>
      <c r="J1672" s="237"/>
      <c r="K1672"/>
      <c r="L1672"/>
      <c r="M1672"/>
      <c r="N1672"/>
      <c r="O1672"/>
      <c r="P1672"/>
      <c r="Q1672"/>
      <c r="S1672" s="115"/>
      <c r="U1672"/>
      <c r="V1672"/>
      <c r="W1672" s="237"/>
      <c r="X1672"/>
      <c r="Y1672"/>
      <c r="Z1672"/>
      <c r="AA1672"/>
      <c r="AB1672"/>
      <c r="AC1672"/>
      <c r="AD1672"/>
      <c r="AE1672"/>
      <c r="AF1672"/>
      <c r="AG1672"/>
    </row>
    <row r="1673" spans="1:33" ht="18" x14ac:dyDescent="0.25">
      <c r="A1673" s="236"/>
      <c r="B1673" s="236"/>
      <c r="C1673" s="236"/>
      <c r="D1673" s="236"/>
      <c r="E1673"/>
      <c r="F1673" s="126"/>
      <c r="G1673" s="237"/>
      <c r="H1673"/>
      <c r="I1673"/>
      <c r="J1673" s="237"/>
      <c r="K1673"/>
      <c r="L1673"/>
      <c r="M1673"/>
      <c r="N1673"/>
      <c r="O1673"/>
      <c r="P1673"/>
      <c r="Q1673"/>
      <c r="S1673" s="115"/>
      <c r="U1673"/>
      <c r="V1673"/>
      <c r="W1673" s="237"/>
      <c r="X1673"/>
      <c r="Y1673"/>
      <c r="Z1673"/>
      <c r="AA1673"/>
      <c r="AB1673"/>
      <c r="AC1673"/>
      <c r="AD1673"/>
      <c r="AE1673"/>
      <c r="AF1673"/>
      <c r="AG1673"/>
    </row>
    <row r="1674" spans="1:33" ht="18" x14ac:dyDescent="0.25">
      <c r="A1674" s="236"/>
      <c r="B1674" s="236"/>
      <c r="C1674" s="236"/>
      <c r="D1674" s="236"/>
      <c r="E1674"/>
      <c r="F1674" s="126"/>
      <c r="G1674" s="237"/>
      <c r="H1674"/>
      <c r="I1674"/>
      <c r="J1674" s="237"/>
      <c r="K1674"/>
      <c r="L1674"/>
      <c r="M1674"/>
      <c r="N1674"/>
      <c r="O1674"/>
      <c r="P1674"/>
      <c r="Q1674"/>
      <c r="S1674" s="115"/>
      <c r="U1674"/>
      <c r="V1674"/>
      <c r="W1674" s="237"/>
      <c r="X1674"/>
      <c r="Y1674"/>
      <c r="Z1674"/>
      <c r="AA1674"/>
      <c r="AB1674"/>
      <c r="AC1674"/>
      <c r="AD1674"/>
      <c r="AE1674"/>
      <c r="AF1674"/>
      <c r="AG1674"/>
    </row>
    <row r="1675" spans="1:33" ht="18" x14ac:dyDescent="0.25">
      <c r="A1675" s="236"/>
      <c r="B1675" s="236"/>
      <c r="C1675" s="236"/>
      <c r="D1675" s="236"/>
      <c r="E1675"/>
      <c r="F1675" s="126"/>
      <c r="G1675" s="237"/>
      <c r="H1675"/>
      <c r="I1675"/>
      <c r="J1675" s="237"/>
      <c r="K1675"/>
      <c r="L1675"/>
      <c r="M1675"/>
      <c r="N1675"/>
      <c r="O1675"/>
      <c r="P1675"/>
      <c r="Q1675"/>
      <c r="S1675" s="115"/>
      <c r="U1675"/>
      <c r="V1675"/>
      <c r="W1675" s="237"/>
      <c r="X1675"/>
      <c r="Y1675"/>
      <c r="Z1675"/>
      <c r="AA1675"/>
      <c r="AB1675"/>
      <c r="AC1675"/>
      <c r="AD1675"/>
      <c r="AE1675"/>
      <c r="AF1675"/>
      <c r="AG1675"/>
    </row>
    <row r="1676" spans="1:33" ht="18" x14ac:dyDescent="0.25">
      <c r="A1676" s="236"/>
      <c r="B1676" s="236"/>
      <c r="C1676" s="236"/>
      <c r="D1676" s="236"/>
      <c r="E1676"/>
      <c r="F1676" s="126"/>
      <c r="G1676" s="237"/>
      <c r="H1676"/>
      <c r="I1676"/>
      <c r="J1676" s="237"/>
      <c r="K1676"/>
      <c r="L1676"/>
      <c r="M1676"/>
      <c r="N1676"/>
      <c r="O1676"/>
      <c r="P1676"/>
      <c r="Q1676"/>
      <c r="S1676" s="115"/>
      <c r="U1676"/>
      <c r="V1676"/>
      <c r="W1676" s="237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5">
      <c r="F1677" s="238"/>
      <c r="I1677"/>
      <c r="S1677" s="115"/>
      <c r="U1677"/>
      <c r="V1677"/>
    </row>
    <row r="1678" spans="1:33" ht="18" x14ac:dyDescent="0.25">
      <c r="A1678" s="236"/>
      <c r="B1678" s="236"/>
      <c r="C1678" s="236"/>
      <c r="D1678" s="236"/>
      <c r="E1678"/>
      <c r="F1678" s="126"/>
      <c r="G1678" s="237"/>
      <c r="H1678"/>
      <c r="I1678"/>
      <c r="J1678" s="237"/>
      <c r="K1678"/>
      <c r="L1678"/>
      <c r="M1678"/>
      <c r="N1678"/>
      <c r="O1678"/>
      <c r="P1678"/>
      <c r="Q1678"/>
      <c r="S1678" s="115"/>
      <c r="U1678"/>
      <c r="V1678"/>
      <c r="W1678" s="237"/>
      <c r="X1678"/>
      <c r="Y1678"/>
      <c r="Z1678"/>
      <c r="AA1678"/>
      <c r="AB1678"/>
      <c r="AC1678"/>
      <c r="AD1678"/>
      <c r="AE1678"/>
      <c r="AF1678"/>
      <c r="AG1678"/>
    </row>
    <row r="1679" spans="1:33" ht="18" x14ac:dyDescent="0.25">
      <c r="A1679" s="236"/>
      <c r="B1679" s="236"/>
      <c r="C1679" s="236"/>
      <c r="D1679" s="236"/>
      <c r="E1679"/>
      <c r="F1679" s="126"/>
      <c r="G1679" s="237"/>
      <c r="H1679"/>
      <c r="I1679"/>
      <c r="J1679" s="237"/>
      <c r="K1679"/>
      <c r="L1679"/>
      <c r="M1679"/>
      <c r="N1679"/>
      <c r="O1679"/>
      <c r="P1679"/>
      <c r="Q1679"/>
      <c r="S1679" s="115"/>
      <c r="U1679"/>
      <c r="V1679"/>
      <c r="W1679" s="237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5">
      <c r="F1680" s="238"/>
      <c r="I1680"/>
      <c r="S1680" s="115"/>
      <c r="U1680"/>
      <c r="V1680"/>
    </row>
    <row r="1681" spans="1:33" x14ac:dyDescent="0.25">
      <c r="F1681" s="238"/>
      <c r="I1681"/>
      <c r="S1681" s="115"/>
      <c r="U1681"/>
      <c r="V1681"/>
    </row>
    <row r="1682" spans="1:33" ht="18" x14ac:dyDescent="0.25">
      <c r="A1682" s="236"/>
      <c r="B1682" s="236"/>
      <c r="C1682" s="236"/>
      <c r="D1682" s="236"/>
      <c r="E1682"/>
      <c r="F1682" s="126"/>
      <c r="G1682" s="237"/>
      <c r="H1682"/>
      <c r="I1682"/>
      <c r="J1682" s="237"/>
      <c r="K1682"/>
      <c r="L1682"/>
      <c r="M1682"/>
      <c r="N1682"/>
      <c r="O1682"/>
      <c r="P1682"/>
      <c r="Q1682"/>
      <c r="S1682" s="115"/>
      <c r="U1682"/>
      <c r="V1682"/>
      <c r="W1682" s="237"/>
      <c r="X1682"/>
      <c r="Y1682"/>
      <c r="Z1682"/>
      <c r="AA1682"/>
      <c r="AB1682"/>
      <c r="AC1682"/>
      <c r="AD1682"/>
      <c r="AE1682"/>
      <c r="AF1682"/>
      <c r="AG1682"/>
    </row>
    <row r="1683" spans="1:33" ht="18" x14ac:dyDescent="0.25">
      <c r="A1683" s="236"/>
      <c r="B1683" s="236"/>
      <c r="C1683" s="236"/>
      <c r="D1683" s="236"/>
      <c r="E1683"/>
      <c r="F1683" s="126"/>
      <c r="G1683" s="237"/>
      <c r="H1683"/>
      <c r="I1683"/>
      <c r="J1683" s="237"/>
      <c r="K1683"/>
      <c r="L1683"/>
      <c r="M1683"/>
      <c r="N1683"/>
      <c r="O1683"/>
      <c r="P1683"/>
      <c r="Q1683"/>
      <c r="S1683" s="115"/>
      <c r="U1683"/>
      <c r="V1683"/>
      <c r="W1683" s="237"/>
      <c r="X1683"/>
      <c r="Y1683"/>
      <c r="Z1683"/>
      <c r="AA1683"/>
      <c r="AB1683"/>
      <c r="AC1683"/>
      <c r="AD1683"/>
      <c r="AE1683"/>
      <c r="AF1683"/>
      <c r="AG1683"/>
    </row>
    <row r="1684" spans="1:33" ht="18" x14ac:dyDescent="0.25">
      <c r="A1684" s="236"/>
      <c r="B1684" s="236"/>
      <c r="C1684" s="236"/>
      <c r="D1684" s="236"/>
      <c r="E1684"/>
      <c r="F1684" s="126"/>
      <c r="G1684" s="237"/>
      <c r="H1684"/>
      <c r="I1684"/>
      <c r="J1684" s="237"/>
      <c r="K1684"/>
      <c r="L1684"/>
      <c r="M1684"/>
      <c r="N1684"/>
      <c r="O1684"/>
      <c r="P1684"/>
      <c r="Q1684"/>
      <c r="S1684" s="115"/>
      <c r="U1684"/>
      <c r="V1684"/>
      <c r="W1684" s="237"/>
      <c r="X1684"/>
      <c r="Y1684"/>
      <c r="Z1684"/>
      <c r="AA1684"/>
      <c r="AB1684"/>
      <c r="AC1684"/>
      <c r="AD1684"/>
      <c r="AE1684"/>
      <c r="AF1684"/>
      <c r="AG1684"/>
    </row>
    <row r="1685" spans="1:33" ht="18" x14ac:dyDescent="0.25">
      <c r="A1685" s="236"/>
      <c r="B1685" s="236"/>
      <c r="C1685" s="236"/>
      <c r="D1685" s="236"/>
      <c r="E1685"/>
      <c r="F1685" s="126"/>
      <c r="G1685" s="237"/>
      <c r="H1685"/>
      <c r="I1685"/>
      <c r="J1685" s="237"/>
      <c r="K1685"/>
      <c r="L1685"/>
      <c r="M1685"/>
      <c r="N1685"/>
      <c r="O1685"/>
      <c r="P1685"/>
      <c r="Q1685"/>
      <c r="S1685" s="115"/>
      <c r="U1685"/>
      <c r="V1685"/>
      <c r="W1685" s="237"/>
      <c r="X1685"/>
      <c r="Y1685"/>
      <c r="Z1685"/>
      <c r="AA1685"/>
      <c r="AB1685"/>
      <c r="AC1685"/>
      <c r="AD1685"/>
      <c r="AE1685"/>
      <c r="AF1685"/>
      <c r="AG1685"/>
    </row>
    <row r="1686" spans="1:33" ht="18" x14ac:dyDescent="0.25">
      <c r="A1686" s="236"/>
      <c r="B1686" s="236"/>
      <c r="C1686" s="236"/>
      <c r="D1686" s="236"/>
      <c r="E1686"/>
      <c r="F1686" s="126"/>
      <c r="G1686" s="237"/>
      <c r="H1686"/>
      <c r="I1686"/>
      <c r="J1686" s="237"/>
      <c r="K1686"/>
      <c r="L1686"/>
      <c r="M1686"/>
      <c r="N1686"/>
      <c r="O1686"/>
      <c r="P1686"/>
      <c r="Q1686"/>
      <c r="S1686" s="115"/>
      <c r="U1686"/>
      <c r="V1686"/>
      <c r="W1686" s="237"/>
      <c r="X1686"/>
      <c r="Y1686"/>
      <c r="Z1686"/>
      <c r="AA1686"/>
      <c r="AB1686"/>
      <c r="AC1686"/>
      <c r="AD1686"/>
      <c r="AE1686"/>
      <c r="AF1686"/>
      <c r="AG1686"/>
    </row>
    <row r="1687" spans="1:33" ht="18" x14ac:dyDescent="0.25">
      <c r="A1687" s="236"/>
      <c r="B1687" s="236"/>
      <c r="C1687" s="236"/>
      <c r="D1687" s="236"/>
      <c r="E1687"/>
      <c r="F1687" s="126"/>
      <c r="G1687" s="237"/>
      <c r="H1687"/>
      <c r="I1687"/>
      <c r="J1687" s="237"/>
      <c r="K1687"/>
      <c r="L1687"/>
      <c r="M1687"/>
      <c r="N1687"/>
      <c r="O1687"/>
      <c r="P1687"/>
      <c r="Q1687"/>
      <c r="S1687" s="115"/>
      <c r="U1687"/>
      <c r="V1687"/>
      <c r="W1687" s="237"/>
      <c r="X1687"/>
      <c r="Y1687"/>
      <c r="Z1687"/>
      <c r="AA1687"/>
      <c r="AB1687"/>
      <c r="AC1687"/>
      <c r="AD1687"/>
      <c r="AE1687"/>
      <c r="AF1687"/>
      <c r="AG1687"/>
    </row>
    <row r="1688" spans="1:33" ht="18" x14ac:dyDescent="0.25">
      <c r="A1688" s="236"/>
      <c r="B1688" s="236"/>
      <c r="C1688" s="236"/>
      <c r="D1688" s="236"/>
      <c r="E1688"/>
      <c r="F1688" s="126"/>
      <c r="G1688" s="237"/>
      <c r="H1688"/>
      <c r="I1688"/>
      <c r="J1688" s="237"/>
      <c r="K1688"/>
      <c r="L1688"/>
      <c r="M1688"/>
      <c r="N1688"/>
      <c r="O1688"/>
      <c r="P1688"/>
      <c r="Q1688"/>
      <c r="S1688" s="115"/>
      <c r="U1688"/>
      <c r="V1688"/>
      <c r="W1688" s="237"/>
      <c r="X1688"/>
      <c r="Y1688"/>
      <c r="Z1688"/>
      <c r="AA1688"/>
      <c r="AB1688"/>
      <c r="AC1688"/>
      <c r="AD1688"/>
      <c r="AE1688"/>
      <c r="AF1688"/>
      <c r="AG1688"/>
    </row>
    <row r="1689" spans="1:33" ht="18" x14ac:dyDescent="0.25">
      <c r="A1689" s="236"/>
      <c r="B1689" s="236"/>
      <c r="C1689" s="236"/>
      <c r="D1689" s="236"/>
      <c r="E1689"/>
      <c r="F1689" s="126"/>
      <c r="G1689" s="237"/>
      <c r="H1689"/>
      <c r="I1689"/>
      <c r="J1689" s="237"/>
      <c r="K1689"/>
      <c r="L1689"/>
      <c r="M1689"/>
      <c r="N1689"/>
      <c r="O1689"/>
      <c r="P1689"/>
      <c r="Q1689"/>
      <c r="S1689" s="115"/>
      <c r="U1689"/>
      <c r="V1689"/>
      <c r="W1689" s="237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5">
      <c r="A1690"/>
      <c r="B1690"/>
      <c r="C1690"/>
      <c r="D1690"/>
      <c r="E1690"/>
      <c r="F1690" s="126"/>
      <c r="G1690"/>
      <c r="H1690"/>
      <c r="I1690"/>
      <c r="J1690"/>
      <c r="K1690"/>
      <c r="L1690"/>
      <c r="M1690"/>
      <c r="N1690"/>
      <c r="O1690"/>
      <c r="P1690"/>
      <c r="Q1690"/>
      <c r="S1690" s="115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ht="18" x14ac:dyDescent="0.25">
      <c r="A1691" s="236"/>
      <c r="B1691" s="236"/>
      <c r="C1691" s="236"/>
      <c r="D1691" s="236"/>
      <c r="E1691"/>
      <c r="F1691" s="126"/>
      <c r="G1691" s="237"/>
      <c r="H1691"/>
      <c r="I1691"/>
      <c r="J1691" s="237"/>
      <c r="K1691"/>
      <c r="L1691"/>
      <c r="M1691"/>
      <c r="N1691"/>
      <c r="O1691"/>
      <c r="P1691"/>
      <c r="Q1691"/>
      <c r="S1691" s="115"/>
      <c r="U1691"/>
      <c r="V1691"/>
      <c r="W1691" s="237"/>
      <c r="X1691"/>
      <c r="Y1691"/>
      <c r="Z1691"/>
      <c r="AA1691"/>
      <c r="AB1691"/>
      <c r="AC1691"/>
      <c r="AD1691"/>
      <c r="AE1691"/>
      <c r="AF1691"/>
      <c r="AG1691"/>
    </row>
    <row r="1692" spans="1:33" ht="18" x14ac:dyDescent="0.25">
      <c r="A1692" s="236"/>
      <c r="B1692" s="236"/>
      <c r="C1692" s="236"/>
      <c r="D1692" s="236"/>
      <c r="E1692"/>
      <c r="F1692" s="126"/>
      <c r="G1692" s="237"/>
      <c r="H1692"/>
      <c r="I1692"/>
      <c r="J1692" s="237"/>
      <c r="K1692"/>
      <c r="L1692"/>
      <c r="M1692"/>
      <c r="N1692"/>
      <c r="O1692"/>
      <c r="P1692"/>
      <c r="Q1692"/>
      <c r="S1692" s="115"/>
      <c r="U1692"/>
      <c r="V1692"/>
      <c r="W1692" s="237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5">
      <c r="A1693"/>
      <c r="B1693"/>
      <c r="C1693"/>
      <c r="D1693"/>
      <c r="E1693"/>
      <c r="F1693" s="126"/>
      <c r="G1693"/>
      <c r="H1693"/>
      <c r="I1693"/>
      <c r="J1693"/>
      <c r="K1693"/>
      <c r="L1693"/>
      <c r="M1693"/>
      <c r="N1693"/>
      <c r="O1693"/>
      <c r="P1693"/>
      <c r="Q1693"/>
      <c r="S1693" s="115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ht="18" x14ac:dyDescent="0.25">
      <c r="A1694" s="236"/>
      <c r="B1694" s="236"/>
      <c r="C1694" s="236"/>
      <c r="D1694" s="236"/>
      <c r="E1694"/>
      <c r="F1694" s="126"/>
      <c r="G1694" s="237"/>
      <c r="H1694"/>
      <c r="I1694"/>
      <c r="J1694" s="237"/>
      <c r="K1694"/>
      <c r="L1694"/>
      <c r="M1694"/>
      <c r="N1694"/>
      <c r="O1694"/>
      <c r="P1694"/>
      <c r="Q1694"/>
      <c r="S1694" s="115"/>
      <c r="U1694"/>
      <c r="V1694"/>
      <c r="W1694" s="237"/>
      <c r="X1694"/>
      <c r="Y1694"/>
      <c r="Z1694"/>
      <c r="AA1694"/>
      <c r="AB1694"/>
      <c r="AC1694"/>
      <c r="AD1694"/>
      <c r="AE1694"/>
      <c r="AF1694"/>
      <c r="AG1694"/>
    </row>
    <row r="1695" spans="1:33" ht="18" x14ac:dyDescent="0.25">
      <c r="A1695" s="236"/>
      <c r="B1695" s="236"/>
      <c r="C1695" s="236"/>
      <c r="D1695" s="236"/>
      <c r="E1695"/>
      <c r="F1695" s="126"/>
      <c r="G1695" s="237"/>
      <c r="H1695"/>
      <c r="I1695"/>
      <c r="J1695" s="237"/>
      <c r="K1695"/>
      <c r="L1695"/>
      <c r="M1695"/>
      <c r="N1695"/>
      <c r="O1695"/>
      <c r="P1695"/>
      <c r="Q1695"/>
      <c r="S1695" s="115"/>
      <c r="U1695"/>
      <c r="V1695"/>
      <c r="W1695" s="237"/>
      <c r="X1695"/>
      <c r="Y1695"/>
      <c r="Z1695"/>
      <c r="AA1695"/>
      <c r="AB1695"/>
      <c r="AC1695"/>
      <c r="AD1695"/>
      <c r="AE1695"/>
      <c r="AF1695"/>
      <c r="AG1695"/>
    </row>
    <row r="1696" spans="1:33" ht="18" x14ac:dyDescent="0.25">
      <c r="A1696" s="236"/>
      <c r="B1696" s="236"/>
      <c r="C1696" s="236"/>
      <c r="D1696" s="236"/>
      <c r="E1696"/>
      <c r="F1696" s="126"/>
      <c r="G1696" s="237"/>
      <c r="H1696"/>
      <c r="I1696"/>
      <c r="J1696" s="237"/>
      <c r="K1696"/>
      <c r="L1696"/>
      <c r="M1696"/>
      <c r="N1696"/>
      <c r="O1696"/>
      <c r="P1696"/>
      <c r="Q1696"/>
      <c r="S1696" s="115"/>
      <c r="U1696"/>
      <c r="V1696"/>
      <c r="W1696" s="237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5">
      <c r="F1697" s="238"/>
      <c r="I1697"/>
      <c r="S1697" s="115"/>
      <c r="U1697"/>
      <c r="V1697"/>
    </row>
    <row r="1698" spans="1:33" x14ac:dyDescent="0.25">
      <c r="A1698"/>
      <c r="B1698"/>
      <c r="C1698"/>
      <c r="D1698"/>
      <c r="E1698"/>
      <c r="F1698" s="126"/>
      <c r="G1698"/>
      <c r="H1698"/>
      <c r="I1698"/>
      <c r="J1698"/>
      <c r="K1698"/>
      <c r="L1698"/>
      <c r="M1698"/>
      <c r="N1698"/>
      <c r="O1698"/>
      <c r="P1698"/>
      <c r="Q1698"/>
      <c r="S1698" s="115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5">
      <c r="A1699"/>
      <c r="B1699"/>
      <c r="C1699"/>
      <c r="D1699"/>
      <c r="E1699"/>
      <c r="F1699" s="126"/>
      <c r="G1699"/>
      <c r="H1699"/>
      <c r="I1699"/>
      <c r="J1699"/>
      <c r="K1699"/>
      <c r="L1699"/>
      <c r="M1699"/>
      <c r="N1699"/>
      <c r="O1699"/>
      <c r="P1699"/>
      <c r="Q1699"/>
      <c r="S1699" s="115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ht="18" x14ac:dyDescent="0.25">
      <c r="A1700" s="236"/>
      <c r="B1700" s="236"/>
      <c r="C1700" s="236"/>
      <c r="D1700" s="236"/>
      <c r="E1700"/>
      <c r="F1700" s="126"/>
      <c r="G1700" s="237"/>
      <c r="H1700"/>
      <c r="I1700"/>
      <c r="J1700" s="237"/>
      <c r="K1700"/>
      <c r="L1700"/>
      <c r="M1700"/>
      <c r="N1700"/>
      <c r="O1700"/>
      <c r="P1700"/>
      <c r="Q1700"/>
      <c r="S1700" s="115"/>
      <c r="U1700"/>
      <c r="V1700"/>
      <c r="W1700" s="237"/>
      <c r="X1700"/>
      <c r="Y1700"/>
      <c r="Z1700"/>
      <c r="AA1700"/>
      <c r="AB1700"/>
      <c r="AC1700"/>
      <c r="AD1700"/>
      <c r="AE1700"/>
      <c r="AF1700"/>
      <c r="AG1700"/>
    </row>
    <row r="1701" spans="1:33" ht="18" x14ac:dyDescent="0.25">
      <c r="A1701" s="236"/>
      <c r="B1701" s="236"/>
      <c r="C1701" s="236"/>
      <c r="D1701" s="236"/>
      <c r="E1701"/>
      <c r="F1701" s="126"/>
      <c r="G1701" s="237"/>
      <c r="H1701"/>
      <c r="I1701"/>
      <c r="J1701" s="237"/>
      <c r="K1701"/>
      <c r="L1701"/>
      <c r="M1701"/>
      <c r="N1701"/>
      <c r="O1701"/>
      <c r="P1701"/>
      <c r="Q1701"/>
      <c r="S1701" s="115"/>
      <c r="U1701"/>
      <c r="V1701"/>
      <c r="W1701" s="237"/>
      <c r="X1701"/>
      <c r="Y1701"/>
      <c r="Z1701"/>
      <c r="AA1701"/>
      <c r="AB1701"/>
      <c r="AC1701"/>
      <c r="AD1701"/>
      <c r="AE1701"/>
      <c r="AF1701"/>
      <c r="AG1701"/>
    </row>
    <row r="1702" spans="1:33" ht="18" x14ac:dyDescent="0.25">
      <c r="A1702" s="236"/>
      <c r="B1702" s="236"/>
      <c r="C1702" s="236"/>
      <c r="D1702" s="236"/>
      <c r="E1702"/>
      <c r="F1702" s="126"/>
      <c r="G1702" s="237"/>
      <c r="H1702"/>
      <c r="I1702"/>
      <c r="J1702" s="237"/>
      <c r="K1702"/>
      <c r="L1702"/>
      <c r="M1702"/>
      <c r="N1702"/>
      <c r="O1702"/>
      <c r="P1702"/>
      <c r="Q1702"/>
      <c r="S1702" s="115"/>
      <c r="U1702"/>
      <c r="V1702"/>
      <c r="W1702" s="237"/>
      <c r="X1702"/>
      <c r="Y1702"/>
      <c r="Z1702"/>
      <c r="AA1702"/>
      <c r="AB1702"/>
      <c r="AC1702"/>
      <c r="AD1702"/>
      <c r="AE1702"/>
      <c r="AF1702"/>
      <c r="AG1702"/>
    </row>
    <row r="1703" spans="1:33" ht="18" x14ac:dyDescent="0.25">
      <c r="A1703" s="236"/>
      <c r="B1703" s="236"/>
      <c r="C1703" s="236"/>
      <c r="D1703" s="236"/>
      <c r="E1703"/>
      <c r="F1703" s="126"/>
      <c r="G1703" s="237"/>
      <c r="H1703"/>
      <c r="I1703"/>
      <c r="J1703" s="237"/>
      <c r="K1703"/>
      <c r="L1703"/>
      <c r="M1703"/>
      <c r="N1703"/>
      <c r="O1703"/>
      <c r="P1703"/>
      <c r="Q1703"/>
      <c r="S1703" s="115"/>
      <c r="U1703"/>
      <c r="V1703"/>
      <c r="W1703" s="237"/>
      <c r="X1703"/>
      <c r="Y1703"/>
      <c r="Z1703"/>
      <c r="AA1703"/>
      <c r="AB1703"/>
      <c r="AC1703"/>
      <c r="AD1703"/>
      <c r="AE1703"/>
      <c r="AF1703"/>
      <c r="AG1703"/>
    </row>
    <row r="1704" spans="1:33" ht="18" x14ac:dyDescent="0.25">
      <c r="A1704" s="236"/>
      <c r="B1704" s="236"/>
      <c r="C1704" s="236"/>
      <c r="D1704" s="236"/>
      <c r="E1704"/>
      <c r="F1704" s="126"/>
      <c r="G1704" s="237"/>
      <c r="H1704"/>
      <c r="I1704"/>
      <c r="J1704" s="237"/>
      <c r="K1704"/>
      <c r="L1704"/>
      <c r="M1704"/>
      <c r="N1704"/>
      <c r="O1704"/>
      <c r="P1704"/>
      <c r="Q1704"/>
      <c r="S1704" s="115"/>
      <c r="U1704"/>
      <c r="V1704"/>
      <c r="W1704" s="237"/>
      <c r="X1704"/>
      <c r="Y1704"/>
      <c r="Z1704"/>
      <c r="AA1704"/>
      <c r="AB1704"/>
      <c r="AC1704"/>
      <c r="AD1704"/>
      <c r="AE1704"/>
      <c r="AF1704"/>
      <c r="AG1704"/>
    </row>
    <row r="1705" spans="1:33" ht="18" x14ac:dyDescent="0.25">
      <c r="A1705" s="236"/>
      <c r="B1705" s="236"/>
      <c r="C1705" s="236"/>
      <c r="D1705" s="236"/>
      <c r="E1705"/>
      <c r="F1705" s="126"/>
      <c r="G1705" s="237"/>
      <c r="H1705"/>
      <c r="I1705"/>
      <c r="J1705" s="237"/>
      <c r="K1705"/>
      <c r="L1705"/>
      <c r="M1705"/>
      <c r="N1705"/>
      <c r="O1705"/>
      <c r="P1705"/>
      <c r="Q1705"/>
      <c r="S1705" s="115"/>
      <c r="U1705"/>
      <c r="V1705"/>
      <c r="W1705" s="237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5">
      <c r="F1706" s="238"/>
      <c r="I1706"/>
      <c r="S1706" s="115"/>
      <c r="U1706"/>
      <c r="V1706"/>
    </row>
    <row r="1707" spans="1:33" ht="18" x14ac:dyDescent="0.25">
      <c r="A1707" s="236"/>
      <c r="B1707" s="236"/>
      <c r="C1707" s="236"/>
      <c r="D1707" s="236"/>
      <c r="E1707"/>
      <c r="F1707" s="126"/>
      <c r="G1707" s="237"/>
      <c r="H1707"/>
      <c r="I1707"/>
      <c r="J1707" s="237"/>
      <c r="K1707"/>
      <c r="L1707"/>
      <c r="M1707"/>
      <c r="N1707"/>
      <c r="O1707"/>
      <c r="P1707"/>
      <c r="Q1707"/>
      <c r="S1707" s="115"/>
      <c r="U1707"/>
      <c r="V1707"/>
      <c r="W1707" s="237"/>
      <c r="X1707"/>
      <c r="Y1707"/>
      <c r="Z1707"/>
      <c r="AA1707"/>
      <c r="AB1707"/>
      <c r="AC1707"/>
      <c r="AD1707"/>
      <c r="AE1707"/>
      <c r="AF1707"/>
      <c r="AG1707"/>
    </row>
    <row r="1708" spans="1:33" ht="18" x14ac:dyDescent="0.25">
      <c r="A1708" s="236"/>
      <c r="B1708" s="236"/>
      <c r="C1708" s="236"/>
      <c r="D1708" s="236"/>
      <c r="E1708"/>
      <c r="F1708" s="126"/>
      <c r="G1708" s="237"/>
      <c r="H1708"/>
      <c r="I1708"/>
      <c r="J1708" s="237"/>
      <c r="K1708"/>
      <c r="L1708"/>
      <c r="M1708"/>
      <c r="N1708"/>
      <c r="O1708"/>
      <c r="P1708"/>
      <c r="Q1708"/>
      <c r="S1708" s="115"/>
      <c r="U1708"/>
      <c r="V1708"/>
      <c r="W1708" s="237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5">
      <c r="A1709"/>
      <c r="B1709"/>
      <c r="C1709"/>
      <c r="D1709"/>
      <c r="E1709"/>
      <c r="F1709" s="126"/>
      <c r="G1709"/>
      <c r="H1709"/>
      <c r="I1709"/>
      <c r="J1709"/>
      <c r="K1709"/>
      <c r="L1709"/>
      <c r="M1709"/>
      <c r="N1709"/>
      <c r="O1709"/>
      <c r="P1709"/>
      <c r="Q1709"/>
      <c r="S1709" s="115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ht="18" x14ac:dyDescent="0.25">
      <c r="A1710" s="236"/>
      <c r="B1710" s="236"/>
      <c r="C1710" s="236"/>
      <c r="D1710" s="236"/>
      <c r="E1710"/>
      <c r="F1710" s="126"/>
      <c r="G1710" s="237"/>
      <c r="H1710"/>
      <c r="I1710"/>
      <c r="J1710" s="237"/>
      <c r="K1710"/>
      <c r="L1710"/>
      <c r="M1710"/>
      <c r="N1710"/>
      <c r="O1710"/>
      <c r="P1710"/>
      <c r="Q1710"/>
      <c r="S1710" s="115"/>
      <c r="U1710"/>
      <c r="V1710"/>
      <c r="W1710" s="237"/>
      <c r="X1710"/>
      <c r="Y1710"/>
      <c r="Z1710"/>
      <c r="AA1710"/>
      <c r="AB1710"/>
      <c r="AC1710"/>
      <c r="AD1710"/>
      <c r="AE1710"/>
      <c r="AF1710"/>
      <c r="AG1710"/>
    </row>
    <row r="1711" spans="1:33" ht="18" x14ac:dyDescent="0.25">
      <c r="A1711" s="236"/>
      <c r="B1711" s="236"/>
      <c r="C1711" s="236"/>
      <c r="D1711" s="236"/>
      <c r="E1711"/>
      <c r="F1711" s="126"/>
      <c r="G1711" s="237"/>
      <c r="H1711"/>
      <c r="I1711"/>
      <c r="J1711" s="237"/>
      <c r="K1711"/>
      <c r="L1711"/>
      <c r="M1711"/>
      <c r="N1711"/>
      <c r="O1711"/>
      <c r="P1711"/>
      <c r="Q1711"/>
      <c r="S1711" s="115"/>
      <c r="U1711"/>
      <c r="V1711"/>
      <c r="W1711" s="237"/>
      <c r="X1711"/>
      <c r="Y1711"/>
      <c r="Z1711"/>
      <c r="AA1711"/>
      <c r="AB1711"/>
      <c r="AC1711"/>
      <c r="AD1711"/>
      <c r="AE1711"/>
      <c r="AF1711"/>
      <c r="AG1711"/>
    </row>
    <row r="1712" spans="1:33" ht="18" x14ac:dyDescent="0.25">
      <c r="A1712" s="236"/>
      <c r="B1712" s="236"/>
      <c r="C1712" s="236"/>
      <c r="D1712" s="236"/>
      <c r="E1712"/>
      <c r="F1712" s="126"/>
      <c r="G1712" s="237"/>
      <c r="H1712"/>
      <c r="I1712"/>
      <c r="J1712" s="237"/>
      <c r="K1712"/>
      <c r="L1712"/>
      <c r="M1712"/>
      <c r="N1712"/>
      <c r="O1712"/>
      <c r="P1712"/>
      <c r="Q1712"/>
      <c r="S1712" s="115"/>
      <c r="U1712"/>
      <c r="V1712"/>
      <c r="W1712" s="237"/>
      <c r="X1712"/>
      <c r="Y1712"/>
      <c r="Z1712"/>
      <c r="AA1712"/>
      <c r="AB1712"/>
      <c r="AC1712"/>
      <c r="AD1712"/>
      <c r="AE1712"/>
      <c r="AF1712"/>
      <c r="AG1712"/>
    </row>
    <row r="1713" spans="1:33" ht="18" x14ac:dyDescent="0.25">
      <c r="A1713" s="236"/>
      <c r="B1713" s="236"/>
      <c r="C1713" s="236"/>
      <c r="D1713" s="236"/>
      <c r="E1713"/>
      <c r="F1713" s="126"/>
      <c r="G1713" s="237"/>
      <c r="H1713"/>
      <c r="I1713"/>
      <c r="J1713" s="237"/>
      <c r="K1713"/>
      <c r="L1713"/>
      <c r="M1713"/>
      <c r="N1713"/>
      <c r="O1713"/>
      <c r="P1713"/>
      <c r="Q1713"/>
      <c r="S1713" s="115"/>
      <c r="U1713"/>
      <c r="V1713"/>
      <c r="W1713" s="237"/>
      <c r="X1713"/>
      <c r="Y1713"/>
      <c r="Z1713"/>
      <c r="AA1713"/>
      <c r="AB1713"/>
      <c r="AC1713"/>
      <c r="AD1713"/>
      <c r="AE1713"/>
      <c r="AF1713"/>
      <c r="AG1713"/>
    </row>
    <row r="1714" spans="1:33" ht="18" x14ac:dyDescent="0.25">
      <c r="A1714" s="236"/>
      <c r="B1714" s="236"/>
      <c r="C1714" s="236"/>
      <c r="D1714" s="236"/>
      <c r="E1714"/>
      <c r="F1714" s="126"/>
      <c r="G1714" s="237"/>
      <c r="H1714"/>
      <c r="I1714"/>
      <c r="J1714" s="237"/>
      <c r="K1714"/>
      <c r="L1714"/>
      <c r="M1714"/>
      <c r="N1714"/>
      <c r="O1714"/>
      <c r="P1714"/>
      <c r="Q1714"/>
      <c r="S1714" s="115"/>
      <c r="U1714"/>
      <c r="V1714"/>
      <c r="W1714" s="237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5">
      <c r="F1715" s="238"/>
      <c r="I1715"/>
      <c r="S1715" s="115"/>
      <c r="U1715"/>
      <c r="V1715"/>
    </row>
    <row r="1716" spans="1:33" ht="18" x14ac:dyDescent="0.25">
      <c r="A1716" s="236"/>
      <c r="B1716" s="236"/>
      <c r="C1716" s="236"/>
      <c r="D1716" s="236"/>
      <c r="E1716"/>
      <c r="F1716" s="126"/>
      <c r="G1716" s="237"/>
      <c r="H1716"/>
      <c r="I1716"/>
      <c r="J1716" s="237"/>
      <c r="K1716"/>
      <c r="L1716"/>
      <c r="M1716"/>
      <c r="N1716"/>
      <c r="O1716"/>
      <c r="P1716"/>
      <c r="Q1716"/>
      <c r="S1716" s="115"/>
      <c r="U1716"/>
      <c r="V1716"/>
      <c r="W1716" s="237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5">
      <c r="F1717" s="238"/>
      <c r="I1717"/>
      <c r="S1717" s="115"/>
      <c r="U1717"/>
      <c r="V1717"/>
    </row>
    <row r="1718" spans="1:33" ht="18" x14ac:dyDescent="0.25">
      <c r="A1718" s="236"/>
      <c r="B1718" s="236"/>
      <c r="C1718" s="236"/>
      <c r="D1718" s="236"/>
      <c r="E1718"/>
      <c r="F1718" s="126"/>
      <c r="G1718" s="237"/>
      <c r="H1718"/>
      <c r="I1718"/>
      <c r="J1718" s="237"/>
      <c r="K1718"/>
      <c r="L1718"/>
      <c r="M1718"/>
      <c r="N1718"/>
      <c r="O1718"/>
      <c r="P1718"/>
      <c r="Q1718"/>
      <c r="S1718" s="115"/>
      <c r="U1718"/>
      <c r="V1718"/>
      <c r="W1718" s="237"/>
      <c r="X1718"/>
      <c r="Y1718"/>
      <c r="Z1718"/>
      <c r="AA1718"/>
      <c r="AB1718"/>
      <c r="AC1718"/>
      <c r="AD1718"/>
      <c r="AE1718"/>
      <c r="AF1718"/>
      <c r="AG1718"/>
    </row>
    <row r="1719" spans="1:33" ht="18" x14ac:dyDescent="0.25">
      <c r="A1719" s="236"/>
      <c r="B1719" s="236"/>
      <c r="C1719" s="236"/>
      <c r="D1719" s="236"/>
      <c r="E1719"/>
      <c r="F1719" s="126"/>
      <c r="G1719" s="237"/>
      <c r="H1719"/>
      <c r="I1719"/>
      <c r="J1719" s="237"/>
      <c r="K1719"/>
      <c r="L1719"/>
      <c r="M1719"/>
      <c r="N1719"/>
      <c r="O1719"/>
      <c r="P1719"/>
      <c r="Q1719"/>
      <c r="S1719" s="115"/>
      <c r="U1719"/>
      <c r="V1719"/>
      <c r="W1719" s="237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5">
      <c r="F1720" s="238"/>
      <c r="I1720"/>
      <c r="S1720" s="115"/>
      <c r="U1720"/>
      <c r="V1720"/>
    </row>
    <row r="1721" spans="1:33" ht="18" x14ac:dyDescent="0.25">
      <c r="A1721" s="236"/>
      <c r="B1721" s="236"/>
      <c r="C1721" s="236"/>
      <c r="D1721" s="236"/>
      <c r="E1721"/>
      <c r="F1721" s="126"/>
      <c r="G1721" s="237"/>
      <c r="H1721"/>
      <c r="I1721"/>
      <c r="J1721" s="237"/>
      <c r="K1721"/>
      <c r="L1721"/>
      <c r="M1721"/>
      <c r="N1721"/>
      <c r="O1721"/>
      <c r="P1721"/>
      <c r="Q1721"/>
      <c r="S1721" s="115"/>
      <c r="U1721"/>
      <c r="V1721"/>
      <c r="W1721" s="237"/>
      <c r="X1721"/>
      <c r="Y1721"/>
      <c r="Z1721"/>
      <c r="AA1721"/>
      <c r="AB1721"/>
      <c r="AC1721"/>
      <c r="AD1721"/>
      <c r="AE1721"/>
      <c r="AF1721"/>
      <c r="AG1721"/>
    </row>
    <row r="1722" spans="1:33" ht="18" x14ac:dyDescent="0.25">
      <c r="A1722" s="236"/>
      <c r="B1722" s="236"/>
      <c r="C1722" s="236"/>
      <c r="D1722" s="236"/>
      <c r="E1722"/>
      <c r="F1722" s="126"/>
      <c r="G1722" s="237"/>
      <c r="H1722"/>
      <c r="I1722"/>
      <c r="J1722" s="237"/>
      <c r="K1722"/>
      <c r="L1722"/>
      <c r="M1722"/>
      <c r="N1722"/>
      <c r="O1722"/>
      <c r="P1722"/>
      <c r="Q1722"/>
      <c r="S1722" s="115"/>
      <c r="U1722"/>
      <c r="V1722"/>
      <c r="W1722" s="237"/>
      <c r="X1722"/>
      <c r="Y1722"/>
      <c r="Z1722"/>
      <c r="AA1722"/>
      <c r="AB1722"/>
      <c r="AC1722"/>
      <c r="AD1722"/>
      <c r="AE1722"/>
      <c r="AF1722"/>
      <c r="AG1722"/>
    </row>
    <row r="1723" spans="1:33" ht="18" x14ac:dyDescent="0.25">
      <c r="A1723" s="236"/>
      <c r="B1723" s="236"/>
      <c r="C1723" s="236"/>
      <c r="D1723" s="236"/>
      <c r="E1723"/>
      <c r="F1723" s="126"/>
      <c r="G1723" s="237"/>
      <c r="H1723"/>
      <c r="I1723"/>
      <c r="J1723" s="237"/>
      <c r="K1723"/>
      <c r="L1723"/>
      <c r="M1723"/>
      <c r="N1723"/>
      <c r="O1723"/>
      <c r="P1723"/>
      <c r="Q1723"/>
      <c r="S1723" s="115"/>
      <c r="U1723"/>
      <c r="V1723"/>
      <c r="W1723" s="237"/>
      <c r="X1723"/>
      <c r="Y1723"/>
      <c r="Z1723"/>
      <c r="AA1723"/>
      <c r="AB1723"/>
      <c r="AC1723"/>
      <c r="AD1723"/>
      <c r="AE1723"/>
      <c r="AF1723"/>
      <c r="AG1723"/>
    </row>
    <row r="1724" spans="1:33" ht="18" x14ac:dyDescent="0.25">
      <c r="A1724" s="236"/>
      <c r="B1724" s="236"/>
      <c r="C1724" s="236"/>
      <c r="D1724" s="236"/>
      <c r="E1724"/>
      <c r="F1724" s="126"/>
      <c r="G1724" s="237"/>
      <c r="H1724"/>
      <c r="I1724"/>
      <c r="J1724" s="237"/>
      <c r="K1724"/>
      <c r="L1724"/>
      <c r="M1724"/>
      <c r="N1724"/>
      <c r="O1724"/>
      <c r="P1724"/>
      <c r="Q1724"/>
      <c r="S1724" s="115"/>
      <c r="U1724"/>
      <c r="V1724"/>
      <c r="W1724" s="237"/>
      <c r="X1724"/>
      <c r="Y1724"/>
      <c r="Z1724"/>
      <c r="AA1724"/>
      <c r="AB1724"/>
      <c r="AC1724"/>
      <c r="AD1724"/>
      <c r="AE1724"/>
      <c r="AF1724"/>
      <c r="AG1724"/>
    </row>
    <row r="1725" spans="1:33" ht="18" x14ac:dyDescent="0.25">
      <c r="A1725" s="236"/>
      <c r="B1725" s="236"/>
      <c r="C1725" s="236"/>
      <c r="D1725" s="236"/>
      <c r="E1725"/>
      <c r="F1725" s="126"/>
      <c r="G1725" s="237"/>
      <c r="H1725"/>
      <c r="I1725"/>
      <c r="J1725" s="237"/>
      <c r="K1725"/>
      <c r="L1725"/>
      <c r="M1725"/>
      <c r="N1725"/>
      <c r="O1725"/>
      <c r="P1725"/>
      <c r="Q1725"/>
      <c r="S1725" s="115"/>
      <c r="U1725"/>
      <c r="V1725"/>
      <c r="W1725" s="237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5">
      <c r="A1726"/>
      <c r="B1726"/>
      <c r="C1726"/>
      <c r="D1726"/>
      <c r="E1726"/>
      <c r="F1726" s="126"/>
      <c r="G1726"/>
      <c r="H1726"/>
      <c r="I1726"/>
      <c r="J1726"/>
      <c r="K1726"/>
      <c r="L1726"/>
      <c r="M1726"/>
      <c r="N1726"/>
      <c r="O1726"/>
      <c r="P1726"/>
      <c r="Q1726"/>
      <c r="S1726" s="115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5">
      <c r="F1727" s="238"/>
      <c r="I1727"/>
      <c r="S1727" s="115"/>
      <c r="U1727"/>
      <c r="V1727"/>
    </row>
    <row r="1728" spans="1:33" ht="18" x14ac:dyDescent="0.25">
      <c r="A1728" s="236"/>
      <c r="B1728" s="236"/>
      <c r="C1728" s="236"/>
      <c r="D1728" s="236"/>
      <c r="E1728"/>
      <c r="F1728" s="126"/>
      <c r="G1728" s="237"/>
      <c r="H1728"/>
      <c r="I1728"/>
      <c r="J1728" s="237"/>
      <c r="K1728"/>
      <c r="L1728"/>
      <c r="M1728"/>
      <c r="N1728"/>
      <c r="O1728"/>
      <c r="P1728"/>
      <c r="Q1728"/>
      <c r="S1728" s="115"/>
      <c r="U1728"/>
      <c r="V1728"/>
      <c r="W1728" s="237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5">
      <c r="A1729"/>
      <c r="B1729"/>
      <c r="C1729"/>
      <c r="D1729"/>
      <c r="E1729"/>
      <c r="F1729" s="126"/>
      <c r="G1729"/>
      <c r="H1729"/>
      <c r="I1729"/>
      <c r="J1729"/>
      <c r="K1729"/>
      <c r="L1729"/>
      <c r="M1729"/>
      <c r="N1729"/>
      <c r="O1729"/>
      <c r="P1729"/>
      <c r="Q1729"/>
      <c r="S1729" s="115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5">
      <c r="A1730"/>
      <c r="B1730"/>
      <c r="C1730"/>
      <c r="D1730"/>
      <c r="E1730"/>
      <c r="F1730" s="126"/>
      <c r="G1730"/>
      <c r="H1730"/>
      <c r="I1730"/>
      <c r="J1730"/>
      <c r="K1730"/>
      <c r="L1730"/>
      <c r="M1730"/>
      <c r="N1730"/>
      <c r="O1730"/>
      <c r="P1730"/>
      <c r="Q1730"/>
      <c r="S1730" s="115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5">
      <c r="F1731" s="238"/>
      <c r="I1731"/>
      <c r="S1731" s="115"/>
      <c r="U1731"/>
      <c r="V1731"/>
    </row>
    <row r="1732" spans="1:33" ht="18" x14ac:dyDescent="0.25">
      <c r="A1732" s="236"/>
      <c r="B1732" s="236"/>
      <c r="C1732" s="236"/>
      <c r="D1732" s="236"/>
      <c r="E1732"/>
      <c r="F1732" s="126"/>
      <c r="G1732" s="237"/>
      <c r="H1732"/>
      <c r="I1732"/>
      <c r="J1732" s="237"/>
      <c r="K1732"/>
      <c r="L1732"/>
      <c r="M1732"/>
      <c r="N1732"/>
      <c r="O1732"/>
      <c r="P1732"/>
      <c r="Q1732"/>
      <c r="S1732" s="115"/>
      <c r="U1732"/>
      <c r="V1732"/>
      <c r="W1732" s="237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5">
      <c r="A1733"/>
      <c r="B1733"/>
      <c r="C1733"/>
      <c r="D1733"/>
      <c r="E1733"/>
      <c r="F1733" s="126"/>
      <c r="G1733"/>
      <c r="H1733"/>
      <c r="I1733"/>
      <c r="J1733"/>
      <c r="K1733"/>
      <c r="L1733"/>
      <c r="M1733"/>
      <c r="N1733"/>
      <c r="O1733"/>
      <c r="P1733"/>
      <c r="Q1733"/>
      <c r="S1733" s="115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5">
      <c r="A1734"/>
      <c r="B1734"/>
      <c r="C1734"/>
      <c r="D1734"/>
      <c r="E1734"/>
      <c r="F1734" s="126"/>
      <c r="G1734"/>
      <c r="H1734"/>
      <c r="I1734"/>
      <c r="J1734"/>
      <c r="K1734"/>
      <c r="L1734"/>
      <c r="M1734"/>
      <c r="N1734"/>
      <c r="O1734"/>
      <c r="P1734"/>
      <c r="Q1734"/>
      <c r="S1734" s="115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ht="18" x14ac:dyDescent="0.25">
      <c r="A1735" s="236"/>
      <c r="B1735" s="236"/>
      <c r="C1735" s="236"/>
      <c r="D1735" s="236"/>
      <c r="E1735"/>
      <c r="F1735" s="126"/>
      <c r="G1735" s="237"/>
      <c r="H1735"/>
      <c r="I1735"/>
      <c r="J1735" s="237"/>
      <c r="K1735"/>
      <c r="L1735"/>
      <c r="M1735"/>
      <c r="N1735"/>
      <c r="O1735"/>
      <c r="P1735"/>
      <c r="Q1735"/>
      <c r="S1735" s="115"/>
      <c r="U1735"/>
      <c r="V1735"/>
      <c r="W1735" s="237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5">
      <c r="F1736" s="238"/>
      <c r="I1736"/>
      <c r="S1736" s="115"/>
      <c r="U1736"/>
      <c r="V1736"/>
    </row>
    <row r="1737" spans="1:33" x14ac:dyDescent="0.25">
      <c r="F1737" s="238"/>
      <c r="I1737"/>
      <c r="S1737" s="115"/>
      <c r="U1737"/>
      <c r="V1737"/>
    </row>
    <row r="1738" spans="1:33" ht="18" x14ac:dyDescent="0.25">
      <c r="A1738" s="236"/>
      <c r="B1738" s="236"/>
      <c r="C1738" s="236"/>
      <c r="D1738" s="236"/>
      <c r="E1738"/>
      <c r="F1738" s="126"/>
      <c r="G1738" s="237"/>
      <c r="H1738"/>
      <c r="I1738"/>
      <c r="J1738" s="237"/>
      <c r="K1738"/>
      <c r="L1738"/>
      <c r="M1738"/>
      <c r="N1738"/>
      <c r="O1738"/>
      <c r="P1738"/>
      <c r="Q1738"/>
      <c r="S1738" s="115"/>
      <c r="U1738"/>
      <c r="V1738"/>
      <c r="W1738" s="237"/>
      <c r="X1738"/>
      <c r="Y1738"/>
      <c r="Z1738"/>
      <c r="AA1738"/>
      <c r="AB1738"/>
      <c r="AC1738"/>
      <c r="AD1738"/>
      <c r="AE1738"/>
      <c r="AF1738"/>
      <c r="AG1738"/>
    </row>
    <row r="1739" spans="1:33" ht="18" x14ac:dyDescent="0.25">
      <c r="A1739" s="236"/>
      <c r="B1739" s="236"/>
      <c r="C1739" s="236"/>
      <c r="D1739" s="236"/>
      <c r="E1739"/>
      <c r="F1739" s="126"/>
      <c r="G1739" s="237"/>
      <c r="H1739"/>
      <c r="I1739"/>
      <c r="J1739" s="237"/>
      <c r="K1739"/>
      <c r="L1739"/>
      <c r="M1739"/>
      <c r="N1739"/>
      <c r="O1739"/>
      <c r="P1739"/>
      <c r="Q1739"/>
      <c r="S1739" s="115"/>
      <c r="U1739"/>
      <c r="V1739"/>
      <c r="W1739" s="237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5">
      <c r="A1740"/>
      <c r="B1740"/>
      <c r="C1740"/>
      <c r="D1740"/>
      <c r="E1740"/>
      <c r="F1740" s="126"/>
      <c r="G1740"/>
      <c r="H1740"/>
      <c r="I1740"/>
      <c r="J1740"/>
      <c r="K1740"/>
      <c r="L1740"/>
      <c r="M1740"/>
      <c r="N1740"/>
      <c r="O1740"/>
      <c r="P1740"/>
      <c r="Q1740"/>
      <c r="S1740" s="115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ht="18" x14ac:dyDescent="0.25">
      <c r="A1741" s="236"/>
      <c r="B1741" s="236"/>
      <c r="C1741" s="236"/>
      <c r="D1741" s="236"/>
      <c r="E1741"/>
      <c r="F1741" s="126"/>
      <c r="G1741" s="237"/>
      <c r="H1741"/>
      <c r="I1741"/>
      <c r="J1741" s="237"/>
      <c r="K1741"/>
      <c r="L1741"/>
      <c r="M1741"/>
      <c r="N1741"/>
      <c r="O1741"/>
      <c r="P1741"/>
      <c r="Q1741"/>
      <c r="S1741" s="115"/>
      <c r="U1741"/>
      <c r="V1741"/>
      <c r="W1741" s="237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5">
      <c r="A1742"/>
      <c r="B1742"/>
      <c r="C1742"/>
      <c r="D1742"/>
      <c r="E1742"/>
      <c r="F1742" s="126"/>
      <c r="G1742"/>
      <c r="H1742"/>
      <c r="I1742"/>
      <c r="J1742"/>
      <c r="K1742"/>
      <c r="L1742"/>
      <c r="M1742"/>
      <c r="N1742"/>
      <c r="O1742"/>
      <c r="P1742"/>
      <c r="Q1742"/>
      <c r="S1742" s="115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ht="18" x14ac:dyDescent="0.25">
      <c r="A1743" s="236"/>
      <c r="B1743" s="236"/>
      <c r="C1743" s="236"/>
      <c r="D1743" s="236"/>
      <c r="E1743"/>
      <c r="F1743" s="126"/>
      <c r="G1743" s="237"/>
      <c r="H1743"/>
      <c r="I1743"/>
      <c r="J1743" s="237"/>
      <c r="K1743"/>
      <c r="L1743"/>
      <c r="M1743"/>
      <c r="N1743"/>
      <c r="O1743"/>
      <c r="P1743"/>
      <c r="Q1743"/>
      <c r="S1743" s="115"/>
      <c r="U1743"/>
      <c r="V1743"/>
      <c r="W1743" s="237"/>
      <c r="X1743"/>
      <c r="Y1743"/>
      <c r="Z1743"/>
      <c r="AA1743"/>
      <c r="AB1743"/>
      <c r="AC1743"/>
      <c r="AD1743"/>
      <c r="AE1743"/>
      <c r="AF1743"/>
      <c r="AG1743"/>
    </row>
    <row r="1744" spans="1:33" ht="18" x14ac:dyDescent="0.25">
      <c r="A1744" s="236"/>
      <c r="B1744" s="236"/>
      <c r="C1744" s="236"/>
      <c r="D1744" s="236"/>
      <c r="E1744"/>
      <c r="F1744" s="126"/>
      <c r="G1744" s="237"/>
      <c r="H1744"/>
      <c r="I1744"/>
      <c r="J1744" s="237"/>
      <c r="K1744"/>
      <c r="L1744"/>
      <c r="M1744"/>
      <c r="N1744"/>
      <c r="O1744"/>
      <c r="P1744"/>
      <c r="Q1744"/>
      <c r="S1744" s="115"/>
      <c r="U1744"/>
      <c r="V1744"/>
      <c r="W1744" s="237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5">
      <c r="A1745"/>
      <c r="B1745"/>
      <c r="C1745"/>
      <c r="D1745"/>
      <c r="E1745"/>
      <c r="F1745" s="126"/>
      <c r="G1745"/>
      <c r="H1745"/>
      <c r="I1745"/>
      <c r="J1745"/>
      <c r="K1745"/>
      <c r="L1745"/>
      <c r="M1745"/>
      <c r="N1745"/>
      <c r="O1745"/>
      <c r="P1745"/>
      <c r="Q1745"/>
      <c r="S1745" s="11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ht="18" x14ac:dyDescent="0.25">
      <c r="A1746" s="236"/>
      <c r="B1746" s="236"/>
      <c r="C1746" s="236"/>
      <c r="D1746" s="236"/>
      <c r="E1746"/>
      <c r="F1746" s="126"/>
      <c r="G1746" s="237"/>
      <c r="H1746"/>
      <c r="I1746"/>
      <c r="J1746" s="237"/>
      <c r="K1746"/>
      <c r="L1746"/>
      <c r="M1746"/>
      <c r="N1746"/>
      <c r="O1746"/>
      <c r="P1746"/>
      <c r="Q1746"/>
      <c r="S1746" s="115"/>
      <c r="U1746"/>
      <c r="V1746"/>
      <c r="W1746" s="237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5">
      <c r="A1747"/>
      <c r="B1747"/>
      <c r="C1747"/>
      <c r="D1747"/>
      <c r="E1747"/>
      <c r="F1747" s="126"/>
      <c r="G1747"/>
      <c r="H1747"/>
      <c r="I1747"/>
      <c r="J1747"/>
      <c r="K1747"/>
      <c r="L1747"/>
      <c r="M1747"/>
      <c r="N1747"/>
      <c r="O1747"/>
      <c r="P1747"/>
      <c r="Q1747"/>
      <c r="S1747" s="115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ht="18" x14ac:dyDescent="0.25">
      <c r="A1748" s="236"/>
      <c r="B1748" s="236"/>
      <c r="C1748" s="236"/>
      <c r="D1748" s="236"/>
      <c r="E1748"/>
      <c r="F1748" s="126"/>
      <c r="G1748" s="237"/>
      <c r="H1748"/>
      <c r="I1748"/>
      <c r="J1748" s="237"/>
      <c r="K1748"/>
      <c r="L1748"/>
      <c r="M1748"/>
      <c r="N1748"/>
      <c r="O1748"/>
      <c r="P1748"/>
      <c r="Q1748"/>
      <c r="S1748" s="115"/>
      <c r="U1748"/>
      <c r="V1748"/>
      <c r="W1748" s="237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5">
      <c r="A1749"/>
      <c r="B1749"/>
      <c r="C1749"/>
      <c r="D1749"/>
      <c r="E1749"/>
      <c r="F1749" s="126"/>
      <c r="G1749"/>
      <c r="H1749"/>
      <c r="I1749"/>
      <c r="J1749"/>
      <c r="K1749"/>
      <c r="L1749"/>
      <c r="M1749"/>
      <c r="N1749"/>
      <c r="O1749"/>
      <c r="P1749"/>
      <c r="Q1749"/>
      <c r="S1749" s="115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ht="18" x14ac:dyDescent="0.25">
      <c r="A1750" s="236"/>
      <c r="B1750" s="236"/>
      <c r="C1750" s="236"/>
      <c r="D1750" s="236"/>
      <c r="E1750"/>
      <c r="F1750" s="126"/>
      <c r="G1750" s="237"/>
      <c r="H1750"/>
      <c r="I1750"/>
      <c r="J1750" s="237"/>
      <c r="K1750"/>
      <c r="L1750"/>
      <c r="M1750"/>
      <c r="N1750"/>
      <c r="O1750"/>
      <c r="P1750"/>
      <c r="Q1750"/>
      <c r="S1750" s="115"/>
      <c r="U1750"/>
      <c r="V1750"/>
      <c r="W1750" s="237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5">
      <c r="F1751" s="238"/>
      <c r="I1751"/>
      <c r="S1751" s="115"/>
      <c r="U1751"/>
      <c r="V1751"/>
    </row>
    <row r="1752" spans="1:33" x14ac:dyDescent="0.25">
      <c r="A1752"/>
      <c r="B1752"/>
      <c r="C1752"/>
      <c r="D1752"/>
      <c r="E1752"/>
      <c r="F1752" s="126"/>
      <c r="G1752"/>
      <c r="H1752"/>
      <c r="I1752"/>
      <c r="J1752"/>
      <c r="K1752"/>
      <c r="L1752"/>
      <c r="M1752"/>
      <c r="N1752"/>
      <c r="O1752"/>
      <c r="P1752"/>
      <c r="Q1752"/>
      <c r="S1752" s="115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ht="18" x14ac:dyDescent="0.25">
      <c r="A1753" s="236"/>
      <c r="B1753" s="236"/>
      <c r="C1753" s="236"/>
      <c r="D1753" s="236"/>
      <c r="E1753"/>
      <c r="F1753" s="126"/>
      <c r="G1753" s="237"/>
      <c r="H1753"/>
      <c r="I1753"/>
      <c r="J1753" s="237"/>
      <c r="K1753"/>
      <c r="L1753"/>
      <c r="M1753"/>
      <c r="N1753"/>
      <c r="O1753"/>
      <c r="P1753"/>
      <c r="Q1753"/>
      <c r="S1753" s="115"/>
      <c r="U1753"/>
      <c r="V1753"/>
      <c r="W1753" s="237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5">
      <c r="F1754" s="238"/>
      <c r="I1754"/>
      <c r="S1754" s="115"/>
      <c r="U1754"/>
      <c r="V1754"/>
    </row>
    <row r="1755" spans="1:33" x14ac:dyDescent="0.25">
      <c r="F1755" s="238"/>
      <c r="I1755"/>
      <c r="S1755" s="115"/>
      <c r="U1755"/>
      <c r="V1755"/>
    </row>
    <row r="1756" spans="1:33" ht="18" x14ac:dyDescent="0.25">
      <c r="A1756" s="236"/>
      <c r="B1756" s="236"/>
      <c r="C1756" s="236"/>
      <c r="D1756" s="236"/>
      <c r="E1756"/>
      <c r="F1756" s="126"/>
      <c r="G1756" s="237"/>
      <c r="H1756"/>
      <c r="I1756"/>
      <c r="J1756" s="237"/>
      <c r="K1756"/>
      <c r="L1756"/>
      <c r="M1756"/>
      <c r="N1756"/>
      <c r="O1756"/>
      <c r="P1756"/>
      <c r="Q1756"/>
      <c r="S1756" s="115"/>
      <c r="U1756"/>
      <c r="V1756"/>
      <c r="W1756" s="237"/>
      <c r="X1756"/>
      <c r="Y1756"/>
      <c r="Z1756"/>
      <c r="AA1756"/>
      <c r="AB1756"/>
      <c r="AC1756"/>
      <c r="AD1756"/>
      <c r="AE1756"/>
      <c r="AF1756"/>
      <c r="AG1756"/>
    </row>
    <row r="1757" spans="1:33" ht="18" x14ac:dyDescent="0.25">
      <c r="A1757" s="236"/>
      <c r="B1757" s="236"/>
      <c r="C1757" s="236"/>
      <c r="D1757" s="236"/>
      <c r="E1757"/>
      <c r="F1757" s="126"/>
      <c r="G1757" s="237"/>
      <c r="H1757"/>
      <c r="I1757"/>
      <c r="J1757" s="237"/>
      <c r="K1757"/>
      <c r="L1757"/>
      <c r="M1757"/>
      <c r="N1757"/>
      <c r="O1757"/>
      <c r="P1757"/>
      <c r="Q1757"/>
      <c r="S1757" s="115"/>
      <c r="U1757"/>
      <c r="V1757"/>
      <c r="W1757" s="237"/>
      <c r="X1757"/>
      <c r="Y1757"/>
      <c r="Z1757"/>
      <c r="AA1757"/>
      <c r="AB1757"/>
      <c r="AC1757"/>
      <c r="AD1757"/>
      <c r="AE1757"/>
      <c r="AF1757"/>
      <c r="AG1757"/>
    </row>
    <row r="1758" spans="1:33" ht="18" x14ac:dyDescent="0.25">
      <c r="A1758" s="236"/>
      <c r="B1758" s="236"/>
      <c r="C1758" s="236"/>
      <c r="D1758" s="236"/>
      <c r="E1758"/>
      <c r="F1758" s="126"/>
      <c r="G1758" s="237"/>
      <c r="H1758"/>
      <c r="I1758"/>
      <c r="J1758" s="237"/>
      <c r="K1758"/>
      <c r="L1758"/>
      <c r="M1758"/>
      <c r="N1758"/>
      <c r="O1758"/>
      <c r="P1758"/>
      <c r="Q1758"/>
      <c r="S1758" s="115"/>
      <c r="U1758"/>
      <c r="V1758"/>
      <c r="W1758" s="237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5">
      <c r="A1759"/>
      <c r="B1759"/>
      <c r="C1759"/>
      <c r="D1759"/>
      <c r="E1759"/>
      <c r="F1759" s="126"/>
      <c r="G1759"/>
      <c r="H1759"/>
      <c r="I1759"/>
      <c r="J1759"/>
      <c r="K1759"/>
      <c r="L1759"/>
      <c r="M1759"/>
      <c r="N1759"/>
      <c r="O1759"/>
      <c r="P1759"/>
      <c r="Q1759"/>
      <c r="S1759" s="115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5">
      <c r="A1760"/>
      <c r="B1760"/>
      <c r="C1760"/>
      <c r="D1760"/>
      <c r="E1760"/>
      <c r="F1760" s="126"/>
      <c r="G1760"/>
      <c r="H1760"/>
      <c r="I1760"/>
      <c r="J1760"/>
      <c r="K1760"/>
      <c r="L1760"/>
      <c r="M1760"/>
      <c r="N1760"/>
      <c r="O1760"/>
      <c r="P1760"/>
      <c r="Q1760"/>
      <c r="S1760" s="115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5">
      <c r="A1761"/>
      <c r="B1761"/>
      <c r="C1761"/>
      <c r="D1761"/>
      <c r="E1761"/>
      <c r="F1761" s="126"/>
      <c r="G1761"/>
      <c r="H1761"/>
      <c r="I1761"/>
      <c r="J1761"/>
      <c r="K1761"/>
      <c r="L1761"/>
      <c r="M1761"/>
      <c r="N1761"/>
      <c r="O1761"/>
      <c r="P1761"/>
      <c r="Q1761"/>
      <c r="S1761" s="115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5">
      <c r="A1762"/>
      <c r="B1762"/>
      <c r="C1762"/>
      <c r="D1762"/>
      <c r="E1762"/>
      <c r="F1762" s="126"/>
      <c r="G1762"/>
      <c r="H1762"/>
      <c r="I1762"/>
      <c r="J1762"/>
      <c r="K1762"/>
      <c r="L1762"/>
      <c r="M1762"/>
      <c r="N1762"/>
      <c r="O1762"/>
      <c r="P1762"/>
      <c r="Q1762"/>
      <c r="S1762" s="115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5">
      <c r="A1763"/>
      <c r="B1763"/>
      <c r="C1763"/>
      <c r="D1763"/>
      <c r="E1763"/>
      <c r="F1763" s="126"/>
      <c r="G1763"/>
      <c r="H1763"/>
      <c r="I1763"/>
      <c r="J1763"/>
      <c r="K1763"/>
      <c r="L1763"/>
      <c r="M1763"/>
      <c r="N1763"/>
      <c r="O1763"/>
      <c r="P1763"/>
      <c r="Q1763"/>
      <c r="S1763" s="115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ht="18" x14ac:dyDescent="0.25">
      <c r="A1764" s="236"/>
      <c r="B1764" s="236"/>
      <c r="C1764" s="236"/>
      <c r="D1764" s="236"/>
      <c r="E1764"/>
      <c r="F1764" s="126"/>
      <c r="G1764" s="237"/>
      <c r="H1764"/>
      <c r="I1764"/>
      <c r="J1764" s="237"/>
      <c r="K1764"/>
      <c r="L1764"/>
      <c r="M1764"/>
      <c r="N1764"/>
      <c r="O1764"/>
      <c r="P1764"/>
      <c r="Q1764"/>
      <c r="S1764" s="115"/>
      <c r="U1764"/>
      <c r="V1764"/>
      <c r="W1764" s="237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5">
      <c r="A1765"/>
      <c r="B1765"/>
      <c r="C1765"/>
      <c r="D1765"/>
      <c r="E1765"/>
      <c r="F1765" s="126"/>
      <c r="G1765"/>
      <c r="H1765"/>
      <c r="I1765"/>
      <c r="J1765"/>
      <c r="K1765"/>
      <c r="L1765"/>
      <c r="M1765"/>
      <c r="N1765"/>
      <c r="O1765"/>
      <c r="P1765"/>
      <c r="Q1765"/>
      <c r="S1765" s="11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5">
      <c r="A1766"/>
      <c r="B1766"/>
      <c r="C1766"/>
      <c r="D1766"/>
      <c r="E1766"/>
      <c r="F1766" s="126"/>
      <c r="G1766"/>
      <c r="H1766"/>
      <c r="I1766"/>
      <c r="J1766"/>
      <c r="K1766"/>
      <c r="L1766"/>
      <c r="M1766"/>
      <c r="N1766"/>
      <c r="O1766"/>
      <c r="P1766"/>
      <c r="Q1766"/>
      <c r="S1766" s="115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ht="18" x14ac:dyDescent="0.25">
      <c r="A1767" s="236"/>
      <c r="B1767" s="236"/>
      <c r="C1767" s="236"/>
      <c r="D1767" s="236"/>
      <c r="E1767"/>
      <c r="F1767" s="126"/>
      <c r="G1767" s="237"/>
      <c r="H1767"/>
      <c r="I1767"/>
      <c r="J1767" s="237"/>
      <c r="K1767"/>
      <c r="L1767"/>
      <c r="M1767"/>
      <c r="N1767"/>
      <c r="O1767"/>
      <c r="P1767"/>
      <c r="Q1767"/>
      <c r="S1767" s="115"/>
      <c r="U1767"/>
      <c r="V1767"/>
      <c r="W1767" s="237"/>
      <c r="X1767"/>
      <c r="Y1767"/>
      <c r="Z1767"/>
      <c r="AA1767"/>
      <c r="AB1767"/>
      <c r="AC1767"/>
      <c r="AD1767"/>
      <c r="AE1767"/>
      <c r="AF1767"/>
      <c r="AG1767"/>
    </row>
    <row r="1768" spans="1:33" ht="18" x14ac:dyDescent="0.25">
      <c r="A1768" s="236"/>
      <c r="B1768" s="236"/>
      <c r="C1768" s="236"/>
      <c r="D1768" s="236"/>
      <c r="E1768"/>
      <c r="F1768" s="126"/>
      <c r="G1768" s="237"/>
      <c r="H1768"/>
      <c r="I1768"/>
      <c r="J1768" s="237"/>
      <c r="K1768"/>
      <c r="L1768"/>
      <c r="M1768"/>
      <c r="N1768"/>
      <c r="O1768"/>
      <c r="P1768"/>
      <c r="Q1768"/>
      <c r="S1768" s="115"/>
      <c r="U1768"/>
      <c r="V1768"/>
      <c r="W1768" s="237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5">
      <c r="F1769" s="238"/>
      <c r="I1769"/>
      <c r="S1769" s="115"/>
      <c r="U1769"/>
      <c r="V1769"/>
    </row>
    <row r="1770" spans="1:33" x14ac:dyDescent="0.25">
      <c r="A1770"/>
      <c r="B1770"/>
      <c r="C1770"/>
      <c r="D1770"/>
      <c r="E1770"/>
      <c r="F1770" s="126"/>
      <c r="G1770"/>
      <c r="H1770"/>
      <c r="I1770"/>
      <c r="J1770"/>
      <c r="K1770"/>
      <c r="L1770"/>
      <c r="M1770"/>
      <c r="N1770"/>
      <c r="O1770"/>
      <c r="P1770"/>
      <c r="Q1770"/>
      <c r="S1770" s="115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5">
      <c r="F1771" s="238"/>
      <c r="I1771"/>
      <c r="S1771" s="115"/>
      <c r="U1771"/>
      <c r="V1771"/>
    </row>
    <row r="1772" spans="1:33" x14ac:dyDescent="0.25">
      <c r="A1772"/>
      <c r="B1772"/>
      <c r="C1772"/>
      <c r="D1772"/>
      <c r="E1772"/>
      <c r="F1772" s="126"/>
      <c r="G1772"/>
      <c r="H1772"/>
      <c r="I1772"/>
      <c r="J1772"/>
      <c r="K1772"/>
      <c r="L1772"/>
      <c r="M1772"/>
      <c r="N1772"/>
      <c r="O1772"/>
      <c r="P1772"/>
      <c r="Q1772"/>
      <c r="S1772" s="115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5">
      <c r="A1773"/>
      <c r="B1773"/>
      <c r="C1773"/>
      <c r="D1773"/>
      <c r="E1773"/>
      <c r="F1773" s="126"/>
      <c r="G1773"/>
      <c r="H1773"/>
      <c r="I1773"/>
      <c r="J1773"/>
      <c r="K1773"/>
      <c r="L1773"/>
      <c r="M1773"/>
      <c r="N1773"/>
      <c r="O1773"/>
      <c r="P1773"/>
      <c r="Q1773"/>
      <c r="S1773" s="115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ht="18" x14ac:dyDescent="0.25">
      <c r="A1774" s="236"/>
      <c r="B1774" s="236"/>
      <c r="C1774" s="236"/>
      <c r="D1774" s="236"/>
      <c r="E1774"/>
      <c r="F1774" s="126"/>
      <c r="G1774" s="237"/>
      <c r="H1774"/>
      <c r="I1774"/>
      <c r="J1774" s="237"/>
      <c r="K1774"/>
      <c r="L1774"/>
      <c r="M1774"/>
      <c r="N1774"/>
      <c r="O1774"/>
      <c r="P1774"/>
      <c r="Q1774"/>
      <c r="S1774" s="115"/>
      <c r="U1774"/>
      <c r="V1774"/>
      <c r="W1774" s="237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5">
      <c r="F1775" s="238"/>
      <c r="I1775"/>
      <c r="S1775" s="115"/>
      <c r="U1775"/>
      <c r="V1775"/>
    </row>
    <row r="1776" spans="1:33" x14ac:dyDescent="0.25">
      <c r="A1776"/>
      <c r="B1776"/>
      <c r="C1776"/>
      <c r="D1776"/>
      <c r="E1776"/>
      <c r="F1776" s="126"/>
      <c r="G1776"/>
      <c r="H1776"/>
      <c r="I1776"/>
      <c r="J1776"/>
      <c r="K1776"/>
      <c r="L1776"/>
      <c r="M1776"/>
      <c r="N1776"/>
      <c r="O1776"/>
      <c r="P1776"/>
      <c r="Q1776"/>
      <c r="S1776" s="115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ht="18" x14ac:dyDescent="0.25">
      <c r="A1777" s="236"/>
      <c r="B1777" s="236"/>
      <c r="C1777" s="236"/>
      <c r="D1777" s="236"/>
      <c r="E1777"/>
      <c r="F1777" s="126"/>
      <c r="G1777" s="237"/>
      <c r="H1777"/>
      <c r="I1777"/>
      <c r="J1777" s="237"/>
      <c r="K1777"/>
      <c r="L1777"/>
      <c r="M1777"/>
      <c r="N1777"/>
      <c r="O1777"/>
      <c r="P1777"/>
      <c r="Q1777"/>
      <c r="S1777" s="115"/>
      <c r="U1777"/>
      <c r="V1777"/>
      <c r="W1777" s="237"/>
      <c r="X1777"/>
      <c r="Y1777"/>
      <c r="Z1777"/>
      <c r="AA1777"/>
      <c r="AB1777"/>
      <c r="AC1777"/>
      <c r="AD1777"/>
      <c r="AE1777"/>
      <c r="AF1777"/>
      <c r="AG1777"/>
    </row>
    <row r="1778" spans="1:33" ht="18" x14ac:dyDescent="0.25">
      <c r="A1778" s="236"/>
      <c r="B1778" s="236"/>
      <c r="C1778" s="236"/>
      <c r="D1778" s="236"/>
      <c r="E1778"/>
      <c r="F1778" s="126"/>
      <c r="G1778" s="237"/>
      <c r="H1778"/>
      <c r="I1778"/>
      <c r="J1778" s="237"/>
      <c r="K1778"/>
      <c r="L1778"/>
      <c r="M1778"/>
      <c r="N1778"/>
      <c r="O1778"/>
      <c r="P1778"/>
      <c r="Q1778"/>
      <c r="S1778" s="115"/>
      <c r="U1778"/>
      <c r="V1778"/>
      <c r="W1778" s="237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5">
      <c r="A1779"/>
      <c r="B1779"/>
      <c r="C1779"/>
      <c r="D1779"/>
      <c r="E1779"/>
      <c r="F1779" s="126"/>
      <c r="G1779"/>
      <c r="H1779"/>
      <c r="I1779"/>
      <c r="J1779"/>
      <c r="K1779"/>
      <c r="L1779"/>
      <c r="M1779"/>
      <c r="N1779"/>
      <c r="O1779"/>
      <c r="P1779"/>
      <c r="Q1779"/>
      <c r="S1779" s="115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5">
      <c r="A1780"/>
      <c r="B1780"/>
      <c r="C1780"/>
      <c r="D1780"/>
      <c r="E1780"/>
      <c r="F1780" s="126"/>
      <c r="G1780"/>
      <c r="H1780"/>
      <c r="I1780"/>
      <c r="J1780"/>
      <c r="K1780"/>
      <c r="L1780"/>
      <c r="M1780"/>
      <c r="N1780"/>
      <c r="O1780"/>
      <c r="P1780"/>
      <c r="Q1780"/>
      <c r="S1780" s="115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5">
      <c r="A1781"/>
      <c r="B1781"/>
      <c r="C1781"/>
      <c r="D1781"/>
      <c r="E1781"/>
      <c r="F1781" s="126"/>
      <c r="G1781"/>
      <c r="H1781"/>
      <c r="I1781"/>
      <c r="J1781"/>
      <c r="K1781"/>
      <c r="L1781"/>
      <c r="M1781"/>
      <c r="N1781"/>
      <c r="O1781"/>
      <c r="P1781"/>
      <c r="Q1781"/>
      <c r="S1781" s="115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ht="18" x14ac:dyDescent="0.25">
      <c r="A1782" s="236"/>
      <c r="B1782" s="236"/>
      <c r="C1782" s="236"/>
      <c r="D1782" s="236"/>
      <c r="E1782"/>
      <c r="F1782" s="126"/>
      <c r="G1782" s="237"/>
      <c r="H1782"/>
      <c r="I1782"/>
      <c r="J1782" s="237"/>
      <c r="K1782"/>
      <c r="L1782"/>
      <c r="M1782"/>
      <c r="N1782"/>
      <c r="O1782"/>
      <c r="P1782"/>
      <c r="Q1782"/>
      <c r="S1782" s="115"/>
      <c r="U1782"/>
      <c r="V1782"/>
      <c r="W1782" s="237"/>
      <c r="X1782"/>
      <c r="Y1782"/>
      <c r="Z1782"/>
      <c r="AA1782"/>
      <c r="AB1782"/>
      <c r="AC1782"/>
      <c r="AD1782"/>
      <c r="AE1782"/>
      <c r="AF1782"/>
      <c r="AG1782"/>
    </row>
    <row r="1783" spans="1:33" ht="18" x14ac:dyDescent="0.25">
      <c r="A1783" s="236"/>
      <c r="B1783" s="236"/>
      <c r="C1783" s="236"/>
      <c r="D1783" s="236"/>
      <c r="E1783"/>
      <c r="F1783" s="126"/>
      <c r="G1783" s="237"/>
      <c r="H1783"/>
      <c r="I1783"/>
      <c r="J1783" s="237"/>
      <c r="K1783"/>
      <c r="L1783"/>
      <c r="M1783"/>
      <c r="N1783"/>
      <c r="O1783"/>
      <c r="P1783"/>
      <c r="Q1783"/>
      <c r="S1783" s="115"/>
      <c r="U1783"/>
      <c r="V1783"/>
      <c r="W1783" s="237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5">
      <c r="A1784"/>
      <c r="B1784"/>
      <c r="C1784"/>
      <c r="D1784"/>
      <c r="E1784"/>
      <c r="F1784" s="126"/>
      <c r="G1784"/>
      <c r="H1784"/>
      <c r="I1784"/>
      <c r="J1784"/>
      <c r="K1784"/>
      <c r="L1784"/>
      <c r="M1784"/>
      <c r="N1784"/>
      <c r="O1784"/>
      <c r="P1784"/>
      <c r="Q1784"/>
      <c r="S1784" s="115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ht="18" x14ac:dyDescent="0.25">
      <c r="A1785" s="236"/>
      <c r="B1785" s="236"/>
      <c r="C1785" s="236"/>
      <c r="D1785" s="236"/>
      <c r="E1785"/>
      <c r="F1785" s="126"/>
      <c r="G1785" s="237"/>
      <c r="H1785"/>
      <c r="I1785"/>
      <c r="J1785" s="237"/>
      <c r="K1785"/>
      <c r="L1785"/>
      <c r="M1785"/>
      <c r="N1785"/>
      <c r="O1785"/>
      <c r="P1785"/>
      <c r="Q1785"/>
      <c r="S1785" s="115"/>
      <c r="U1785"/>
      <c r="V1785"/>
      <c r="W1785" s="237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5">
      <c r="F1786" s="238"/>
      <c r="I1786"/>
      <c r="S1786" s="115"/>
      <c r="U1786"/>
      <c r="V1786"/>
    </row>
    <row r="1787" spans="1:33" ht="18" x14ac:dyDescent="0.25">
      <c r="A1787" s="236"/>
      <c r="B1787" s="236"/>
      <c r="C1787" s="236"/>
      <c r="D1787" s="236"/>
      <c r="E1787"/>
      <c r="F1787" s="126"/>
      <c r="G1787" s="237"/>
      <c r="H1787"/>
      <c r="I1787"/>
      <c r="J1787" s="237"/>
      <c r="K1787"/>
      <c r="L1787"/>
      <c r="M1787"/>
      <c r="N1787"/>
      <c r="O1787"/>
      <c r="P1787"/>
      <c r="Q1787"/>
      <c r="S1787" s="115"/>
      <c r="U1787"/>
      <c r="V1787"/>
      <c r="W1787" s="23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5">
      <c r="F1788" s="238"/>
      <c r="I1788"/>
      <c r="S1788" s="115"/>
      <c r="U1788"/>
      <c r="V1788"/>
    </row>
    <row r="1789" spans="1:33" x14ac:dyDescent="0.25">
      <c r="A1789"/>
      <c r="B1789"/>
      <c r="C1789"/>
      <c r="D1789"/>
      <c r="E1789"/>
      <c r="F1789" s="126"/>
      <c r="G1789"/>
      <c r="H1789"/>
      <c r="I1789"/>
      <c r="J1789"/>
      <c r="K1789"/>
      <c r="L1789"/>
      <c r="M1789"/>
      <c r="N1789"/>
      <c r="O1789"/>
      <c r="P1789"/>
      <c r="Q1789"/>
      <c r="S1789" s="115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ht="18" x14ac:dyDescent="0.25">
      <c r="A1790" s="236"/>
      <c r="B1790" s="236"/>
      <c r="C1790" s="236"/>
      <c r="D1790" s="236"/>
      <c r="E1790"/>
      <c r="F1790" s="126"/>
      <c r="G1790" s="237"/>
      <c r="H1790"/>
      <c r="I1790"/>
      <c r="J1790" s="237"/>
      <c r="K1790"/>
      <c r="L1790"/>
      <c r="M1790"/>
      <c r="N1790"/>
      <c r="O1790"/>
      <c r="P1790"/>
      <c r="Q1790"/>
      <c r="S1790" s="115"/>
      <c r="U1790"/>
      <c r="V1790"/>
      <c r="W1790" s="237"/>
      <c r="X1790"/>
      <c r="Y1790"/>
      <c r="Z1790"/>
      <c r="AA1790"/>
      <c r="AB1790"/>
      <c r="AC1790"/>
      <c r="AD1790"/>
      <c r="AE1790"/>
      <c r="AF1790"/>
      <c r="AG1790"/>
    </row>
    <row r="1791" spans="1:33" ht="18" x14ac:dyDescent="0.25">
      <c r="A1791" s="236"/>
      <c r="B1791" s="236"/>
      <c r="C1791" s="236"/>
      <c r="D1791" s="236"/>
      <c r="E1791"/>
      <c r="F1791" s="126"/>
      <c r="G1791" s="237"/>
      <c r="H1791"/>
      <c r="I1791"/>
      <c r="J1791" s="237"/>
      <c r="K1791"/>
      <c r="L1791"/>
      <c r="M1791"/>
      <c r="N1791"/>
      <c r="O1791"/>
      <c r="P1791"/>
      <c r="Q1791"/>
      <c r="S1791" s="115"/>
      <c r="U1791"/>
      <c r="V1791"/>
      <c r="W1791" s="237"/>
      <c r="X1791"/>
      <c r="Y1791"/>
      <c r="Z1791"/>
      <c r="AA1791"/>
      <c r="AB1791"/>
      <c r="AC1791"/>
      <c r="AD1791"/>
      <c r="AE1791"/>
      <c r="AF1791"/>
      <c r="AG1791"/>
    </row>
    <row r="1792" spans="1:33" ht="18" x14ac:dyDescent="0.25">
      <c r="A1792" s="236"/>
      <c r="B1792" s="236"/>
      <c r="C1792" s="236"/>
      <c r="D1792" s="236"/>
      <c r="E1792"/>
      <c r="F1792" s="126"/>
      <c r="G1792" s="237"/>
      <c r="H1792"/>
      <c r="I1792"/>
      <c r="J1792" s="237"/>
      <c r="K1792"/>
      <c r="L1792"/>
      <c r="M1792"/>
      <c r="N1792"/>
      <c r="O1792"/>
      <c r="P1792"/>
      <c r="Q1792"/>
      <c r="S1792" s="115"/>
      <c r="U1792"/>
      <c r="V1792"/>
      <c r="W1792" s="237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5">
      <c r="A1793"/>
      <c r="B1793"/>
      <c r="C1793"/>
      <c r="D1793"/>
      <c r="E1793"/>
      <c r="F1793" s="126"/>
      <c r="G1793"/>
      <c r="H1793"/>
      <c r="I1793"/>
      <c r="J1793"/>
      <c r="K1793"/>
      <c r="L1793"/>
      <c r="M1793"/>
      <c r="N1793"/>
      <c r="O1793"/>
      <c r="P1793"/>
      <c r="Q1793"/>
      <c r="S1793" s="115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ht="18" x14ac:dyDescent="0.25">
      <c r="A1794" s="236"/>
      <c r="B1794" s="236"/>
      <c r="C1794" s="236"/>
      <c r="D1794" s="236"/>
      <c r="E1794"/>
      <c r="F1794" s="126"/>
      <c r="G1794" s="237"/>
      <c r="H1794"/>
      <c r="I1794"/>
      <c r="J1794" s="237"/>
      <c r="K1794"/>
      <c r="L1794"/>
      <c r="M1794"/>
      <c r="N1794"/>
      <c r="O1794"/>
      <c r="P1794"/>
      <c r="Q1794"/>
      <c r="S1794" s="115"/>
      <c r="U1794"/>
      <c r="V1794"/>
      <c r="W1794" s="237"/>
      <c r="X1794"/>
      <c r="Y1794"/>
      <c r="Z1794"/>
      <c r="AA1794"/>
      <c r="AB1794"/>
      <c r="AC1794"/>
      <c r="AD1794"/>
      <c r="AE1794"/>
      <c r="AF1794"/>
      <c r="AG1794"/>
    </row>
    <row r="1795" spans="1:33" ht="18" x14ac:dyDescent="0.25">
      <c r="A1795" s="236"/>
      <c r="B1795" s="236"/>
      <c r="C1795" s="236"/>
      <c r="D1795" s="236"/>
      <c r="E1795"/>
      <c r="F1795" s="126"/>
      <c r="G1795" s="237"/>
      <c r="H1795"/>
      <c r="I1795"/>
      <c r="J1795" s="237"/>
      <c r="K1795"/>
      <c r="L1795"/>
      <c r="M1795"/>
      <c r="N1795"/>
      <c r="O1795"/>
      <c r="P1795"/>
      <c r="Q1795"/>
      <c r="S1795" s="115"/>
      <c r="U1795"/>
      <c r="V1795"/>
      <c r="W1795" s="237"/>
      <c r="X1795"/>
      <c r="Y1795"/>
      <c r="Z1795"/>
      <c r="AA1795"/>
      <c r="AB1795"/>
      <c r="AC1795"/>
      <c r="AD1795"/>
      <c r="AE1795"/>
      <c r="AF1795"/>
      <c r="AG1795"/>
    </row>
    <row r="1796" spans="1:33" ht="18" x14ac:dyDescent="0.25">
      <c r="A1796" s="236"/>
      <c r="B1796" s="236"/>
      <c r="C1796" s="236"/>
      <c r="D1796" s="236"/>
      <c r="E1796"/>
      <c r="F1796" s="126"/>
      <c r="G1796" s="237"/>
      <c r="H1796"/>
      <c r="I1796"/>
      <c r="J1796" s="237"/>
      <c r="K1796"/>
      <c r="L1796"/>
      <c r="M1796"/>
      <c r="N1796"/>
      <c r="O1796"/>
      <c r="P1796"/>
      <c r="Q1796"/>
      <c r="S1796" s="115"/>
      <c r="U1796"/>
      <c r="V1796"/>
      <c r="W1796" s="237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5">
      <c r="F1797" s="238"/>
      <c r="I1797"/>
      <c r="S1797" s="115"/>
      <c r="U1797"/>
      <c r="V1797"/>
    </row>
    <row r="1798" spans="1:33" ht="18" x14ac:dyDescent="0.25">
      <c r="A1798" s="236"/>
      <c r="B1798" s="236"/>
      <c r="C1798" s="236"/>
      <c r="D1798" s="236"/>
      <c r="E1798"/>
      <c r="F1798" s="126"/>
      <c r="G1798" s="237"/>
      <c r="H1798"/>
      <c r="I1798"/>
      <c r="J1798" s="237"/>
      <c r="K1798"/>
      <c r="L1798"/>
      <c r="M1798"/>
      <c r="N1798"/>
      <c r="O1798"/>
      <c r="P1798"/>
      <c r="Q1798"/>
      <c r="S1798" s="115"/>
      <c r="U1798"/>
      <c r="V1798"/>
      <c r="W1798" s="237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5">
      <c r="A1799"/>
      <c r="B1799"/>
      <c r="C1799"/>
      <c r="D1799"/>
      <c r="E1799"/>
      <c r="F1799" s="126"/>
      <c r="G1799"/>
      <c r="H1799"/>
      <c r="I1799"/>
      <c r="J1799"/>
      <c r="K1799"/>
      <c r="L1799"/>
      <c r="M1799"/>
      <c r="N1799"/>
      <c r="O1799"/>
      <c r="P1799"/>
      <c r="Q1799"/>
      <c r="S1799" s="115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5">
      <c r="F1800" s="238"/>
      <c r="I1800"/>
      <c r="S1800" s="115"/>
      <c r="U1800"/>
      <c r="V1800"/>
    </row>
    <row r="1801" spans="1:33" ht="18" x14ac:dyDescent="0.25">
      <c r="A1801" s="236"/>
      <c r="B1801" s="236"/>
      <c r="C1801" s="236"/>
      <c r="D1801" s="236"/>
      <c r="E1801"/>
      <c r="F1801" s="126"/>
      <c r="G1801" s="237"/>
      <c r="H1801"/>
      <c r="I1801"/>
      <c r="J1801" s="237"/>
      <c r="K1801"/>
      <c r="L1801"/>
      <c r="M1801"/>
      <c r="N1801"/>
      <c r="O1801"/>
      <c r="P1801"/>
      <c r="Q1801"/>
      <c r="S1801" s="115"/>
      <c r="U1801"/>
      <c r="V1801"/>
      <c r="W1801" s="237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5">
      <c r="F1802" s="238"/>
      <c r="I1802"/>
      <c r="S1802" s="115"/>
      <c r="U1802"/>
      <c r="V1802"/>
    </row>
    <row r="1803" spans="1:33" ht="18" x14ac:dyDescent="0.25">
      <c r="A1803" s="236"/>
      <c r="B1803" s="236"/>
      <c r="C1803" s="236"/>
      <c r="D1803" s="236"/>
      <c r="E1803"/>
      <c r="F1803" s="126"/>
      <c r="G1803" s="237"/>
      <c r="H1803"/>
      <c r="I1803"/>
      <c r="J1803" s="237"/>
      <c r="K1803"/>
      <c r="L1803"/>
      <c r="M1803"/>
      <c r="N1803"/>
      <c r="O1803"/>
      <c r="P1803"/>
      <c r="Q1803"/>
      <c r="S1803" s="115"/>
      <c r="U1803"/>
      <c r="V1803"/>
      <c r="W1803" s="237"/>
      <c r="X1803"/>
      <c r="Y1803"/>
      <c r="Z1803"/>
      <c r="AA1803"/>
      <c r="AB1803"/>
      <c r="AC1803"/>
      <c r="AD1803"/>
      <c r="AE1803"/>
      <c r="AF1803"/>
      <c r="AG1803"/>
    </row>
    <row r="1804" spans="1:33" ht="18" x14ac:dyDescent="0.25">
      <c r="A1804" s="236"/>
      <c r="B1804" s="236"/>
      <c r="C1804" s="236"/>
      <c r="D1804" s="236"/>
      <c r="E1804"/>
      <c r="F1804" s="126"/>
      <c r="G1804" s="237"/>
      <c r="H1804"/>
      <c r="I1804"/>
      <c r="J1804" s="237"/>
      <c r="K1804"/>
      <c r="L1804"/>
      <c r="M1804"/>
      <c r="N1804"/>
      <c r="O1804"/>
      <c r="P1804"/>
      <c r="Q1804"/>
      <c r="S1804" s="115"/>
      <c r="U1804"/>
      <c r="V1804"/>
      <c r="W1804" s="237"/>
      <c r="X1804"/>
      <c r="Y1804"/>
      <c r="Z1804"/>
      <c r="AA1804"/>
      <c r="AB1804"/>
      <c r="AC1804"/>
      <c r="AD1804"/>
      <c r="AE1804"/>
      <c r="AF1804"/>
      <c r="AG1804"/>
    </row>
    <row r="1805" spans="1:33" ht="18" x14ac:dyDescent="0.25">
      <c r="A1805" s="236"/>
      <c r="B1805" s="236"/>
      <c r="C1805" s="236"/>
      <c r="D1805" s="236"/>
      <c r="E1805"/>
      <c r="F1805" s="126"/>
      <c r="G1805" s="237"/>
      <c r="H1805"/>
      <c r="I1805"/>
      <c r="J1805" s="237"/>
      <c r="K1805"/>
      <c r="L1805"/>
      <c r="M1805"/>
      <c r="N1805"/>
      <c r="O1805"/>
      <c r="P1805"/>
      <c r="Q1805"/>
      <c r="S1805" s="115"/>
      <c r="U1805"/>
      <c r="V1805"/>
      <c r="W1805" s="237"/>
      <c r="X1805"/>
      <c r="Y1805"/>
      <c r="Z1805"/>
      <c r="AA1805"/>
      <c r="AB1805"/>
      <c r="AC1805"/>
      <c r="AD1805"/>
      <c r="AE1805"/>
      <c r="AF1805"/>
      <c r="AG1805"/>
    </row>
    <row r="1806" spans="1:33" ht="18" x14ac:dyDescent="0.25">
      <c r="A1806" s="236"/>
      <c r="B1806" s="236"/>
      <c r="C1806" s="236"/>
      <c r="D1806" s="236"/>
      <c r="E1806"/>
      <c r="F1806" s="126"/>
      <c r="G1806" s="237"/>
      <c r="H1806"/>
      <c r="I1806"/>
      <c r="J1806" s="237"/>
      <c r="K1806"/>
      <c r="L1806"/>
      <c r="M1806"/>
      <c r="N1806"/>
      <c r="O1806"/>
      <c r="P1806"/>
      <c r="Q1806"/>
      <c r="S1806" s="115"/>
      <c r="U1806"/>
      <c r="V1806"/>
      <c r="W1806" s="237"/>
      <c r="X1806"/>
      <c r="Y1806"/>
      <c r="Z1806"/>
      <c r="AA1806"/>
      <c r="AB1806"/>
      <c r="AC1806"/>
      <c r="AD1806"/>
      <c r="AE1806"/>
      <c r="AF1806"/>
      <c r="AG1806"/>
    </row>
    <row r="1807" spans="1:33" ht="18" x14ac:dyDescent="0.25">
      <c r="A1807" s="236"/>
      <c r="B1807" s="236"/>
      <c r="C1807" s="236"/>
      <c r="D1807" s="236"/>
      <c r="E1807"/>
      <c r="F1807" s="126"/>
      <c r="G1807" s="237"/>
      <c r="H1807"/>
      <c r="I1807"/>
      <c r="J1807" s="237"/>
      <c r="K1807"/>
      <c r="L1807"/>
      <c r="M1807"/>
      <c r="N1807"/>
      <c r="O1807"/>
      <c r="P1807"/>
      <c r="Q1807"/>
      <c r="S1807" s="115"/>
      <c r="U1807"/>
      <c r="V1807"/>
      <c r="W1807" s="23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5">
      <c r="A1808"/>
      <c r="B1808"/>
      <c r="C1808"/>
      <c r="D1808"/>
      <c r="E1808"/>
      <c r="F1808" s="126"/>
      <c r="G1808"/>
      <c r="H1808"/>
      <c r="I1808"/>
      <c r="J1808"/>
      <c r="K1808"/>
      <c r="L1808"/>
      <c r="M1808"/>
      <c r="N1808"/>
      <c r="O1808"/>
      <c r="P1808"/>
      <c r="Q1808"/>
      <c r="S1808" s="115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ht="18" x14ac:dyDescent="0.25">
      <c r="A1809" s="236"/>
      <c r="B1809" s="236"/>
      <c r="C1809" s="236"/>
      <c r="D1809" s="236"/>
      <c r="E1809"/>
      <c r="F1809" s="126"/>
      <c r="G1809" s="237"/>
      <c r="H1809"/>
      <c r="I1809"/>
      <c r="J1809" s="237"/>
      <c r="K1809"/>
      <c r="L1809"/>
      <c r="M1809"/>
      <c r="N1809"/>
      <c r="O1809"/>
      <c r="P1809"/>
      <c r="Q1809"/>
      <c r="S1809" s="115"/>
      <c r="U1809"/>
      <c r="V1809"/>
      <c r="W1809" s="237"/>
      <c r="X1809"/>
      <c r="Y1809"/>
      <c r="Z1809"/>
      <c r="AA1809"/>
      <c r="AB1809"/>
      <c r="AC1809"/>
      <c r="AD1809"/>
      <c r="AE1809"/>
      <c r="AF1809"/>
      <c r="AG1809"/>
    </row>
    <row r="1810" spans="1:33" ht="18" x14ac:dyDescent="0.25">
      <c r="A1810" s="236"/>
      <c r="B1810" s="236"/>
      <c r="C1810" s="236"/>
      <c r="D1810" s="236"/>
      <c r="E1810"/>
      <c r="F1810" s="126"/>
      <c r="G1810" s="237"/>
      <c r="H1810"/>
      <c r="I1810"/>
      <c r="J1810" s="237"/>
      <c r="K1810"/>
      <c r="L1810"/>
      <c r="M1810"/>
      <c r="N1810"/>
      <c r="O1810"/>
      <c r="P1810"/>
      <c r="Q1810"/>
      <c r="S1810" s="115"/>
      <c r="U1810"/>
      <c r="V1810"/>
      <c r="W1810" s="237"/>
      <c r="X1810"/>
      <c r="Y1810"/>
      <c r="Z1810"/>
      <c r="AA1810"/>
      <c r="AB1810"/>
      <c r="AC1810"/>
      <c r="AD1810"/>
      <c r="AE1810"/>
      <c r="AF1810"/>
      <c r="AG1810"/>
    </row>
    <row r="1811" spans="1:33" ht="18" x14ac:dyDescent="0.25">
      <c r="A1811" s="236"/>
      <c r="B1811" s="236"/>
      <c r="C1811" s="236"/>
      <c r="D1811" s="236"/>
      <c r="E1811"/>
      <c r="F1811" s="126"/>
      <c r="G1811" s="237"/>
      <c r="H1811"/>
      <c r="I1811"/>
      <c r="J1811" s="237"/>
      <c r="K1811"/>
      <c r="L1811"/>
      <c r="M1811"/>
      <c r="N1811"/>
      <c r="O1811"/>
      <c r="P1811"/>
      <c r="Q1811"/>
      <c r="S1811" s="115"/>
      <c r="U1811"/>
      <c r="V1811"/>
      <c r="W1811" s="237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5">
      <c r="A1812"/>
      <c r="B1812"/>
      <c r="C1812"/>
      <c r="D1812"/>
      <c r="E1812"/>
      <c r="F1812" s="126"/>
      <c r="G1812"/>
      <c r="H1812"/>
      <c r="I1812"/>
      <c r="J1812"/>
      <c r="K1812"/>
      <c r="L1812"/>
      <c r="M1812"/>
      <c r="N1812"/>
      <c r="O1812"/>
      <c r="P1812"/>
      <c r="Q1812"/>
      <c r="S1812" s="115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5">
      <c r="A1813"/>
      <c r="B1813"/>
      <c r="C1813"/>
      <c r="D1813"/>
      <c r="E1813"/>
      <c r="F1813" s="126"/>
      <c r="G1813"/>
      <c r="H1813"/>
      <c r="I1813"/>
      <c r="J1813"/>
      <c r="K1813"/>
      <c r="L1813"/>
      <c r="M1813"/>
      <c r="N1813"/>
      <c r="O1813"/>
      <c r="P1813"/>
      <c r="Q1813"/>
      <c r="S1813" s="115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ht="18" x14ac:dyDescent="0.25">
      <c r="A1814" s="236"/>
      <c r="B1814" s="236"/>
      <c r="C1814" s="236"/>
      <c r="D1814" s="236"/>
      <c r="E1814"/>
      <c r="F1814" s="126"/>
      <c r="G1814" s="237"/>
      <c r="H1814"/>
      <c r="I1814"/>
      <c r="J1814" s="237"/>
      <c r="K1814"/>
      <c r="L1814"/>
      <c r="M1814"/>
      <c r="N1814"/>
      <c r="O1814"/>
      <c r="P1814"/>
      <c r="Q1814"/>
      <c r="S1814" s="115"/>
      <c r="U1814"/>
      <c r="V1814"/>
      <c r="W1814" s="237"/>
      <c r="X1814"/>
      <c r="Y1814"/>
      <c r="Z1814"/>
      <c r="AA1814"/>
      <c r="AB1814"/>
      <c r="AC1814"/>
      <c r="AD1814"/>
      <c r="AE1814"/>
      <c r="AF1814"/>
      <c r="AG1814"/>
    </row>
    <row r="1815" spans="1:33" ht="18" x14ac:dyDescent="0.25">
      <c r="A1815" s="236"/>
      <c r="B1815" s="236"/>
      <c r="C1815" s="236"/>
      <c r="D1815" s="236"/>
      <c r="E1815"/>
      <c r="F1815" s="126"/>
      <c r="G1815" s="237"/>
      <c r="H1815"/>
      <c r="I1815"/>
      <c r="J1815" s="237"/>
      <c r="K1815"/>
      <c r="L1815"/>
      <c r="M1815"/>
      <c r="N1815"/>
      <c r="O1815"/>
      <c r="P1815"/>
      <c r="Q1815"/>
      <c r="S1815" s="115"/>
      <c r="U1815"/>
      <c r="V1815"/>
      <c r="W1815" s="237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5">
      <c r="A1816"/>
      <c r="B1816"/>
      <c r="C1816"/>
      <c r="D1816"/>
      <c r="E1816"/>
      <c r="F1816" s="126"/>
      <c r="G1816"/>
      <c r="H1816"/>
      <c r="I1816"/>
      <c r="J1816"/>
      <c r="K1816"/>
      <c r="L1816"/>
      <c r="M1816"/>
      <c r="N1816"/>
      <c r="O1816"/>
      <c r="P1816"/>
      <c r="Q1816"/>
      <c r="S1816" s="115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5">
      <c r="F1817" s="238"/>
      <c r="I1817"/>
      <c r="S1817" s="115"/>
      <c r="U1817"/>
      <c r="V1817"/>
    </row>
    <row r="1818" spans="1:33" ht="18" x14ac:dyDescent="0.25">
      <c r="A1818" s="236"/>
      <c r="B1818" s="236"/>
      <c r="C1818" s="236"/>
      <c r="D1818" s="236"/>
      <c r="E1818"/>
      <c r="F1818" s="126"/>
      <c r="G1818" s="237"/>
      <c r="H1818"/>
      <c r="I1818"/>
      <c r="J1818" s="237"/>
      <c r="K1818"/>
      <c r="L1818"/>
      <c r="M1818"/>
      <c r="N1818"/>
      <c r="O1818"/>
      <c r="P1818"/>
      <c r="Q1818"/>
      <c r="S1818" s="115"/>
      <c r="U1818"/>
      <c r="V1818"/>
      <c r="W1818" s="237"/>
      <c r="X1818"/>
      <c r="Y1818"/>
      <c r="Z1818"/>
      <c r="AA1818"/>
      <c r="AB1818"/>
      <c r="AC1818"/>
      <c r="AD1818"/>
      <c r="AE1818"/>
      <c r="AF1818"/>
      <c r="AG1818"/>
    </row>
    <row r="1819" spans="1:33" ht="18" x14ac:dyDescent="0.25">
      <c r="A1819" s="236"/>
      <c r="B1819" s="236"/>
      <c r="C1819" s="236"/>
      <c r="D1819" s="236"/>
      <c r="E1819"/>
      <c r="F1819" s="126"/>
      <c r="G1819" s="237"/>
      <c r="H1819"/>
      <c r="I1819"/>
      <c r="J1819" s="237"/>
      <c r="K1819"/>
      <c r="L1819"/>
      <c r="M1819"/>
      <c r="N1819"/>
      <c r="O1819"/>
      <c r="P1819"/>
      <c r="Q1819"/>
      <c r="S1819" s="115"/>
      <c r="U1819"/>
      <c r="V1819"/>
      <c r="W1819" s="237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5">
      <c r="A1820"/>
      <c r="B1820"/>
      <c r="C1820"/>
      <c r="D1820"/>
      <c r="E1820"/>
      <c r="F1820" s="126"/>
      <c r="G1820"/>
      <c r="H1820"/>
      <c r="I1820"/>
      <c r="J1820"/>
      <c r="K1820"/>
      <c r="L1820"/>
      <c r="M1820"/>
      <c r="N1820"/>
      <c r="O1820"/>
      <c r="P1820"/>
      <c r="Q1820"/>
      <c r="S1820" s="115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5">
      <c r="F1821" s="238"/>
      <c r="I1821"/>
      <c r="S1821" s="115"/>
      <c r="U1821"/>
      <c r="V1821"/>
    </row>
    <row r="1822" spans="1:33" ht="18" x14ac:dyDescent="0.25">
      <c r="A1822" s="236"/>
      <c r="B1822" s="236"/>
      <c r="C1822" s="236"/>
      <c r="D1822" s="236"/>
      <c r="E1822"/>
      <c r="F1822" s="126"/>
      <c r="G1822" s="237"/>
      <c r="H1822"/>
      <c r="I1822"/>
      <c r="J1822" s="237"/>
      <c r="K1822"/>
      <c r="L1822"/>
      <c r="M1822"/>
      <c r="N1822"/>
      <c r="O1822"/>
      <c r="P1822"/>
      <c r="Q1822"/>
      <c r="S1822" s="115"/>
      <c r="U1822"/>
      <c r="V1822"/>
      <c r="W1822" s="237"/>
      <c r="X1822"/>
      <c r="Y1822"/>
      <c r="Z1822"/>
      <c r="AA1822"/>
      <c r="AB1822"/>
      <c r="AC1822"/>
      <c r="AD1822"/>
      <c r="AE1822"/>
      <c r="AF1822"/>
      <c r="AG1822"/>
    </row>
    <row r="1823" spans="1:33" ht="18" x14ac:dyDescent="0.25">
      <c r="A1823" s="236"/>
      <c r="B1823" s="236"/>
      <c r="C1823" s="236"/>
      <c r="D1823" s="236"/>
      <c r="E1823"/>
      <c r="F1823" s="126"/>
      <c r="G1823" s="237"/>
      <c r="H1823"/>
      <c r="I1823"/>
      <c r="J1823" s="237"/>
      <c r="K1823"/>
      <c r="L1823"/>
      <c r="M1823"/>
      <c r="N1823"/>
      <c r="O1823"/>
      <c r="P1823"/>
      <c r="Q1823"/>
      <c r="S1823" s="115"/>
      <c r="U1823"/>
      <c r="V1823"/>
      <c r="W1823" s="237"/>
      <c r="X1823"/>
      <c r="Y1823"/>
      <c r="Z1823"/>
      <c r="AA1823"/>
      <c r="AB1823"/>
      <c r="AC1823"/>
      <c r="AD1823"/>
      <c r="AE1823"/>
      <c r="AF1823"/>
      <c r="AG1823"/>
    </row>
    <row r="1824" spans="1:33" ht="18" x14ac:dyDescent="0.25">
      <c r="A1824" s="236"/>
      <c r="B1824" s="236"/>
      <c r="C1824" s="236"/>
      <c r="D1824" s="236"/>
      <c r="E1824"/>
      <c r="F1824" s="126"/>
      <c r="G1824" s="237"/>
      <c r="H1824"/>
      <c r="I1824"/>
      <c r="J1824" s="237"/>
      <c r="K1824"/>
      <c r="L1824"/>
      <c r="M1824"/>
      <c r="N1824"/>
      <c r="O1824"/>
      <c r="P1824"/>
      <c r="Q1824"/>
      <c r="S1824" s="115"/>
      <c r="U1824"/>
      <c r="V1824"/>
      <c r="W1824" s="237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5">
      <c r="F1825" s="238"/>
      <c r="I1825"/>
      <c r="S1825" s="115"/>
      <c r="U1825"/>
      <c r="V1825"/>
    </row>
    <row r="1826" spans="1:33" x14ac:dyDescent="0.25">
      <c r="F1826" s="238"/>
      <c r="I1826"/>
      <c r="S1826" s="115"/>
      <c r="U1826"/>
      <c r="V1826"/>
    </row>
    <row r="1827" spans="1:33" ht="18" x14ac:dyDescent="0.25">
      <c r="A1827" s="236"/>
      <c r="B1827" s="236"/>
      <c r="C1827" s="236"/>
      <c r="D1827" s="236"/>
      <c r="E1827"/>
      <c r="F1827" s="126"/>
      <c r="G1827" s="237"/>
      <c r="H1827"/>
      <c r="I1827"/>
      <c r="J1827" s="237"/>
      <c r="K1827"/>
      <c r="L1827"/>
      <c r="M1827"/>
      <c r="N1827"/>
      <c r="O1827"/>
      <c r="P1827"/>
      <c r="Q1827"/>
      <c r="S1827" s="115"/>
      <c r="U1827"/>
      <c r="V1827"/>
      <c r="W1827" s="237"/>
      <c r="X1827"/>
      <c r="Y1827"/>
      <c r="Z1827"/>
      <c r="AA1827"/>
      <c r="AB1827"/>
      <c r="AC1827"/>
      <c r="AD1827"/>
      <c r="AE1827"/>
      <c r="AF1827"/>
      <c r="AG1827"/>
    </row>
    <row r="1828" spans="1:33" ht="18" x14ac:dyDescent="0.25">
      <c r="A1828" s="236"/>
      <c r="B1828" s="236"/>
      <c r="C1828" s="236"/>
      <c r="D1828" s="236"/>
      <c r="E1828"/>
      <c r="F1828" s="126"/>
      <c r="G1828" s="237"/>
      <c r="H1828"/>
      <c r="I1828"/>
      <c r="J1828" s="237"/>
      <c r="K1828"/>
      <c r="L1828"/>
      <c r="M1828"/>
      <c r="N1828"/>
      <c r="O1828"/>
      <c r="P1828"/>
      <c r="Q1828"/>
      <c r="S1828" s="115"/>
      <c r="U1828"/>
      <c r="V1828"/>
      <c r="W1828" s="237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5">
      <c r="F1829" s="238"/>
      <c r="I1829"/>
      <c r="S1829" s="115"/>
      <c r="U1829"/>
      <c r="V1829"/>
    </row>
    <row r="1830" spans="1:33" x14ac:dyDescent="0.25">
      <c r="F1830" s="238"/>
      <c r="I1830"/>
      <c r="S1830" s="115"/>
      <c r="U1830"/>
      <c r="V1830"/>
    </row>
    <row r="1831" spans="1:33" x14ac:dyDescent="0.25">
      <c r="A1831"/>
      <c r="B1831"/>
      <c r="C1831"/>
      <c r="D1831"/>
      <c r="E1831"/>
      <c r="F1831" s="126"/>
      <c r="G1831"/>
      <c r="H1831"/>
      <c r="I1831"/>
      <c r="J1831"/>
      <c r="K1831"/>
      <c r="L1831"/>
      <c r="M1831"/>
      <c r="N1831"/>
      <c r="O1831"/>
      <c r="P1831"/>
      <c r="Q1831"/>
      <c r="S1831" s="115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ht="18" x14ac:dyDescent="0.25">
      <c r="A1832" s="236"/>
      <c r="B1832" s="236"/>
      <c r="C1832" s="236"/>
      <c r="D1832" s="236"/>
      <c r="E1832"/>
      <c r="F1832" s="126"/>
      <c r="G1832" s="237"/>
      <c r="H1832"/>
      <c r="I1832"/>
      <c r="J1832" s="237"/>
      <c r="K1832"/>
      <c r="L1832"/>
      <c r="M1832"/>
      <c r="N1832"/>
      <c r="O1832"/>
      <c r="P1832"/>
      <c r="Q1832"/>
      <c r="S1832" s="115"/>
      <c r="U1832"/>
      <c r="V1832"/>
      <c r="W1832" s="237"/>
      <c r="X1832"/>
      <c r="Y1832"/>
      <c r="Z1832"/>
      <c r="AA1832"/>
      <c r="AB1832"/>
      <c r="AC1832"/>
      <c r="AD1832"/>
      <c r="AE1832"/>
      <c r="AF1832"/>
      <c r="AG1832"/>
    </row>
    <row r="1833" spans="1:33" ht="18" x14ac:dyDescent="0.25">
      <c r="A1833" s="236"/>
      <c r="B1833" s="236"/>
      <c r="C1833" s="236"/>
      <c r="D1833" s="236"/>
      <c r="E1833"/>
      <c r="F1833" s="126"/>
      <c r="G1833" s="237"/>
      <c r="H1833"/>
      <c r="I1833"/>
      <c r="J1833" s="237"/>
      <c r="K1833"/>
      <c r="L1833"/>
      <c r="M1833"/>
      <c r="N1833"/>
      <c r="O1833"/>
      <c r="P1833"/>
      <c r="Q1833"/>
      <c r="S1833" s="115"/>
      <c r="U1833"/>
      <c r="V1833"/>
      <c r="W1833" s="237"/>
      <c r="X1833"/>
      <c r="Y1833"/>
      <c r="Z1833"/>
      <c r="AA1833"/>
      <c r="AB1833"/>
      <c r="AC1833"/>
      <c r="AD1833"/>
      <c r="AE1833"/>
      <c r="AF1833"/>
      <c r="AG1833"/>
    </row>
    <row r="1834" spans="1:33" ht="18" x14ac:dyDescent="0.25">
      <c r="A1834" s="236"/>
      <c r="B1834" s="236"/>
      <c r="C1834" s="236"/>
      <c r="D1834" s="236"/>
      <c r="E1834"/>
      <c r="F1834" s="126"/>
      <c r="G1834" s="237"/>
      <c r="H1834"/>
      <c r="I1834"/>
      <c r="J1834" s="237"/>
      <c r="K1834"/>
      <c r="L1834"/>
      <c r="M1834"/>
      <c r="N1834"/>
      <c r="O1834"/>
      <c r="P1834"/>
      <c r="Q1834"/>
      <c r="S1834" s="115"/>
      <c r="U1834"/>
      <c r="V1834"/>
      <c r="W1834" s="237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5">
      <c r="A1835"/>
      <c r="B1835"/>
      <c r="C1835"/>
      <c r="D1835"/>
      <c r="E1835"/>
      <c r="F1835" s="126"/>
      <c r="G1835"/>
      <c r="H1835"/>
      <c r="I1835"/>
      <c r="J1835"/>
      <c r="K1835"/>
      <c r="L1835"/>
      <c r="M1835"/>
      <c r="N1835"/>
      <c r="O1835"/>
      <c r="P1835"/>
      <c r="Q1835"/>
      <c r="S1835" s="11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ht="18" x14ac:dyDescent="0.25">
      <c r="A1836" s="236"/>
      <c r="B1836" s="236"/>
      <c r="C1836" s="236"/>
      <c r="D1836" s="236"/>
      <c r="E1836"/>
      <c r="F1836" s="126"/>
      <c r="G1836" s="237"/>
      <c r="H1836"/>
      <c r="I1836"/>
      <c r="J1836" s="237"/>
      <c r="K1836"/>
      <c r="L1836"/>
      <c r="M1836"/>
      <c r="N1836"/>
      <c r="O1836"/>
      <c r="P1836"/>
      <c r="Q1836"/>
      <c r="S1836" s="115"/>
      <c r="U1836"/>
      <c r="V1836"/>
      <c r="W1836" s="237"/>
      <c r="X1836"/>
      <c r="Y1836"/>
      <c r="Z1836"/>
      <c r="AA1836"/>
      <c r="AB1836"/>
      <c r="AC1836"/>
      <c r="AD1836"/>
      <c r="AE1836"/>
      <c r="AF1836"/>
      <c r="AG1836"/>
    </row>
    <row r="1837" spans="1:33" ht="18" x14ac:dyDescent="0.25">
      <c r="A1837" s="236"/>
      <c r="B1837" s="236"/>
      <c r="C1837" s="236"/>
      <c r="D1837" s="236"/>
      <c r="E1837"/>
      <c r="F1837" s="126"/>
      <c r="G1837" s="237"/>
      <c r="H1837"/>
      <c r="I1837"/>
      <c r="J1837" s="237"/>
      <c r="K1837"/>
      <c r="L1837"/>
      <c r="M1837"/>
      <c r="N1837"/>
      <c r="O1837"/>
      <c r="P1837"/>
      <c r="Q1837"/>
      <c r="S1837" s="115"/>
      <c r="U1837"/>
      <c r="V1837"/>
      <c r="W1837" s="2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5">
      <c r="F1838" s="238"/>
      <c r="I1838"/>
      <c r="S1838" s="115"/>
      <c r="U1838"/>
      <c r="V1838"/>
    </row>
    <row r="1839" spans="1:33" ht="18" x14ac:dyDescent="0.25">
      <c r="A1839" s="236"/>
      <c r="B1839" s="236"/>
      <c r="C1839" s="236"/>
      <c r="D1839" s="236"/>
      <c r="E1839"/>
      <c r="F1839" s="126"/>
      <c r="G1839" s="237"/>
      <c r="H1839"/>
      <c r="I1839"/>
      <c r="J1839" s="237"/>
      <c r="K1839"/>
      <c r="L1839"/>
      <c r="M1839"/>
      <c r="N1839"/>
      <c r="O1839"/>
      <c r="P1839"/>
      <c r="Q1839"/>
      <c r="S1839" s="115"/>
      <c r="U1839"/>
      <c r="V1839"/>
      <c r="W1839" s="237"/>
      <c r="X1839"/>
      <c r="Y1839"/>
      <c r="Z1839"/>
      <c r="AA1839"/>
      <c r="AB1839"/>
      <c r="AC1839"/>
      <c r="AD1839"/>
      <c r="AE1839"/>
      <c r="AF1839"/>
      <c r="AG1839"/>
    </row>
    <row r="1840" spans="1:33" ht="18" x14ac:dyDescent="0.25">
      <c r="A1840" s="236"/>
      <c r="B1840" s="236"/>
      <c r="C1840" s="236"/>
      <c r="D1840" s="236"/>
      <c r="E1840"/>
      <c r="F1840" s="126"/>
      <c r="G1840" s="237"/>
      <c r="H1840"/>
      <c r="I1840"/>
      <c r="J1840" s="237"/>
      <c r="K1840"/>
      <c r="L1840"/>
      <c r="M1840"/>
      <c r="N1840"/>
      <c r="O1840"/>
      <c r="P1840"/>
      <c r="Q1840"/>
      <c r="S1840" s="115"/>
      <c r="U1840"/>
      <c r="V1840"/>
      <c r="W1840" s="237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5">
      <c r="A1841"/>
      <c r="B1841"/>
      <c r="C1841"/>
      <c r="D1841"/>
      <c r="E1841"/>
      <c r="F1841" s="126"/>
      <c r="G1841"/>
      <c r="H1841"/>
      <c r="I1841"/>
      <c r="J1841"/>
      <c r="K1841"/>
      <c r="L1841"/>
      <c r="M1841"/>
      <c r="N1841"/>
      <c r="O1841"/>
      <c r="P1841"/>
      <c r="Q1841"/>
      <c r="S1841" s="115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ht="18" x14ac:dyDescent="0.25">
      <c r="A1842" s="236"/>
      <c r="B1842" s="236"/>
      <c r="C1842" s="236"/>
      <c r="D1842" s="236"/>
      <c r="E1842"/>
      <c r="F1842" s="126"/>
      <c r="G1842" s="237"/>
      <c r="H1842"/>
      <c r="I1842"/>
      <c r="J1842" s="237"/>
      <c r="K1842"/>
      <c r="L1842"/>
      <c r="M1842"/>
      <c r="N1842"/>
      <c r="O1842"/>
      <c r="P1842"/>
      <c r="Q1842"/>
      <c r="S1842" s="115"/>
      <c r="U1842"/>
      <c r="V1842"/>
      <c r="W1842" s="237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5">
      <c r="F1843" s="238"/>
      <c r="I1843"/>
      <c r="S1843" s="115"/>
      <c r="U1843"/>
      <c r="V1843"/>
    </row>
    <row r="1844" spans="1:33" x14ac:dyDescent="0.25">
      <c r="F1844" s="238"/>
      <c r="I1844"/>
      <c r="S1844" s="115"/>
      <c r="U1844"/>
      <c r="V1844"/>
    </row>
    <row r="1845" spans="1:33" ht="18" x14ac:dyDescent="0.25">
      <c r="A1845" s="236"/>
      <c r="B1845" s="236"/>
      <c r="C1845" s="236"/>
      <c r="D1845" s="236"/>
      <c r="E1845"/>
      <c r="F1845" s="126"/>
      <c r="G1845" s="237"/>
      <c r="H1845"/>
      <c r="I1845"/>
      <c r="J1845" s="237"/>
      <c r="K1845"/>
      <c r="L1845"/>
      <c r="M1845"/>
      <c r="N1845"/>
      <c r="O1845"/>
      <c r="P1845"/>
      <c r="Q1845"/>
      <c r="S1845" s="115"/>
      <c r="U1845"/>
      <c r="V1845"/>
      <c r="W1845" s="237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5">
      <c r="F1846" s="238"/>
      <c r="I1846"/>
      <c r="S1846" s="115"/>
      <c r="U1846"/>
      <c r="V1846"/>
    </row>
    <row r="1847" spans="1:33" ht="18" x14ac:dyDescent="0.25">
      <c r="A1847" s="236"/>
      <c r="B1847" s="236"/>
      <c r="C1847" s="236"/>
      <c r="D1847" s="236"/>
      <c r="E1847"/>
      <c r="F1847" s="126"/>
      <c r="G1847" s="237"/>
      <c r="H1847"/>
      <c r="I1847"/>
      <c r="J1847" s="237"/>
      <c r="K1847"/>
      <c r="L1847"/>
      <c r="M1847"/>
      <c r="N1847"/>
      <c r="O1847"/>
      <c r="P1847"/>
      <c r="Q1847"/>
      <c r="S1847" s="115"/>
      <c r="U1847"/>
      <c r="V1847"/>
      <c r="W1847" s="237"/>
      <c r="X1847"/>
      <c r="Y1847"/>
      <c r="Z1847"/>
      <c r="AA1847"/>
      <c r="AB1847"/>
      <c r="AC1847"/>
      <c r="AD1847"/>
      <c r="AE1847"/>
      <c r="AF1847"/>
      <c r="AG1847"/>
    </row>
    <row r="1848" spans="1:33" ht="18" x14ac:dyDescent="0.25">
      <c r="A1848" s="236"/>
      <c r="B1848" s="236"/>
      <c r="C1848" s="236"/>
      <c r="D1848" s="236"/>
      <c r="E1848"/>
      <c r="F1848" s="126"/>
      <c r="G1848" s="237"/>
      <c r="H1848"/>
      <c r="I1848"/>
      <c r="J1848" s="237"/>
      <c r="K1848"/>
      <c r="L1848"/>
      <c r="M1848"/>
      <c r="N1848"/>
      <c r="O1848"/>
      <c r="P1848"/>
      <c r="Q1848"/>
      <c r="S1848" s="115"/>
      <c r="U1848"/>
      <c r="V1848"/>
      <c r="W1848" s="237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5">
      <c r="A1849"/>
      <c r="B1849"/>
      <c r="C1849"/>
      <c r="D1849"/>
      <c r="E1849"/>
      <c r="F1849" s="126"/>
      <c r="G1849"/>
      <c r="H1849"/>
      <c r="I1849"/>
      <c r="J1849"/>
      <c r="K1849"/>
      <c r="L1849"/>
      <c r="M1849"/>
      <c r="N1849"/>
      <c r="O1849"/>
      <c r="P1849"/>
      <c r="Q1849"/>
      <c r="S1849" s="115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ht="18" x14ac:dyDescent="0.25">
      <c r="A1850" s="236"/>
      <c r="B1850" s="236"/>
      <c r="C1850" s="236"/>
      <c r="D1850" s="236"/>
      <c r="E1850"/>
      <c r="F1850" s="126"/>
      <c r="G1850" s="237"/>
      <c r="H1850"/>
      <c r="I1850"/>
      <c r="J1850" s="237"/>
      <c r="K1850"/>
      <c r="L1850"/>
      <c r="M1850"/>
      <c r="N1850"/>
      <c r="O1850"/>
      <c r="P1850"/>
      <c r="Q1850"/>
      <c r="S1850" s="115"/>
      <c r="U1850"/>
      <c r="V1850"/>
      <c r="W1850" s="237"/>
      <c r="X1850"/>
      <c r="Y1850"/>
      <c r="Z1850"/>
      <c r="AA1850"/>
      <c r="AB1850"/>
      <c r="AC1850"/>
      <c r="AD1850"/>
      <c r="AE1850"/>
      <c r="AF1850"/>
      <c r="AG1850"/>
    </row>
    <row r="1851" spans="1:33" ht="18" x14ac:dyDescent="0.25">
      <c r="A1851" s="236"/>
      <c r="B1851" s="236"/>
      <c r="C1851" s="236"/>
      <c r="D1851" s="236"/>
      <c r="E1851"/>
      <c r="F1851" s="126"/>
      <c r="G1851" s="237"/>
      <c r="H1851"/>
      <c r="I1851"/>
      <c r="J1851" s="237"/>
      <c r="K1851"/>
      <c r="L1851"/>
      <c r="M1851"/>
      <c r="N1851"/>
      <c r="O1851"/>
      <c r="P1851"/>
      <c r="Q1851"/>
      <c r="S1851" s="115"/>
      <c r="U1851"/>
      <c r="V1851"/>
      <c r="W1851" s="237"/>
      <c r="X1851"/>
      <c r="Y1851"/>
      <c r="Z1851"/>
      <c r="AA1851"/>
      <c r="AB1851"/>
      <c r="AC1851"/>
      <c r="AD1851"/>
      <c r="AE1851"/>
      <c r="AF1851"/>
      <c r="AG1851"/>
    </row>
    <row r="1852" spans="1:33" ht="18" x14ac:dyDescent="0.25">
      <c r="A1852" s="236"/>
      <c r="B1852" s="236"/>
      <c r="C1852" s="236"/>
      <c r="D1852" s="236"/>
      <c r="E1852"/>
      <c r="F1852" s="126"/>
      <c r="G1852" s="237"/>
      <c r="H1852"/>
      <c r="I1852"/>
      <c r="J1852" s="237"/>
      <c r="K1852"/>
      <c r="L1852"/>
      <c r="M1852"/>
      <c r="N1852"/>
      <c r="O1852"/>
      <c r="P1852"/>
      <c r="Q1852"/>
      <c r="S1852" s="115"/>
      <c r="U1852"/>
      <c r="V1852"/>
      <c r="W1852" s="237"/>
      <c r="X1852"/>
      <c r="Y1852"/>
      <c r="Z1852"/>
      <c r="AA1852"/>
      <c r="AB1852"/>
      <c r="AC1852"/>
      <c r="AD1852"/>
      <c r="AE1852"/>
      <c r="AF1852"/>
      <c r="AG1852"/>
    </row>
    <row r="1853" spans="1:33" ht="18" x14ac:dyDescent="0.25">
      <c r="A1853" s="236"/>
      <c r="B1853" s="236"/>
      <c r="C1853" s="236"/>
      <c r="D1853" s="236"/>
      <c r="E1853"/>
      <c r="F1853" s="126"/>
      <c r="G1853" s="237"/>
      <c r="H1853"/>
      <c r="I1853"/>
      <c r="J1853" s="237"/>
      <c r="K1853"/>
      <c r="L1853"/>
      <c r="M1853"/>
      <c r="N1853"/>
      <c r="O1853"/>
      <c r="P1853"/>
      <c r="Q1853"/>
      <c r="S1853" s="115"/>
      <c r="U1853"/>
      <c r="V1853"/>
      <c r="W1853" s="237"/>
      <c r="X1853"/>
      <c r="Y1853"/>
      <c r="Z1853"/>
      <c r="AA1853"/>
      <c r="AB1853"/>
      <c r="AC1853"/>
      <c r="AD1853"/>
      <c r="AE1853"/>
      <c r="AF1853"/>
      <c r="AG1853"/>
    </row>
    <row r="1854" spans="1:33" ht="18" x14ac:dyDescent="0.25">
      <c r="A1854" s="236"/>
      <c r="B1854" s="236"/>
      <c r="C1854" s="236"/>
      <c r="D1854" s="236"/>
      <c r="E1854"/>
      <c r="F1854" s="126"/>
      <c r="G1854" s="237"/>
      <c r="H1854"/>
      <c r="I1854"/>
      <c r="J1854" s="237"/>
      <c r="K1854"/>
      <c r="L1854"/>
      <c r="M1854"/>
      <c r="N1854"/>
      <c r="O1854"/>
      <c r="P1854"/>
      <c r="Q1854"/>
      <c r="S1854" s="115"/>
      <c r="U1854"/>
      <c r="V1854"/>
      <c r="W1854" s="237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5">
      <c r="F1855" s="238"/>
      <c r="I1855"/>
      <c r="S1855" s="115"/>
      <c r="U1855"/>
      <c r="V1855"/>
    </row>
    <row r="1856" spans="1:33" ht="18" x14ac:dyDescent="0.25">
      <c r="A1856" s="236"/>
      <c r="B1856" s="236"/>
      <c r="C1856" s="236"/>
      <c r="D1856" s="236"/>
      <c r="E1856"/>
      <c r="F1856" s="126"/>
      <c r="G1856" s="237"/>
      <c r="H1856"/>
      <c r="I1856"/>
      <c r="J1856" s="237"/>
      <c r="K1856"/>
      <c r="L1856"/>
      <c r="M1856"/>
      <c r="N1856"/>
      <c r="O1856"/>
      <c r="P1856"/>
      <c r="Q1856"/>
      <c r="S1856" s="115"/>
      <c r="U1856"/>
      <c r="V1856"/>
      <c r="W1856" s="237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5">
      <c r="F1857" s="238"/>
      <c r="I1857"/>
      <c r="S1857" s="115"/>
      <c r="U1857"/>
      <c r="V1857"/>
    </row>
    <row r="1858" spans="1:33" ht="18" x14ac:dyDescent="0.25">
      <c r="A1858" s="236"/>
      <c r="B1858" s="236"/>
      <c r="C1858" s="236"/>
      <c r="D1858" s="236"/>
      <c r="E1858"/>
      <c r="F1858" s="126"/>
      <c r="G1858" s="237"/>
      <c r="H1858"/>
      <c r="I1858"/>
      <c r="J1858" s="237"/>
      <c r="K1858"/>
      <c r="L1858"/>
      <c r="M1858"/>
      <c r="N1858"/>
      <c r="O1858"/>
      <c r="P1858"/>
      <c r="Q1858"/>
      <c r="S1858" s="115"/>
      <c r="U1858"/>
      <c r="V1858"/>
      <c r="W1858" s="237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5">
      <c r="A1859"/>
      <c r="B1859"/>
      <c r="C1859"/>
      <c r="D1859"/>
      <c r="E1859"/>
      <c r="F1859" s="126"/>
      <c r="G1859"/>
      <c r="H1859"/>
      <c r="I1859"/>
      <c r="J1859"/>
      <c r="K1859"/>
      <c r="L1859"/>
      <c r="M1859"/>
      <c r="N1859"/>
      <c r="O1859"/>
      <c r="P1859"/>
      <c r="Q1859"/>
      <c r="S1859" s="115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ht="18" x14ac:dyDescent="0.25">
      <c r="A1860" s="236"/>
      <c r="B1860" s="236"/>
      <c r="C1860" s="236"/>
      <c r="D1860" s="236"/>
      <c r="E1860"/>
      <c r="F1860" s="126"/>
      <c r="G1860" s="237"/>
      <c r="H1860"/>
      <c r="I1860"/>
      <c r="J1860" s="237"/>
      <c r="K1860"/>
      <c r="L1860"/>
      <c r="M1860"/>
      <c r="N1860"/>
      <c r="O1860"/>
      <c r="P1860"/>
      <c r="Q1860"/>
      <c r="S1860" s="115"/>
      <c r="U1860"/>
      <c r="V1860"/>
      <c r="W1860" s="237"/>
      <c r="X1860"/>
      <c r="Y1860"/>
      <c r="Z1860"/>
      <c r="AA1860"/>
      <c r="AB1860"/>
      <c r="AC1860"/>
      <c r="AD1860"/>
      <c r="AE1860"/>
      <c r="AF1860"/>
      <c r="AG1860"/>
    </row>
    <row r="1861" spans="1:33" ht="18" x14ac:dyDescent="0.25">
      <c r="A1861" s="236"/>
      <c r="B1861" s="236"/>
      <c r="C1861" s="236"/>
      <c r="D1861" s="236"/>
      <c r="E1861"/>
      <c r="F1861" s="126"/>
      <c r="G1861" s="237"/>
      <c r="H1861"/>
      <c r="I1861"/>
      <c r="J1861" s="237"/>
      <c r="K1861"/>
      <c r="L1861"/>
      <c r="M1861"/>
      <c r="N1861"/>
      <c r="O1861"/>
      <c r="P1861"/>
      <c r="Q1861"/>
      <c r="S1861" s="115"/>
      <c r="U1861"/>
      <c r="V1861"/>
      <c r="W1861" s="237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5">
      <c r="A1862"/>
      <c r="B1862"/>
      <c r="C1862"/>
      <c r="D1862"/>
      <c r="E1862"/>
      <c r="F1862" s="126"/>
      <c r="G1862"/>
      <c r="H1862"/>
      <c r="I1862"/>
      <c r="J1862"/>
      <c r="K1862"/>
      <c r="L1862"/>
      <c r="M1862"/>
      <c r="N1862"/>
      <c r="O1862"/>
      <c r="P1862"/>
      <c r="Q1862"/>
      <c r="S1862" s="115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5">
      <c r="A1863"/>
      <c r="B1863"/>
      <c r="C1863"/>
      <c r="D1863"/>
      <c r="E1863"/>
      <c r="F1863" s="126"/>
      <c r="G1863"/>
      <c r="H1863"/>
      <c r="I1863"/>
      <c r="J1863"/>
      <c r="K1863"/>
      <c r="L1863"/>
      <c r="M1863"/>
      <c r="N1863"/>
      <c r="O1863"/>
      <c r="P1863"/>
      <c r="Q1863"/>
      <c r="S1863" s="115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5">
      <c r="A1864"/>
      <c r="B1864"/>
      <c r="C1864"/>
      <c r="D1864"/>
      <c r="E1864"/>
      <c r="F1864" s="126"/>
      <c r="G1864"/>
      <c r="H1864"/>
      <c r="I1864"/>
      <c r="J1864"/>
      <c r="K1864"/>
      <c r="L1864"/>
      <c r="M1864"/>
      <c r="N1864"/>
      <c r="O1864"/>
      <c r="P1864"/>
      <c r="Q1864"/>
      <c r="S1864" s="115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ht="18" x14ac:dyDescent="0.25">
      <c r="A1865" s="236"/>
      <c r="B1865" s="236"/>
      <c r="C1865" s="236"/>
      <c r="D1865" s="236"/>
      <c r="E1865"/>
      <c r="F1865" s="126"/>
      <c r="G1865" s="237"/>
      <c r="H1865"/>
      <c r="I1865"/>
      <c r="J1865" s="237"/>
      <c r="K1865"/>
      <c r="L1865"/>
      <c r="M1865"/>
      <c r="N1865"/>
      <c r="O1865"/>
      <c r="P1865"/>
      <c r="Q1865"/>
      <c r="S1865" s="115"/>
      <c r="U1865"/>
      <c r="V1865"/>
      <c r="W1865" s="237"/>
      <c r="X1865"/>
      <c r="Y1865"/>
      <c r="Z1865"/>
      <c r="AA1865"/>
      <c r="AB1865"/>
      <c r="AC1865"/>
      <c r="AD1865"/>
      <c r="AE1865"/>
      <c r="AF1865"/>
      <c r="AG1865"/>
    </row>
    <row r="1866" spans="1:33" ht="18" x14ac:dyDescent="0.25">
      <c r="A1866" s="236"/>
      <c r="B1866" s="236"/>
      <c r="C1866" s="236"/>
      <c r="D1866" s="236"/>
      <c r="E1866"/>
      <c r="F1866" s="126"/>
      <c r="G1866" s="237"/>
      <c r="H1866"/>
      <c r="I1866"/>
      <c r="J1866" s="237"/>
      <c r="K1866"/>
      <c r="L1866"/>
      <c r="M1866"/>
      <c r="N1866"/>
      <c r="O1866"/>
      <c r="P1866"/>
      <c r="Q1866"/>
      <c r="S1866" s="115"/>
      <c r="U1866"/>
      <c r="V1866"/>
      <c r="W1866" s="237"/>
      <c r="X1866"/>
      <c r="Y1866"/>
      <c r="Z1866"/>
      <c r="AA1866"/>
      <c r="AB1866"/>
      <c r="AC1866"/>
      <c r="AD1866"/>
      <c r="AE1866"/>
      <c r="AF1866"/>
      <c r="AG1866"/>
    </row>
    <row r="1867" spans="1:33" ht="18" x14ac:dyDescent="0.25">
      <c r="A1867" s="236"/>
      <c r="B1867" s="236"/>
      <c r="C1867" s="236"/>
      <c r="D1867" s="236"/>
      <c r="E1867"/>
      <c r="F1867" s="126"/>
      <c r="G1867" s="237"/>
      <c r="H1867"/>
      <c r="I1867"/>
      <c r="J1867" s="237"/>
      <c r="K1867"/>
      <c r="L1867"/>
      <c r="M1867"/>
      <c r="N1867"/>
      <c r="O1867"/>
      <c r="P1867"/>
      <c r="Q1867"/>
      <c r="S1867" s="115"/>
      <c r="U1867"/>
      <c r="V1867"/>
      <c r="W1867" s="23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5">
      <c r="A1868"/>
      <c r="B1868"/>
      <c r="C1868"/>
      <c r="D1868"/>
      <c r="E1868"/>
      <c r="F1868" s="126"/>
      <c r="G1868"/>
      <c r="H1868"/>
      <c r="I1868"/>
      <c r="J1868"/>
      <c r="K1868"/>
      <c r="L1868"/>
      <c r="M1868"/>
      <c r="N1868"/>
      <c r="O1868"/>
      <c r="P1868"/>
      <c r="Q1868"/>
      <c r="S1868" s="115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5">
      <c r="F1869" s="238"/>
      <c r="I1869"/>
      <c r="S1869" s="115"/>
      <c r="U1869"/>
      <c r="V1869"/>
    </row>
    <row r="1870" spans="1:33" ht="18" x14ac:dyDescent="0.25">
      <c r="A1870" s="236"/>
      <c r="B1870" s="236"/>
      <c r="C1870" s="236"/>
      <c r="D1870" s="236"/>
      <c r="E1870"/>
      <c r="F1870" s="126"/>
      <c r="G1870" s="237"/>
      <c r="H1870"/>
      <c r="I1870"/>
      <c r="J1870" s="237"/>
      <c r="K1870"/>
      <c r="L1870"/>
      <c r="M1870"/>
      <c r="N1870"/>
      <c r="O1870"/>
      <c r="P1870"/>
      <c r="Q1870"/>
      <c r="S1870" s="115"/>
      <c r="U1870"/>
      <c r="V1870"/>
      <c r="W1870" s="237"/>
      <c r="X1870"/>
      <c r="Y1870"/>
      <c r="Z1870"/>
      <c r="AA1870"/>
      <c r="AB1870"/>
      <c r="AC1870"/>
      <c r="AD1870"/>
      <c r="AE1870"/>
      <c r="AF1870"/>
      <c r="AG1870"/>
    </row>
    <row r="1871" spans="1:33" ht="18" x14ac:dyDescent="0.25">
      <c r="A1871" s="236"/>
      <c r="B1871" s="236"/>
      <c r="C1871" s="236"/>
      <c r="D1871" s="236"/>
      <c r="E1871"/>
      <c r="F1871" s="126"/>
      <c r="G1871" s="237"/>
      <c r="H1871"/>
      <c r="I1871"/>
      <c r="J1871" s="237"/>
      <c r="K1871"/>
      <c r="L1871"/>
      <c r="M1871"/>
      <c r="N1871"/>
      <c r="O1871"/>
      <c r="P1871"/>
      <c r="Q1871"/>
      <c r="S1871" s="115"/>
      <c r="U1871"/>
      <c r="V1871"/>
      <c r="W1871" s="237"/>
      <c r="X1871"/>
      <c r="Y1871"/>
      <c r="Z1871"/>
      <c r="AA1871"/>
      <c r="AB1871"/>
      <c r="AC1871"/>
      <c r="AD1871"/>
      <c r="AE1871"/>
      <c r="AF1871"/>
      <c r="AG1871"/>
    </row>
    <row r="1872" spans="1:33" ht="18" x14ac:dyDescent="0.25">
      <c r="A1872" s="236"/>
      <c r="B1872" s="236"/>
      <c r="C1872" s="236"/>
      <c r="D1872" s="236"/>
      <c r="E1872"/>
      <c r="F1872" s="126"/>
      <c r="G1872" s="237"/>
      <c r="H1872"/>
      <c r="I1872"/>
      <c r="J1872" s="237"/>
      <c r="K1872"/>
      <c r="L1872"/>
      <c r="M1872"/>
      <c r="N1872"/>
      <c r="O1872"/>
      <c r="P1872"/>
      <c r="Q1872"/>
      <c r="S1872" s="115"/>
      <c r="U1872"/>
      <c r="V1872"/>
      <c r="W1872" s="237"/>
      <c r="X1872"/>
      <c r="Y1872"/>
      <c r="Z1872"/>
      <c r="AA1872"/>
      <c r="AB1872"/>
      <c r="AC1872"/>
      <c r="AD1872"/>
      <c r="AE1872"/>
      <c r="AF1872"/>
      <c r="AG1872"/>
    </row>
    <row r="1873" spans="1:33" ht="18" x14ac:dyDescent="0.25">
      <c r="A1873" s="236"/>
      <c r="B1873" s="236"/>
      <c r="C1873" s="236"/>
      <c r="D1873" s="236"/>
      <c r="E1873"/>
      <c r="F1873" s="126"/>
      <c r="G1873" s="237"/>
      <c r="H1873"/>
      <c r="I1873"/>
      <c r="J1873" s="237"/>
      <c r="K1873"/>
      <c r="L1873"/>
      <c r="M1873"/>
      <c r="N1873"/>
      <c r="O1873"/>
      <c r="P1873"/>
      <c r="Q1873"/>
      <c r="S1873" s="115"/>
      <c r="U1873"/>
      <c r="V1873"/>
      <c r="W1873" s="237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5">
      <c r="F1874" s="238"/>
      <c r="I1874"/>
      <c r="S1874" s="115"/>
      <c r="U1874"/>
      <c r="V1874"/>
    </row>
    <row r="1875" spans="1:33" x14ac:dyDescent="0.25">
      <c r="A1875"/>
      <c r="B1875"/>
      <c r="C1875"/>
      <c r="D1875"/>
      <c r="E1875"/>
      <c r="F1875" s="126"/>
      <c r="G1875"/>
      <c r="H1875"/>
      <c r="I1875"/>
      <c r="J1875"/>
      <c r="K1875"/>
      <c r="L1875"/>
      <c r="M1875"/>
      <c r="N1875"/>
      <c r="O1875"/>
      <c r="P1875"/>
      <c r="Q1875"/>
      <c r="S1875" s="11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ht="18" x14ac:dyDescent="0.25">
      <c r="A1876" s="236"/>
      <c r="B1876" s="236"/>
      <c r="C1876" s="236"/>
      <c r="D1876" s="236"/>
      <c r="E1876"/>
      <c r="F1876" s="126"/>
      <c r="G1876" s="237"/>
      <c r="H1876"/>
      <c r="I1876"/>
      <c r="J1876" s="237"/>
      <c r="K1876"/>
      <c r="L1876"/>
      <c r="M1876"/>
      <c r="N1876"/>
      <c r="O1876"/>
      <c r="P1876"/>
      <c r="Q1876"/>
      <c r="S1876" s="115"/>
      <c r="U1876"/>
      <c r="V1876"/>
      <c r="W1876" s="237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5">
      <c r="F1877" s="238"/>
      <c r="I1877"/>
      <c r="S1877" s="115"/>
      <c r="U1877"/>
      <c r="V1877"/>
    </row>
    <row r="1878" spans="1:33" x14ac:dyDescent="0.25">
      <c r="A1878"/>
      <c r="B1878"/>
      <c r="C1878"/>
      <c r="D1878"/>
      <c r="E1878"/>
      <c r="F1878" s="126"/>
      <c r="G1878"/>
      <c r="H1878"/>
      <c r="I1878"/>
      <c r="J1878"/>
      <c r="K1878"/>
      <c r="L1878"/>
      <c r="M1878"/>
      <c r="N1878"/>
      <c r="O1878"/>
      <c r="P1878"/>
      <c r="Q1878"/>
      <c r="S1878" s="115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5">
      <c r="F1879" s="238"/>
      <c r="I1879"/>
      <c r="S1879" s="115"/>
      <c r="U1879"/>
      <c r="V1879"/>
    </row>
    <row r="1880" spans="1:33" x14ac:dyDescent="0.25">
      <c r="F1880" s="238"/>
      <c r="I1880"/>
      <c r="S1880" s="115"/>
      <c r="U1880"/>
      <c r="V1880"/>
    </row>
    <row r="1881" spans="1:33" ht="18" x14ac:dyDescent="0.25">
      <c r="A1881" s="236"/>
      <c r="B1881" s="236"/>
      <c r="C1881" s="236"/>
      <c r="D1881" s="236"/>
      <c r="E1881"/>
      <c r="F1881" s="126"/>
      <c r="G1881" s="237"/>
      <c r="H1881"/>
      <c r="I1881"/>
      <c r="J1881" s="237"/>
      <c r="K1881"/>
      <c r="L1881"/>
      <c r="M1881"/>
      <c r="N1881"/>
      <c r="O1881"/>
      <c r="P1881"/>
      <c r="Q1881"/>
      <c r="S1881" s="115"/>
      <c r="U1881"/>
      <c r="V1881"/>
      <c r="W1881" s="237"/>
      <c r="X1881"/>
      <c r="Y1881"/>
      <c r="Z1881"/>
      <c r="AA1881"/>
      <c r="AB1881"/>
      <c r="AC1881"/>
      <c r="AD1881"/>
      <c r="AE1881"/>
      <c r="AF1881"/>
      <c r="AG1881"/>
    </row>
    <row r="1882" spans="1:33" ht="18" x14ac:dyDescent="0.25">
      <c r="A1882" s="236"/>
      <c r="B1882" s="236"/>
      <c r="C1882" s="236"/>
      <c r="D1882" s="236"/>
      <c r="E1882"/>
      <c r="F1882" s="126"/>
      <c r="G1882" s="237"/>
      <c r="H1882"/>
      <c r="I1882"/>
      <c r="J1882" s="237"/>
      <c r="K1882"/>
      <c r="L1882"/>
      <c r="M1882"/>
      <c r="N1882"/>
      <c r="O1882"/>
      <c r="P1882"/>
      <c r="Q1882"/>
      <c r="S1882" s="115"/>
      <c r="U1882"/>
      <c r="V1882"/>
      <c r="W1882" s="237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5">
      <c r="F1883" s="238"/>
      <c r="I1883"/>
      <c r="S1883" s="115"/>
      <c r="U1883"/>
      <c r="V1883"/>
    </row>
    <row r="1884" spans="1:33" ht="18" x14ac:dyDescent="0.25">
      <c r="A1884" s="236"/>
      <c r="B1884" s="236"/>
      <c r="C1884" s="236"/>
      <c r="D1884" s="236"/>
      <c r="E1884"/>
      <c r="F1884" s="126"/>
      <c r="G1884" s="237"/>
      <c r="H1884"/>
      <c r="I1884"/>
      <c r="J1884" s="237"/>
      <c r="K1884"/>
      <c r="L1884"/>
      <c r="M1884"/>
      <c r="N1884"/>
      <c r="O1884"/>
      <c r="P1884"/>
      <c r="Q1884"/>
      <c r="S1884" s="115"/>
      <c r="U1884"/>
      <c r="V1884"/>
      <c r="W1884" s="237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5">
      <c r="F1885" s="238"/>
      <c r="I1885"/>
      <c r="S1885" s="115"/>
      <c r="U1885"/>
      <c r="V1885"/>
    </row>
    <row r="1886" spans="1:33" ht="18" x14ac:dyDescent="0.25">
      <c r="A1886" s="236"/>
      <c r="B1886" s="236"/>
      <c r="C1886" s="236"/>
      <c r="D1886" s="236"/>
      <c r="E1886"/>
      <c r="F1886" s="126"/>
      <c r="G1886" s="237"/>
      <c r="H1886"/>
      <c r="I1886"/>
      <c r="J1886" s="237"/>
      <c r="K1886"/>
      <c r="L1886"/>
      <c r="M1886"/>
      <c r="N1886"/>
      <c r="O1886"/>
      <c r="P1886"/>
      <c r="Q1886"/>
      <c r="S1886" s="115"/>
      <c r="U1886"/>
      <c r="V1886"/>
      <c r="W1886" s="237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5">
      <c r="F1887" s="238"/>
      <c r="I1887"/>
      <c r="S1887" s="115"/>
      <c r="U1887"/>
      <c r="V1887"/>
    </row>
    <row r="1888" spans="1:33" ht="18" x14ac:dyDescent="0.25">
      <c r="A1888" s="236"/>
      <c r="B1888" s="236"/>
      <c r="C1888" s="236"/>
      <c r="D1888" s="236"/>
      <c r="E1888"/>
      <c r="F1888" s="126"/>
      <c r="G1888" s="237"/>
      <c r="H1888"/>
      <c r="I1888"/>
      <c r="J1888" s="237"/>
      <c r="K1888"/>
      <c r="L1888"/>
      <c r="M1888"/>
      <c r="N1888"/>
      <c r="O1888"/>
      <c r="P1888"/>
      <c r="Q1888"/>
      <c r="S1888" s="115"/>
      <c r="U1888"/>
      <c r="V1888"/>
      <c r="W1888" s="237"/>
      <c r="X1888"/>
      <c r="Y1888"/>
      <c r="Z1888"/>
      <c r="AA1888"/>
      <c r="AB1888"/>
      <c r="AC1888"/>
      <c r="AD1888"/>
      <c r="AE1888"/>
      <c r="AF1888"/>
      <c r="AG1888"/>
    </row>
    <row r="1889" spans="1:33" ht="18" x14ac:dyDescent="0.25">
      <c r="A1889" s="236"/>
      <c r="B1889" s="236"/>
      <c r="C1889" s="236"/>
      <c r="D1889" s="236"/>
      <c r="E1889"/>
      <c r="F1889" s="126"/>
      <c r="G1889" s="237"/>
      <c r="H1889"/>
      <c r="I1889"/>
      <c r="J1889" s="237"/>
      <c r="K1889"/>
      <c r="L1889"/>
      <c r="M1889"/>
      <c r="N1889"/>
      <c r="O1889"/>
      <c r="P1889"/>
      <c r="Q1889"/>
      <c r="S1889" s="115"/>
      <c r="U1889"/>
      <c r="V1889"/>
      <c r="W1889" s="237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5">
      <c r="A1890"/>
      <c r="B1890"/>
      <c r="C1890"/>
      <c r="D1890"/>
      <c r="E1890"/>
      <c r="F1890" s="126"/>
      <c r="G1890"/>
      <c r="H1890"/>
      <c r="I1890"/>
      <c r="J1890"/>
      <c r="K1890"/>
      <c r="L1890"/>
      <c r="M1890"/>
      <c r="N1890"/>
      <c r="O1890"/>
      <c r="P1890"/>
      <c r="Q1890"/>
      <c r="S1890" s="115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ht="18" x14ac:dyDescent="0.25">
      <c r="A1891" s="236"/>
      <c r="B1891" s="236"/>
      <c r="C1891" s="236"/>
      <c r="D1891" s="236"/>
      <c r="E1891"/>
      <c r="F1891" s="126"/>
      <c r="G1891" s="237"/>
      <c r="H1891"/>
      <c r="I1891"/>
      <c r="J1891" s="237"/>
      <c r="K1891"/>
      <c r="L1891"/>
      <c r="M1891"/>
      <c r="N1891"/>
      <c r="O1891"/>
      <c r="P1891"/>
      <c r="Q1891"/>
      <c r="S1891" s="115"/>
      <c r="U1891"/>
      <c r="V1891"/>
      <c r="W1891" s="237"/>
      <c r="X1891"/>
      <c r="Y1891"/>
      <c r="Z1891"/>
      <c r="AA1891"/>
      <c r="AB1891"/>
      <c r="AC1891"/>
      <c r="AD1891"/>
      <c r="AE1891"/>
      <c r="AF1891"/>
      <c r="AG1891"/>
    </row>
    <row r="1892" spans="1:33" ht="18" x14ac:dyDescent="0.25">
      <c r="A1892" s="236"/>
      <c r="B1892" s="236"/>
      <c r="C1892" s="236"/>
      <c r="D1892" s="236"/>
      <c r="E1892"/>
      <c r="F1892" s="126"/>
      <c r="G1892" s="237"/>
      <c r="H1892"/>
      <c r="I1892"/>
      <c r="J1892" s="237"/>
      <c r="K1892"/>
      <c r="L1892"/>
      <c r="M1892"/>
      <c r="N1892"/>
      <c r="O1892"/>
      <c r="P1892"/>
      <c r="Q1892"/>
      <c r="S1892" s="115"/>
      <c r="U1892"/>
      <c r="V1892"/>
      <c r="W1892" s="237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5">
      <c r="F1893" s="238"/>
      <c r="I1893"/>
      <c r="S1893" s="115"/>
      <c r="U1893"/>
      <c r="V1893"/>
    </row>
    <row r="1894" spans="1:33" ht="18" x14ac:dyDescent="0.25">
      <c r="A1894" s="236"/>
      <c r="B1894" s="236"/>
      <c r="C1894" s="236"/>
      <c r="D1894" s="236"/>
      <c r="E1894"/>
      <c r="F1894" s="126"/>
      <c r="G1894" s="237"/>
      <c r="H1894"/>
      <c r="I1894"/>
      <c r="J1894" s="237"/>
      <c r="K1894"/>
      <c r="L1894"/>
      <c r="M1894"/>
      <c r="N1894"/>
      <c r="O1894"/>
      <c r="P1894"/>
      <c r="Q1894"/>
      <c r="S1894" s="115"/>
      <c r="U1894"/>
      <c r="V1894"/>
      <c r="W1894" s="237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5">
      <c r="F1895" s="238"/>
      <c r="I1895"/>
      <c r="S1895" s="115"/>
      <c r="U1895"/>
      <c r="V1895"/>
    </row>
    <row r="1896" spans="1:33" x14ac:dyDescent="0.25">
      <c r="F1896" s="238"/>
      <c r="I1896"/>
      <c r="S1896" s="115"/>
      <c r="U1896"/>
      <c r="V1896"/>
    </row>
    <row r="1897" spans="1:33" x14ac:dyDescent="0.25">
      <c r="A1897"/>
      <c r="B1897"/>
      <c r="C1897"/>
      <c r="D1897"/>
      <c r="E1897"/>
      <c r="F1897" s="126"/>
      <c r="G1897"/>
      <c r="H1897"/>
      <c r="I1897"/>
      <c r="J1897"/>
      <c r="K1897"/>
      <c r="L1897"/>
      <c r="M1897"/>
      <c r="N1897"/>
      <c r="O1897"/>
      <c r="P1897"/>
      <c r="Q1897"/>
      <c r="S1897" s="115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5">
      <c r="A1898"/>
      <c r="B1898"/>
      <c r="C1898"/>
      <c r="D1898"/>
      <c r="E1898"/>
      <c r="F1898" s="126"/>
      <c r="G1898"/>
      <c r="H1898"/>
      <c r="I1898"/>
      <c r="J1898"/>
      <c r="K1898"/>
      <c r="L1898"/>
      <c r="M1898"/>
      <c r="N1898"/>
      <c r="O1898"/>
      <c r="P1898"/>
      <c r="Q1898"/>
      <c r="S1898" s="115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ht="18" x14ac:dyDescent="0.25">
      <c r="A1899" s="236"/>
      <c r="B1899" s="236"/>
      <c r="C1899" s="236"/>
      <c r="D1899" s="236"/>
      <c r="E1899"/>
      <c r="F1899" s="126"/>
      <c r="G1899" s="237"/>
      <c r="H1899"/>
      <c r="I1899"/>
      <c r="J1899" s="237"/>
      <c r="K1899"/>
      <c r="L1899"/>
      <c r="M1899"/>
      <c r="N1899"/>
      <c r="O1899"/>
      <c r="P1899"/>
      <c r="Q1899"/>
      <c r="S1899" s="115"/>
      <c r="U1899"/>
      <c r="V1899"/>
      <c r="W1899" s="237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5">
      <c r="F1900" s="238"/>
      <c r="I1900"/>
      <c r="S1900" s="115"/>
      <c r="U1900"/>
      <c r="V1900"/>
    </row>
    <row r="1901" spans="1:33" ht="18" x14ac:dyDescent="0.25">
      <c r="A1901" s="236"/>
      <c r="B1901" s="236"/>
      <c r="C1901" s="236"/>
      <c r="D1901" s="236"/>
      <c r="E1901"/>
      <c r="F1901" s="126"/>
      <c r="G1901" s="237"/>
      <c r="H1901"/>
      <c r="I1901"/>
      <c r="J1901" s="237"/>
      <c r="K1901"/>
      <c r="L1901"/>
      <c r="M1901"/>
      <c r="N1901"/>
      <c r="O1901"/>
      <c r="P1901"/>
      <c r="Q1901"/>
      <c r="S1901" s="115"/>
      <c r="U1901"/>
      <c r="V1901"/>
      <c r="W1901" s="237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5">
      <c r="A1902"/>
      <c r="B1902"/>
      <c r="C1902"/>
      <c r="D1902"/>
      <c r="E1902"/>
      <c r="F1902" s="126"/>
      <c r="G1902"/>
      <c r="H1902"/>
      <c r="I1902"/>
      <c r="J1902"/>
      <c r="K1902"/>
      <c r="L1902"/>
      <c r="M1902"/>
      <c r="N1902"/>
      <c r="O1902"/>
      <c r="P1902"/>
      <c r="Q1902"/>
      <c r="S1902" s="115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5">
      <c r="F1903" s="238"/>
      <c r="I1903"/>
      <c r="S1903" s="115"/>
      <c r="U1903"/>
      <c r="V1903"/>
    </row>
    <row r="1904" spans="1:33" x14ac:dyDescent="0.25">
      <c r="F1904" s="238"/>
      <c r="I1904"/>
      <c r="S1904" s="115"/>
      <c r="U1904"/>
      <c r="V1904"/>
    </row>
    <row r="1905" spans="1:33" ht="18" x14ac:dyDescent="0.25">
      <c r="A1905" s="236"/>
      <c r="B1905" s="236"/>
      <c r="C1905" s="236"/>
      <c r="D1905" s="236"/>
      <c r="E1905"/>
      <c r="F1905" s="126"/>
      <c r="G1905" s="237"/>
      <c r="H1905"/>
      <c r="I1905"/>
      <c r="J1905" s="237"/>
      <c r="K1905"/>
      <c r="L1905"/>
      <c r="M1905"/>
      <c r="N1905"/>
      <c r="O1905"/>
      <c r="P1905"/>
      <c r="Q1905"/>
      <c r="S1905" s="115"/>
      <c r="U1905"/>
      <c r="V1905"/>
      <c r="W1905" s="237"/>
      <c r="X1905"/>
      <c r="Y1905"/>
      <c r="Z1905"/>
      <c r="AA1905"/>
      <c r="AB1905"/>
      <c r="AC1905"/>
      <c r="AD1905"/>
      <c r="AE1905"/>
      <c r="AF1905"/>
      <c r="AG1905"/>
    </row>
    <row r="1906" spans="1:33" ht="18" x14ac:dyDescent="0.25">
      <c r="A1906" s="236"/>
      <c r="B1906" s="236"/>
      <c r="C1906" s="236"/>
      <c r="D1906" s="236"/>
      <c r="E1906"/>
      <c r="F1906" s="126"/>
      <c r="G1906" s="237"/>
      <c r="H1906"/>
      <c r="I1906"/>
      <c r="J1906" s="237"/>
      <c r="K1906"/>
      <c r="L1906"/>
      <c r="M1906"/>
      <c r="N1906"/>
      <c r="O1906"/>
      <c r="P1906"/>
      <c r="Q1906"/>
      <c r="S1906" s="115"/>
      <c r="U1906"/>
      <c r="V1906"/>
      <c r="W1906" s="237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5">
      <c r="A1907"/>
      <c r="B1907"/>
      <c r="C1907"/>
      <c r="D1907"/>
      <c r="E1907"/>
      <c r="F1907" s="126"/>
      <c r="G1907"/>
      <c r="H1907"/>
      <c r="I1907"/>
      <c r="J1907"/>
      <c r="K1907"/>
      <c r="L1907"/>
      <c r="M1907"/>
      <c r="N1907"/>
      <c r="O1907"/>
      <c r="P1907"/>
      <c r="Q1907"/>
      <c r="S1907" s="115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5">
      <c r="F1908" s="238"/>
      <c r="I1908"/>
      <c r="S1908" s="115"/>
      <c r="U1908"/>
      <c r="V1908"/>
    </row>
    <row r="1909" spans="1:33" ht="18" x14ac:dyDescent="0.25">
      <c r="A1909" s="236"/>
      <c r="B1909" s="236"/>
      <c r="C1909" s="236"/>
      <c r="D1909" s="236"/>
      <c r="E1909"/>
      <c r="F1909" s="126"/>
      <c r="G1909" s="237"/>
      <c r="H1909"/>
      <c r="I1909"/>
      <c r="J1909" s="237"/>
      <c r="K1909"/>
      <c r="L1909"/>
      <c r="M1909"/>
      <c r="N1909"/>
      <c r="O1909"/>
      <c r="P1909"/>
      <c r="Q1909"/>
      <c r="S1909" s="115"/>
      <c r="U1909"/>
      <c r="V1909"/>
      <c r="W1909" s="237"/>
      <c r="X1909"/>
      <c r="Y1909"/>
      <c r="Z1909"/>
      <c r="AA1909"/>
      <c r="AB1909"/>
      <c r="AC1909"/>
      <c r="AD1909"/>
      <c r="AE1909"/>
      <c r="AF1909"/>
      <c r="AG1909"/>
    </row>
    <row r="1910" spans="1:33" ht="18" x14ac:dyDescent="0.25">
      <c r="A1910" s="236"/>
      <c r="B1910" s="236"/>
      <c r="C1910" s="236"/>
      <c r="D1910" s="236"/>
      <c r="E1910"/>
      <c r="F1910" s="126"/>
      <c r="G1910" s="237"/>
      <c r="H1910"/>
      <c r="I1910"/>
      <c r="J1910" s="237"/>
      <c r="K1910"/>
      <c r="L1910"/>
      <c r="M1910"/>
      <c r="N1910"/>
      <c r="O1910"/>
      <c r="P1910"/>
      <c r="Q1910"/>
      <c r="S1910" s="115"/>
      <c r="U1910"/>
      <c r="V1910"/>
      <c r="W1910" s="237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5">
      <c r="A1911"/>
      <c r="B1911"/>
      <c r="C1911"/>
      <c r="D1911"/>
      <c r="E1911"/>
      <c r="F1911" s="126"/>
      <c r="G1911"/>
      <c r="H1911"/>
      <c r="I1911"/>
      <c r="J1911"/>
      <c r="K1911"/>
      <c r="L1911"/>
      <c r="M1911"/>
      <c r="N1911"/>
      <c r="O1911"/>
      <c r="P1911"/>
      <c r="Q1911"/>
      <c r="S1911" s="115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5">
      <c r="F1912" s="238"/>
      <c r="I1912"/>
      <c r="S1912" s="115"/>
      <c r="U1912"/>
      <c r="V1912"/>
    </row>
    <row r="1913" spans="1:33" ht="18" x14ac:dyDescent="0.25">
      <c r="A1913" s="236"/>
      <c r="B1913" s="236"/>
      <c r="C1913" s="236"/>
      <c r="D1913" s="236"/>
      <c r="E1913"/>
      <c r="F1913" s="126"/>
      <c r="G1913" s="237"/>
      <c r="H1913"/>
      <c r="I1913"/>
      <c r="J1913" s="237"/>
      <c r="K1913"/>
      <c r="L1913"/>
      <c r="M1913"/>
      <c r="N1913"/>
      <c r="O1913"/>
      <c r="P1913"/>
      <c r="Q1913"/>
      <c r="S1913" s="115"/>
      <c r="U1913"/>
      <c r="V1913"/>
      <c r="W1913" s="237"/>
      <c r="X1913"/>
      <c r="Y1913"/>
      <c r="Z1913"/>
      <c r="AA1913"/>
      <c r="AB1913"/>
      <c r="AC1913"/>
      <c r="AD1913"/>
      <c r="AE1913"/>
      <c r="AF1913"/>
      <c r="AG1913"/>
    </row>
    <row r="1914" spans="1:33" ht="18" x14ac:dyDescent="0.25">
      <c r="A1914" s="236"/>
      <c r="B1914" s="236"/>
      <c r="C1914" s="236"/>
      <c r="D1914" s="236"/>
      <c r="E1914"/>
      <c r="F1914" s="126"/>
      <c r="G1914" s="237"/>
      <c r="H1914"/>
      <c r="I1914"/>
      <c r="J1914" s="237"/>
      <c r="K1914"/>
      <c r="L1914"/>
      <c r="M1914"/>
      <c r="N1914"/>
      <c r="O1914"/>
      <c r="P1914"/>
      <c r="Q1914"/>
      <c r="S1914" s="115"/>
      <c r="U1914"/>
      <c r="V1914"/>
      <c r="W1914" s="237"/>
      <c r="X1914"/>
      <c r="Y1914"/>
      <c r="Z1914"/>
      <c r="AA1914"/>
      <c r="AB1914"/>
      <c r="AC1914"/>
      <c r="AD1914"/>
      <c r="AE1914"/>
      <c r="AF1914"/>
      <c r="AG1914"/>
    </row>
    <row r="1915" spans="1:33" ht="18" x14ac:dyDescent="0.25">
      <c r="A1915" s="236"/>
      <c r="B1915" s="236"/>
      <c r="C1915" s="236"/>
      <c r="D1915" s="236"/>
      <c r="E1915"/>
      <c r="F1915" s="126"/>
      <c r="G1915" s="237"/>
      <c r="H1915"/>
      <c r="I1915"/>
      <c r="J1915" s="237"/>
      <c r="K1915"/>
      <c r="L1915"/>
      <c r="M1915"/>
      <c r="N1915"/>
      <c r="O1915"/>
      <c r="P1915"/>
      <c r="Q1915"/>
      <c r="S1915" s="115"/>
      <c r="U1915"/>
      <c r="V1915"/>
      <c r="W1915" s="237"/>
      <c r="X1915"/>
      <c r="Y1915"/>
      <c r="Z1915"/>
      <c r="AA1915"/>
      <c r="AB1915"/>
      <c r="AC1915"/>
      <c r="AD1915"/>
      <c r="AE1915"/>
      <c r="AF1915"/>
      <c r="AG1915"/>
    </row>
    <row r="1916" spans="1:33" ht="18" x14ac:dyDescent="0.25">
      <c r="A1916" s="236"/>
      <c r="B1916" s="236"/>
      <c r="C1916" s="236"/>
      <c r="D1916" s="236"/>
      <c r="E1916"/>
      <c r="F1916" s="126"/>
      <c r="G1916" s="237"/>
      <c r="H1916"/>
      <c r="I1916"/>
      <c r="J1916" s="237"/>
      <c r="K1916"/>
      <c r="L1916"/>
      <c r="M1916"/>
      <c r="N1916"/>
      <c r="O1916"/>
      <c r="P1916"/>
      <c r="Q1916"/>
      <c r="S1916" s="115"/>
      <c r="U1916"/>
      <c r="V1916"/>
      <c r="W1916" s="237"/>
      <c r="X1916"/>
      <c r="Y1916"/>
      <c r="Z1916"/>
      <c r="AA1916"/>
      <c r="AB1916"/>
      <c r="AC1916"/>
      <c r="AD1916"/>
      <c r="AE1916"/>
      <c r="AF1916"/>
      <c r="AG1916"/>
    </row>
    <row r="1917" spans="1:33" ht="18" x14ac:dyDescent="0.25">
      <c r="A1917" s="236"/>
      <c r="B1917" s="236"/>
      <c r="C1917" s="236"/>
      <c r="D1917" s="236"/>
      <c r="E1917"/>
      <c r="F1917" s="126"/>
      <c r="G1917" s="237"/>
      <c r="H1917"/>
      <c r="I1917"/>
      <c r="J1917" s="237"/>
      <c r="K1917"/>
      <c r="L1917"/>
      <c r="M1917"/>
      <c r="N1917"/>
      <c r="O1917"/>
      <c r="P1917"/>
      <c r="Q1917"/>
      <c r="S1917" s="115"/>
      <c r="U1917"/>
      <c r="V1917"/>
      <c r="W1917" s="23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5">
      <c r="A1918"/>
      <c r="B1918"/>
      <c r="C1918"/>
      <c r="D1918"/>
      <c r="E1918"/>
      <c r="F1918" s="126"/>
      <c r="G1918"/>
      <c r="H1918"/>
      <c r="I1918"/>
      <c r="J1918"/>
      <c r="K1918"/>
      <c r="L1918"/>
      <c r="M1918"/>
      <c r="N1918"/>
      <c r="O1918"/>
      <c r="P1918"/>
      <c r="Q1918"/>
      <c r="S1918" s="115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5">
      <c r="F1919" s="238"/>
      <c r="I1919"/>
      <c r="S1919" s="115"/>
      <c r="U1919"/>
      <c r="V1919"/>
    </row>
    <row r="1920" spans="1:33" ht="18" x14ac:dyDescent="0.25">
      <c r="A1920" s="236"/>
      <c r="B1920" s="236"/>
      <c r="C1920" s="236"/>
      <c r="D1920" s="236"/>
      <c r="E1920"/>
      <c r="F1920" s="126"/>
      <c r="G1920" s="237"/>
      <c r="H1920"/>
      <c r="I1920"/>
      <c r="J1920" s="237"/>
      <c r="K1920"/>
      <c r="L1920"/>
      <c r="M1920"/>
      <c r="N1920"/>
      <c r="O1920"/>
      <c r="P1920"/>
      <c r="Q1920"/>
      <c r="S1920" s="115"/>
      <c r="U1920"/>
      <c r="V1920"/>
      <c r="W1920" s="237"/>
      <c r="X1920"/>
      <c r="Y1920"/>
      <c r="Z1920"/>
      <c r="AA1920"/>
      <c r="AB1920"/>
      <c r="AC1920"/>
      <c r="AD1920"/>
      <c r="AE1920"/>
      <c r="AF1920"/>
      <c r="AG1920"/>
    </row>
    <row r="1921" spans="1:33" ht="18" x14ac:dyDescent="0.25">
      <c r="A1921" s="236"/>
      <c r="B1921" s="236"/>
      <c r="C1921" s="236"/>
      <c r="D1921" s="236"/>
      <c r="E1921"/>
      <c r="F1921" s="126"/>
      <c r="G1921" s="237"/>
      <c r="H1921"/>
      <c r="I1921"/>
      <c r="J1921" s="237"/>
      <c r="K1921"/>
      <c r="L1921"/>
      <c r="M1921"/>
      <c r="N1921"/>
      <c r="O1921"/>
      <c r="P1921"/>
      <c r="Q1921"/>
      <c r="S1921" s="115"/>
      <c r="U1921"/>
      <c r="V1921"/>
      <c r="W1921" s="237"/>
      <c r="X1921"/>
      <c r="Y1921"/>
      <c r="Z1921"/>
      <c r="AA1921"/>
      <c r="AB1921"/>
      <c r="AC1921"/>
      <c r="AD1921"/>
      <c r="AE1921"/>
      <c r="AF1921"/>
      <c r="AG1921"/>
    </row>
    <row r="1922" spans="1:33" ht="18" x14ac:dyDescent="0.25">
      <c r="A1922" s="236"/>
      <c r="B1922" s="236"/>
      <c r="C1922" s="236"/>
      <c r="D1922" s="236"/>
      <c r="E1922"/>
      <c r="F1922" s="126"/>
      <c r="G1922" s="237"/>
      <c r="H1922"/>
      <c r="I1922"/>
      <c r="J1922" s="237"/>
      <c r="K1922"/>
      <c r="L1922"/>
      <c r="M1922"/>
      <c r="N1922"/>
      <c r="O1922"/>
      <c r="P1922"/>
      <c r="Q1922"/>
      <c r="S1922" s="115"/>
      <c r="U1922"/>
      <c r="V1922"/>
      <c r="W1922" s="237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5">
      <c r="A1923"/>
      <c r="B1923"/>
      <c r="C1923"/>
      <c r="D1923"/>
      <c r="E1923"/>
      <c r="F1923" s="126"/>
      <c r="G1923"/>
      <c r="H1923"/>
      <c r="I1923"/>
      <c r="J1923"/>
      <c r="K1923"/>
      <c r="L1923"/>
      <c r="M1923"/>
      <c r="N1923"/>
      <c r="O1923"/>
      <c r="P1923"/>
      <c r="Q1923"/>
      <c r="S1923" s="115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ht="18" x14ac:dyDescent="0.25">
      <c r="A1924" s="236"/>
      <c r="B1924" s="236"/>
      <c r="C1924" s="236"/>
      <c r="D1924" s="236"/>
      <c r="E1924"/>
      <c r="F1924" s="126"/>
      <c r="G1924" s="237"/>
      <c r="H1924"/>
      <c r="I1924"/>
      <c r="J1924" s="237"/>
      <c r="K1924"/>
      <c r="L1924"/>
      <c r="M1924"/>
      <c r="N1924"/>
      <c r="O1924"/>
      <c r="P1924"/>
      <c r="Q1924"/>
      <c r="S1924" s="115"/>
      <c r="U1924"/>
      <c r="V1924"/>
      <c r="W1924" s="237"/>
      <c r="X1924"/>
      <c r="Y1924"/>
      <c r="Z1924"/>
      <c r="AA1924"/>
      <c r="AB1924"/>
      <c r="AC1924"/>
      <c r="AD1924"/>
      <c r="AE1924"/>
      <c r="AF1924"/>
      <c r="AG1924"/>
    </row>
    <row r="1925" spans="1:33" ht="18" x14ac:dyDescent="0.25">
      <c r="A1925" s="236"/>
      <c r="B1925" s="236"/>
      <c r="C1925" s="236"/>
      <c r="D1925" s="236"/>
      <c r="E1925"/>
      <c r="F1925" s="126"/>
      <c r="G1925" s="237"/>
      <c r="H1925"/>
      <c r="I1925"/>
      <c r="J1925" s="237"/>
      <c r="K1925"/>
      <c r="L1925"/>
      <c r="M1925"/>
      <c r="N1925"/>
      <c r="O1925"/>
      <c r="P1925"/>
      <c r="Q1925"/>
      <c r="S1925" s="115"/>
      <c r="U1925"/>
      <c r="V1925"/>
      <c r="W1925" s="237"/>
      <c r="X1925"/>
      <c r="Y1925"/>
      <c r="Z1925"/>
      <c r="AA1925"/>
      <c r="AB1925"/>
      <c r="AC1925"/>
      <c r="AD1925"/>
      <c r="AE1925"/>
      <c r="AF1925"/>
      <c r="AG1925"/>
    </row>
    <row r="1926" spans="1:33" ht="18" x14ac:dyDescent="0.25">
      <c r="A1926" s="236"/>
      <c r="B1926" s="236"/>
      <c r="C1926" s="236"/>
      <c r="D1926" s="236"/>
      <c r="E1926"/>
      <c r="F1926" s="126"/>
      <c r="G1926" s="237"/>
      <c r="H1926"/>
      <c r="I1926"/>
      <c r="J1926" s="237"/>
      <c r="K1926"/>
      <c r="L1926"/>
      <c r="M1926"/>
      <c r="N1926"/>
      <c r="O1926"/>
      <c r="P1926"/>
      <c r="Q1926"/>
      <c r="S1926" s="115"/>
      <c r="U1926"/>
      <c r="V1926"/>
      <c r="W1926" s="237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5">
      <c r="A1927"/>
      <c r="B1927"/>
      <c r="C1927"/>
      <c r="D1927"/>
      <c r="E1927"/>
      <c r="F1927" s="126"/>
      <c r="G1927"/>
      <c r="H1927"/>
      <c r="I1927"/>
      <c r="J1927"/>
      <c r="K1927"/>
      <c r="L1927"/>
      <c r="M1927"/>
      <c r="N1927"/>
      <c r="O1927"/>
      <c r="P1927"/>
      <c r="Q1927"/>
      <c r="S1927" s="115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5">
      <c r="A1928"/>
      <c r="B1928"/>
      <c r="C1928"/>
      <c r="D1928"/>
      <c r="E1928"/>
      <c r="F1928" s="126"/>
      <c r="G1928"/>
      <c r="H1928"/>
      <c r="I1928"/>
      <c r="J1928"/>
      <c r="K1928"/>
      <c r="L1928"/>
      <c r="M1928"/>
      <c r="N1928"/>
      <c r="O1928"/>
      <c r="P1928"/>
      <c r="Q1928"/>
      <c r="S1928" s="115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5">
      <c r="A1929"/>
      <c r="B1929"/>
      <c r="C1929"/>
      <c r="D1929"/>
      <c r="E1929"/>
      <c r="F1929" s="126"/>
      <c r="G1929"/>
      <c r="H1929"/>
      <c r="I1929"/>
      <c r="J1929"/>
      <c r="K1929"/>
      <c r="L1929"/>
      <c r="M1929"/>
      <c r="N1929"/>
      <c r="O1929"/>
      <c r="P1929"/>
      <c r="Q1929"/>
      <c r="S1929" s="115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ht="18" x14ac:dyDescent="0.25">
      <c r="A1930" s="236"/>
      <c r="B1930" s="236"/>
      <c r="C1930" s="236"/>
      <c r="D1930" s="236"/>
      <c r="E1930"/>
      <c r="F1930" s="126"/>
      <c r="G1930" s="237"/>
      <c r="H1930"/>
      <c r="I1930"/>
      <c r="J1930" s="237"/>
      <c r="K1930"/>
      <c r="L1930"/>
      <c r="M1930"/>
      <c r="N1930"/>
      <c r="O1930"/>
      <c r="P1930"/>
      <c r="Q1930"/>
      <c r="S1930" s="115"/>
      <c r="U1930"/>
      <c r="V1930"/>
      <c r="W1930" s="237"/>
      <c r="X1930"/>
      <c r="Y1930"/>
      <c r="Z1930"/>
      <c r="AA1930"/>
      <c r="AB1930"/>
      <c r="AC1930"/>
      <c r="AD1930"/>
      <c r="AE1930"/>
      <c r="AF1930"/>
      <c r="AG1930"/>
    </row>
    <row r="1931" spans="1:33" ht="18" x14ac:dyDescent="0.25">
      <c r="A1931" s="236"/>
      <c r="B1931" s="236"/>
      <c r="C1931" s="236"/>
      <c r="D1931" s="236"/>
      <c r="E1931"/>
      <c r="F1931" s="126"/>
      <c r="G1931" s="237"/>
      <c r="H1931"/>
      <c r="I1931"/>
      <c r="J1931" s="237"/>
      <c r="K1931"/>
      <c r="L1931"/>
      <c r="M1931"/>
      <c r="N1931"/>
      <c r="O1931"/>
      <c r="P1931"/>
      <c r="Q1931"/>
      <c r="S1931" s="115"/>
      <c r="U1931"/>
      <c r="V1931"/>
      <c r="W1931" s="237"/>
      <c r="X1931"/>
      <c r="Y1931"/>
      <c r="Z1931"/>
      <c r="AA1931"/>
      <c r="AB1931"/>
      <c r="AC1931"/>
      <c r="AD1931"/>
      <c r="AE1931"/>
      <c r="AF1931"/>
      <c r="AG1931"/>
    </row>
    <row r="1932" spans="1:33" ht="18" x14ac:dyDescent="0.25">
      <c r="A1932" s="236"/>
      <c r="B1932" s="236"/>
      <c r="C1932" s="236"/>
      <c r="D1932" s="236"/>
      <c r="E1932"/>
      <c r="F1932" s="126"/>
      <c r="G1932" s="237"/>
      <c r="H1932"/>
      <c r="I1932"/>
      <c r="J1932" s="237"/>
      <c r="K1932"/>
      <c r="L1932"/>
      <c r="M1932"/>
      <c r="N1932"/>
      <c r="O1932"/>
      <c r="P1932"/>
      <c r="Q1932"/>
      <c r="S1932" s="115"/>
      <c r="U1932"/>
      <c r="V1932"/>
      <c r="W1932" s="237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5">
      <c r="F1933" s="238"/>
      <c r="I1933"/>
      <c r="S1933" s="115"/>
      <c r="U1933"/>
      <c r="V1933"/>
    </row>
    <row r="1934" spans="1:33" ht="18" x14ac:dyDescent="0.25">
      <c r="A1934" s="236"/>
      <c r="B1934" s="236"/>
      <c r="C1934" s="236"/>
      <c r="D1934" s="236"/>
      <c r="E1934"/>
      <c r="F1934" s="126"/>
      <c r="G1934" s="237"/>
      <c r="H1934"/>
      <c r="I1934"/>
      <c r="J1934" s="237"/>
      <c r="K1934"/>
      <c r="L1934"/>
      <c r="M1934"/>
      <c r="N1934"/>
      <c r="O1934"/>
      <c r="P1934"/>
      <c r="Q1934"/>
      <c r="S1934" s="115"/>
      <c r="U1934"/>
      <c r="V1934"/>
      <c r="W1934" s="237"/>
      <c r="X1934"/>
      <c r="Y1934"/>
      <c r="Z1934"/>
      <c r="AA1934"/>
      <c r="AB1934"/>
      <c r="AC1934"/>
      <c r="AD1934"/>
      <c r="AE1934"/>
      <c r="AF1934"/>
      <c r="AG1934"/>
    </row>
    <row r="1935" spans="1:33" ht="18" x14ac:dyDescent="0.25">
      <c r="A1935" s="236"/>
      <c r="B1935" s="236"/>
      <c r="C1935" s="236"/>
      <c r="D1935" s="236"/>
      <c r="E1935"/>
      <c r="F1935" s="126"/>
      <c r="G1935" s="237"/>
      <c r="H1935"/>
      <c r="I1935"/>
      <c r="J1935" s="237"/>
      <c r="K1935"/>
      <c r="L1935"/>
      <c r="M1935"/>
      <c r="N1935"/>
      <c r="O1935"/>
      <c r="P1935"/>
      <c r="Q1935"/>
      <c r="S1935" s="115"/>
      <c r="U1935"/>
      <c r="V1935"/>
      <c r="W1935" s="237"/>
      <c r="X1935"/>
      <c r="Y1935"/>
      <c r="Z1935"/>
      <c r="AA1935"/>
      <c r="AB1935"/>
      <c r="AC1935"/>
      <c r="AD1935"/>
      <c r="AE1935"/>
      <c r="AF1935"/>
      <c r="AG1935"/>
    </row>
    <row r="1936" spans="1:33" ht="18" x14ac:dyDescent="0.25">
      <c r="A1936" s="236"/>
      <c r="B1936" s="236"/>
      <c r="C1936" s="236"/>
      <c r="D1936" s="236"/>
      <c r="E1936"/>
      <c r="F1936" s="126"/>
      <c r="G1936" s="237"/>
      <c r="H1936"/>
      <c r="I1936"/>
      <c r="J1936" s="237"/>
      <c r="K1936"/>
      <c r="L1936"/>
      <c r="M1936"/>
      <c r="N1936"/>
      <c r="O1936"/>
      <c r="P1936"/>
      <c r="Q1936"/>
      <c r="S1936" s="115"/>
      <c r="U1936"/>
      <c r="V1936"/>
      <c r="W1936" s="237"/>
      <c r="X1936"/>
      <c r="Y1936"/>
      <c r="Z1936"/>
      <c r="AA1936"/>
      <c r="AB1936"/>
      <c r="AC1936"/>
      <c r="AD1936"/>
      <c r="AE1936"/>
      <c r="AF1936"/>
      <c r="AG1936"/>
    </row>
    <row r="1937" spans="1:33" ht="18" x14ac:dyDescent="0.25">
      <c r="A1937" s="236"/>
      <c r="B1937" s="236"/>
      <c r="C1937" s="236"/>
      <c r="D1937" s="236"/>
      <c r="E1937"/>
      <c r="F1937" s="126"/>
      <c r="G1937" s="237"/>
      <c r="H1937"/>
      <c r="I1937"/>
      <c r="J1937" s="237"/>
      <c r="K1937"/>
      <c r="L1937"/>
      <c r="M1937"/>
      <c r="N1937"/>
      <c r="O1937"/>
      <c r="P1937"/>
      <c r="Q1937"/>
      <c r="S1937" s="115"/>
      <c r="U1937"/>
      <c r="V1937"/>
      <c r="W1937" s="2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5">
      <c r="F1938" s="238"/>
      <c r="I1938"/>
      <c r="S1938" s="115"/>
      <c r="U1938"/>
      <c r="V1938"/>
    </row>
    <row r="1939" spans="1:33" x14ac:dyDescent="0.25">
      <c r="F1939" s="238"/>
      <c r="I1939"/>
      <c r="S1939" s="115"/>
      <c r="U1939"/>
      <c r="V1939"/>
    </row>
    <row r="1940" spans="1:33" x14ac:dyDescent="0.25">
      <c r="A1940"/>
      <c r="B1940"/>
      <c r="C1940"/>
      <c r="D1940"/>
      <c r="E1940"/>
      <c r="F1940" s="126"/>
      <c r="G1940"/>
      <c r="H1940"/>
      <c r="I1940"/>
      <c r="J1940"/>
      <c r="K1940"/>
      <c r="L1940"/>
      <c r="M1940"/>
      <c r="N1940"/>
      <c r="O1940"/>
      <c r="P1940"/>
      <c r="Q1940"/>
      <c r="S1940" s="115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5">
      <c r="A1941"/>
      <c r="B1941"/>
      <c r="C1941"/>
      <c r="D1941"/>
      <c r="E1941"/>
      <c r="F1941" s="126"/>
      <c r="G1941"/>
      <c r="H1941"/>
      <c r="I1941"/>
      <c r="J1941"/>
      <c r="K1941"/>
      <c r="L1941"/>
      <c r="M1941"/>
      <c r="N1941"/>
      <c r="O1941"/>
      <c r="P1941"/>
      <c r="Q1941"/>
      <c r="S1941" s="115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ht="18" x14ac:dyDescent="0.25">
      <c r="A1942" s="236"/>
      <c r="B1942" s="236"/>
      <c r="C1942" s="236"/>
      <c r="D1942" s="236"/>
      <c r="E1942"/>
      <c r="F1942" s="126"/>
      <c r="G1942" s="237"/>
      <c r="H1942"/>
      <c r="I1942"/>
      <c r="J1942" s="237"/>
      <c r="K1942"/>
      <c r="L1942"/>
      <c r="M1942"/>
      <c r="N1942"/>
      <c r="O1942"/>
      <c r="P1942"/>
      <c r="Q1942"/>
      <c r="S1942" s="115"/>
      <c r="U1942"/>
      <c r="V1942"/>
      <c r="W1942" s="237"/>
      <c r="X1942"/>
      <c r="Y1942"/>
      <c r="Z1942"/>
      <c r="AA1942"/>
      <c r="AB1942"/>
      <c r="AC1942"/>
      <c r="AD1942"/>
      <c r="AE1942"/>
      <c r="AF1942"/>
      <c r="AG1942"/>
    </row>
    <row r="1943" spans="1:33" ht="18" x14ac:dyDescent="0.25">
      <c r="A1943" s="236"/>
      <c r="B1943" s="236"/>
      <c r="C1943" s="236"/>
      <c r="D1943" s="236"/>
      <c r="E1943"/>
      <c r="F1943" s="126"/>
      <c r="G1943" s="237"/>
      <c r="H1943"/>
      <c r="I1943"/>
      <c r="J1943" s="237"/>
      <c r="K1943"/>
      <c r="L1943"/>
      <c r="M1943"/>
      <c r="N1943"/>
      <c r="O1943"/>
      <c r="P1943"/>
      <c r="Q1943"/>
      <c r="S1943" s="115"/>
      <c r="U1943"/>
      <c r="V1943"/>
      <c r="W1943" s="237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5">
      <c r="F1944" s="238"/>
      <c r="I1944"/>
      <c r="S1944" s="115"/>
      <c r="U1944"/>
      <c r="V1944"/>
    </row>
    <row r="1945" spans="1:33" ht="18" x14ac:dyDescent="0.25">
      <c r="A1945" s="236"/>
      <c r="B1945" s="236"/>
      <c r="C1945" s="236"/>
      <c r="D1945" s="236"/>
      <c r="E1945"/>
      <c r="F1945" s="126"/>
      <c r="G1945" s="237"/>
      <c r="H1945"/>
      <c r="I1945"/>
      <c r="J1945" s="237"/>
      <c r="K1945"/>
      <c r="L1945"/>
      <c r="M1945"/>
      <c r="N1945"/>
      <c r="O1945"/>
      <c r="P1945"/>
      <c r="Q1945"/>
      <c r="S1945" s="115"/>
      <c r="U1945"/>
      <c r="V1945"/>
      <c r="W1945" s="237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5">
      <c r="F1946" s="238"/>
      <c r="I1946"/>
      <c r="S1946" s="115"/>
      <c r="U1946"/>
      <c r="V1946"/>
    </row>
    <row r="1947" spans="1:33" ht="18" x14ac:dyDescent="0.25">
      <c r="A1947" s="236"/>
      <c r="B1947" s="236"/>
      <c r="C1947" s="236"/>
      <c r="D1947" s="236"/>
      <c r="E1947"/>
      <c r="F1947" s="126"/>
      <c r="G1947" s="237"/>
      <c r="H1947"/>
      <c r="I1947"/>
      <c r="J1947" s="237"/>
      <c r="K1947"/>
      <c r="L1947"/>
      <c r="M1947"/>
      <c r="N1947"/>
      <c r="O1947"/>
      <c r="P1947"/>
      <c r="Q1947"/>
      <c r="S1947" s="115"/>
      <c r="U1947"/>
      <c r="V1947"/>
      <c r="W1947" s="237"/>
      <c r="X1947"/>
      <c r="Y1947"/>
      <c r="Z1947"/>
      <c r="AA1947"/>
      <c r="AB1947"/>
      <c r="AC1947"/>
      <c r="AD1947"/>
      <c r="AE1947"/>
      <c r="AF1947"/>
      <c r="AG1947"/>
    </row>
    <row r="1948" spans="1:33" ht="18" x14ac:dyDescent="0.25">
      <c r="A1948" s="236"/>
      <c r="B1948" s="236"/>
      <c r="C1948" s="236"/>
      <c r="D1948" s="236"/>
      <c r="E1948"/>
      <c r="F1948" s="126"/>
      <c r="G1948" s="237"/>
      <c r="H1948"/>
      <c r="I1948"/>
      <c r="J1948" s="237"/>
      <c r="K1948"/>
      <c r="L1948"/>
      <c r="M1948"/>
      <c r="N1948"/>
      <c r="O1948"/>
      <c r="P1948"/>
      <c r="Q1948"/>
      <c r="S1948" s="115"/>
      <c r="U1948"/>
      <c r="V1948"/>
      <c r="W1948" s="237"/>
      <c r="X1948"/>
      <c r="Y1948"/>
      <c r="Z1948"/>
      <c r="AA1948"/>
      <c r="AB1948"/>
      <c r="AC1948"/>
      <c r="AD1948"/>
      <c r="AE1948"/>
      <c r="AF1948"/>
      <c r="AG1948"/>
    </row>
    <row r="1949" spans="1:33" ht="18" x14ac:dyDescent="0.25">
      <c r="A1949" s="236"/>
      <c r="B1949" s="236"/>
      <c r="C1949" s="236"/>
      <c r="D1949" s="236"/>
      <c r="E1949"/>
      <c r="F1949" s="126"/>
      <c r="G1949" s="237"/>
      <c r="H1949"/>
      <c r="I1949"/>
      <c r="J1949" s="237"/>
      <c r="K1949"/>
      <c r="L1949"/>
      <c r="M1949"/>
      <c r="N1949"/>
      <c r="O1949"/>
      <c r="P1949"/>
      <c r="Q1949"/>
      <c r="S1949" s="115"/>
      <c r="U1949"/>
      <c r="V1949"/>
      <c r="W1949" s="237"/>
      <c r="X1949"/>
      <c r="Y1949"/>
      <c r="Z1949"/>
      <c r="AA1949"/>
      <c r="AB1949"/>
      <c r="AC1949"/>
      <c r="AD1949"/>
      <c r="AE1949"/>
      <c r="AF1949"/>
      <c r="AG1949"/>
    </row>
    <row r="1950" spans="1:33" ht="18" x14ac:dyDescent="0.25">
      <c r="A1950" s="236"/>
      <c r="B1950" s="236"/>
      <c r="C1950" s="236"/>
      <c r="D1950" s="236"/>
      <c r="E1950"/>
      <c r="F1950" s="126"/>
      <c r="G1950" s="237"/>
      <c r="H1950"/>
      <c r="I1950"/>
      <c r="J1950" s="237"/>
      <c r="K1950"/>
      <c r="L1950"/>
      <c r="M1950"/>
      <c r="N1950"/>
      <c r="O1950"/>
      <c r="P1950"/>
      <c r="Q1950"/>
      <c r="S1950" s="115"/>
      <c r="U1950"/>
      <c r="V1950"/>
      <c r="W1950" s="237"/>
      <c r="X1950"/>
      <c r="Y1950"/>
      <c r="Z1950"/>
      <c r="AA1950"/>
      <c r="AB1950"/>
      <c r="AC1950"/>
      <c r="AD1950"/>
      <c r="AE1950"/>
      <c r="AF1950"/>
      <c r="AG1950"/>
    </row>
    <row r="1951" spans="1:33" ht="18" x14ac:dyDescent="0.25">
      <c r="A1951" s="236"/>
      <c r="B1951" s="236"/>
      <c r="C1951" s="236"/>
      <c r="D1951" s="236"/>
      <c r="E1951"/>
      <c r="F1951" s="126"/>
      <c r="G1951" s="237"/>
      <c r="H1951"/>
      <c r="I1951"/>
      <c r="J1951" s="237"/>
      <c r="K1951"/>
      <c r="L1951"/>
      <c r="M1951"/>
      <c r="N1951"/>
      <c r="O1951"/>
      <c r="P1951"/>
      <c r="Q1951"/>
      <c r="S1951" s="115"/>
      <c r="U1951"/>
      <c r="V1951"/>
      <c r="W1951" s="237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5">
      <c r="A1952"/>
      <c r="B1952"/>
      <c r="C1952"/>
      <c r="D1952"/>
      <c r="E1952"/>
      <c r="F1952" s="126"/>
      <c r="G1952"/>
      <c r="H1952"/>
      <c r="I1952"/>
      <c r="J1952"/>
      <c r="K1952"/>
      <c r="L1952"/>
      <c r="M1952"/>
      <c r="N1952"/>
      <c r="O1952"/>
      <c r="P1952"/>
      <c r="Q1952"/>
      <c r="S1952" s="115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5">
      <c r="A1953"/>
      <c r="B1953"/>
      <c r="C1953"/>
      <c r="D1953"/>
      <c r="E1953"/>
      <c r="F1953" s="126"/>
      <c r="G1953"/>
      <c r="H1953"/>
      <c r="I1953"/>
      <c r="J1953"/>
      <c r="K1953"/>
      <c r="L1953"/>
      <c r="M1953"/>
      <c r="N1953"/>
      <c r="O1953"/>
      <c r="P1953"/>
      <c r="Q1953"/>
      <c r="S1953" s="115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ht="18" x14ac:dyDescent="0.25">
      <c r="A1954" s="236"/>
      <c r="B1954" s="236"/>
      <c r="C1954" s="236"/>
      <c r="D1954" s="236"/>
      <c r="E1954"/>
      <c r="F1954" s="126"/>
      <c r="G1954" s="237"/>
      <c r="H1954"/>
      <c r="I1954"/>
      <c r="J1954" s="237"/>
      <c r="K1954"/>
      <c r="L1954"/>
      <c r="M1954"/>
      <c r="N1954"/>
      <c r="O1954"/>
      <c r="P1954"/>
      <c r="Q1954"/>
      <c r="S1954" s="115"/>
      <c r="U1954"/>
      <c r="V1954"/>
      <c r="W1954" s="237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5">
      <c r="A1955"/>
      <c r="B1955"/>
      <c r="C1955"/>
      <c r="D1955"/>
      <c r="E1955"/>
      <c r="F1955" s="126"/>
      <c r="G1955"/>
      <c r="H1955"/>
      <c r="I1955"/>
      <c r="J1955"/>
      <c r="K1955"/>
      <c r="L1955"/>
      <c r="M1955"/>
      <c r="N1955"/>
      <c r="O1955"/>
      <c r="P1955"/>
      <c r="Q1955"/>
      <c r="S1955" s="11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5">
      <c r="A1956"/>
      <c r="B1956"/>
      <c r="C1956"/>
      <c r="D1956"/>
      <c r="E1956"/>
      <c r="F1956" s="126"/>
      <c r="G1956"/>
      <c r="H1956"/>
      <c r="I1956"/>
      <c r="J1956"/>
      <c r="K1956"/>
      <c r="L1956"/>
      <c r="M1956"/>
      <c r="N1956"/>
      <c r="O1956"/>
      <c r="P1956"/>
      <c r="Q1956"/>
      <c r="S1956" s="115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ht="18" x14ac:dyDescent="0.25">
      <c r="A1957" s="236"/>
      <c r="B1957" s="236"/>
      <c r="C1957" s="236"/>
      <c r="D1957" s="236"/>
      <c r="E1957"/>
      <c r="F1957" s="126"/>
      <c r="G1957" s="237"/>
      <c r="H1957"/>
      <c r="I1957"/>
      <c r="J1957" s="237"/>
      <c r="K1957"/>
      <c r="L1957"/>
      <c r="M1957"/>
      <c r="N1957"/>
      <c r="O1957"/>
      <c r="P1957"/>
      <c r="Q1957"/>
      <c r="S1957" s="115"/>
      <c r="U1957"/>
      <c r="V1957"/>
      <c r="W1957" s="23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5">
      <c r="F1958" s="238"/>
      <c r="I1958"/>
      <c r="S1958" s="115"/>
      <c r="U1958"/>
      <c r="V1958"/>
    </row>
    <row r="1959" spans="1:33" ht="18" x14ac:dyDescent="0.25">
      <c r="A1959" s="236"/>
      <c r="B1959" s="236"/>
      <c r="C1959" s="236"/>
      <c r="D1959" s="236"/>
      <c r="E1959"/>
      <c r="F1959" s="126"/>
      <c r="G1959" s="237"/>
      <c r="H1959"/>
      <c r="I1959"/>
      <c r="J1959" s="237"/>
      <c r="K1959"/>
      <c r="L1959"/>
      <c r="M1959"/>
      <c r="N1959"/>
      <c r="O1959"/>
      <c r="P1959"/>
      <c r="Q1959"/>
      <c r="S1959" s="115"/>
      <c r="U1959"/>
      <c r="V1959"/>
      <c r="W1959" s="237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5">
      <c r="F1960" s="238"/>
      <c r="I1960"/>
      <c r="S1960" s="115"/>
      <c r="U1960"/>
      <c r="V1960"/>
    </row>
    <row r="1961" spans="1:33" ht="18" x14ac:dyDescent="0.25">
      <c r="A1961" s="236"/>
      <c r="B1961" s="236"/>
      <c r="C1961" s="236"/>
      <c r="D1961" s="236"/>
      <c r="E1961"/>
      <c r="F1961" s="126"/>
      <c r="G1961" s="237"/>
      <c r="H1961"/>
      <c r="I1961"/>
      <c r="J1961" s="237"/>
      <c r="K1961"/>
      <c r="L1961"/>
      <c r="M1961"/>
      <c r="N1961"/>
      <c r="O1961"/>
      <c r="P1961"/>
      <c r="Q1961"/>
      <c r="S1961" s="115"/>
      <c r="U1961"/>
      <c r="V1961"/>
      <c r="W1961" s="237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5">
      <c r="A1962"/>
      <c r="B1962"/>
      <c r="C1962"/>
      <c r="D1962"/>
      <c r="E1962"/>
      <c r="F1962" s="126"/>
      <c r="G1962"/>
      <c r="H1962"/>
      <c r="I1962"/>
      <c r="J1962"/>
      <c r="K1962"/>
      <c r="L1962"/>
      <c r="M1962"/>
      <c r="N1962"/>
      <c r="O1962"/>
      <c r="P1962"/>
      <c r="Q1962"/>
      <c r="S1962" s="115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5">
      <c r="A1963"/>
      <c r="B1963"/>
      <c r="C1963"/>
      <c r="D1963"/>
      <c r="E1963"/>
      <c r="F1963" s="126"/>
      <c r="G1963"/>
      <c r="H1963"/>
      <c r="I1963"/>
      <c r="J1963"/>
      <c r="K1963"/>
      <c r="L1963"/>
      <c r="M1963"/>
      <c r="N1963"/>
      <c r="O1963"/>
      <c r="P1963"/>
      <c r="Q1963"/>
      <c r="S1963" s="115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ht="18" x14ac:dyDescent="0.25">
      <c r="A1964" s="236"/>
      <c r="B1964" s="236"/>
      <c r="C1964" s="236"/>
      <c r="D1964" s="236"/>
      <c r="E1964"/>
      <c r="F1964" s="126"/>
      <c r="G1964" s="237"/>
      <c r="H1964"/>
      <c r="I1964"/>
      <c r="J1964" s="237"/>
      <c r="K1964"/>
      <c r="L1964"/>
      <c r="M1964"/>
      <c r="N1964"/>
      <c r="O1964"/>
      <c r="P1964"/>
      <c r="Q1964"/>
      <c r="S1964" s="115"/>
      <c r="U1964"/>
      <c r="V1964"/>
      <c r="W1964" s="237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5">
      <c r="A1965"/>
      <c r="B1965"/>
      <c r="C1965"/>
      <c r="D1965"/>
      <c r="E1965"/>
      <c r="F1965" s="126"/>
      <c r="G1965"/>
      <c r="H1965"/>
      <c r="I1965"/>
      <c r="J1965"/>
      <c r="K1965"/>
      <c r="L1965"/>
      <c r="M1965"/>
      <c r="N1965"/>
      <c r="O1965"/>
      <c r="P1965"/>
      <c r="Q1965"/>
      <c r="S1965" s="11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ht="18" x14ac:dyDescent="0.25">
      <c r="A1966" s="236"/>
      <c r="B1966" s="236"/>
      <c r="C1966" s="236"/>
      <c r="D1966" s="236"/>
      <c r="E1966"/>
      <c r="F1966" s="126"/>
      <c r="G1966" s="237"/>
      <c r="H1966"/>
      <c r="I1966"/>
      <c r="J1966" s="237"/>
      <c r="K1966"/>
      <c r="L1966"/>
      <c r="M1966"/>
      <c r="N1966"/>
      <c r="O1966"/>
      <c r="P1966"/>
      <c r="Q1966"/>
      <c r="S1966" s="115"/>
      <c r="U1966"/>
      <c r="V1966"/>
      <c r="W1966" s="237"/>
      <c r="X1966"/>
      <c r="Y1966"/>
      <c r="Z1966"/>
      <c r="AA1966"/>
      <c r="AB1966"/>
      <c r="AC1966"/>
      <c r="AD1966"/>
      <c r="AE1966"/>
      <c r="AF1966"/>
      <c r="AG1966"/>
    </row>
    <row r="1967" spans="1:33" ht="18" x14ac:dyDescent="0.25">
      <c r="A1967" s="236"/>
      <c r="B1967" s="236"/>
      <c r="C1967" s="236"/>
      <c r="D1967" s="236"/>
      <c r="E1967"/>
      <c r="F1967" s="126"/>
      <c r="G1967" s="237"/>
      <c r="H1967"/>
      <c r="I1967"/>
      <c r="J1967" s="237"/>
      <c r="K1967"/>
      <c r="L1967"/>
      <c r="M1967"/>
      <c r="N1967"/>
      <c r="O1967"/>
      <c r="P1967"/>
      <c r="Q1967"/>
      <c r="S1967" s="115"/>
      <c r="U1967"/>
      <c r="V1967"/>
      <c r="W1967" s="237"/>
      <c r="X1967"/>
      <c r="Y1967"/>
      <c r="Z1967"/>
      <c r="AA1967"/>
      <c r="AB1967"/>
      <c r="AC1967"/>
      <c r="AD1967"/>
      <c r="AE1967"/>
      <c r="AF1967"/>
      <c r="AG1967"/>
    </row>
    <row r="1968" spans="1:33" ht="18" x14ac:dyDescent="0.25">
      <c r="A1968" s="236"/>
      <c r="B1968" s="236"/>
      <c r="C1968" s="236"/>
      <c r="D1968" s="236"/>
      <c r="E1968"/>
      <c r="F1968" s="126"/>
      <c r="G1968" s="237"/>
      <c r="H1968"/>
      <c r="I1968"/>
      <c r="J1968" s="237"/>
      <c r="K1968"/>
      <c r="L1968"/>
      <c r="M1968"/>
      <c r="N1968"/>
      <c r="O1968"/>
      <c r="P1968"/>
      <c r="Q1968"/>
      <c r="S1968" s="115"/>
      <c r="U1968"/>
      <c r="V1968"/>
      <c r="W1968" s="237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5">
      <c r="F1969" s="238"/>
      <c r="I1969"/>
      <c r="S1969" s="115"/>
      <c r="U1969"/>
      <c r="V1969"/>
    </row>
    <row r="1970" spans="1:33" x14ac:dyDescent="0.25">
      <c r="A1970"/>
      <c r="B1970"/>
      <c r="C1970"/>
      <c r="D1970"/>
      <c r="E1970"/>
      <c r="F1970" s="126"/>
      <c r="G1970"/>
      <c r="H1970"/>
      <c r="I1970"/>
      <c r="J1970"/>
      <c r="K1970"/>
      <c r="L1970"/>
      <c r="M1970"/>
      <c r="N1970"/>
      <c r="O1970"/>
      <c r="P1970"/>
      <c r="Q1970"/>
      <c r="S1970" s="115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5">
      <c r="F1971" s="238"/>
      <c r="I1971"/>
      <c r="S1971" s="115"/>
      <c r="U1971"/>
      <c r="V1971"/>
    </row>
    <row r="1972" spans="1:33" ht="18" x14ac:dyDescent="0.25">
      <c r="A1972" s="236"/>
      <c r="B1972" s="236"/>
      <c r="C1972" s="236"/>
      <c r="D1972" s="236"/>
      <c r="E1972"/>
      <c r="F1972" s="126"/>
      <c r="G1972" s="237"/>
      <c r="H1972"/>
      <c r="I1972"/>
      <c r="J1972" s="237"/>
      <c r="K1972"/>
      <c r="L1972"/>
      <c r="M1972"/>
      <c r="N1972"/>
      <c r="O1972"/>
      <c r="P1972"/>
      <c r="Q1972"/>
      <c r="S1972" s="115"/>
      <c r="U1972"/>
      <c r="V1972"/>
      <c r="W1972" s="237"/>
      <c r="X1972"/>
      <c r="Y1972"/>
      <c r="Z1972"/>
      <c r="AA1972"/>
      <c r="AB1972"/>
      <c r="AC1972"/>
      <c r="AD1972"/>
      <c r="AE1972"/>
      <c r="AF1972"/>
      <c r="AG1972"/>
    </row>
    <row r="1973" spans="1:33" ht="18" x14ac:dyDescent="0.25">
      <c r="A1973" s="236"/>
      <c r="B1973" s="236"/>
      <c r="C1973" s="236"/>
      <c r="D1973" s="236"/>
      <c r="E1973"/>
      <c r="F1973" s="126"/>
      <c r="G1973" s="237"/>
      <c r="H1973"/>
      <c r="I1973"/>
      <c r="J1973" s="237"/>
      <c r="K1973"/>
      <c r="L1973"/>
      <c r="M1973"/>
      <c r="N1973"/>
      <c r="O1973"/>
      <c r="P1973"/>
      <c r="Q1973"/>
      <c r="S1973" s="115"/>
      <c r="U1973"/>
      <c r="V1973"/>
      <c r="W1973" s="237"/>
      <c r="X1973"/>
      <c r="Y1973"/>
      <c r="Z1973"/>
      <c r="AA1973"/>
      <c r="AB1973"/>
      <c r="AC1973"/>
      <c r="AD1973"/>
      <c r="AE1973"/>
      <c r="AF1973"/>
      <c r="AG1973"/>
    </row>
    <row r="1974" spans="1:33" ht="18" x14ac:dyDescent="0.25">
      <c r="A1974" s="236"/>
      <c r="B1974" s="236"/>
      <c r="C1974" s="236"/>
      <c r="D1974" s="236"/>
      <c r="E1974"/>
      <c r="F1974" s="126"/>
      <c r="G1974" s="237"/>
      <c r="H1974"/>
      <c r="I1974"/>
      <c r="J1974" s="237"/>
      <c r="K1974"/>
      <c r="L1974"/>
      <c r="M1974"/>
      <c r="N1974"/>
      <c r="O1974"/>
      <c r="P1974"/>
      <c r="Q1974"/>
      <c r="S1974" s="115"/>
      <c r="U1974"/>
      <c r="V1974"/>
      <c r="W1974" s="237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5">
      <c r="F1975" s="238"/>
      <c r="I1975"/>
      <c r="S1975" s="115"/>
      <c r="U1975"/>
      <c r="V1975"/>
    </row>
    <row r="1976" spans="1:33" ht="18" x14ac:dyDescent="0.25">
      <c r="A1976" s="236"/>
      <c r="B1976" s="236"/>
      <c r="C1976" s="236"/>
      <c r="D1976" s="236"/>
      <c r="E1976"/>
      <c r="F1976" s="126"/>
      <c r="G1976" s="237"/>
      <c r="H1976"/>
      <c r="I1976"/>
      <c r="J1976" s="237"/>
      <c r="K1976"/>
      <c r="L1976"/>
      <c r="M1976"/>
      <c r="N1976"/>
      <c r="O1976"/>
      <c r="P1976"/>
      <c r="Q1976"/>
      <c r="S1976" s="115"/>
      <c r="U1976"/>
      <c r="V1976"/>
      <c r="W1976" s="237"/>
      <c r="X1976"/>
      <c r="Y1976"/>
      <c r="Z1976"/>
      <c r="AA1976"/>
      <c r="AB1976"/>
      <c r="AC1976"/>
      <c r="AD1976"/>
      <c r="AE1976"/>
      <c r="AF1976"/>
      <c r="AG1976"/>
    </row>
    <row r="1977" spans="1:33" ht="18" x14ac:dyDescent="0.25">
      <c r="A1977" s="236"/>
      <c r="B1977" s="236"/>
      <c r="C1977" s="236"/>
      <c r="D1977" s="236"/>
      <c r="E1977"/>
      <c r="F1977" s="126"/>
      <c r="G1977" s="237"/>
      <c r="H1977"/>
      <c r="I1977"/>
      <c r="J1977" s="237"/>
      <c r="K1977"/>
      <c r="L1977"/>
      <c r="M1977"/>
      <c r="N1977"/>
      <c r="O1977"/>
      <c r="P1977"/>
      <c r="Q1977"/>
      <c r="S1977" s="115"/>
      <c r="U1977"/>
      <c r="V1977"/>
      <c r="W1977" s="237"/>
      <c r="X1977"/>
      <c r="Y1977"/>
      <c r="Z1977"/>
      <c r="AA1977"/>
      <c r="AB1977"/>
      <c r="AC1977"/>
      <c r="AD1977"/>
      <c r="AE1977"/>
      <c r="AF1977"/>
      <c r="AG1977"/>
    </row>
    <row r="1978" spans="1:33" ht="18" x14ac:dyDescent="0.25">
      <c r="A1978" s="236"/>
      <c r="B1978" s="236"/>
      <c r="C1978" s="236"/>
      <c r="D1978" s="236"/>
      <c r="E1978"/>
      <c r="F1978" s="126"/>
      <c r="G1978" s="237"/>
      <c r="H1978"/>
      <c r="I1978"/>
      <c r="J1978" s="237"/>
      <c r="K1978"/>
      <c r="L1978"/>
      <c r="M1978"/>
      <c r="N1978"/>
      <c r="O1978"/>
      <c r="P1978"/>
      <c r="Q1978"/>
      <c r="S1978" s="115"/>
      <c r="U1978"/>
      <c r="V1978"/>
      <c r="W1978" s="237"/>
      <c r="X1978"/>
      <c r="Y1978"/>
      <c r="Z1978"/>
      <c r="AA1978"/>
      <c r="AB1978"/>
      <c r="AC1978"/>
      <c r="AD1978"/>
      <c r="AE1978"/>
      <c r="AF1978"/>
      <c r="AG1978"/>
    </row>
    <row r="1979" spans="1:33" ht="18" x14ac:dyDescent="0.25">
      <c r="A1979" s="236"/>
      <c r="B1979" s="236"/>
      <c r="C1979" s="236"/>
      <c r="D1979" s="236"/>
      <c r="E1979"/>
      <c r="F1979" s="126"/>
      <c r="G1979" s="237"/>
      <c r="H1979"/>
      <c r="I1979"/>
      <c r="J1979" s="237"/>
      <c r="K1979"/>
      <c r="L1979"/>
      <c r="M1979"/>
      <c r="N1979"/>
      <c r="O1979"/>
      <c r="P1979"/>
      <c r="Q1979"/>
      <c r="S1979" s="115"/>
      <c r="U1979"/>
      <c r="V1979"/>
      <c r="W1979" s="237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5">
      <c r="A1980"/>
      <c r="B1980"/>
      <c r="C1980"/>
      <c r="D1980"/>
      <c r="E1980"/>
      <c r="F1980" s="126"/>
      <c r="G1980"/>
      <c r="H1980"/>
      <c r="I1980"/>
      <c r="J1980"/>
      <c r="K1980"/>
      <c r="L1980"/>
      <c r="M1980"/>
      <c r="N1980"/>
      <c r="O1980"/>
      <c r="P1980"/>
      <c r="Q1980"/>
      <c r="S1980" s="115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5">
      <c r="A1981"/>
      <c r="B1981"/>
      <c r="C1981"/>
      <c r="D1981"/>
      <c r="E1981"/>
      <c r="F1981" s="126"/>
      <c r="G1981"/>
      <c r="H1981"/>
      <c r="I1981"/>
      <c r="J1981"/>
      <c r="K1981"/>
      <c r="L1981"/>
      <c r="M1981"/>
      <c r="N1981"/>
      <c r="O1981"/>
      <c r="P1981"/>
      <c r="Q1981"/>
      <c r="S1981" s="115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ht="18" x14ac:dyDescent="0.25">
      <c r="A1982" s="236"/>
      <c r="B1982" s="236"/>
      <c r="C1982" s="236"/>
      <c r="D1982" s="236"/>
      <c r="E1982"/>
      <c r="F1982" s="126"/>
      <c r="G1982" s="237"/>
      <c r="H1982"/>
      <c r="I1982"/>
      <c r="J1982" s="237"/>
      <c r="K1982"/>
      <c r="L1982"/>
      <c r="M1982"/>
      <c r="N1982"/>
      <c r="O1982"/>
      <c r="P1982"/>
      <c r="Q1982"/>
      <c r="S1982" s="115"/>
      <c r="U1982"/>
      <c r="V1982"/>
      <c r="W1982" s="237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5">
      <c r="A1983"/>
      <c r="B1983"/>
      <c r="C1983"/>
      <c r="D1983"/>
      <c r="E1983"/>
      <c r="F1983" s="126"/>
      <c r="G1983"/>
      <c r="H1983"/>
      <c r="I1983"/>
      <c r="J1983"/>
      <c r="K1983"/>
      <c r="L1983"/>
      <c r="M1983"/>
      <c r="N1983"/>
      <c r="O1983"/>
      <c r="P1983"/>
      <c r="Q1983"/>
      <c r="S1983" s="115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ht="18" x14ac:dyDescent="0.25">
      <c r="A1984" s="236"/>
      <c r="B1984" s="236"/>
      <c r="C1984" s="236"/>
      <c r="D1984" s="236"/>
      <c r="E1984"/>
      <c r="F1984" s="126"/>
      <c r="G1984" s="237"/>
      <c r="H1984"/>
      <c r="I1984"/>
      <c r="J1984" s="237"/>
      <c r="K1984"/>
      <c r="L1984"/>
      <c r="M1984"/>
      <c r="N1984"/>
      <c r="O1984"/>
      <c r="P1984"/>
      <c r="Q1984"/>
      <c r="S1984" s="115"/>
      <c r="U1984"/>
      <c r="V1984"/>
      <c r="W1984" s="237"/>
      <c r="X1984"/>
      <c r="Y1984"/>
      <c r="Z1984"/>
      <c r="AA1984"/>
      <c r="AB1984"/>
      <c r="AC1984"/>
      <c r="AD1984"/>
      <c r="AE1984"/>
      <c r="AF1984"/>
      <c r="AG1984"/>
    </row>
    <row r="1985" spans="1:33" ht="18" x14ac:dyDescent="0.25">
      <c r="A1985" s="236"/>
      <c r="B1985" s="236"/>
      <c r="C1985" s="236"/>
      <c r="D1985" s="236"/>
      <c r="E1985"/>
      <c r="F1985" s="126"/>
      <c r="G1985" s="237"/>
      <c r="H1985"/>
      <c r="I1985"/>
      <c r="J1985" s="237"/>
      <c r="K1985"/>
      <c r="L1985"/>
      <c r="M1985"/>
      <c r="N1985"/>
      <c r="O1985"/>
      <c r="P1985"/>
      <c r="Q1985"/>
      <c r="S1985" s="115"/>
      <c r="U1985"/>
      <c r="V1985"/>
      <c r="W1985" s="237"/>
      <c r="X1985"/>
      <c r="Y1985"/>
      <c r="Z1985"/>
      <c r="AA1985"/>
      <c r="AB1985"/>
      <c r="AC1985"/>
      <c r="AD1985"/>
      <c r="AE1985"/>
      <c r="AF1985"/>
      <c r="AG1985"/>
    </row>
    <row r="1986" spans="1:33" ht="18" x14ac:dyDescent="0.25">
      <c r="A1986" s="236"/>
      <c r="B1986" s="236"/>
      <c r="C1986" s="236"/>
      <c r="D1986" s="236"/>
      <c r="E1986"/>
      <c r="F1986" s="126"/>
      <c r="G1986" s="237"/>
      <c r="H1986"/>
      <c r="I1986"/>
      <c r="J1986" s="237"/>
      <c r="K1986"/>
      <c r="L1986"/>
      <c r="M1986"/>
      <c r="N1986"/>
      <c r="O1986"/>
      <c r="P1986"/>
      <c r="Q1986"/>
      <c r="S1986" s="115"/>
      <c r="U1986"/>
      <c r="V1986"/>
      <c r="W1986" s="237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5">
      <c r="F1987" s="238"/>
      <c r="I1987"/>
      <c r="S1987" s="115"/>
      <c r="U1987"/>
      <c r="V1987"/>
    </row>
    <row r="1988" spans="1:33" x14ac:dyDescent="0.25">
      <c r="F1988" s="238"/>
      <c r="I1988"/>
      <c r="S1988" s="115"/>
      <c r="U1988"/>
      <c r="V1988"/>
    </row>
    <row r="1989" spans="1:33" ht="18" x14ac:dyDescent="0.25">
      <c r="A1989" s="236"/>
      <c r="B1989" s="236"/>
      <c r="C1989" s="236"/>
      <c r="D1989" s="236"/>
      <c r="E1989"/>
      <c r="F1989" s="126"/>
      <c r="G1989" s="237"/>
      <c r="H1989"/>
      <c r="I1989"/>
      <c r="J1989" s="237"/>
      <c r="K1989"/>
      <c r="L1989"/>
      <c r="M1989"/>
      <c r="N1989"/>
      <c r="O1989"/>
      <c r="P1989"/>
      <c r="Q1989"/>
      <c r="S1989" s="115"/>
      <c r="U1989"/>
      <c r="V1989"/>
      <c r="W1989" s="237"/>
      <c r="X1989"/>
      <c r="Y1989"/>
      <c r="Z1989"/>
      <c r="AA1989"/>
      <c r="AB1989"/>
      <c r="AC1989"/>
      <c r="AD1989"/>
      <c r="AE1989"/>
      <c r="AF1989"/>
      <c r="AG1989"/>
    </row>
    <row r="1990" spans="1:33" ht="18" x14ac:dyDescent="0.25">
      <c r="A1990" s="236"/>
      <c r="B1990" s="236"/>
      <c r="C1990" s="236"/>
      <c r="D1990" s="236"/>
      <c r="E1990"/>
      <c r="F1990" s="126"/>
      <c r="G1990" s="237"/>
      <c r="H1990"/>
      <c r="I1990"/>
      <c r="J1990" s="237"/>
      <c r="K1990"/>
      <c r="L1990"/>
      <c r="M1990"/>
      <c r="N1990"/>
      <c r="O1990"/>
      <c r="P1990"/>
      <c r="Q1990"/>
      <c r="S1990" s="115"/>
      <c r="U1990"/>
      <c r="V1990"/>
      <c r="W1990" s="237"/>
      <c r="X1990"/>
      <c r="Y1990"/>
      <c r="Z1990"/>
      <c r="AA1990"/>
      <c r="AB1990"/>
      <c r="AC1990"/>
      <c r="AD1990"/>
      <c r="AE1990"/>
      <c r="AF1990"/>
      <c r="AG1990"/>
    </row>
    <row r="1991" spans="1:33" ht="18" x14ac:dyDescent="0.25">
      <c r="A1991" s="236"/>
      <c r="B1991" s="236"/>
      <c r="C1991" s="236"/>
      <c r="D1991" s="236"/>
      <c r="E1991"/>
      <c r="F1991" s="126"/>
      <c r="G1991" s="237"/>
      <c r="H1991"/>
      <c r="I1991"/>
      <c r="J1991" s="237"/>
      <c r="K1991"/>
      <c r="L1991"/>
      <c r="M1991"/>
      <c r="N1991"/>
      <c r="O1991"/>
      <c r="P1991"/>
      <c r="Q1991"/>
      <c r="S1991" s="115"/>
      <c r="U1991"/>
      <c r="V1991"/>
      <c r="W1991" s="237"/>
      <c r="X1991"/>
      <c r="Y1991"/>
      <c r="Z1991"/>
      <c r="AA1991"/>
      <c r="AB1991"/>
      <c r="AC1991"/>
      <c r="AD1991"/>
      <c r="AE1991"/>
      <c r="AF1991"/>
      <c r="AG1991"/>
    </row>
    <row r="1992" spans="1:33" ht="18" x14ac:dyDescent="0.25">
      <c r="A1992" s="236"/>
      <c r="B1992" s="236"/>
      <c r="C1992" s="236"/>
      <c r="D1992" s="236"/>
      <c r="E1992"/>
      <c r="F1992" s="126"/>
      <c r="G1992" s="237"/>
      <c r="H1992"/>
      <c r="I1992"/>
      <c r="J1992" s="237"/>
      <c r="K1992"/>
      <c r="L1992"/>
      <c r="M1992"/>
      <c r="N1992"/>
      <c r="O1992"/>
      <c r="P1992"/>
      <c r="Q1992"/>
      <c r="S1992" s="115"/>
      <c r="U1992"/>
      <c r="V1992"/>
      <c r="W1992" s="237"/>
      <c r="X1992"/>
      <c r="Y1992"/>
      <c r="Z1992"/>
      <c r="AA1992"/>
      <c r="AB1992"/>
      <c r="AC1992"/>
      <c r="AD1992"/>
      <c r="AE1992"/>
      <c r="AF1992"/>
      <c r="AG1992"/>
    </row>
    <row r="1993" spans="1:33" ht="18" x14ac:dyDescent="0.25">
      <c r="A1993" s="236"/>
      <c r="B1993" s="236"/>
      <c r="C1993" s="236"/>
      <c r="D1993" s="236"/>
      <c r="E1993"/>
      <c r="F1993" s="126"/>
      <c r="G1993" s="237"/>
      <c r="H1993"/>
      <c r="I1993"/>
      <c r="J1993" s="237"/>
      <c r="K1993"/>
      <c r="L1993"/>
      <c r="M1993"/>
      <c r="N1993"/>
      <c r="O1993"/>
      <c r="P1993"/>
      <c r="Q1993"/>
      <c r="S1993" s="115"/>
      <c r="U1993"/>
      <c r="V1993"/>
      <c r="W1993" s="237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5">
      <c r="A1994"/>
      <c r="B1994"/>
      <c r="C1994"/>
      <c r="D1994"/>
      <c r="E1994"/>
      <c r="F1994" s="126"/>
      <c r="G1994"/>
      <c r="H1994"/>
      <c r="I1994"/>
      <c r="J1994"/>
      <c r="K1994"/>
      <c r="L1994"/>
      <c r="M1994"/>
      <c r="N1994"/>
      <c r="O1994"/>
      <c r="P1994"/>
      <c r="Q1994"/>
      <c r="S1994" s="115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ht="18" x14ac:dyDescent="0.25">
      <c r="A1995" s="236"/>
      <c r="B1995" s="236"/>
      <c r="C1995" s="236"/>
      <c r="D1995" s="236"/>
      <c r="E1995"/>
      <c r="F1995" s="126"/>
      <c r="G1995" s="237"/>
      <c r="H1995"/>
      <c r="I1995"/>
      <c r="J1995" s="237"/>
      <c r="K1995"/>
      <c r="L1995"/>
      <c r="M1995"/>
      <c r="N1995"/>
      <c r="O1995"/>
      <c r="P1995"/>
      <c r="Q1995"/>
      <c r="S1995" s="115"/>
      <c r="U1995"/>
      <c r="V1995"/>
      <c r="W1995" s="237"/>
      <c r="X1995"/>
      <c r="Y1995"/>
      <c r="Z1995"/>
      <c r="AA1995"/>
      <c r="AB1995"/>
      <c r="AC1995"/>
      <c r="AD1995"/>
      <c r="AE1995"/>
      <c r="AF1995"/>
      <c r="AG1995"/>
    </row>
    <row r="1996" spans="1:33" ht="18" x14ac:dyDescent="0.25">
      <c r="A1996" s="236"/>
      <c r="B1996" s="236"/>
      <c r="C1996" s="236"/>
      <c r="D1996" s="236"/>
      <c r="E1996"/>
      <c r="F1996" s="126"/>
      <c r="G1996" s="237"/>
      <c r="H1996"/>
      <c r="I1996"/>
      <c r="J1996" s="237"/>
      <c r="K1996"/>
      <c r="L1996"/>
      <c r="M1996"/>
      <c r="N1996"/>
      <c r="O1996"/>
      <c r="P1996"/>
      <c r="Q1996"/>
      <c r="S1996" s="115"/>
      <c r="U1996"/>
      <c r="V1996"/>
      <c r="W1996" s="237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5">
      <c r="A1997"/>
      <c r="B1997"/>
      <c r="C1997"/>
      <c r="D1997"/>
      <c r="E1997"/>
      <c r="F1997" s="126"/>
      <c r="G1997"/>
      <c r="H1997"/>
      <c r="I1997"/>
      <c r="J1997"/>
      <c r="K1997"/>
      <c r="L1997"/>
      <c r="M1997"/>
      <c r="N1997"/>
      <c r="O1997"/>
      <c r="P1997"/>
      <c r="Q1997"/>
      <c r="S1997" s="115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5">
      <c r="A1998"/>
      <c r="B1998"/>
      <c r="C1998"/>
      <c r="D1998"/>
      <c r="E1998"/>
      <c r="F1998" s="126"/>
      <c r="G1998"/>
      <c r="H1998"/>
      <c r="I1998"/>
      <c r="J1998"/>
      <c r="K1998"/>
      <c r="L1998"/>
      <c r="M1998"/>
      <c r="N1998"/>
      <c r="O1998"/>
      <c r="P1998"/>
      <c r="Q1998"/>
      <c r="S1998" s="115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5">
      <c r="A1999"/>
      <c r="B1999"/>
      <c r="C1999"/>
      <c r="D1999"/>
      <c r="E1999"/>
      <c r="F1999" s="126"/>
      <c r="G1999"/>
      <c r="H1999"/>
      <c r="I1999"/>
      <c r="J1999"/>
      <c r="K1999"/>
      <c r="L1999"/>
      <c r="M1999"/>
      <c r="N1999"/>
      <c r="O1999"/>
      <c r="P1999"/>
      <c r="Q1999"/>
      <c r="S1999" s="115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5">
      <c r="F2000" s="238"/>
      <c r="I2000"/>
      <c r="S2000" s="115"/>
      <c r="U2000"/>
      <c r="V2000"/>
    </row>
    <row r="2001" spans="1:33" x14ac:dyDescent="0.25">
      <c r="F2001" s="238"/>
      <c r="I2001"/>
      <c r="S2001" s="115"/>
      <c r="U2001"/>
      <c r="V2001"/>
    </row>
    <row r="2002" spans="1:33" ht="18" x14ac:dyDescent="0.25">
      <c r="A2002" s="236"/>
      <c r="B2002" s="236"/>
      <c r="C2002" s="236"/>
      <c r="D2002" s="236"/>
      <c r="E2002"/>
      <c r="F2002" s="126"/>
      <c r="G2002" s="237"/>
      <c r="H2002"/>
      <c r="I2002"/>
      <c r="J2002" s="237"/>
      <c r="K2002"/>
      <c r="L2002"/>
      <c r="M2002"/>
      <c r="N2002"/>
      <c r="O2002"/>
      <c r="P2002"/>
      <c r="Q2002"/>
      <c r="S2002" s="115"/>
      <c r="U2002"/>
      <c r="V2002"/>
      <c r="W2002" s="237"/>
      <c r="X2002"/>
      <c r="Y2002"/>
      <c r="Z2002"/>
      <c r="AA2002"/>
      <c r="AB2002"/>
      <c r="AC2002"/>
      <c r="AD2002"/>
      <c r="AE2002"/>
      <c r="AF2002"/>
      <c r="AG2002"/>
    </row>
    <row r="2003" spans="1:33" ht="18" x14ac:dyDescent="0.25">
      <c r="A2003" s="236"/>
      <c r="B2003" s="236"/>
      <c r="C2003" s="236"/>
      <c r="D2003" s="236"/>
      <c r="E2003"/>
      <c r="F2003" s="126"/>
      <c r="G2003" s="237"/>
      <c r="H2003"/>
      <c r="I2003"/>
      <c r="J2003" s="237"/>
      <c r="K2003"/>
      <c r="L2003"/>
      <c r="M2003"/>
      <c r="N2003"/>
      <c r="O2003"/>
      <c r="P2003"/>
      <c r="Q2003"/>
      <c r="S2003" s="115"/>
      <c r="U2003"/>
      <c r="V2003"/>
      <c r="W2003" s="237"/>
      <c r="X2003"/>
      <c r="Y2003"/>
      <c r="Z2003"/>
      <c r="AA2003"/>
      <c r="AB2003"/>
      <c r="AC2003"/>
      <c r="AD2003"/>
      <c r="AE2003"/>
      <c r="AF2003"/>
      <c r="AG2003"/>
    </row>
    <row r="2004" spans="1:33" ht="18" x14ac:dyDescent="0.25">
      <c r="A2004" s="236"/>
      <c r="B2004" s="236"/>
      <c r="C2004" s="236"/>
      <c r="D2004" s="236"/>
      <c r="E2004"/>
      <c r="F2004" s="126"/>
      <c r="G2004" s="237"/>
      <c r="H2004"/>
      <c r="I2004"/>
      <c r="J2004" s="237"/>
      <c r="K2004"/>
      <c r="L2004"/>
      <c r="M2004"/>
      <c r="N2004"/>
      <c r="O2004"/>
      <c r="P2004"/>
      <c r="Q2004"/>
      <c r="S2004" s="115"/>
      <c r="U2004"/>
      <c r="V2004"/>
      <c r="W2004" s="237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5">
      <c r="F2005" s="238"/>
      <c r="I2005"/>
      <c r="S2005" s="115"/>
      <c r="U2005"/>
      <c r="V2005"/>
    </row>
    <row r="2006" spans="1:33" ht="18" x14ac:dyDescent="0.25">
      <c r="A2006" s="236"/>
      <c r="B2006" s="236"/>
      <c r="C2006" s="236"/>
      <c r="D2006" s="236"/>
      <c r="E2006"/>
      <c r="F2006" s="126"/>
      <c r="G2006" s="237"/>
      <c r="H2006"/>
      <c r="I2006"/>
      <c r="J2006" s="237"/>
      <c r="K2006"/>
      <c r="L2006"/>
      <c r="M2006"/>
      <c r="N2006"/>
      <c r="O2006"/>
      <c r="P2006"/>
      <c r="Q2006"/>
      <c r="S2006" s="115"/>
      <c r="U2006"/>
      <c r="V2006"/>
      <c r="W2006" s="237"/>
      <c r="X2006"/>
      <c r="Y2006"/>
      <c r="Z2006"/>
      <c r="AA2006"/>
      <c r="AB2006"/>
      <c r="AC2006"/>
      <c r="AD2006"/>
      <c r="AE2006"/>
      <c r="AF2006"/>
      <c r="AG2006"/>
    </row>
    <row r="2007" spans="1:33" ht="18" x14ac:dyDescent="0.25">
      <c r="A2007" s="236"/>
      <c r="B2007" s="236"/>
      <c r="C2007" s="236"/>
      <c r="D2007" s="236"/>
      <c r="E2007"/>
      <c r="F2007" s="126"/>
      <c r="G2007" s="237"/>
      <c r="H2007"/>
      <c r="I2007"/>
      <c r="J2007" s="237"/>
      <c r="K2007"/>
      <c r="L2007"/>
      <c r="M2007"/>
      <c r="N2007"/>
      <c r="O2007"/>
      <c r="P2007"/>
      <c r="Q2007"/>
      <c r="S2007" s="115"/>
      <c r="U2007"/>
      <c r="V2007"/>
      <c r="W2007" s="237"/>
      <c r="X2007"/>
      <c r="Y2007"/>
      <c r="Z2007"/>
      <c r="AA2007"/>
      <c r="AB2007"/>
      <c r="AC2007"/>
      <c r="AD2007"/>
      <c r="AE2007"/>
      <c r="AF2007"/>
      <c r="AG2007"/>
    </row>
    <row r="2008" spans="1:33" ht="18" x14ac:dyDescent="0.25">
      <c r="A2008" s="236"/>
      <c r="B2008" s="236"/>
      <c r="C2008" s="236"/>
      <c r="D2008" s="236"/>
      <c r="E2008"/>
      <c r="F2008" s="126"/>
      <c r="G2008" s="237"/>
      <c r="H2008"/>
      <c r="I2008"/>
      <c r="J2008" s="237"/>
      <c r="K2008"/>
      <c r="L2008"/>
      <c r="M2008"/>
      <c r="N2008"/>
      <c r="O2008"/>
      <c r="P2008"/>
      <c r="Q2008"/>
      <c r="S2008" s="115"/>
      <c r="U2008"/>
      <c r="V2008"/>
      <c r="W2008" s="237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5">
      <c r="F2009" s="238"/>
      <c r="I2009"/>
      <c r="S2009" s="115"/>
      <c r="U2009"/>
      <c r="V2009"/>
    </row>
    <row r="2010" spans="1:33" ht="18" x14ac:dyDescent="0.25">
      <c r="A2010" s="236"/>
      <c r="B2010" s="236"/>
      <c r="C2010" s="236"/>
      <c r="D2010" s="236"/>
      <c r="E2010"/>
      <c r="F2010" s="126"/>
      <c r="G2010" s="237"/>
      <c r="H2010"/>
      <c r="I2010"/>
      <c r="J2010" s="237"/>
      <c r="K2010"/>
      <c r="L2010"/>
      <c r="M2010"/>
      <c r="N2010"/>
      <c r="O2010"/>
      <c r="P2010"/>
      <c r="Q2010"/>
      <c r="S2010" s="115"/>
      <c r="U2010"/>
      <c r="V2010"/>
      <c r="W2010" s="237"/>
      <c r="X2010"/>
      <c r="Y2010"/>
      <c r="Z2010"/>
      <c r="AA2010"/>
      <c r="AB2010"/>
      <c r="AC2010"/>
      <c r="AD2010"/>
      <c r="AE2010"/>
      <c r="AF2010"/>
      <c r="AG2010"/>
    </row>
    <row r="2011" spans="1:33" ht="18" x14ac:dyDescent="0.25">
      <c r="A2011" s="236"/>
      <c r="B2011" s="236"/>
      <c r="C2011" s="236"/>
      <c r="D2011" s="236"/>
      <c r="E2011"/>
      <c r="F2011" s="126"/>
      <c r="G2011" s="237"/>
      <c r="H2011"/>
      <c r="I2011"/>
      <c r="J2011" s="237"/>
      <c r="K2011"/>
      <c r="L2011"/>
      <c r="M2011"/>
      <c r="N2011"/>
      <c r="O2011"/>
      <c r="P2011"/>
      <c r="Q2011"/>
      <c r="S2011" s="115"/>
      <c r="U2011"/>
      <c r="V2011"/>
      <c r="W2011" s="237"/>
      <c r="X2011"/>
      <c r="Y2011"/>
      <c r="Z2011"/>
      <c r="AA2011"/>
      <c r="AB2011"/>
      <c r="AC2011"/>
      <c r="AD2011"/>
      <c r="AE2011"/>
      <c r="AF2011"/>
      <c r="AG2011"/>
    </row>
    <row r="2012" spans="1:33" ht="18" x14ac:dyDescent="0.25">
      <c r="A2012" s="236"/>
      <c r="B2012" s="236"/>
      <c r="C2012" s="236"/>
      <c r="D2012" s="236"/>
      <c r="E2012"/>
      <c r="F2012" s="126"/>
      <c r="G2012" s="237"/>
      <c r="H2012"/>
      <c r="I2012"/>
      <c r="J2012" s="237"/>
      <c r="K2012"/>
      <c r="L2012"/>
      <c r="M2012"/>
      <c r="N2012"/>
      <c r="O2012"/>
      <c r="P2012"/>
      <c r="Q2012"/>
      <c r="S2012" s="115"/>
      <c r="U2012"/>
      <c r="V2012"/>
      <c r="W2012" s="237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5">
      <c r="F2013" s="238"/>
      <c r="I2013"/>
      <c r="S2013" s="115"/>
      <c r="U2013"/>
      <c r="V2013"/>
    </row>
    <row r="2014" spans="1:33" x14ac:dyDescent="0.25">
      <c r="F2014" s="238"/>
      <c r="I2014"/>
      <c r="S2014" s="115"/>
      <c r="U2014"/>
      <c r="V2014"/>
    </row>
    <row r="2015" spans="1:33" x14ac:dyDescent="0.25">
      <c r="F2015" s="238"/>
      <c r="I2015"/>
      <c r="S2015" s="115"/>
      <c r="U2015"/>
      <c r="V2015"/>
    </row>
    <row r="2016" spans="1:33" ht="18" x14ac:dyDescent="0.25">
      <c r="A2016" s="236"/>
      <c r="B2016" s="236"/>
      <c r="C2016" s="236"/>
      <c r="D2016" s="236"/>
      <c r="E2016"/>
      <c r="F2016" s="126"/>
      <c r="G2016" s="237"/>
      <c r="H2016"/>
      <c r="I2016"/>
      <c r="J2016" s="237"/>
      <c r="K2016"/>
      <c r="L2016"/>
      <c r="M2016"/>
      <c r="N2016"/>
      <c r="O2016"/>
      <c r="P2016"/>
      <c r="Q2016"/>
      <c r="S2016" s="115"/>
      <c r="U2016"/>
      <c r="V2016"/>
      <c r="W2016" s="237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5">
      <c r="F2017" s="238"/>
      <c r="I2017"/>
      <c r="S2017" s="115"/>
      <c r="U2017"/>
      <c r="V2017"/>
    </row>
    <row r="2018" spans="1:33" ht="18" x14ac:dyDescent="0.25">
      <c r="A2018" s="236"/>
      <c r="B2018" s="236"/>
      <c r="C2018" s="236"/>
      <c r="D2018" s="236"/>
      <c r="E2018"/>
      <c r="F2018" s="126"/>
      <c r="G2018" s="237"/>
      <c r="H2018"/>
      <c r="I2018"/>
      <c r="J2018" s="237"/>
      <c r="K2018"/>
      <c r="L2018"/>
      <c r="M2018"/>
      <c r="N2018"/>
      <c r="O2018"/>
      <c r="P2018"/>
      <c r="Q2018"/>
      <c r="S2018" s="115"/>
      <c r="U2018"/>
      <c r="V2018"/>
      <c r="W2018" s="237"/>
      <c r="X2018"/>
      <c r="Y2018"/>
      <c r="Z2018"/>
      <c r="AA2018"/>
      <c r="AB2018"/>
      <c r="AC2018"/>
      <c r="AD2018"/>
      <c r="AE2018"/>
      <c r="AF2018"/>
      <c r="AG2018"/>
    </row>
    <row r="2019" spans="1:33" ht="18" x14ac:dyDescent="0.25">
      <c r="A2019" s="236"/>
      <c r="B2019" s="236"/>
      <c r="C2019" s="236"/>
      <c r="D2019" s="236"/>
      <c r="E2019"/>
      <c r="F2019" s="126"/>
      <c r="G2019" s="237"/>
      <c r="H2019"/>
      <c r="I2019"/>
      <c r="J2019" s="237"/>
      <c r="K2019"/>
      <c r="L2019"/>
      <c r="M2019"/>
      <c r="N2019"/>
      <c r="O2019"/>
      <c r="P2019"/>
      <c r="Q2019"/>
      <c r="S2019" s="115"/>
      <c r="U2019"/>
      <c r="V2019"/>
      <c r="W2019" s="237"/>
      <c r="X2019"/>
      <c r="Y2019"/>
      <c r="Z2019"/>
      <c r="AA2019"/>
      <c r="AB2019"/>
      <c r="AC2019"/>
      <c r="AD2019"/>
      <c r="AE2019"/>
      <c r="AF2019"/>
      <c r="AG2019"/>
    </row>
    <row r="2020" spans="1:33" ht="18" x14ac:dyDescent="0.25">
      <c r="A2020" s="236"/>
      <c r="B2020" s="236"/>
      <c r="C2020" s="236"/>
      <c r="D2020" s="236"/>
      <c r="E2020"/>
      <c r="F2020" s="126"/>
      <c r="G2020" s="237"/>
      <c r="H2020"/>
      <c r="I2020"/>
      <c r="J2020" s="237"/>
      <c r="K2020"/>
      <c r="L2020"/>
      <c r="M2020"/>
      <c r="N2020"/>
      <c r="O2020"/>
      <c r="P2020"/>
      <c r="Q2020"/>
      <c r="S2020" s="115"/>
      <c r="U2020"/>
      <c r="V2020"/>
      <c r="W2020" s="237"/>
      <c r="X2020"/>
      <c r="Y2020"/>
      <c r="Z2020"/>
      <c r="AA2020"/>
      <c r="AB2020"/>
      <c r="AC2020"/>
      <c r="AD2020"/>
      <c r="AE2020"/>
      <c r="AF2020"/>
      <c r="AG2020"/>
    </row>
    <row r="2021" spans="1:33" ht="18" x14ac:dyDescent="0.25">
      <c r="A2021" s="236"/>
      <c r="B2021" s="236"/>
      <c r="C2021" s="236"/>
      <c r="D2021" s="236"/>
      <c r="E2021"/>
      <c r="F2021" s="126"/>
      <c r="G2021" s="237"/>
      <c r="H2021"/>
      <c r="I2021"/>
      <c r="J2021" s="237"/>
      <c r="K2021"/>
      <c r="L2021"/>
      <c r="M2021"/>
      <c r="N2021"/>
      <c r="O2021"/>
      <c r="P2021"/>
      <c r="Q2021"/>
      <c r="S2021" s="115"/>
      <c r="U2021"/>
      <c r="V2021"/>
      <c r="W2021" s="237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5">
      <c r="F2022" s="238"/>
      <c r="I2022"/>
      <c r="S2022" s="115"/>
      <c r="U2022"/>
      <c r="V2022"/>
    </row>
    <row r="2023" spans="1:33" ht="18" x14ac:dyDescent="0.25">
      <c r="A2023" s="236"/>
      <c r="B2023" s="236"/>
      <c r="C2023" s="236"/>
      <c r="D2023" s="236"/>
      <c r="E2023"/>
      <c r="F2023" s="126"/>
      <c r="G2023" s="237"/>
      <c r="H2023"/>
      <c r="I2023"/>
      <c r="J2023" s="237"/>
      <c r="K2023"/>
      <c r="L2023"/>
      <c r="M2023"/>
      <c r="N2023"/>
      <c r="O2023"/>
      <c r="P2023"/>
      <c r="Q2023"/>
      <c r="S2023" s="115"/>
      <c r="U2023"/>
      <c r="V2023"/>
      <c r="W2023" s="237"/>
      <c r="X2023"/>
      <c r="Y2023"/>
      <c r="Z2023"/>
      <c r="AA2023"/>
      <c r="AB2023"/>
      <c r="AC2023"/>
      <c r="AD2023"/>
      <c r="AE2023"/>
      <c r="AF2023"/>
      <c r="AG2023"/>
    </row>
    <row r="2024" spans="1:33" ht="18" x14ac:dyDescent="0.25">
      <c r="A2024" s="236"/>
      <c r="B2024" s="236"/>
      <c r="C2024" s="236"/>
      <c r="D2024" s="236"/>
      <c r="E2024"/>
      <c r="F2024" s="126"/>
      <c r="G2024" s="237"/>
      <c r="H2024"/>
      <c r="I2024"/>
      <c r="J2024" s="237"/>
      <c r="K2024"/>
      <c r="L2024"/>
      <c r="M2024"/>
      <c r="N2024"/>
      <c r="O2024"/>
      <c r="P2024"/>
      <c r="Q2024"/>
      <c r="S2024" s="115"/>
      <c r="U2024"/>
      <c r="V2024"/>
      <c r="W2024" s="237"/>
      <c r="X2024"/>
      <c r="Y2024"/>
      <c r="Z2024"/>
      <c r="AA2024"/>
      <c r="AB2024"/>
      <c r="AC2024"/>
      <c r="AD2024"/>
      <c r="AE2024"/>
      <c r="AF2024"/>
      <c r="AG2024"/>
    </row>
    <row r="2025" spans="1:33" ht="18" x14ac:dyDescent="0.25">
      <c r="A2025" s="236"/>
      <c r="B2025" s="236"/>
      <c r="C2025" s="236"/>
      <c r="D2025" s="236"/>
      <c r="E2025"/>
      <c r="F2025" s="126"/>
      <c r="G2025" s="237"/>
      <c r="H2025"/>
      <c r="I2025"/>
      <c r="J2025" s="237"/>
      <c r="K2025"/>
      <c r="L2025"/>
      <c r="M2025"/>
      <c r="N2025"/>
      <c r="O2025"/>
      <c r="P2025"/>
      <c r="Q2025"/>
      <c r="S2025" s="115"/>
      <c r="U2025"/>
      <c r="V2025"/>
      <c r="W2025" s="237"/>
      <c r="X2025"/>
      <c r="Y2025"/>
      <c r="Z2025"/>
      <c r="AA2025"/>
      <c r="AB2025"/>
      <c r="AC2025"/>
      <c r="AD2025"/>
      <c r="AE2025"/>
      <c r="AF2025"/>
      <c r="AG2025"/>
    </row>
    <row r="2026" spans="1:33" ht="18" x14ac:dyDescent="0.25">
      <c r="A2026" s="236"/>
      <c r="B2026" s="236"/>
      <c r="C2026" s="236"/>
      <c r="D2026" s="236"/>
      <c r="E2026"/>
      <c r="F2026" s="126"/>
      <c r="G2026" s="237"/>
      <c r="H2026"/>
      <c r="I2026"/>
      <c r="J2026" s="237"/>
      <c r="K2026"/>
      <c r="L2026"/>
      <c r="M2026"/>
      <c r="N2026"/>
      <c r="O2026"/>
      <c r="P2026"/>
      <c r="Q2026"/>
      <c r="S2026" s="115"/>
      <c r="U2026"/>
      <c r="V2026"/>
      <c r="W2026" s="237"/>
      <c r="X2026"/>
      <c r="Y2026"/>
      <c r="Z2026"/>
      <c r="AA2026"/>
      <c r="AB2026"/>
      <c r="AC2026"/>
      <c r="AD2026"/>
      <c r="AE2026"/>
      <c r="AF2026"/>
      <c r="AG2026"/>
    </row>
    <row r="2027" spans="1:33" ht="18" x14ac:dyDescent="0.25">
      <c r="A2027" s="236"/>
      <c r="B2027" s="236"/>
      <c r="C2027" s="236"/>
      <c r="D2027" s="236"/>
      <c r="E2027"/>
      <c r="F2027" s="126"/>
      <c r="G2027" s="237"/>
      <c r="H2027"/>
      <c r="I2027"/>
      <c r="J2027" s="237"/>
      <c r="K2027"/>
      <c r="L2027"/>
      <c r="M2027"/>
      <c r="N2027"/>
      <c r="O2027"/>
      <c r="P2027"/>
      <c r="Q2027"/>
      <c r="S2027" s="115"/>
      <c r="U2027"/>
      <c r="V2027"/>
      <c r="W2027" s="237"/>
      <c r="X2027"/>
      <c r="Y2027"/>
      <c r="Z2027"/>
      <c r="AA2027"/>
      <c r="AB2027"/>
      <c r="AC2027"/>
      <c r="AD2027"/>
      <c r="AE2027"/>
      <c r="AF2027"/>
      <c r="AG2027"/>
    </row>
    <row r="2028" spans="1:33" ht="18" x14ac:dyDescent="0.25">
      <c r="A2028" s="236"/>
      <c r="B2028" s="236"/>
      <c r="C2028" s="236"/>
      <c r="D2028" s="236"/>
      <c r="E2028"/>
      <c r="F2028" s="126"/>
      <c r="G2028" s="237"/>
      <c r="H2028"/>
      <c r="I2028"/>
      <c r="J2028" s="237"/>
      <c r="K2028"/>
      <c r="L2028"/>
      <c r="M2028"/>
      <c r="N2028"/>
      <c r="O2028"/>
      <c r="P2028"/>
      <c r="Q2028"/>
      <c r="S2028" s="115"/>
      <c r="U2028"/>
      <c r="V2028"/>
      <c r="W2028" s="237"/>
      <c r="X2028"/>
      <c r="Y2028"/>
      <c r="Z2028"/>
      <c r="AA2028"/>
      <c r="AB2028"/>
      <c r="AC2028"/>
      <c r="AD2028"/>
      <c r="AE2028"/>
      <c r="AF2028"/>
      <c r="AG2028"/>
    </row>
    <row r="2029" spans="1:33" ht="18" x14ac:dyDescent="0.25">
      <c r="A2029" s="236"/>
      <c r="B2029" s="236"/>
      <c r="C2029" s="236"/>
      <c r="D2029" s="236"/>
      <c r="E2029"/>
      <c r="F2029" s="126"/>
      <c r="G2029" s="237"/>
      <c r="H2029"/>
      <c r="I2029"/>
      <c r="J2029" s="237"/>
      <c r="K2029"/>
      <c r="L2029"/>
      <c r="M2029"/>
      <c r="N2029"/>
      <c r="O2029"/>
      <c r="P2029"/>
      <c r="Q2029"/>
      <c r="S2029" s="115"/>
      <c r="U2029"/>
      <c r="V2029"/>
      <c r="W2029" s="237"/>
      <c r="X2029"/>
      <c r="Y2029"/>
      <c r="Z2029"/>
      <c r="AA2029"/>
      <c r="AB2029"/>
      <c r="AC2029"/>
      <c r="AD2029"/>
      <c r="AE2029"/>
      <c r="AF2029"/>
      <c r="AG2029"/>
    </row>
    <row r="2030" spans="1:33" ht="18" x14ac:dyDescent="0.25">
      <c r="A2030" s="236"/>
      <c r="B2030" s="236"/>
      <c r="C2030" s="236"/>
      <c r="D2030" s="236"/>
      <c r="E2030"/>
      <c r="F2030" s="126"/>
      <c r="G2030" s="237"/>
      <c r="H2030"/>
      <c r="I2030"/>
      <c r="J2030" s="237"/>
      <c r="K2030"/>
      <c r="L2030"/>
      <c r="M2030"/>
      <c r="N2030"/>
      <c r="O2030"/>
      <c r="P2030"/>
      <c r="Q2030"/>
      <c r="S2030" s="115"/>
      <c r="U2030"/>
      <c r="V2030"/>
      <c r="W2030" s="237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5">
      <c r="A2031"/>
      <c r="B2031"/>
      <c r="C2031"/>
      <c r="D2031"/>
      <c r="E2031"/>
      <c r="F2031" s="126"/>
      <c r="G2031"/>
      <c r="H2031"/>
      <c r="I2031"/>
      <c r="J2031"/>
      <c r="K2031"/>
      <c r="L2031"/>
      <c r="M2031"/>
      <c r="N2031"/>
      <c r="O2031"/>
      <c r="P2031"/>
      <c r="Q2031"/>
      <c r="S2031" s="115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ht="18" x14ac:dyDescent="0.25">
      <c r="A2032" s="236"/>
      <c r="B2032" s="236"/>
      <c r="C2032" s="236"/>
      <c r="D2032" s="236"/>
      <c r="E2032"/>
      <c r="F2032" s="126"/>
      <c r="G2032" s="237"/>
      <c r="H2032"/>
      <c r="I2032"/>
      <c r="J2032" s="237"/>
      <c r="K2032"/>
      <c r="L2032"/>
      <c r="M2032"/>
      <c r="N2032"/>
      <c r="O2032"/>
      <c r="P2032"/>
      <c r="Q2032"/>
      <c r="S2032" s="115"/>
      <c r="U2032"/>
      <c r="V2032"/>
      <c r="W2032" s="237"/>
      <c r="X2032"/>
      <c r="Y2032"/>
      <c r="Z2032"/>
      <c r="AA2032"/>
      <c r="AB2032"/>
      <c r="AC2032"/>
      <c r="AD2032"/>
      <c r="AE2032"/>
      <c r="AF2032"/>
      <c r="AG2032"/>
    </row>
    <row r="2033" spans="1:33" ht="18" x14ac:dyDescent="0.25">
      <c r="A2033" s="236"/>
      <c r="B2033" s="236"/>
      <c r="C2033" s="236"/>
      <c r="D2033" s="236"/>
      <c r="E2033"/>
      <c r="F2033" s="126"/>
      <c r="G2033" s="237"/>
      <c r="H2033"/>
      <c r="I2033"/>
      <c r="J2033" s="237"/>
      <c r="K2033"/>
      <c r="L2033"/>
      <c r="M2033"/>
      <c r="N2033"/>
      <c r="O2033"/>
      <c r="P2033"/>
      <c r="Q2033"/>
      <c r="S2033" s="115"/>
      <c r="U2033"/>
      <c r="V2033"/>
      <c r="W2033" s="237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5">
      <c r="F2034" s="238"/>
      <c r="I2034"/>
      <c r="S2034" s="115"/>
      <c r="U2034"/>
      <c r="V2034"/>
    </row>
    <row r="2035" spans="1:33" ht="18" x14ac:dyDescent="0.25">
      <c r="A2035" s="236"/>
      <c r="B2035" s="236"/>
      <c r="C2035" s="236"/>
      <c r="D2035" s="236"/>
      <c r="E2035"/>
      <c r="F2035" s="126"/>
      <c r="G2035" s="237"/>
      <c r="H2035"/>
      <c r="I2035"/>
      <c r="J2035" s="237"/>
      <c r="K2035"/>
      <c r="L2035"/>
      <c r="M2035"/>
      <c r="N2035"/>
      <c r="O2035"/>
      <c r="P2035"/>
      <c r="Q2035"/>
      <c r="S2035" s="115"/>
      <c r="U2035"/>
      <c r="V2035"/>
      <c r="W2035" s="237"/>
      <c r="X2035"/>
      <c r="Y2035"/>
      <c r="Z2035"/>
      <c r="AA2035"/>
      <c r="AB2035"/>
      <c r="AC2035"/>
      <c r="AD2035"/>
      <c r="AE2035"/>
      <c r="AF2035"/>
      <c r="AG2035"/>
    </row>
    <row r="2036" spans="1:33" ht="18" x14ac:dyDescent="0.25">
      <c r="A2036" s="236"/>
      <c r="B2036" s="236"/>
      <c r="C2036" s="236"/>
      <c r="D2036" s="236"/>
      <c r="E2036"/>
      <c r="F2036" s="126"/>
      <c r="G2036" s="237"/>
      <c r="H2036"/>
      <c r="I2036"/>
      <c r="J2036" s="237"/>
      <c r="K2036"/>
      <c r="L2036"/>
      <c r="M2036"/>
      <c r="N2036"/>
      <c r="O2036"/>
      <c r="P2036"/>
      <c r="Q2036"/>
      <c r="S2036" s="115"/>
      <c r="U2036"/>
      <c r="V2036"/>
      <c r="W2036" s="237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5">
      <c r="F2037" s="238"/>
      <c r="I2037"/>
      <c r="S2037" s="115"/>
      <c r="U2037"/>
      <c r="V2037"/>
    </row>
    <row r="2038" spans="1:33" ht="18" x14ac:dyDescent="0.25">
      <c r="A2038" s="236"/>
      <c r="B2038" s="236"/>
      <c r="C2038" s="236"/>
      <c r="D2038" s="236"/>
      <c r="E2038"/>
      <c r="F2038" s="126"/>
      <c r="G2038" s="237"/>
      <c r="H2038"/>
      <c r="I2038"/>
      <c r="J2038" s="237"/>
      <c r="K2038"/>
      <c r="L2038"/>
      <c r="M2038"/>
      <c r="N2038"/>
      <c r="O2038"/>
      <c r="P2038"/>
      <c r="Q2038"/>
      <c r="S2038" s="115"/>
      <c r="U2038"/>
      <c r="V2038"/>
      <c r="W2038" s="237"/>
      <c r="X2038"/>
      <c r="Y2038"/>
      <c r="Z2038"/>
      <c r="AA2038"/>
      <c r="AB2038"/>
      <c r="AC2038"/>
      <c r="AD2038"/>
      <c r="AE2038"/>
      <c r="AF2038"/>
      <c r="AG2038"/>
    </row>
    <row r="2039" spans="1:33" ht="18" x14ac:dyDescent="0.25">
      <c r="A2039" s="236"/>
      <c r="B2039" s="236"/>
      <c r="C2039" s="236"/>
      <c r="D2039" s="236"/>
      <c r="E2039"/>
      <c r="F2039" s="126"/>
      <c r="G2039" s="237"/>
      <c r="H2039"/>
      <c r="I2039"/>
      <c r="J2039" s="237"/>
      <c r="K2039"/>
      <c r="L2039"/>
      <c r="M2039"/>
      <c r="N2039"/>
      <c r="O2039"/>
      <c r="P2039"/>
      <c r="Q2039"/>
      <c r="S2039" s="115"/>
      <c r="U2039"/>
      <c r="V2039"/>
      <c r="W2039" s="237"/>
      <c r="X2039"/>
      <c r="Y2039"/>
      <c r="Z2039"/>
      <c r="AA2039"/>
      <c r="AB2039"/>
      <c r="AC2039"/>
      <c r="AD2039"/>
      <c r="AE2039"/>
      <c r="AF2039"/>
      <c r="AG2039"/>
    </row>
    <row r="2040" spans="1:33" ht="18" x14ac:dyDescent="0.25">
      <c r="A2040" s="236"/>
      <c r="B2040" s="236"/>
      <c r="C2040" s="236"/>
      <c r="D2040" s="236"/>
      <c r="E2040"/>
      <c r="F2040" s="126"/>
      <c r="G2040" s="237"/>
      <c r="H2040"/>
      <c r="I2040"/>
      <c r="J2040" s="237"/>
      <c r="K2040"/>
      <c r="L2040"/>
      <c r="M2040"/>
      <c r="N2040"/>
      <c r="O2040"/>
      <c r="P2040"/>
      <c r="Q2040"/>
      <c r="S2040" s="115"/>
      <c r="U2040"/>
      <c r="V2040"/>
      <c r="W2040" s="237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5">
      <c r="F2041" s="238"/>
      <c r="I2041"/>
      <c r="S2041" s="115"/>
      <c r="U2041"/>
      <c r="V2041"/>
    </row>
    <row r="2042" spans="1:33" x14ac:dyDescent="0.25">
      <c r="F2042" s="238"/>
      <c r="I2042"/>
      <c r="S2042" s="115"/>
      <c r="U2042"/>
      <c r="V2042"/>
    </row>
    <row r="2043" spans="1:33" ht="18" x14ac:dyDescent="0.25">
      <c r="A2043" s="236"/>
      <c r="B2043" s="236"/>
      <c r="C2043" s="236"/>
      <c r="D2043" s="236"/>
      <c r="E2043"/>
      <c r="F2043" s="126"/>
      <c r="G2043" s="237"/>
      <c r="H2043"/>
      <c r="I2043"/>
      <c r="J2043" s="237"/>
      <c r="K2043"/>
      <c r="L2043"/>
      <c r="M2043"/>
      <c r="N2043"/>
      <c r="O2043"/>
      <c r="P2043"/>
      <c r="Q2043"/>
      <c r="S2043" s="115"/>
      <c r="U2043"/>
      <c r="V2043"/>
      <c r="W2043" s="237"/>
      <c r="X2043"/>
      <c r="Y2043"/>
      <c r="Z2043"/>
      <c r="AA2043"/>
      <c r="AB2043"/>
      <c r="AC2043"/>
      <c r="AD2043"/>
      <c r="AE2043"/>
      <c r="AF2043"/>
      <c r="AG2043"/>
    </row>
    <row r="2044" spans="1:33" ht="18" x14ac:dyDescent="0.25">
      <c r="A2044" s="236"/>
      <c r="B2044" s="236"/>
      <c r="C2044" s="236"/>
      <c r="D2044" s="236"/>
      <c r="E2044"/>
      <c r="F2044" s="126"/>
      <c r="G2044" s="237"/>
      <c r="H2044"/>
      <c r="I2044"/>
      <c r="J2044" s="237"/>
      <c r="K2044"/>
      <c r="L2044"/>
      <c r="M2044"/>
      <c r="N2044"/>
      <c r="O2044"/>
      <c r="P2044"/>
      <c r="Q2044"/>
      <c r="S2044" s="115"/>
      <c r="U2044"/>
      <c r="V2044"/>
      <c r="W2044" s="237"/>
      <c r="X2044"/>
      <c r="Y2044"/>
      <c r="Z2044"/>
      <c r="AA2044"/>
      <c r="AB2044"/>
      <c r="AC2044"/>
      <c r="AD2044"/>
      <c r="AE2044"/>
      <c r="AF2044"/>
      <c r="AG2044"/>
    </row>
    <row r="2045" spans="1:33" ht="18" x14ac:dyDescent="0.25">
      <c r="A2045" s="236"/>
      <c r="B2045" s="236"/>
      <c r="C2045" s="236"/>
      <c r="D2045" s="236"/>
      <c r="E2045"/>
      <c r="F2045" s="126"/>
      <c r="G2045" s="237"/>
      <c r="H2045"/>
      <c r="I2045"/>
      <c r="J2045" s="237"/>
      <c r="K2045"/>
      <c r="L2045"/>
      <c r="M2045"/>
      <c r="N2045"/>
      <c r="O2045"/>
      <c r="P2045"/>
      <c r="Q2045"/>
      <c r="S2045" s="115"/>
      <c r="U2045"/>
      <c r="V2045"/>
      <c r="W2045" s="237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5">
      <c r="A2046"/>
      <c r="B2046"/>
      <c r="C2046"/>
      <c r="D2046"/>
      <c r="E2046"/>
      <c r="F2046" s="126"/>
      <c r="G2046"/>
      <c r="H2046"/>
      <c r="I2046"/>
      <c r="J2046"/>
      <c r="K2046"/>
      <c r="L2046"/>
      <c r="M2046"/>
      <c r="N2046"/>
      <c r="O2046"/>
      <c r="P2046"/>
      <c r="Q2046"/>
      <c r="S2046" s="115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5">
      <c r="F2047" s="238"/>
      <c r="I2047"/>
      <c r="S2047" s="115"/>
      <c r="U2047"/>
      <c r="V2047"/>
    </row>
    <row r="2048" spans="1:33" ht="18" x14ac:dyDescent="0.25">
      <c r="A2048" s="236"/>
      <c r="B2048" s="236"/>
      <c r="C2048" s="236"/>
      <c r="D2048" s="236"/>
      <c r="E2048"/>
      <c r="F2048" s="126"/>
      <c r="G2048" s="237"/>
      <c r="H2048"/>
      <c r="I2048"/>
      <c r="J2048" s="237"/>
      <c r="K2048"/>
      <c r="L2048"/>
      <c r="M2048"/>
      <c r="N2048"/>
      <c r="O2048"/>
      <c r="P2048"/>
      <c r="Q2048"/>
      <c r="S2048" s="115"/>
      <c r="U2048"/>
      <c r="V2048"/>
      <c r="W2048" s="237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5">
      <c r="A2049"/>
      <c r="B2049"/>
      <c r="C2049"/>
      <c r="D2049"/>
      <c r="E2049"/>
      <c r="F2049" s="126"/>
      <c r="G2049"/>
      <c r="H2049"/>
      <c r="I2049"/>
      <c r="J2049"/>
      <c r="K2049"/>
      <c r="L2049"/>
      <c r="M2049"/>
      <c r="N2049"/>
      <c r="O2049"/>
      <c r="P2049"/>
      <c r="Q2049"/>
      <c r="S2049" s="115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5">
      <c r="F2050" s="238"/>
      <c r="I2050"/>
      <c r="S2050" s="115"/>
      <c r="U2050"/>
      <c r="V2050"/>
    </row>
    <row r="2051" spans="1:33" ht="18" x14ac:dyDescent="0.25">
      <c r="A2051" s="236"/>
      <c r="B2051" s="236"/>
      <c r="C2051" s="236"/>
      <c r="D2051" s="236"/>
      <c r="E2051"/>
      <c r="F2051" s="126"/>
      <c r="G2051" s="237"/>
      <c r="H2051"/>
      <c r="I2051"/>
      <c r="J2051" s="237"/>
      <c r="K2051"/>
      <c r="L2051"/>
      <c r="M2051"/>
      <c r="N2051"/>
      <c r="O2051"/>
      <c r="P2051"/>
      <c r="Q2051"/>
      <c r="S2051" s="115"/>
      <c r="U2051"/>
      <c r="V2051"/>
      <c r="W2051" s="237"/>
      <c r="X2051"/>
      <c r="Y2051"/>
      <c r="Z2051"/>
      <c r="AA2051"/>
      <c r="AB2051"/>
      <c r="AC2051"/>
      <c r="AD2051"/>
      <c r="AE2051"/>
      <c r="AF2051"/>
      <c r="AG2051"/>
    </row>
    <row r="2052" spans="1:33" ht="18" x14ac:dyDescent="0.25">
      <c r="A2052" s="236"/>
      <c r="B2052" s="236"/>
      <c r="C2052" s="236"/>
      <c r="D2052" s="236"/>
      <c r="E2052"/>
      <c r="F2052" s="126"/>
      <c r="G2052" s="237"/>
      <c r="H2052"/>
      <c r="I2052"/>
      <c r="J2052" s="237"/>
      <c r="K2052"/>
      <c r="L2052"/>
      <c r="M2052"/>
      <c r="N2052"/>
      <c r="O2052"/>
      <c r="P2052"/>
      <c r="Q2052"/>
      <c r="S2052" s="115"/>
      <c r="U2052"/>
      <c r="V2052"/>
      <c r="W2052" s="237"/>
      <c r="X2052"/>
      <c r="Y2052"/>
      <c r="Z2052"/>
      <c r="AA2052"/>
      <c r="AB2052"/>
      <c r="AC2052"/>
      <c r="AD2052"/>
      <c r="AE2052"/>
      <c r="AF2052"/>
      <c r="AG2052"/>
    </row>
    <row r="2053" spans="1:33" ht="18" x14ac:dyDescent="0.25">
      <c r="A2053" s="236"/>
      <c r="B2053" s="236"/>
      <c r="C2053" s="236"/>
      <c r="D2053" s="236"/>
      <c r="E2053"/>
      <c r="F2053" s="126"/>
      <c r="G2053" s="237"/>
      <c r="H2053"/>
      <c r="I2053"/>
      <c r="J2053" s="237"/>
      <c r="K2053"/>
      <c r="L2053"/>
      <c r="M2053"/>
      <c r="N2053"/>
      <c r="O2053"/>
      <c r="P2053"/>
      <c r="Q2053"/>
      <c r="S2053" s="115"/>
      <c r="U2053"/>
      <c r="V2053"/>
      <c r="W2053" s="237"/>
      <c r="X2053"/>
      <c r="Y2053"/>
      <c r="Z2053"/>
      <c r="AA2053"/>
      <c r="AB2053"/>
      <c r="AC2053"/>
      <c r="AD2053"/>
      <c r="AE2053"/>
      <c r="AF2053"/>
      <c r="AG2053"/>
    </row>
    <row r="2054" spans="1:33" ht="18" x14ac:dyDescent="0.25">
      <c r="A2054" s="236"/>
      <c r="B2054" s="236"/>
      <c r="C2054" s="236"/>
      <c r="D2054" s="236"/>
      <c r="E2054"/>
      <c r="F2054" s="126"/>
      <c r="G2054" s="237"/>
      <c r="H2054"/>
      <c r="I2054"/>
      <c r="J2054" s="237"/>
      <c r="K2054"/>
      <c r="L2054"/>
      <c r="M2054"/>
      <c r="N2054"/>
      <c r="O2054"/>
      <c r="P2054"/>
      <c r="Q2054"/>
      <c r="S2054" s="115"/>
      <c r="U2054"/>
      <c r="V2054"/>
      <c r="W2054" s="237"/>
      <c r="X2054"/>
      <c r="Y2054"/>
      <c r="Z2054"/>
      <c r="AA2054"/>
      <c r="AB2054"/>
      <c r="AC2054"/>
      <c r="AD2054"/>
      <c r="AE2054"/>
      <c r="AF2054"/>
      <c r="AG2054"/>
    </row>
    <row r="2055" spans="1:33" ht="18" x14ac:dyDescent="0.25">
      <c r="A2055" s="236"/>
      <c r="B2055" s="236"/>
      <c r="C2055" s="236"/>
      <c r="D2055" s="236"/>
      <c r="E2055"/>
      <c r="F2055" s="126"/>
      <c r="G2055" s="237"/>
      <c r="H2055"/>
      <c r="I2055"/>
      <c r="J2055" s="237"/>
      <c r="K2055"/>
      <c r="L2055"/>
      <c r="M2055"/>
      <c r="N2055"/>
      <c r="O2055"/>
      <c r="P2055"/>
      <c r="Q2055"/>
      <c r="S2055" s="115"/>
      <c r="U2055"/>
      <c r="V2055"/>
      <c r="W2055" s="237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5">
      <c r="A2056"/>
      <c r="B2056"/>
      <c r="C2056"/>
      <c r="D2056"/>
      <c r="E2056"/>
      <c r="F2056" s="126"/>
      <c r="G2056"/>
      <c r="H2056"/>
      <c r="I2056"/>
      <c r="J2056"/>
      <c r="K2056"/>
      <c r="L2056"/>
      <c r="M2056"/>
      <c r="N2056"/>
      <c r="O2056"/>
      <c r="P2056"/>
      <c r="Q2056"/>
      <c r="S2056" s="115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ht="18" x14ac:dyDescent="0.25">
      <c r="A2057" s="236"/>
      <c r="B2057" s="236"/>
      <c r="C2057" s="236"/>
      <c r="D2057" s="236"/>
      <c r="E2057"/>
      <c r="F2057" s="126"/>
      <c r="G2057" s="237"/>
      <c r="H2057"/>
      <c r="I2057"/>
      <c r="J2057" s="237"/>
      <c r="K2057"/>
      <c r="L2057"/>
      <c r="M2057"/>
      <c r="N2057"/>
      <c r="O2057"/>
      <c r="P2057"/>
      <c r="Q2057"/>
      <c r="S2057" s="115"/>
      <c r="U2057"/>
      <c r="V2057"/>
      <c r="W2057" s="23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5">
      <c r="F2058" s="238"/>
      <c r="I2058"/>
      <c r="S2058" s="115"/>
      <c r="U2058"/>
      <c r="V2058"/>
    </row>
    <row r="2059" spans="1:33" x14ac:dyDescent="0.25">
      <c r="F2059" s="238"/>
      <c r="I2059"/>
      <c r="S2059" s="115"/>
      <c r="U2059"/>
      <c r="V2059"/>
    </row>
    <row r="2060" spans="1:33" ht="18" x14ac:dyDescent="0.25">
      <c r="A2060" s="236"/>
      <c r="B2060" s="236"/>
      <c r="C2060" s="236"/>
      <c r="D2060" s="236"/>
      <c r="E2060"/>
      <c r="F2060" s="126"/>
      <c r="G2060" s="237"/>
      <c r="H2060"/>
      <c r="I2060"/>
      <c r="J2060" s="237"/>
      <c r="K2060"/>
      <c r="L2060"/>
      <c r="M2060"/>
      <c r="N2060"/>
      <c r="O2060"/>
      <c r="P2060"/>
      <c r="Q2060"/>
      <c r="S2060" s="115"/>
      <c r="U2060"/>
      <c r="V2060"/>
      <c r="W2060" s="237"/>
      <c r="X2060"/>
      <c r="Y2060"/>
      <c r="Z2060"/>
      <c r="AA2060"/>
      <c r="AB2060"/>
      <c r="AC2060"/>
      <c r="AD2060"/>
      <c r="AE2060"/>
      <c r="AF2060"/>
      <c r="AG2060"/>
    </row>
    <row r="2061" spans="1:33" ht="18" x14ac:dyDescent="0.25">
      <c r="A2061" s="236"/>
      <c r="B2061" s="236"/>
      <c r="C2061" s="236"/>
      <c r="D2061" s="236"/>
      <c r="E2061"/>
      <c r="F2061" s="126"/>
      <c r="G2061" s="237"/>
      <c r="H2061"/>
      <c r="I2061"/>
      <c r="J2061" s="237"/>
      <c r="K2061"/>
      <c r="L2061"/>
      <c r="M2061"/>
      <c r="N2061"/>
      <c r="O2061"/>
      <c r="P2061"/>
      <c r="Q2061"/>
      <c r="S2061" s="115"/>
      <c r="U2061"/>
      <c r="V2061"/>
      <c r="W2061" s="237"/>
      <c r="X2061"/>
      <c r="Y2061"/>
      <c r="Z2061"/>
      <c r="AA2061"/>
      <c r="AB2061"/>
      <c r="AC2061"/>
      <c r="AD2061"/>
      <c r="AE2061"/>
      <c r="AF2061"/>
      <c r="AG2061"/>
    </row>
    <row r="2062" spans="1:33" ht="18" x14ac:dyDescent="0.25">
      <c r="A2062" s="236"/>
      <c r="B2062" s="236"/>
      <c r="C2062" s="236"/>
      <c r="D2062" s="236"/>
      <c r="E2062"/>
      <c r="F2062" s="126"/>
      <c r="G2062" s="237"/>
      <c r="H2062"/>
      <c r="I2062"/>
      <c r="J2062" s="237"/>
      <c r="K2062"/>
      <c r="L2062"/>
      <c r="M2062"/>
      <c r="N2062"/>
      <c r="O2062"/>
      <c r="P2062"/>
      <c r="Q2062"/>
      <c r="S2062" s="115"/>
      <c r="U2062"/>
      <c r="V2062"/>
      <c r="W2062" s="237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5">
      <c r="F2063" s="238"/>
      <c r="I2063"/>
      <c r="S2063" s="115"/>
      <c r="U2063"/>
      <c r="V2063"/>
    </row>
    <row r="2064" spans="1:33" x14ac:dyDescent="0.25">
      <c r="F2064" s="238"/>
      <c r="I2064"/>
      <c r="S2064" s="115"/>
      <c r="U2064"/>
      <c r="V2064"/>
    </row>
    <row r="2065" spans="1:33" ht="18" x14ac:dyDescent="0.25">
      <c r="A2065" s="236"/>
      <c r="B2065" s="236"/>
      <c r="C2065" s="236"/>
      <c r="D2065" s="236"/>
      <c r="E2065"/>
      <c r="F2065" s="126"/>
      <c r="G2065" s="237"/>
      <c r="H2065"/>
      <c r="I2065"/>
      <c r="J2065" s="237"/>
      <c r="K2065"/>
      <c r="L2065"/>
      <c r="M2065"/>
      <c r="N2065"/>
      <c r="O2065"/>
      <c r="P2065"/>
      <c r="Q2065"/>
      <c r="S2065" s="115"/>
      <c r="U2065"/>
      <c r="V2065"/>
      <c r="W2065" s="237"/>
      <c r="X2065"/>
      <c r="Y2065"/>
      <c r="Z2065"/>
      <c r="AA2065"/>
      <c r="AB2065"/>
      <c r="AC2065"/>
      <c r="AD2065"/>
      <c r="AE2065"/>
      <c r="AF2065"/>
      <c r="AG2065"/>
    </row>
    <row r="2066" spans="1:33" ht="18" x14ac:dyDescent="0.25">
      <c r="A2066" s="236"/>
      <c r="B2066" s="236"/>
      <c r="C2066" s="236"/>
      <c r="D2066" s="236"/>
      <c r="E2066"/>
      <c r="F2066" s="126"/>
      <c r="G2066" s="237"/>
      <c r="H2066"/>
      <c r="I2066"/>
      <c r="J2066" s="237"/>
      <c r="K2066"/>
      <c r="L2066"/>
      <c r="M2066"/>
      <c r="N2066"/>
      <c r="O2066"/>
      <c r="P2066"/>
      <c r="Q2066"/>
      <c r="S2066" s="115"/>
      <c r="U2066"/>
      <c r="V2066"/>
      <c r="W2066" s="237"/>
      <c r="X2066"/>
      <c r="Y2066"/>
      <c r="Z2066"/>
      <c r="AA2066"/>
      <c r="AB2066"/>
      <c r="AC2066"/>
      <c r="AD2066"/>
      <c r="AE2066"/>
      <c r="AF2066"/>
      <c r="AG2066"/>
    </row>
    <row r="2067" spans="1:33" ht="18" x14ac:dyDescent="0.25">
      <c r="A2067" s="236"/>
      <c r="B2067" s="236"/>
      <c r="C2067" s="236"/>
      <c r="D2067" s="236"/>
      <c r="E2067"/>
      <c r="F2067" s="126"/>
      <c r="G2067" s="237"/>
      <c r="H2067"/>
      <c r="I2067"/>
      <c r="J2067" s="237"/>
      <c r="K2067"/>
      <c r="L2067"/>
      <c r="M2067"/>
      <c r="N2067"/>
      <c r="O2067"/>
      <c r="P2067"/>
      <c r="Q2067"/>
      <c r="S2067" s="115"/>
      <c r="U2067"/>
      <c r="V2067"/>
      <c r="W2067" s="23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5">
      <c r="A2068"/>
      <c r="B2068"/>
      <c r="C2068"/>
      <c r="D2068"/>
      <c r="E2068"/>
      <c r="F2068" s="126"/>
      <c r="G2068"/>
      <c r="H2068"/>
      <c r="I2068"/>
      <c r="J2068"/>
      <c r="K2068"/>
      <c r="L2068"/>
      <c r="M2068"/>
      <c r="N2068"/>
      <c r="O2068"/>
      <c r="P2068"/>
      <c r="Q2068"/>
      <c r="S2068" s="115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ht="18" x14ac:dyDescent="0.25">
      <c r="A2069" s="236"/>
      <c r="B2069" s="236"/>
      <c r="C2069" s="236"/>
      <c r="D2069" s="236"/>
      <c r="E2069"/>
      <c r="F2069" s="126"/>
      <c r="G2069" s="237"/>
      <c r="H2069"/>
      <c r="I2069"/>
      <c r="J2069" s="237"/>
      <c r="K2069"/>
      <c r="L2069"/>
      <c r="M2069"/>
      <c r="N2069"/>
      <c r="O2069"/>
      <c r="P2069"/>
      <c r="Q2069"/>
      <c r="S2069" s="115"/>
      <c r="U2069"/>
      <c r="V2069"/>
      <c r="W2069" s="237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5">
      <c r="F2070" s="238"/>
      <c r="I2070"/>
      <c r="S2070" s="115"/>
      <c r="U2070"/>
      <c r="V2070"/>
    </row>
    <row r="2071" spans="1:33" x14ac:dyDescent="0.25">
      <c r="A2071"/>
      <c r="B2071"/>
      <c r="C2071"/>
      <c r="D2071"/>
      <c r="E2071"/>
      <c r="F2071" s="126"/>
      <c r="G2071"/>
      <c r="H2071"/>
      <c r="I2071"/>
      <c r="J2071"/>
      <c r="K2071"/>
      <c r="L2071"/>
      <c r="M2071"/>
      <c r="N2071"/>
      <c r="O2071"/>
      <c r="P2071"/>
      <c r="Q2071"/>
      <c r="S2071" s="115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5">
      <c r="A2072"/>
      <c r="B2072"/>
      <c r="C2072"/>
      <c r="D2072"/>
      <c r="E2072"/>
      <c r="F2072" s="126"/>
      <c r="G2072"/>
      <c r="H2072"/>
      <c r="I2072"/>
      <c r="J2072"/>
      <c r="K2072"/>
      <c r="L2072"/>
      <c r="M2072"/>
      <c r="N2072"/>
      <c r="O2072"/>
      <c r="P2072"/>
      <c r="Q2072"/>
      <c r="S2072" s="115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5">
      <c r="A2073"/>
      <c r="B2073"/>
      <c r="C2073"/>
      <c r="D2073"/>
      <c r="E2073"/>
      <c r="F2073" s="126"/>
      <c r="G2073"/>
      <c r="H2073"/>
      <c r="I2073"/>
      <c r="J2073"/>
      <c r="K2073"/>
      <c r="L2073"/>
      <c r="M2073"/>
      <c r="N2073"/>
      <c r="O2073"/>
      <c r="P2073"/>
      <c r="Q2073"/>
      <c r="S2073" s="115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5">
      <c r="F2074" s="238"/>
      <c r="I2074"/>
      <c r="S2074" s="115"/>
      <c r="U2074"/>
      <c r="V2074"/>
    </row>
    <row r="2075" spans="1:33" ht="18" x14ac:dyDescent="0.25">
      <c r="A2075" s="236"/>
      <c r="B2075" s="236"/>
      <c r="C2075" s="236"/>
      <c r="D2075" s="236"/>
      <c r="E2075"/>
      <c r="F2075" s="126"/>
      <c r="G2075" s="237"/>
      <c r="H2075"/>
      <c r="I2075"/>
      <c r="J2075" s="237"/>
      <c r="K2075"/>
      <c r="L2075"/>
      <c r="M2075"/>
      <c r="N2075"/>
      <c r="O2075"/>
      <c r="P2075"/>
      <c r="Q2075"/>
      <c r="S2075" s="115"/>
      <c r="U2075"/>
      <c r="V2075"/>
      <c r="W2075" s="237"/>
      <c r="X2075"/>
      <c r="Y2075"/>
      <c r="Z2075"/>
      <c r="AA2075"/>
      <c r="AB2075"/>
      <c r="AC2075"/>
      <c r="AD2075"/>
      <c r="AE2075"/>
      <c r="AF2075"/>
      <c r="AG2075"/>
    </row>
    <row r="2076" spans="1:33" ht="18" x14ac:dyDescent="0.25">
      <c r="A2076" s="236"/>
      <c r="B2076" s="236"/>
      <c r="C2076" s="236"/>
      <c r="D2076" s="236"/>
      <c r="E2076"/>
      <c r="F2076" s="126"/>
      <c r="G2076" s="237"/>
      <c r="H2076"/>
      <c r="I2076"/>
      <c r="J2076" s="237"/>
      <c r="K2076"/>
      <c r="L2076"/>
      <c r="M2076"/>
      <c r="N2076"/>
      <c r="O2076"/>
      <c r="P2076"/>
      <c r="Q2076"/>
      <c r="S2076" s="115"/>
      <c r="U2076"/>
      <c r="V2076"/>
      <c r="W2076" s="237"/>
      <c r="X2076"/>
      <c r="Y2076"/>
      <c r="Z2076"/>
      <c r="AA2076"/>
      <c r="AB2076"/>
      <c r="AC2076"/>
      <c r="AD2076"/>
      <c r="AE2076"/>
      <c r="AF2076"/>
      <c r="AG2076"/>
    </row>
    <row r="2077" spans="1:33" ht="18" x14ac:dyDescent="0.25">
      <c r="A2077" s="236"/>
      <c r="B2077" s="236"/>
      <c r="C2077" s="236"/>
      <c r="D2077" s="236"/>
      <c r="E2077"/>
      <c r="F2077" s="126"/>
      <c r="G2077" s="237"/>
      <c r="H2077"/>
      <c r="I2077"/>
      <c r="J2077" s="237"/>
      <c r="K2077"/>
      <c r="L2077"/>
      <c r="M2077"/>
      <c r="N2077"/>
      <c r="O2077"/>
      <c r="P2077"/>
      <c r="Q2077"/>
      <c r="S2077" s="115"/>
      <c r="U2077"/>
      <c r="V2077"/>
      <c r="W2077" s="237"/>
      <c r="X2077"/>
      <c r="Y2077"/>
      <c r="Z2077"/>
      <c r="AA2077"/>
      <c r="AB2077"/>
      <c r="AC2077"/>
      <c r="AD2077"/>
      <c r="AE2077"/>
      <c r="AF2077"/>
      <c r="AG2077"/>
    </row>
    <row r="2078" spans="1:33" ht="18" x14ac:dyDescent="0.25">
      <c r="A2078" s="236"/>
      <c r="B2078" s="236"/>
      <c r="C2078" s="236"/>
      <c r="D2078" s="236"/>
      <c r="E2078"/>
      <c r="F2078" s="126"/>
      <c r="G2078" s="237"/>
      <c r="H2078"/>
      <c r="I2078"/>
      <c r="J2078" s="237"/>
      <c r="K2078"/>
      <c r="L2078"/>
      <c r="M2078"/>
      <c r="N2078"/>
      <c r="O2078"/>
      <c r="P2078"/>
      <c r="Q2078"/>
      <c r="S2078" s="115"/>
      <c r="U2078"/>
      <c r="V2078"/>
      <c r="W2078" s="237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5">
      <c r="F2079" s="238"/>
      <c r="I2079"/>
      <c r="S2079" s="115"/>
      <c r="U2079"/>
      <c r="V2079"/>
    </row>
    <row r="2080" spans="1:33" ht="18" x14ac:dyDescent="0.25">
      <c r="A2080" s="236"/>
      <c r="B2080" s="236"/>
      <c r="C2080" s="236"/>
      <c r="D2080" s="236"/>
      <c r="E2080"/>
      <c r="F2080" s="126"/>
      <c r="G2080" s="237"/>
      <c r="H2080"/>
      <c r="I2080"/>
      <c r="J2080" s="237"/>
      <c r="K2080"/>
      <c r="L2080"/>
      <c r="M2080"/>
      <c r="N2080"/>
      <c r="O2080"/>
      <c r="P2080"/>
      <c r="Q2080"/>
      <c r="S2080" s="115"/>
      <c r="U2080"/>
      <c r="V2080"/>
      <c r="W2080" s="237"/>
      <c r="X2080"/>
      <c r="Y2080"/>
      <c r="Z2080"/>
      <c r="AA2080"/>
      <c r="AB2080"/>
      <c r="AC2080"/>
      <c r="AD2080"/>
      <c r="AE2080"/>
      <c r="AF2080"/>
      <c r="AG2080"/>
    </row>
    <row r="2081" spans="1:33" ht="18" x14ac:dyDescent="0.25">
      <c r="A2081" s="236"/>
      <c r="B2081" s="236"/>
      <c r="C2081" s="236"/>
      <c r="D2081" s="236"/>
      <c r="E2081"/>
      <c r="F2081" s="126"/>
      <c r="G2081" s="237"/>
      <c r="H2081"/>
      <c r="I2081"/>
      <c r="J2081" s="237"/>
      <c r="K2081"/>
      <c r="L2081"/>
      <c r="M2081"/>
      <c r="N2081"/>
      <c r="O2081"/>
      <c r="P2081"/>
      <c r="Q2081"/>
      <c r="S2081" s="115"/>
      <c r="U2081"/>
      <c r="V2081"/>
      <c r="W2081" s="237"/>
      <c r="X2081"/>
      <c r="Y2081"/>
      <c r="Z2081"/>
      <c r="AA2081"/>
      <c r="AB2081"/>
      <c r="AC2081"/>
      <c r="AD2081"/>
      <c r="AE2081"/>
      <c r="AF2081"/>
      <c r="AG2081"/>
    </row>
    <row r="2082" spans="1:33" ht="18" x14ac:dyDescent="0.25">
      <c r="A2082" s="236"/>
      <c r="B2082" s="236"/>
      <c r="C2082" s="236"/>
      <c r="D2082" s="236"/>
      <c r="E2082"/>
      <c r="F2082" s="126"/>
      <c r="G2082" s="237"/>
      <c r="H2082"/>
      <c r="I2082"/>
      <c r="J2082" s="237"/>
      <c r="K2082"/>
      <c r="L2082"/>
      <c r="M2082"/>
      <c r="N2082"/>
      <c r="O2082"/>
      <c r="P2082"/>
      <c r="Q2082"/>
      <c r="S2082" s="115"/>
      <c r="U2082"/>
      <c r="V2082"/>
      <c r="W2082" s="237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5">
      <c r="A2083"/>
      <c r="B2083"/>
      <c r="C2083"/>
      <c r="D2083"/>
      <c r="E2083"/>
      <c r="F2083" s="126"/>
      <c r="G2083"/>
      <c r="H2083"/>
      <c r="I2083"/>
      <c r="J2083"/>
      <c r="K2083"/>
      <c r="L2083"/>
      <c r="M2083"/>
      <c r="N2083"/>
      <c r="O2083"/>
      <c r="P2083"/>
      <c r="Q2083"/>
      <c r="S2083" s="115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5">
      <c r="A2084"/>
      <c r="B2084"/>
      <c r="C2084"/>
      <c r="D2084"/>
      <c r="E2084"/>
      <c r="F2084" s="126"/>
      <c r="G2084"/>
      <c r="H2084"/>
      <c r="I2084"/>
      <c r="J2084"/>
      <c r="K2084"/>
      <c r="L2084"/>
      <c r="M2084"/>
      <c r="N2084"/>
      <c r="O2084"/>
      <c r="P2084"/>
      <c r="Q2084"/>
      <c r="S2084" s="115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5">
      <c r="F2085" s="238"/>
      <c r="I2085"/>
      <c r="S2085" s="115"/>
      <c r="U2085"/>
      <c r="V2085"/>
    </row>
    <row r="2086" spans="1:33" x14ac:dyDescent="0.25">
      <c r="F2086" s="238"/>
      <c r="I2086"/>
      <c r="S2086" s="115"/>
      <c r="U2086"/>
      <c r="V2086"/>
    </row>
    <row r="2087" spans="1:33" x14ac:dyDescent="0.25">
      <c r="A2087"/>
      <c r="B2087"/>
      <c r="C2087"/>
      <c r="D2087"/>
      <c r="E2087"/>
      <c r="F2087" s="126"/>
      <c r="G2087"/>
      <c r="H2087"/>
      <c r="I2087"/>
      <c r="J2087"/>
      <c r="K2087"/>
      <c r="L2087"/>
      <c r="M2087"/>
      <c r="N2087"/>
      <c r="O2087"/>
      <c r="P2087"/>
      <c r="Q2087"/>
      <c r="S2087" s="115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5">
      <c r="A2088"/>
      <c r="B2088"/>
      <c r="C2088"/>
      <c r="D2088"/>
      <c r="E2088"/>
      <c r="F2088" s="126"/>
      <c r="G2088"/>
      <c r="H2088"/>
      <c r="I2088"/>
      <c r="J2088"/>
      <c r="K2088"/>
      <c r="L2088"/>
      <c r="M2088"/>
      <c r="N2088"/>
      <c r="O2088"/>
      <c r="P2088"/>
      <c r="Q2088"/>
      <c r="S2088" s="115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5">
      <c r="F2089" s="238"/>
      <c r="I2089"/>
      <c r="S2089" s="115"/>
      <c r="U2089"/>
      <c r="V2089"/>
    </row>
    <row r="2090" spans="1:33" ht="18" x14ac:dyDescent="0.25">
      <c r="A2090" s="236"/>
      <c r="B2090" s="236"/>
      <c r="C2090" s="236"/>
      <c r="D2090" s="236"/>
      <c r="E2090"/>
      <c r="F2090" s="126"/>
      <c r="G2090" s="237"/>
      <c r="H2090"/>
      <c r="I2090"/>
      <c r="J2090" s="237"/>
      <c r="K2090"/>
      <c r="L2090"/>
      <c r="M2090"/>
      <c r="N2090"/>
      <c r="O2090"/>
      <c r="P2090"/>
      <c r="Q2090"/>
      <c r="S2090" s="115"/>
      <c r="U2090"/>
      <c r="V2090"/>
      <c r="W2090" s="237"/>
      <c r="X2090"/>
      <c r="Y2090"/>
      <c r="Z2090"/>
      <c r="AA2090"/>
      <c r="AB2090"/>
      <c r="AC2090"/>
      <c r="AD2090"/>
      <c r="AE2090"/>
      <c r="AF2090"/>
      <c r="AG2090"/>
    </row>
    <row r="2091" spans="1:33" ht="18" x14ac:dyDescent="0.25">
      <c r="A2091" s="236"/>
      <c r="B2091" s="236"/>
      <c r="C2091" s="236"/>
      <c r="D2091" s="236"/>
      <c r="E2091"/>
      <c r="F2091" s="126"/>
      <c r="G2091" s="237"/>
      <c r="H2091"/>
      <c r="I2091"/>
      <c r="J2091" s="237"/>
      <c r="K2091"/>
      <c r="L2091"/>
      <c r="M2091"/>
      <c r="N2091"/>
      <c r="O2091"/>
      <c r="P2091"/>
      <c r="Q2091"/>
      <c r="S2091" s="115"/>
      <c r="U2091"/>
      <c r="V2091"/>
      <c r="W2091" s="237"/>
      <c r="X2091"/>
      <c r="Y2091"/>
      <c r="Z2091"/>
      <c r="AA2091"/>
      <c r="AB2091"/>
      <c r="AC2091"/>
      <c r="AD2091"/>
      <c r="AE2091"/>
      <c r="AF2091"/>
      <c r="AG2091"/>
    </row>
    <row r="2092" spans="1:33" ht="18" x14ac:dyDescent="0.25">
      <c r="A2092" s="236"/>
      <c r="B2092" s="236"/>
      <c r="C2092" s="236"/>
      <c r="D2092" s="236"/>
      <c r="E2092"/>
      <c r="F2092" s="126"/>
      <c r="G2092" s="237"/>
      <c r="H2092"/>
      <c r="I2092"/>
      <c r="J2092" s="237"/>
      <c r="K2092"/>
      <c r="L2092"/>
      <c r="M2092"/>
      <c r="N2092"/>
      <c r="O2092"/>
      <c r="P2092"/>
      <c r="Q2092"/>
      <c r="S2092" s="115"/>
      <c r="U2092"/>
      <c r="V2092"/>
      <c r="W2092" s="237"/>
      <c r="X2092"/>
      <c r="Y2092"/>
      <c r="Z2092"/>
      <c r="AA2092"/>
      <c r="AB2092"/>
      <c r="AC2092"/>
      <c r="AD2092"/>
      <c r="AE2092"/>
      <c r="AF2092"/>
      <c r="AG2092"/>
    </row>
    <row r="2093" spans="1:33" ht="18" x14ac:dyDescent="0.25">
      <c r="A2093" s="236"/>
      <c r="B2093" s="236"/>
      <c r="C2093" s="236"/>
      <c r="D2093" s="236"/>
      <c r="E2093"/>
      <c r="F2093" s="126"/>
      <c r="G2093" s="237"/>
      <c r="H2093"/>
      <c r="I2093"/>
      <c r="J2093" s="237"/>
      <c r="K2093"/>
      <c r="L2093"/>
      <c r="M2093"/>
      <c r="N2093"/>
      <c r="O2093"/>
      <c r="P2093"/>
      <c r="Q2093"/>
      <c r="S2093" s="115"/>
      <c r="U2093"/>
      <c r="V2093"/>
      <c r="W2093" s="237"/>
      <c r="X2093"/>
      <c r="Y2093"/>
      <c r="Z2093"/>
      <c r="AA2093"/>
      <c r="AB2093"/>
      <c r="AC2093"/>
      <c r="AD2093"/>
      <c r="AE2093"/>
      <c r="AF2093"/>
      <c r="AG2093"/>
    </row>
    <row r="2094" spans="1:33" ht="18" x14ac:dyDescent="0.25">
      <c r="A2094" s="236"/>
      <c r="B2094" s="236"/>
      <c r="C2094" s="236"/>
      <c r="D2094" s="236"/>
      <c r="E2094"/>
      <c r="F2094" s="126"/>
      <c r="G2094" s="237"/>
      <c r="H2094"/>
      <c r="I2094"/>
      <c r="J2094" s="237"/>
      <c r="K2094"/>
      <c r="L2094"/>
      <c r="M2094"/>
      <c r="N2094"/>
      <c r="O2094"/>
      <c r="P2094"/>
      <c r="Q2094"/>
      <c r="S2094" s="115"/>
      <c r="U2094"/>
      <c r="V2094"/>
      <c r="W2094" s="237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5">
      <c r="F2095" s="238"/>
      <c r="I2095"/>
      <c r="S2095" s="115"/>
      <c r="U2095"/>
      <c r="V2095"/>
    </row>
    <row r="2096" spans="1:33" ht="18" x14ac:dyDescent="0.25">
      <c r="A2096" s="236"/>
      <c r="B2096" s="236"/>
      <c r="C2096" s="236"/>
      <c r="D2096" s="236"/>
      <c r="E2096"/>
      <c r="F2096" s="126"/>
      <c r="G2096" s="237"/>
      <c r="H2096"/>
      <c r="I2096"/>
      <c r="J2096" s="237"/>
      <c r="K2096"/>
      <c r="L2096"/>
      <c r="M2096"/>
      <c r="N2096"/>
      <c r="O2096"/>
      <c r="P2096"/>
      <c r="Q2096"/>
      <c r="S2096" s="115"/>
      <c r="U2096"/>
      <c r="V2096"/>
      <c r="W2096" s="237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5">
      <c r="A2097"/>
      <c r="B2097"/>
      <c r="C2097"/>
      <c r="D2097"/>
      <c r="E2097"/>
      <c r="F2097" s="126"/>
      <c r="G2097"/>
      <c r="H2097"/>
      <c r="I2097"/>
      <c r="J2097"/>
      <c r="K2097"/>
      <c r="L2097"/>
      <c r="M2097"/>
      <c r="N2097"/>
      <c r="O2097"/>
      <c r="P2097"/>
      <c r="Q2097"/>
      <c r="S2097" s="115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5">
      <c r="F2098" s="238"/>
      <c r="I2098"/>
      <c r="S2098" s="115"/>
      <c r="U2098"/>
      <c r="V2098"/>
    </row>
    <row r="2099" spans="1:33" x14ac:dyDescent="0.25">
      <c r="A2099"/>
      <c r="B2099"/>
      <c r="C2099"/>
      <c r="D2099"/>
      <c r="E2099"/>
      <c r="F2099" s="126"/>
      <c r="G2099"/>
      <c r="H2099"/>
      <c r="I2099"/>
      <c r="J2099"/>
      <c r="K2099"/>
      <c r="L2099"/>
      <c r="M2099"/>
      <c r="N2099"/>
      <c r="O2099"/>
      <c r="P2099"/>
      <c r="Q2099"/>
      <c r="S2099" s="115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ht="18" x14ac:dyDescent="0.25">
      <c r="A2100" s="236"/>
      <c r="B2100" s="236"/>
      <c r="C2100" s="236"/>
      <c r="D2100" s="236"/>
      <c r="E2100"/>
      <c r="F2100" s="126"/>
      <c r="G2100" s="237"/>
      <c r="H2100"/>
      <c r="I2100"/>
      <c r="J2100" s="237"/>
      <c r="K2100"/>
      <c r="L2100"/>
      <c r="M2100"/>
      <c r="N2100"/>
      <c r="O2100"/>
      <c r="P2100"/>
      <c r="Q2100"/>
      <c r="S2100" s="115"/>
      <c r="U2100"/>
      <c r="V2100"/>
      <c r="W2100" s="237"/>
      <c r="X2100"/>
      <c r="Y2100"/>
      <c r="Z2100"/>
      <c r="AA2100"/>
      <c r="AB2100"/>
      <c r="AC2100"/>
      <c r="AD2100"/>
      <c r="AE2100"/>
      <c r="AF2100"/>
      <c r="AG2100"/>
    </row>
    <row r="2101" spans="1:33" ht="18" x14ac:dyDescent="0.25">
      <c r="A2101" s="236"/>
      <c r="B2101" s="236"/>
      <c r="C2101" s="236"/>
      <c r="D2101" s="236"/>
      <c r="E2101"/>
      <c r="F2101" s="126"/>
      <c r="G2101" s="237"/>
      <c r="H2101"/>
      <c r="I2101"/>
      <c r="J2101" s="237"/>
      <c r="K2101"/>
      <c r="L2101"/>
      <c r="M2101"/>
      <c r="N2101"/>
      <c r="O2101"/>
      <c r="P2101"/>
      <c r="Q2101"/>
      <c r="S2101" s="115"/>
      <c r="U2101"/>
      <c r="V2101"/>
      <c r="W2101" s="237"/>
      <c r="X2101"/>
      <c r="Y2101"/>
      <c r="Z2101"/>
      <c r="AA2101"/>
      <c r="AB2101"/>
      <c r="AC2101"/>
      <c r="AD2101"/>
      <c r="AE2101"/>
      <c r="AF2101"/>
      <c r="AG2101"/>
    </row>
    <row r="2102" spans="1:33" ht="18" x14ac:dyDescent="0.25">
      <c r="A2102" s="236"/>
      <c r="B2102" s="236"/>
      <c r="C2102" s="236"/>
      <c r="D2102" s="236"/>
      <c r="E2102"/>
      <c r="F2102" s="126"/>
      <c r="G2102" s="237"/>
      <c r="H2102"/>
      <c r="I2102"/>
      <c r="J2102" s="237"/>
      <c r="K2102"/>
      <c r="L2102"/>
      <c r="M2102"/>
      <c r="N2102"/>
      <c r="O2102"/>
      <c r="P2102"/>
      <c r="Q2102"/>
      <c r="S2102" s="115"/>
      <c r="U2102"/>
      <c r="V2102"/>
      <c r="W2102" s="237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5">
      <c r="A2103"/>
      <c r="B2103"/>
      <c r="C2103"/>
      <c r="D2103"/>
      <c r="E2103"/>
      <c r="F2103" s="126"/>
      <c r="G2103"/>
      <c r="H2103"/>
      <c r="I2103"/>
      <c r="J2103"/>
      <c r="K2103"/>
      <c r="L2103"/>
      <c r="M2103"/>
      <c r="N2103"/>
      <c r="O2103"/>
      <c r="P2103"/>
      <c r="Q2103"/>
      <c r="S2103" s="115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5">
      <c r="A2104"/>
      <c r="B2104"/>
      <c r="C2104"/>
      <c r="D2104"/>
      <c r="E2104"/>
      <c r="F2104" s="126"/>
      <c r="G2104"/>
      <c r="H2104"/>
      <c r="I2104"/>
      <c r="J2104"/>
      <c r="K2104"/>
      <c r="L2104"/>
      <c r="M2104"/>
      <c r="N2104"/>
      <c r="O2104"/>
      <c r="P2104"/>
      <c r="Q2104"/>
      <c r="S2104" s="115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ht="18" x14ac:dyDescent="0.25">
      <c r="A2105" s="236"/>
      <c r="B2105" s="236"/>
      <c r="C2105" s="236"/>
      <c r="D2105" s="236"/>
      <c r="E2105"/>
      <c r="F2105" s="126"/>
      <c r="G2105" s="237"/>
      <c r="H2105"/>
      <c r="I2105"/>
      <c r="J2105" s="237"/>
      <c r="K2105"/>
      <c r="L2105"/>
      <c r="M2105"/>
      <c r="N2105"/>
      <c r="O2105"/>
      <c r="P2105"/>
      <c r="Q2105"/>
      <c r="S2105" s="115"/>
      <c r="U2105"/>
      <c r="V2105"/>
      <c r="W2105" s="237"/>
      <c r="X2105"/>
      <c r="Y2105"/>
      <c r="Z2105"/>
      <c r="AA2105"/>
      <c r="AB2105"/>
      <c r="AC2105"/>
      <c r="AD2105"/>
      <c r="AE2105"/>
      <c r="AF2105"/>
      <c r="AG2105"/>
    </row>
    <row r="2106" spans="1:33" ht="18" x14ac:dyDescent="0.25">
      <c r="A2106" s="236"/>
      <c r="B2106" s="236"/>
      <c r="C2106" s="236"/>
      <c r="D2106" s="236"/>
      <c r="E2106"/>
      <c r="F2106" s="126"/>
      <c r="G2106" s="237"/>
      <c r="H2106"/>
      <c r="I2106"/>
      <c r="J2106" s="237"/>
      <c r="K2106"/>
      <c r="L2106"/>
      <c r="M2106"/>
      <c r="N2106"/>
      <c r="O2106"/>
      <c r="P2106"/>
      <c r="Q2106"/>
      <c r="S2106" s="115"/>
      <c r="U2106"/>
      <c r="V2106"/>
      <c r="W2106" s="237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5">
      <c r="F2107" s="238"/>
      <c r="I2107"/>
      <c r="S2107" s="115"/>
      <c r="U2107"/>
      <c r="V2107"/>
    </row>
    <row r="2108" spans="1:33" ht="18" x14ac:dyDescent="0.25">
      <c r="A2108" s="236"/>
      <c r="B2108" s="236"/>
      <c r="C2108" s="236"/>
      <c r="D2108" s="236"/>
      <c r="E2108"/>
      <c r="F2108" s="126"/>
      <c r="G2108" s="237"/>
      <c r="H2108"/>
      <c r="I2108"/>
      <c r="J2108" s="237"/>
      <c r="K2108"/>
      <c r="L2108"/>
      <c r="M2108"/>
      <c r="N2108"/>
      <c r="O2108"/>
      <c r="P2108"/>
      <c r="Q2108"/>
      <c r="S2108" s="115"/>
      <c r="U2108"/>
      <c r="V2108"/>
      <c r="W2108" s="237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5">
      <c r="A2109"/>
      <c r="B2109"/>
      <c r="C2109"/>
      <c r="D2109"/>
      <c r="E2109"/>
      <c r="F2109" s="126"/>
      <c r="G2109"/>
      <c r="H2109"/>
      <c r="I2109"/>
      <c r="J2109"/>
      <c r="K2109"/>
      <c r="L2109"/>
      <c r="M2109"/>
      <c r="N2109"/>
      <c r="O2109"/>
      <c r="P2109"/>
      <c r="Q2109"/>
      <c r="S2109" s="115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ht="18" x14ac:dyDescent="0.25">
      <c r="A2110" s="236"/>
      <c r="B2110" s="236"/>
      <c r="C2110" s="236"/>
      <c r="D2110" s="236"/>
      <c r="E2110"/>
      <c r="F2110" s="126"/>
      <c r="G2110" s="237"/>
      <c r="H2110"/>
      <c r="I2110"/>
      <c r="J2110" s="237"/>
      <c r="K2110"/>
      <c r="L2110"/>
      <c r="M2110"/>
      <c r="N2110"/>
      <c r="O2110"/>
      <c r="P2110"/>
      <c r="Q2110"/>
      <c r="S2110" s="115"/>
      <c r="U2110"/>
      <c r="V2110"/>
      <c r="W2110" s="237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5">
      <c r="F2111" s="238"/>
      <c r="I2111"/>
      <c r="S2111" s="115"/>
      <c r="U2111"/>
      <c r="V2111"/>
    </row>
    <row r="2112" spans="1:33" x14ac:dyDescent="0.25">
      <c r="F2112" s="238"/>
      <c r="I2112"/>
      <c r="S2112" s="115"/>
      <c r="U2112"/>
      <c r="V2112"/>
    </row>
    <row r="2113" spans="1:33" ht="18" x14ac:dyDescent="0.25">
      <c r="A2113" s="236"/>
      <c r="B2113" s="236"/>
      <c r="C2113" s="236"/>
      <c r="D2113" s="236"/>
      <c r="E2113"/>
      <c r="F2113" s="126"/>
      <c r="G2113" s="237"/>
      <c r="H2113"/>
      <c r="I2113"/>
      <c r="J2113" s="237"/>
      <c r="K2113"/>
      <c r="L2113"/>
      <c r="M2113"/>
      <c r="N2113"/>
      <c r="O2113"/>
      <c r="P2113"/>
      <c r="Q2113"/>
      <c r="S2113" s="115"/>
      <c r="U2113"/>
      <c r="V2113"/>
      <c r="W2113" s="237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5">
      <c r="A2114"/>
      <c r="B2114"/>
      <c r="C2114"/>
      <c r="D2114"/>
      <c r="E2114"/>
      <c r="F2114" s="126"/>
      <c r="G2114"/>
      <c r="H2114"/>
      <c r="I2114"/>
      <c r="J2114"/>
      <c r="K2114"/>
      <c r="L2114"/>
      <c r="M2114"/>
      <c r="N2114"/>
      <c r="O2114"/>
      <c r="P2114"/>
      <c r="Q2114"/>
      <c r="S2114" s="115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5">
      <c r="F2115" s="238"/>
      <c r="I2115"/>
      <c r="S2115" s="115"/>
      <c r="U2115"/>
      <c r="V2115"/>
    </row>
    <row r="2116" spans="1:33" x14ac:dyDescent="0.25">
      <c r="A2116"/>
      <c r="B2116"/>
      <c r="C2116"/>
      <c r="D2116"/>
      <c r="E2116"/>
      <c r="F2116" s="126"/>
      <c r="G2116"/>
      <c r="H2116"/>
      <c r="I2116"/>
      <c r="J2116"/>
      <c r="K2116"/>
      <c r="L2116"/>
      <c r="M2116"/>
      <c r="N2116"/>
      <c r="O2116"/>
      <c r="P2116"/>
      <c r="Q2116"/>
      <c r="S2116" s="115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ht="18" x14ac:dyDescent="0.25">
      <c r="A2117" s="236"/>
      <c r="B2117" s="236"/>
      <c r="C2117" s="236"/>
      <c r="D2117" s="236"/>
      <c r="E2117"/>
      <c r="F2117" s="126"/>
      <c r="G2117" s="237"/>
      <c r="H2117"/>
      <c r="I2117"/>
      <c r="J2117" s="237"/>
      <c r="K2117"/>
      <c r="L2117"/>
      <c r="M2117"/>
      <c r="N2117"/>
      <c r="O2117"/>
      <c r="P2117"/>
      <c r="Q2117"/>
      <c r="S2117" s="115"/>
      <c r="U2117"/>
      <c r="V2117"/>
      <c r="W2117" s="237"/>
      <c r="X2117"/>
      <c r="Y2117"/>
      <c r="Z2117"/>
      <c r="AA2117"/>
      <c r="AB2117"/>
      <c r="AC2117"/>
      <c r="AD2117"/>
      <c r="AE2117"/>
      <c r="AF2117"/>
      <c r="AG2117"/>
    </row>
    <row r="2118" spans="1:33" ht="18" x14ac:dyDescent="0.25">
      <c r="A2118" s="236"/>
      <c r="B2118" s="236"/>
      <c r="C2118" s="236"/>
      <c r="D2118" s="236"/>
      <c r="E2118"/>
      <c r="F2118" s="126"/>
      <c r="G2118" s="237"/>
      <c r="H2118"/>
      <c r="I2118"/>
      <c r="J2118" s="237"/>
      <c r="K2118"/>
      <c r="L2118"/>
      <c r="M2118"/>
      <c r="N2118"/>
      <c r="O2118"/>
      <c r="P2118"/>
      <c r="Q2118"/>
      <c r="S2118" s="115"/>
      <c r="U2118"/>
      <c r="V2118"/>
      <c r="W2118" s="237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5">
      <c r="F2119" s="238"/>
      <c r="I2119"/>
      <c r="S2119" s="115"/>
      <c r="U2119"/>
      <c r="V2119"/>
    </row>
    <row r="2120" spans="1:33" x14ac:dyDescent="0.25">
      <c r="F2120" s="238"/>
      <c r="I2120"/>
      <c r="S2120" s="115"/>
      <c r="U2120"/>
      <c r="V2120"/>
    </row>
    <row r="2121" spans="1:33" ht="18" x14ac:dyDescent="0.25">
      <c r="A2121" s="236"/>
      <c r="B2121" s="236"/>
      <c r="C2121" s="236"/>
      <c r="D2121" s="236"/>
      <c r="E2121"/>
      <c r="F2121" s="126"/>
      <c r="G2121" s="237"/>
      <c r="H2121"/>
      <c r="I2121"/>
      <c r="J2121" s="237"/>
      <c r="K2121"/>
      <c r="L2121"/>
      <c r="M2121"/>
      <c r="N2121"/>
      <c r="O2121"/>
      <c r="P2121"/>
      <c r="Q2121"/>
      <c r="S2121" s="115"/>
      <c r="U2121"/>
      <c r="V2121"/>
      <c r="W2121" s="237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5">
      <c r="F2122" s="238"/>
      <c r="I2122"/>
      <c r="S2122" s="115"/>
      <c r="U2122"/>
      <c r="V2122"/>
    </row>
    <row r="2123" spans="1:33" x14ac:dyDescent="0.25">
      <c r="F2123" s="238"/>
      <c r="I2123"/>
      <c r="S2123" s="115"/>
      <c r="U2123"/>
      <c r="V2123"/>
    </row>
    <row r="2124" spans="1:33" ht="18" x14ac:dyDescent="0.25">
      <c r="A2124" s="236"/>
      <c r="B2124" s="236"/>
      <c r="C2124" s="236"/>
      <c r="D2124" s="236"/>
      <c r="E2124"/>
      <c r="F2124" s="126"/>
      <c r="G2124" s="237"/>
      <c r="H2124"/>
      <c r="I2124"/>
      <c r="J2124" s="237"/>
      <c r="K2124"/>
      <c r="L2124"/>
      <c r="M2124"/>
      <c r="N2124"/>
      <c r="O2124"/>
      <c r="P2124"/>
      <c r="Q2124"/>
      <c r="S2124" s="115"/>
      <c r="U2124"/>
      <c r="V2124"/>
      <c r="W2124" s="237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5">
      <c r="A2125"/>
      <c r="B2125"/>
      <c r="C2125"/>
      <c r="D2125"/>
      <c r="E2125"/>
      <c r="F2125" s="126"/>
      <c r="G2125"/>
      <c r="H2125"/>
      <c r="I2125"/>
      <c r="J2125"/>
      <c r="K2125"/>
      <c r="L2125"/>
      <c r="M2125"/>
      <c r="N2125"/>
      <c r="O2125"/>
      <c r="P2125"/>
      <c r="Q2125"/>
      <c r="S2125" s="11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ht="18" x14ac:dyDescent="0.25">
      <c r="A2126" s="236"/>
      <c r="B2126" s="236"/>
      <c r="C2126" s="236"/>
      <c r="D2126" s="236"/>
      <c r="E2126"/>
      <c r="F2126" s="126"/>
      <c r="G2126" s="237"/>
      <c r="H2126"/>
      <c r="I2126"/>
      <c r="J2126" s="237"/>
      <c r="K2126"/>
      <c r="L2126"/>
      <c r="M2126"/>
      <c r="N2126"/>
      <c r="O2126"/>
      <c r="P2126"/>
      <c r="Q2126"/>
      <c r="S2126" s="115"/>
      <c r="U2126"/>
      <c r="V2126"/>
      <c r="W2126" s="237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5">
      <c r="A2127"/>
      <c r="B2127"/>
      <c r="C2127"/>
      <c r="D2127"/>
      <c r="E2127"/>
      <c r="F2127" s="126"/>
      <c r="G2127"/>
      <c r="H2127"/>
      <c r="I2127"/>
      <c r="J2127"/>
      <c r="K2127"/>
      <c r="L2127"/>
      <c r="M2127"/>
      <c r="N2127"/>
      <c r="O2127"/>
      <c r="P2127"/>
      <c r="Q2127"/>
      <c r="S2127" s="115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5">
      <c r="F2128" s="238"/>
      <c r="I2128"/>
      <c r="S2128" s="115"/>
      <c r="U2128"/>
      <c r="V2128"/>
    </row>
    <row r="2129" spans="1:33" ht="18" x14ac:dyDescent="0.25">
      <c r="A2129" s="236"/>
      <c r="B2129" s="236"/>
      <c r="C2129" s="236"/>
      <c r="D2129" s="236"/>
      <c r="E2129"/>
      <c r="F2129" s="126"/>
      <c r="G2129" s="237"/>
      <c r="H2129"/>
      <c r="I2129"/>
      <c r="J2129" s="237"/>
      <c r="K2129"/>
      <c r="L2129"/>
      <c r="M2129"/>
      <c r="N2129"/>
      <c r="O2129"/>
      <c r="P2129"/>
      <c r="Q2129"/>
      <c r="S2129" s="115"/>
      <c r="U2129"/>
      <c r="V2129"/>
      <c r="W2129" s="237"/>
      <c r="X2129"/>
      <c r="Y2129"/>
      <c r="Z2129"/>
      <c r="AA2129"/>
      <c r="AB2129"/>
      <c r="AC2129"/>
      <c r="AD2129"/>
      <c r="AE2129"/>
      <c r="AF2129"/>
      <c r="AG2129"/>
    </row>
    <row r="2130" spans="1:33" ht="18" x14ac:dyDescent="0.25">
      <c r="A2130" s="236"/>
      <c r="B2130" s="236"/>
      <c r="C2130" s="236"/>
      <c r="D2130" s="236"/>
      <c r="E2130"/>
      <c r="F2130" s="126"/>
      <c r="G2130" s="237"/>
      <c r="H2130"/>
      <c r="I2130"/>
      <c r="J2130" s="237"/>
      <c r="K2130"/>
      <c r="L2130"/>
      <c r="M2130"/>
      <c r="N2130"/>
      <c r="O2130"/>
      <c r="P2130"/>
      <c r="Q2130"/>
      <c r="S2130" s="115"/>
      <c r="U2130"/>
      <c r="V2130"/>
      <c r="W2130" s="237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5">
      <c r="A2131"/>
      <c r="B2131"/>
      <c r="C2131"/>
      <c r="D2131"/>
      <c r="E2131"/>
      <c r="F2131" s="126"/>
      <c r="G2131"/>
      <c r="H2131"/>
      <c r="I2131"/>
      <c r="J2131"/>
      <c r="K2131"/>
      <c r="L2131"/>
      <c r="M2131"/>
      <c r="N2131"/>
      <c r="O2131"/>
      <c r="P2131"/>
      <c r="Q2131"/>
      <c r="S2131" s="115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ht="18" x14ac:dyDescent="0.25">
      <c r="A2132" s="236"/>
      <c r="B2132" s="236"/>
      <c r="C2132" s="236"/>
      <c r="D2132" s="236"/>
      <c r="E2132"/>
      <c r="F2132" s="126"/>
      <c r="G2132" s="237"/>
      <c r="H2132"/>
      <c r="I2132"/>
      <c r="J2132" s="237"/>
      <c r="K2132"/>
      <c r="L2132"/>
      <c r="M2132"/>
      <c r="N2132"/>
      <c r="O2132"/>
      <c r="P2132"/>
      <c r="Q2132"/>
      <c r="S2132" s="115"/>
      <c r="U2132"/>
      <c r="V2132"/>
      <c r="W2132" s="237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5">
      <c r="F2133" s="238"/>
      <c r="I2133"/>
      <c r="S2133" s="115"/>
      <c r="U2133"/>
      <c r="V2133"/>
    </row>
    <row r="2134" spans="1:33" x14ac:dyDescent="0.25">
      <c r="A2134"/>
      <c r="B2134"/>
      <c r="C2134"/>
      <c r="D2134"/>
      <c r="E2134"/>
      <c r="F2134" s="126"/>
      <c r="G2134"/>
      <c r="H2134"/>
      <c r="I2134"/>
      <c r="J2134"/>
      <c r="K2134"/>
      <c r="L2134"/>
      <c r="M2134"/>
      <c r="N2134"/>
      <c r="O2134"/>
      <c r="P2134"/>
      <c r="Q2134"/>
      <c r="S2134" s="115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5">
      <c r="F2135" s="238"/>
      <c r="I2135"/>
      <c r="S2135" s="115"/>
      <c r="U2135"/>
      <c r="V2135"/>
    </row>
    <row r="2136" spans="1:33" x14ac:dyDescent="0.25">
      <c r="F2136" s="238"/>
      <c r="I2136"/>
      <c r="S2136" s="115"/>
      <c r="U2136"/>
      <c r="V2136"/>
    </row>
    <row r="2137" spans="1:33" x14ac:dyDescent="0.25">
      <c r="F2137" s="238"/>
      <c r="I2137"/>
      <c r="S2137" s="115"/>
      <c r="U2137"/>
      <c r="V2137"/>
    </row>
    <row r="2138" spans="1:33" x14ac:dyDescent="0.25">
      <c r="A2138"/>
      <c r="B2138"/>
      <c r="C2138"/>
      <c r="D2138"/>
      <c r="E2138"/>
      <c r="F2138" s="126"/>
      <c r="G2138"/>
      <c r="H2138"/>
      <c r="I2138"/>
      <c r="J2138"/>
      <c r="K2138"/>
      <c r="L2138"/>
      <c r="M2138"/>
      <c r="N2138"/>
      <c r="O2138"/>
      <c r="P2138"/>
      <c r="Q2138"/>
      <c r="S2138" s="115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ht="18" x14ac:dyDescent="0.25">
      <c r="A2139" s="236"/>
      <c r="B2139" s="236"/>
      <c r="C2139" s="236"/>
      <c r="D2139" s="236"/>
      <c r="E2139"/>
      <c r="F2139" s="126"/>
      <c r="G2139" s="237"/>
      <c r="H2139"/>
      <c r="I2139"/>
      <c r="J2139" s="237"/>
      <c r="K2139"/>
      <c r="L2139"/>
      <c r="M2139"/>
      <c r="N2139"/>
      <c r="O2139"/>
      <c r="P2139"/>
      <c r="Q2139"/>
      <c r="S2139" s="115"/>
      <c r="U2139"/>
      <c r="V2139"/>
      <c r="W2139" s="237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5">
      <c r="A2140"/>
      <c r="B2140"/>
      <c r="C2140"/>
      <c r="D2140"/>
      <c r="E2140"/>
      <c r="F2140" s="126"/>
      <c r="G2140"/>
      <c r="H2140"/>
      <c r="I2140"/>
      <c r="J2140"/>
      <c r="K2140"/>
      <c r="L2140"/>
      <c r="M2140"/>
      <c r="N2140"/>
      <c r="O2140"/>
      <c r="P2140"/>
      <c r="Q2140"/>
      <c r="S2140" s="115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5">
      <c r="A2141"/>
      <c r="B2141"/>
      <c r="C2141"/>
      <c r="D2141"/>
      <c r="E2141"/>
      <c r="F2141" s="126"/>
      <c r="G2141"/>
      <c r="H2141"/>
      <c r="I2141"/>
      <c r="J2141"/>
      <c r="K2141"/>
      <c r="L2141"/>
      <c r="M2141"/>
      <c r="N2141"/>
      <c r="O2141"/>
      <c r="P2141"/>
      <c r="Q2141"/>
      <c r="S2141" s="115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ht="18" x14ac:dyDescent="0.25">
      <c r="A2142" s="236"/>
      <c r="B2142" s="236"/>
      <c r="C2142" s="236"/>
      <c r="D2142" s="236"/>
      <c r="E2142"/>
      <c r="F2142" s="126"/>
      <c r="G2142" s="237"/>
      <c r="H2142"/>
      <c r="I2142"/>
      <c r="J2142" s="237"/>
      <c r="K2142"/>
      <c r="L2142"/>
      <c r="M2142"/>
      <c r="N2142"/>
      <c r="O2142"/>
      <c r="P2142"/>
      <c r="Q2142"/>
      <c r="S2142" s="115"/>
      <c r="U2142"/>
      <c r="V2142"/>
      <c r="W2142" s="237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5">
      <c r="F2143" s="238"/>
      <c r="I2143"/>
      <c r="S2143" s="115"/>
      <c r="U2143"/>
      <c r="V2143"/>
    </row>
    <row r="2144" spans="1:33" ht="18" x14ac:dyDescent="0.25">
      <c r="A2144" s="236"/>
      <c r="B2144" s="236"/>
      <c r="C2144" s="236"/>
      <c r="D2144" s="236"/>
      <c r="E2144"/>
      <c r="F2144" s="126"/>
      <c r="G2144" s="237"/>
      <c r="H2144"/>
      <c r="I2144"/>
      <c r="J2144" s="237"/>
      <c r="K2144"/>
      <c r="L2144"/>
      <c r="M2144"/>
      <c r="N2144"/>
      <c r="O2144"/>
      <c r="P2144"/>
      <c r="Q2144"/>
      <c r="S2144" s="115"/>
      <c r="U2144"/>
      <c r="V2144"/>
      <c r="W2144" s="237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5">
      <c r="A2145"/>
      <c r="B2145"/>
      <c r="C2145"/>
      <c r="D2145"/>
      <c r="E2145"/>
      <c r="F2145" s="126"/>
      <c r="G2145"/>
      <c r="H2145"/>
      <c r="I2145"/>
      <c r="J2145"/>
      <c r="K2145"/>
      <c r="L2145"/>
      <c r="M2145"/>
      <c r="N2145"/>
      <c r="O2145"/>
      <c r="P2145"/>
      <c r="Q2145"/>
      <c r="S2145" s="11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ht="18" x14ac:dyDescent="0.25">
      <c r="A2146" s="236"/>
      <c r="B2146" s="236"/>
      <c r="C2146" s="236"/>
      <c r="D2146" s="236"/>
      <c r="E2146"/>
      <c r="F2146" s="126"/>
      <c r="G2146" s="237"/>
      <c r="H2146"/>
      <c r="I2146"/>
      <c r="J2146" s="237"/>
      <c r="K2146"/>
      <c r="L2146"/>
      <c r="M2146"/>
      <c r="N2146"/>
      <c r="O2146"/>
      <c r="P2146"/>
      <c r="Q2146"/>
      <c r="S2146" s="115"/>
      <c r="U2146"/>
      <c r="V2146"/>
      <c r="W2146" s="237"/>
      <c r="X2146"/>
      <c r="Y2146"/>
      <c r="Z2146"/>
      <c r="AA2146"/>
      <c r="AB2146"/>
      <c r="AC2146"/>
      <c r="AD2146"/>
      <c r="AE2146"/>
      <c r="AF2146"/>
      <c r="AG2146"/>
    </row>
    <row r="2147" spans="1:33" ht="18" x14ac:dyDescent="0.25">
      <c r="A2147" s="236"/>
      <c r="B2147" s="236"/>
      <c r="C2147" s="236"/>
      <c r="D2147" s="236"/>
      <c r="E2147"/>
      <c r="F2147" s="126"/>
      <c r="G2147" s="237"/>
      <c r="H2147"/>
      <c r="I2147"/>
      <c r="J2147" s="237"/>
      <c r="K2147"/>
      <c r="L2147"/>
      <c r="M2147"/>
      <c r="N2147"/>
      <c r="O2147"/>
      <c r="P2147"/>
      <c r="Q2147"/>
      <c r="S2147" s="115"/>
      <c r="U2147"/>
      <c r="V2147"/>
      <c r="W2147" s="237"/>
      <c r="X2147"/>
      <c r="Y2147"/>
      <c r="Z2147"/>
      <c r="AA2147"/>
      <c r="AB2147"/>
      <c r="AC2147"/>
      <c r="AD2147"/>
      <c r="AE2147"/>
      <c r="AF2147"/>
      <c r="AG2147"/>
    </row>
    <row r="2148" spans="1:33" ht="18" x14ac:dyDescent="0.25">
      <c r="A2148" s="236"/>
      <c r="B2148" s="236"/>
      <c r="C2148" s="236"/>
      <c r="D2148" s="236"/>
      <c r="E2148"/>
      <c r="F2148" s="126"/>
      <c r="G2148" s="237"/>
      <c r="H2148"/>
      <c r="I2148"/>
      <c r="J2148" s="237"/>
      <c r="K2148"/>
      <c r="L2148"/>
      <c r="M2148"/>
      <c r="N2148"/>
      <c r="O2148"/>
      <c r="P2148"/>
      <c r="Q2148"/>
      <c r="S2148" s="115"/>
      <c r="U2148"/>
      <c r="V2148"/>
      <c r="W2148" s="237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5">
      <c r="F2149" s="238"/>
      <c r="I2149"/>
      <c r="S2149" s="115"/>
      <c r="U2149"/>
      <c r="V2149"/>
    </row>
    <row r="2150" spans="1:33" x14ac:dyDescent="0.25">
      <c r="A2150"/>
      <c r="B2150"/>
      <c r="C2150"/>
      <c r="D2150"/>
      <c r="E2150"/>
      <c r="F2150" s="126"/>
      <c r="G2150"/>
      <c r="H2150"/>
      <c r="I2150"/>
      <c r="J2150"/>
      <c r="K2150"/>
      <c r="L2150"/>
      <c r="M2150"/>
      <c r="N2150"/>
      <c r="O2150"/>
      <c r="P2150"/>
      <c r="Q2150"/>
      <c r="S2150" s="115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5">
      <c r="F2151" s="238"/>
      <c r="I2151"/>
      <c r="S2151" s="115"/>
      <c r="U2151"/>
      <c r="V2151"/>
    </row>
    <row r="2152" spans="1:33" x14ac:dyDescent="0.25">
      <c r="F2152" s="238"/>
      <c r="I2152"/>
      <c r="S2152" s="115"/>
      <c r="U2152"/>
      <c r="V2152"/>
    </row>
    <row r="2153" spans="1:33" x14ac:dyDescent="0.25">
      <c r="F2153" s="238"/>
      <c r="I2153"/>
      <c r="S2153" s="115"/>
      <c r="U2153"/>
      <c r="V2153"/>
    </row>
    <row r="2154" spans="1:33" x14ac:dyDescent="0.25">
      <c r="F2154" s="238"/>
      <c r="I2154"/>
      <c r="S2154" s="115"/>
      <c r="U2154"/>
      <c r="V2154"/>
    </row>
    <row r="2155" spans="1:33" ht="18" x14ac:dyDescent="0.25">
      <c r="A2155" s="236"/>
      <c r="B2155" s="236"/>
      <c r="C2155" s="236"/>
      <c r="D2155" s="236"/>
      <c r="E2155"/>
      <c r="F2155" s="126"/>
      <c r="G2155" s="237"/>
      <c r="H2155"/>
      <c r="I2155"/>
      <c r="J2155" s="237"/>
      <c r="K2155"/>
      <c r="L2155"/>
      <c r="M2155"/>
      <c r="N2155"/>
      <c r="O2155"/>
      <c r="P2155"/>
      <c r="Q2155"/>
      <c r="S2155" s="115"/>
      <c r="U2155"/>
      <c r="V2155"/>
      <c r="W2155" s="237"/>
      <c r="X2155"/>
      <c r="Y2155"/>
      <c r="Z2155"/>
      <c r="AA2155"/>
      <c r="AB2155"/>
      <c r="AC2155"/>
      <c r="AD2155"/>
      <c r="AE2155"/>
      <c r="AF2155"/>
      <c r="AG2155"/>
    </row>
    <row r="2156" spans="1:33" ht="18" x14ac:dyDescent="0.25">
      <c r="A2156" s="236"/>
      <c r="B2156" s="236"/>
      <c r="C2156" s="236"/>
      <c r="D2156" s="236"/>
      <c r="E2156"/>
      <c r="F2156" s="126"/>
      <c r="G2156" s="237"/>
      <c r="H2156"/>
      <c r="I2156"/>
      <c r="J2156" s="237"/>
      <c r="K2156"/>
      <c r="L2156"/>
      <c r="M2156"/>
      <c r="N2156"/>
      <c r="O2156"/>
      <c r="P2156"/>
      <c r="Q2156"/>
      <c r="S2156" s="115"/>
      <c r="U2156"/>
      <c r="V2156"/>
      <c r="W2156" s="237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5">
      <c r="F2157" s="238"/>
      <c r="I2157"/>
      <c r="S2157" s="115"/>
      <c r="U2157"/>
      <c r="V2157"/>
    </row>
    <row r="2158" spans="1:33" ht="18" x14ac:dyDescent="0.25">
      <c r="A2158" s="236"/>
      <c r="B2158" s="236"/>
      <c r="C2158" s="236"/>
      <c r="D2158" s="236"/>
      <c r="E2158"/>
      <c r="F2158" s="126"/>
      <c r="G2158" s="237"/>
      <c r="H2158"/>
      <c r="I2158"/>
      <c r="J2158" s="237"/>
      <c r="K2158"/>
      <c r="L2158"/>
      <c r="M2158"/>
      <c r="N2158"/>
      <c r="O2158"/>
      <c r="P2158"/>
      <c r="Q2158"/>
      <c r="S2158" s="115"/>
      <c r="U2158"/>
      <c r="V2158"/>
      <c r="W2158" s="237"/>
      <c r="X2158"/>
      <c r="Y2158"/>
      <c r="Z2158"/>
      <c r="AA2158"/>
      <c r="AB2158"/>
      <c r="AC2158"/>
      <c r="AD2158"/>
      <c r="AE2158"/>
      <c r="AF2158"/>
      <c r="AG2158"/>
    </row>
    <row r="2159" spans="1:33" ht="18" x14ac:dyDescent="0.25">
      <c r="A2159" s="236"/>
      <c r="B2159" s="236"/>
      <c r="C2159" s="236"/>
      <c r="D2159" s="236"/>
      <c r="E2159"/>
      <c r="F2159" s="126"/>
      <c r="G2159" s="237"/>
      <c r="H2159"/>
      <c r="I2159"/>
      <c r="J2159" s="237"/>
      <c r="K2159"/>
      <c r="L2159"/>
      <c r="M2159"/>
      <c r="N2159"/>
      <c r="O2159"/>
      <c r="P2159"/>
      <c r="Q2159"/>
      <c r="S2159" s="115"/>
      <c r="U2159"/>
      <c r="V2159"/>
      <c r="W2159" s="237"/>
      <c r="X2159"/>
      <c r="Y2159"/>
      <c r="Z2159"/>
      <c r="AA2159"/>
      <c r="AB2159"/>
      <c r="AC2159"/>
      <c r="AD2159"/>
      <c r="AE2159"/>
      <c r="AF2159"/>
      <c r="AG2159"/>
    </row>
    <row r="2160" spans="1:33" ht="18" x14ac:dyDescent="0.25">
      <c r="A2160" s="236"/>
      <c r="B2160" s="236"/>
      <c r="C2160" s="236"/>
      <c r="D2160" s="236"/>
      <c r="E2160"/>
      <c r="F2160" s="126"/>
      <c r="G2160" s="237"/>
      <c r="H2160"/>
      <c r="I2160"/>
      <c r="J2160" s="237"/>
      <c r="K2160"/>
      <c r="L2160"/>
      <c r="M2160"/>
      <c r="N2160"/>
      <c r="O2160"/>
      <c r="P2160"/>
      <c r="Q2160"/>
      <c r="S2160" s="115"/>
      <c r="U2160"/>
      <c r="V2160"/>
      <c r="W2160" s="237"/>
      <c r="X2160"/>
      <c r="Y2160"/>
      <c r="Z2160"/>
      <c r="AA2160"/>
      <c r="AB2160"/>
      <c r="AC2160"/>
      <c r="AD2160"/>
      <c r="AE2160"/>
      <c r="AF2160"/>
      <c r="AG2160"/>
    </row>
    <row r="2161" spans="1:33" ht="18" x14ac:dyDescent="0.25">
      <c r="A2161" s="236"/>
      <c r="B2161" s="236"/>
      <c r="C2161" s="236"/>
      <c r="D2161" s="236"/>
      <c r="E2161"/>
      <c r="F2161" s="126"/>
      <c r="G2161" s="237"/>
      <c r="H2161"/>
      <c r="I2161"/>
      <c r="J2161" s="237"/>
      <c r="K2161"/>
      <c r="L2161"/>
      <c r="M2161"/>
      <c r="N2161"/>
      <c r="O2161"/>
      <c r="P2161"/>
      <c r="Q2161"/>
      <c r="S2161" s="115"/>
      <c r="U2161"/>
      <c r="V2161"/>
      <c r="W2161" s="237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5">
      <c r="A2162"/>
      <c r="B2162"/>
      <c r="C2162"/>
      <c r="D2162"/>
      <c r="E2162"/>
      <c r="F2162" s="126"/>
      <c r="G2162"/>
      <c r="H2162"/>
      <c r="I2162"/>
      <c r="J2162"/>
      <c r="K2162"/>
      <c r="L2162"/>
      <c r="M2162"/>
      <c r="N2162"/>
      <c r="O2162"/>
      <c r="P2162"/>
      <c r="Q2162"/>
      <c r="S2162" s="115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ht="18" x14ac:dyDescent="0.25">
      <c r="A2163" s="236"/>
      <c r="B2163" s="236"/>
      <c r="C2163" s="236"/>
      <c r="D2163" s="236"/>
      <c r="E2163"/>
      <c r="F2163" s="126"/>
      <c r="G2163" s="237"/>
      <c r="H2163"/>
      <c r="I2163"/>
      <c r="J2163" s="237"/>
      <c r="K2163"/>
      <c r="L2163"/>
      <c r="M2163"/>
      <c r="N2163"/>
      <c r="O2163"/>
      <c r="P2163"/>
      <c r="Q2163"/>
      <c r="S2163" s="115"/>
      <c r="U2163"/>
      <c r="V2163"/>
      <c r="W2163" s="237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5">
      <c r="F2164" s="238"/>
      <c r="I2164"/>
      <c r="S2164" s="115"/>
      <c r="U2164"/>
      <c r="V2164"/>
    </row>
    <row r="2165" spans="1:33" x14ac:dyDescent="0.25">
      <c r="A2165"/>
      <c r="B2165"/>
      <c r="C2165"/>
      <c r="D2165"/>
      <c r="E2165"/>
      <c r="F2165" s="126"/>
      <c r="G2165"/>
      <c r="H2165"/>
      <c r="I2165"/>
      <c r="J2165"/>
      <c r="K2165"/>
      <c r="L2165"/>
      <c r="M2165"/>
      <c r="N2165"/>
      <c r="O2165"/>
      <c r="P2165"/>
      <c r="Q2165"/>
      <c r="S2165" s="11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ht="18" x14ac:dyDescent="0.25">
      <c r="A2166" s="236"/>
      <c r="B2166" s="236"/>
      <c r="C2166" s="236"/>
      <c r="D2166" s="236"/>
      <c r="E2166"/>
      <c r="F2166" s="126"/>
      <c r="G2166" s="237"/>
      <c r="H2166"/>
      <c r="I2166"/>
      <c r="J2166" s="237"/>
      <c r="K2166"/>
      <c r="L2166"/>
      <c r="M2166"/>
      <c r="N2166"/>
      <c r="O2166"/>
      <c r="P2166"/>
      <c r="Q2166"/>
      <c r="S2166" s="115"/>
      <c r="U2166"/>
      <c r="V2166"/>
      <c r="W2166" s="237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5">
      <c r="F2167" s="238"/>
      <c r="I2167"/>
      <c r="S2167" s="115"/>
      <c r="U2167"/>
      <c r="V2167"/>
    </row>
    <row r="2168" spans="1:33" ht="18" x14ac:dyDescent="0.25">
      <c r="A2168" s="236"/>
      <c r="B2168" s="236"/>
      <c r="C2168" s="236"/>
      <c r="D2168" s="236"/>
      <c r="E2168"/>
      <c r="F2168" s="126"/>
      <c r="G2168" s="237"/>
      <c r="H2168"/>
      <c r="I2168"/>
      <c r="J2168" s="237"/>
      <c r="K2168"/>
      <c r="L2168"/>
      <c r="M2168"/>
      <c r="N2168"/>
      <c r="O2168"/>
      <c r="P2168"/>
      <c r="Q2168"/>
      <c r="S2168" s="115"/>
      <c r="U2168"/>
      <c r="V2168"/>
      <c r="W2168" s="237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5">
      <c r="A2169"/>
      <c r="B2169"/>
      <c r="C2169"/>
      <c r="D2169"/>
      <c r="E2169"/>
      <c r="F2169" s="126"/>
      <c r="G2169"/>
      <c r="H2169"/>
      <c r="I2169"/>
      <c r="J2169"/>
      <c r="K2169"/>
      <c r="L2169"/>
      <c r="M2169"/>
      <c r="N2169"/>
      <c r="O2169"/>
      <c r="P2169"/>
      <c r="Q2169"/>
      <c r="S2169" s="115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5">
      <c r="F2170" s="238"/>
      <c r="I2170"/>
      <c r="S2170" s="115"/>
      <c r="U2170"/>
      <c r="V2170"/>
    </row>
    <row r="2171" spans="1:33" x14ac:dyDescent="0.25">
      <c r="A2171"/>
      <c r="B2171"/>
      <c r="C2171"/>
      <c r="D2171"/>
      <c r="E2171"/>
      <c r="F2171" s="126"/>
      <c r="G2171"/>
      <c r="H2171"/>
      <c r="I2171"/>
      <c r="J2171"/>
      <c r="K2171"/>
      <c r="L2171"/>
      <c r="M2171"/>
      <c r="N2171"/>
      <c r="O2171"/>
      <c r="P2171"/>
      <c r="Q2171"/>
      <c r="S2171" s="115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5">
      <c r="F2172" s="238"/>
      <c r="I2172"/>
      <c r="S2172" s="115"/>
      <c r="U2172"/>
      <c r="V2172"/>
    </row>
    <row r="2173" spans="1:33" x14ac:dyDescent="0.25">
      <c r="A2173"/>
      <c r="B2173"/>
      <c r="C2173"/>
      <c r="D2173"/>
      <c r="E2173"/>
      <c r="F2173" s="126"/>
      <c r="G2173"/>
      <c r="H2173"/>
      <c r="I2173"/>
      <c r="J2173"/>
      <c r="K2173"/>
      <c r="L2173"/>
      <c r="M2173"/>
      <c r="N2173"/>
      <c r="O2173"/>
      <c r="P2173"/>
      <c r="Q2173"/>
      <c r="S2173" s="115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5">
      <c r="F2174" s="238"/>
      <c r="I2174"/>
      <c r="S2174" s="115"/>
      <c r="U2174"/>
      <c r="V2174"/>
    </row>
    <row r="2175" spans="1:33" x14ac:dyDescent="0.25">
      <c r="A2175"/>
      <c r="B2175"/>
      <c r="C2175"/>
      <c r="D2175"/>
      <c r="E2175"/>
      <c r="F2175" s="126"/>
      <c r="G2175"/>
      <c r="H2175"/>
      <c r="I2175"/>
      <c r="J2175"/>
      <c r="K2175"/>
      <c r="L2175"/>
      <c r="M2175"/>
      <c r="N2175"/>
      <c r="O2175"/>
      <c r="P2175"/>
      <c r="Q2175"/>
      <c r="S2175" s="11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ht="18" x14ac:dyDescent="0.25">
      <c r="A2176" s="236"/>
      <c r="B2176" s="236"/>
      <c r="C2176" s="236"/>
      <c r="D2176" s="236"/>
      <c r="E2176"/>
      <c r="F2176" s="126"/>
      <c r="G2176" s="237"/>
      <c r="H2176"/>
      <c r="I2176"/>
      <c r="J2176" s="237"/>
      <c r="K2176"/>
      <c r="L2176"/>
      <c r="M2176"/>
      <c r="N2176"/>
      <c r="O2176"/>
      <c r="P2176"/>
      <c r="Q2176"/>
      <c r="S2176" s="115"/>
      <c r="U2176"/>
      <c r="V2176"/>
      <c r="W2176" s="237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5">
      <c r="F2177" s="238"/>
      <c r="I2177"/>
      <c r="S2177" s="115"/>
      <c r="U2177"/>
      <c r="V2177"/>
    </row>
    <row r="2178" spans="1:33" x14ac:dyDescent="0.25">
      <c r="A2178"/>
      <c r="B2178"/>
      <c r="C2178"/>
      <c r="D2178"/>
      <c r="E2178"/>
      <c r="F2178" s="126"/>
      <c r="G2178"/>
      <c r="H2178"/>
      <c r="I2178"/>
      <c r="J2178"/>
      <c r="K2178"/>
      <c r="L2178"/>
      <c r="M2178"/>
      <c r="N2178"/>
      <c r="O2178"/>
      <c r="P2178"/>
      <c r="Q2178"/>
      <c r="S2178" s="115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ht="18" x14ac:dyDescent="0.25">
      <c r="A2179" s="236"/>
      <c r="B2179" s="236"/>
      <c r="C2179" s="236"/>
      <c r="D2179" s="236"/>
      <c r="E2179"/>
      <c r="F2179" s="126"/>
      <c r="G2179" s="237"/>
      <c r="H2179"/>
      <c r="I2179"/>
      <c r="J2179" s="237"/>
      <c r="K2179"/>
      <c r="L2179"/>
      <c r="M2179"/>
      <c r="N2179"/>
      <c r="O2179"/>
      <c r="P2179"/>
      <c r="Q2179"/>
      <c r="S2179" s="115"/>
      <c r="U2179"/>
      <c r="V2179"/>
      <c r="W2179" s="237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5">
      <c r="A2180"/>
      <c r="B2180"/>
      <c r="C2180"/>
      <c r="D2180"/>
      <c r="E2180"/>
      <c r="F2180" s="126"/>
      <c r="G2180"/>
      <c r="H2180"/>
      <c r="I2180"/>
      <c r="J2180"/>
      <c r="K2180"/>
      <c r="L2180"/>
      <c r="M2180"/>
      <c r="N2180"/>
      <c r="O2180"/>
      <c r="P2180"/>
      <c r="Q2180"/>
      <c r="S2180" s="115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ht="18" x14ac:dyDescent="0.25">
      <c r="A2181" s="236"/>
      <c r="B2181" s="236"/>
      <c r="C2181" s="236"/>
      <c r="D2181" s="236"/>
      <c r="E2181"/>
      <c r="F2181" s="126"/>
      <c r="G2181" s="237"/>
      <c r="H2181"/>
      <c r="I2181"/>
      <c r="J2181" s="237"/>
      <c r="K2181"/>
      <c r="L2181"/>
      <c r="M2181"/>
      <c r="N2181"/>
      <c r="O2181"/>
      <c r="P2181"/>
      <c r="Q2181"/>
      <c r="S2181" s="115"/>
      <c r="U2181"/>
      <c r="V2181"/>
      <c r="W2181" s="237"/>
      <c r="X2181"/>
      <c r="Y2181"/>
      <c r="Z2181"/>
      <c r="AA2181"/>
      <c r="AB2181"/>
      <c r="AC2181"/>
      <c r="AD2181"/>
      <c r="AE2181"/>
      <c r="AF2181"/>
      <c r="AG2181"/>
    </row>
    <row r="2182" spans="1:33" ht="18" x14ac:dyDescent="0.25">
      <c r="A2182" s="236"/>
      <c r="B2182" s="236"/>
      <c r="C2182" s="236"/>
      <c r="D2182" s="236"/>
      <c r="E2182"/>
      <c r="F2182" s="126"/>
      <c r="G2182" s="237"/>
      <c r="H2182"/>
      <c r="I2182"/>
      <c r="J2182" s="237"/>
      <c r="K2182"/>
      <c r="L2182"/>
      <c r="M2182"/>
      <c r="N2182"/>
      <c r="O2182"/>
      <c r="P2182"/>
      <c r="Q2182"/>
      <c r="S2182" s="115"/>
      <c r="U2182"/>
      <c r="V2182"/>
      <c r="W2182" s="237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5">
      <c r="F2183" s="238"/>
      <c r="I2183"/>
      <c r="S2183" s="115"/>
      <c r="U2183"/>
      <c r="V2183"/>
    </row>
    <row r="2184" spans="1:33" x14ac:dyDescent="0.25">
      <c r="A2184"/>
      <c r="B2184"/>
      <c r="C2184"/>
      <c r="D2184"/>
      <c r="E2184"/>
      <c r="F2184" s="126"/>
      <c r="G2184"/>
      <c r="H2184"/>
      <c r="I2184"/>
      <c r="J2184"/>
      <c r="K2184"/>
      <c r="L2184"/>
      <c r="M2184"/>
      <c r="N2184"/>
      <c r="O2184"/>
      <c r="P2184"/>
      <c r="Q2184"/>
      <c r="S2184" s="115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5">
      <c r="A2185"/>
      <c r="B2185"/>
      <c r="C2185"/>
      <c r="D2185"/>
      <c r="E2185"/>
      <c r="F2185" s="126"/>
      <c r="G2185"/>
      <c r="H2185"/>
      <c r="I2185"/>
      <c r="J2185"/>
      <c r="K2185"/>
      <c r="L2185"/>
      <c r="M2185"/>
      <c r="N2185"/>
      <c r="O2185"/>
      <c r="P2185"/>
      <c r="Q2185"/>
      <c r="S2185" s="11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ht="18" x14ac:dyDescent="0.25">
      <c r="A2186" s="236"/>
      <c r="B2186" s="236"/>
      <c r="C2186" s="236"/>
      <c r="D2186" s="236"/>
      <c r="E2186"/>
      <c r="F2186" s="126"/>
      <c r="G2186" s="237"/>
      <c r="H2186"/>
      <c r="I2186"/>
      <c r="J2186" s="237"/>
      <c r="K2186"/>
      <c r="L2186"/>
      <c r="M2186"/>
      <c r="N2186"/>
      <c r="O2186"/>
      <c r="P2186"/>
      <c r="Q2186"/>
      <c r="S2186" s="115"/>
      <c r="U2186"/>
      <c r="V2186"/>
      <c r="W2186" s="237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5">
      <c r="A2187"/>
      <c r="B2187"/>
      <c r="C2187"/>
      <c r="D2187"/>
      <c r="E2187"/>
      <c r="F2187" s="126"/>
      <c r="G2187"/>
      <c r="H2187"/>
      <c r="I2187"/>
      <c r="J2187"/>
      <c r="K2187"/>
      <c r="L2187"/>
      <c r="M2187"/>
      <c r="N2187"/>
      <c r="O2187"/>
      <c r="P2187"/>
      <c r="Q2187"/>
      <c r="S2187" s="115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ht="18" x14ac:dyDescent="0.25">
      <c r="A2188" s="236"/>
      <c r="B2188" s="236"/>
      <c r="C2188" s="236"/>
      <c r="D2188" s="236"/>
      <c r="E2188"/>
      <c r="F2188" s="126"/>
      <c r="G2188" s="237"/>
      <c r="H2188"/>
      <c r="I2188"/>
      <c r="J2188" s="237"/>
      <c r="K2188"/>
      <c r="L2188"/>
      <c r="M2188"/>
      <c r="N2188"/>
      <c r="O2188"/>
      <c r="P2188"/>
      <c r="Q2188"/>
      <c r="S2188" s="115"/>
      <c r="U2188"/>
      <c r="V2188"/>
      <c r="W2188" s="237"/>
      <c r="X2188"/>
      <c r="Y2188"/>
      <c r="Z2188"/>
      <c r="AA2188"/>
      <c r="AB2188"/>
      <c r="AC2188"/>
      <c r="AD2188"/>
      <c r="AE2188"/>
      <c r="AF2188"/>
      <c r="AG2188"/>
    </row>
    <row r="2189" spans="1:33" ht="18" x14ac:dyDescent="0.25">
      <c r="A2189" s="236"/>
      <c r="B2189" s="236"/>
      <c r="C2189" s="236"/>
      <c r="D2189" s="236"/>
      <c r="E2189"/>
      <c r="F2189" s="126"/>
      <c r="G2189" s="237"/>
      <c r="H2189"/>
      <c r="I2189"/>
      <c r="J2189" s="237"/>
      <c r="K2189"/>
      <c r="L2189"/>
      <c r="M2189"/>
      <c r="N2189"/>
      <c r="O2189"/>
      <c r="P2189"/>
      <c r="Q2189"/>
      <c r="S2189" s="115"/>
      <c r="U2189"/>
      <c r="V2189"/>
      <c r="W2189" s="237"/>
      <c r="X2189"/>
      <c r="Y2189"/>
      <c r="Z2189"/>
      <c r="AA2189"/>
      <c r="AB2189"/>
      <c r="AC2189"/>
      <c r="AD2189"/>
      <c r="AE2189"/>
      <c r="AF2189"/>
      <c r="AG2189"/>
    </row>
    <row r="2190" spans="1:33" ht="18" x14ac:dyDescent="0.25">
      <c r="A2190" s="236"/>
      <c r="B2190" s="236"/>
      <c r="C2190" s="236"/>
      <c r="D2190" s="236"/>
      <c r="E2190"/>
      <c r="F2190" s="126"/>
      <c r="G2190" s="237"/>
      <c r="H2190"/>
      <c r="I2190"/>
      <c r="J2190" s="237"/>
      <c r="K2190"/>
      <c r="L2190"/>
      <c r="M2190"/>
      <c r="N2190"/>
      <c r="O2190"/>
      <c r="P2190"/>
      <c r="Q2190"/>
      <c r="S2190" s="115"/>
      <c r="U2190"/>
      <c r="V2190"/>
      <c r="W2190" s="237"/>
      <c r="X2190"/>
      <c r="Y2190"/>
      <c r="Z2190"/>
      <c r="AA2190"/>
      <c r="AB2190"/>
      <c r="AC2190"/>
      <c r="AD2190"/>
      <c r="AE2190"/>
      <c r="AF2190"/>
      <c r="AG2190"/>
    </row>
    <row r="2191" spans="1:33" ht="18" x14ac:dyDescent="0.25">
      <c r="A2191" s="236"/>
      <c r="B2191" s="236"/>
      <c r="C2191" s="236"/>
      <c r="D2191" s="236"/>
      <c r="E2191"/>
      <c r="F2191" s="126"/>
      <c r="G2191" s="237"/>
      <c r="H2191"/>
      <c r="I2191"/>
      <c r="J2191" s="237"/>
      <c r="K2191"/>
      <c r="L2191"/>
      <c r="M2191"/>
      <c r="N2191"/>
      <c r="O2191"/>
      <c r="P2191"/>
      <c r="Q2191"/>
      <c r="S2191" s="115"/>
      <c r="U2191"/>
      <c r="V2191"/>
      <c r="W2191" s="237"/>
      <c r="X2191"/>
      <c r="Y2191"/>
      <c r="Z2191"/>
      <c r="AA2191"/>
      <c r="AB2191"/>
      <c r="AC2191"/>
      <c r="AD2191"/>
      <c r="AE2191"/>
      <c r="AF2191"/>
      <c r="AG2191"/>
    </row>
    <row r="2192" spans="1:33" ht="18" x14ac:dyDescent="0.25">
      <c r="A2192" s="236"/>
      <c r="B2192" s="236"/>
      <c r="C2192" s="236"/>
      <c r="D2192" s="236"/>
      <c r="E2192"/>
      <c r="F2192" s="126"/>
      <c r="G2192" s="237"/>
      <c r="H2192"/>
      <c r="I2192"/>
      <c r="J2192" s="237"/>
      <c r="K2192"/>
      <c r="L2192"/>
      <c r="M2192"/>
      <c r="N2192"/>
      <c r="O2192"/>
      <c r="P2192"/>
      <c r="Q2192"/>
      <c r="S2192" s="115"/>
      <c r="U2192"/>
      <c r="V2192"/>
      <c r="W2192" s="237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5">
      <c r="A2193"/>
      <c r="B2193"/>
      <c r="C2193"/>
      <c r="D2193"/>
      <c r="E2193"/>
      <c r="F2193" s="126"/>
      <c r="G2193"/>
      <c r="H2193"/>
      <c r="I2193"/>
      <c r="J2193"/>
      <c r="K2193"/>
      <c r="L2193"/>
      <c r="M2193"/>
      <c r="N2193"/>
      <c r="O2193"/>
      <c r="P2193"/>
      <c r="Q2193"/>
      <c r="S2193" s="115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ht="18" x14ac:dyDescent="0.25">
      <c r="A2194" s="236"/>
      <c r="B2194" s="236"/>
      <c r="C2194" s="236"/>
      <c r="D2194" s="236"/>
      <c r="E2194"/>
      <c r="F2194" s="126"/>
      <c r="G2194" s="237"/>
      <c r="H2194"/>
      <c r="I2194"/>
      <c r="J2194" s="237"/>
      <c r="K2194"/>
      <c r="L2194"/>
      <c r="M2194"/>
      <c r="N2194"/>
      <c r="O2194"/>
      <c r="P2194"/>
      <c r="Q2194"/>
      <c r="S2194" s="115"/>
      <c r="U2194"/>
      <c r="V2194"/>
      <c r="W2194" s="237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5">
      <c r="F2195" s="238"/>
      <c r="I2195"/>
      <c r="S2195" s="115"/>
      <c r="U2195"/>
      <c r="V2195"/>
    </row>
    <row r="2196" spans="1:33" x14ac:dyDescent="0.25">
      <c r="A2196"/>
      <c r="B2196"/>
      <c r="C2196"/>
      <c r="D2196"/>
      <c r="E2196"/>
      <c r="F2196" s="126"/>
      <c r="G2196"/>
      <c r="H2196"/>
      <c r="I2196"/>
      <c r="J2196"/>
      <c r="K2196"/>
      <c r="L2196"/>
      <c r="M2196"/>
      <c r="N2196"/>
      <c r="O2196"/>
      <c r="P2196"/>
      <c r="Q2196"/>
      <c r="S2196" s="115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ht="18" x14ac:dyDescent="0.25">
      <c r="A2197" s="236"/>
      <c r="B2197" s="236"/>
      <c r="C2197" s="236"/>
      <c r="D2197" s="236"/>
      <c r="E2197"/>
      <c r="F2197" s="126"/>
      <c r="G2197" s="237"/>
      <c r="H2197"/>
      <c r="I2197"/>
      <c r="J2197" s="237"/>
      <c r="K2197"/>
      <c r="L2197"/>
      <c r="M2197"/>
      <c r="N2197"/>
      <c r="O2197"/>
      <c r="P2197"/>
      <c r="Q2197"/>
      <c r="S2197" s="115"/>
      <c r="U2197"/>
      <c r="V2197"/>
      <c r="W2197" s="237"/>
      <c r="X2197"/>
      <c r="Y2197"/>
      <c r="Z2197"/>
      <c r="AA2197"/>
      <c r="AB2197"/>
      <c r="AC2197"/>
      <c r="AD2197"/>
      <c r="AE2197"/>
      <c r="AF2197"/>
      <c r="AG2197"/>
    </row>
    <row r="2198" spans="1:33" ht="18" x14ac:dyDescent="0.25">
      <c r="A2198" s="236"/>
      <c r="B2198" s="236"/>
      <c r="C2198" s="236"/>
      <c r="D2198" s="236"/>
      <c r="E2198"/>
      <c r="F2198" s="126"/>
      <c r="G2198" s="237"/>
      <c r="H2198"/>
      <c r="I2198"/>
      <c r="J2198" s="237"/>
      <c r="K2198"/>
      <c r="L2198"/>
      <c r="M2198"/>
      <c r="N2198"/>
      <c r="O2198"/>
      <c r="P2198"/>
      <c r="Q2198"/>
      <c r="S2198" s="115"/>
      <c r="U2198"/>
      <c r="V2198"/>
      <c r="W2198" s="237"/>
      <c r="X2198"/>
      <c r="Y2198"/>
      <c r="Z2198"/>
      <c r="AA2198"/>
      <c r="AB2198"/>
      <c r="AC2198"/>
      <c r="AD2198"/>
      <c r="AE2198"/>
      <c r="AF2198"/>
      <c r="AG2198"/>
    </row>
    <row r="2199" spans="1:33" ht="18" x14ac:dyDescent="0.25">
      <c r="A2199" s="236"/>
      <c r="B2199" s="236"/>
      <c r="C2199" s="236"/>
      <c r="D2199" s="236"/>
      <c r="E2199"/>
      <c r="F2199" s="126"/>
      <c r="G2199" s="237"/>
      <c r="H2199"/>
      <c r="I2199"/>
      <c r="J2199" s="237"/>
      <c r="K2199"/>
      <c r="L2199"/>
      <c r="M2199"/>
      <c r="N2199"/>
      <c r="O2199"/>
      <c r="P2199"/>
      <c r="Q2199"/>
      <c r="S2199" s="115"/>
      <c r="U2199"/>
      <c r="V2199"/>
      <c r="W2199" s="237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5">
      <c r="F2200" s="238"/>
      <c r="I2200"/>
      <c r="S2200" s="115"/>
      <c r="U2200"/>
      <c r="V2200"/>
    </row>
    <row r="2201" spans="1:33" ht="18" x14ac:dyDescent="0.25">
      <c r="A2201" s="236"/>
      <c r="B2201" s="236"/>
      <c r="C2201" s="236"/>
      <c r="D2201" s="236"/>
      <c r="E2201"/>
      <c r="F2201" s="126"/>
      <c r="G2201" s="237"/>
      <c r="H2201"/>
      <c r="I2201"/>
      <c r="J2201" s="237"/>
      <c r="K2201"/>
      <c r="L2201"/>
      <c r="M2201"/>
      <c r="N2201"/>
      <c r="O2201"/>
      <c r="P2201"/>
      <c r="Q2201"/>
      <c r="S2201" s="115"/>
      <c r="U2201"/>
      <c r="V2201"/>
      <c r="W2201" s="237"/>
      <c r="X2201"/>
      <c r="Y2201"/>
      <c r="Z2201"/>
      <c r="AA2201"/>
      <c r="AB2201"/>
      <c r="AC2201"/>
      <c r="AD2201"/>
      <c r="AE2201"/>
      <c r="AF2201"/>
      <c r="AG2201"/>
    </row>
    <row r="2202" spans="1:33" ht="18" x14ac:dyDescent="0.25">
      <c r="A2202" s="236"/>
      <c r="B2202" s="236"/>
      <c r="C2202" s="236"/>
      <c r="D2202" s="236"/>
      <c r="E2202"/>
      <c r="F2202" s="126"/>
      <c r="G2202" s="237"/>
      <c r="H2202"/>
      <c r="I2202"/>
      <c r="J2202" s="237"/>
      <c r="K2202"/>
      <c r="L2202"/>
      <c r="M2202"/>
      <c r="N2202"/>
      <c r="O2202"/>
      <c r="P2202"/>
      <c r="Q2202"/>
      <c r="S2202" s="115"/>
      <c r="U2202"/>
      <c r="V2202"/>
      <c r="W2202" s="237"/>
      <c r="X2202"/>
      <c r="Y2202"/>
      <c r="Z2202"/>
      <c r="AA2202"/>
      <c r="AB2202"/>
      <c r="AC2202"/>
      <c r="AD2202"/>
      <c r="AE2202"/>
      <c r="AF2202"/>
      <c r="AG2202"/>
    </row>
    <row r="2203" spans="1:33" ht="18" x14ac:dyDescent="0.25">
      <c r="A2203" s="236"/>
      <c r="B2203" s="236"/>
      <c r="C2203" s="236"/>
      <c r="D2203" s="236"/>
      <c r="E2203"/>
      <c r="F2203" s="126"/>
      <c r="G2203" s="237"/>
      <c r="H2203"/>
      <c r="I2203"/>
      <c r="J2203" s="237"/>
      <c r="K2203"/>
      <c r="L2203"/>
      <c r="M2203"/>
      <c r="N2203"/>
      <c r="O2203"/>
      <c r="P2203"/>
      <c r="Q2203"/>
      <c r="S2203" s="115"/>
      <c r="U2203"/>
      <c r="V2203"/>
      <c r="W2203" s="237"/>
      <c r="X2203"/>
      <c r="Y2203"/>
      <c r="Z2203"/>
      <c r="AA2203"/>
      <c r="AB2203"/>
      <c r="AC2203"/>
      <c r="AD2203"/>
      <c r="AE2203"/>
      <c r="AF2203"/>
      <c r="AG2203"/>
    </row>
    <row r="2204" spans="1:33" ht="18" x14ac:dyDescent="0.25">
      <c r="A2204" s="236"/>
      <c r="B2204" s="236"/>
      <c r="C2204" s="236"/>
      <c r="D2204" s="236"/>
      <c r="E2204"/>
      <c r="F2204" s="126"/>
      <c r="G2204" s="237"/>
      <c r="H2204"/>
      <c r="I2204"/>
      <c r="J2204" s="237"/>
      <c r="K2204"/>
      <c r="L2204"/>
      <c r="M2204"/>
      <c r="N2204"/>
      <c r="O2204"/>
      <c r="P2204"/>
      <c r="Q2204"/>
      <c r="S2204" s="115"/>
      <c r="U2204"/>
      <c r="V2204"/>
      <c r="W2204" s="237"/>
      <c r="X2204"/>
      <c r="Y2204"/>
      <c r="Z2204"/>
      <c r="AA2204"/>
      <c r="AB2204"/>
      <c r="AC2204"/>
      <c r="AD2204"/>
      <c r="AE2204"/>
      <c r="AF2204"/>
      <c r="AG2204"/>
    </row>
    <row r="2205" spans="1:33" ht="18" x14ac:dyDescent="0.25">
      <c r="A2205" s="236"/>
      <c r="B2205" s="236"/>
      <c r="C2205" s="236"/>
      <c r="D2205" s="236"/>
      <c r="E2205"/>
      <c r="F2205" s="126"/>
      <c r="G2205" s="237"/>
      <c r="H2205"/>
      <c r="I2205"/>
      <c r="J2205" s="237"/>
      <c r="K2205"/>
      <c r="L2205"/>
      <c r="M2205"/>
      <c r="N2205"/>
      <c r="O2205"/>
      <c r="P2205"/>
      <c r="Q2205"/>
      <c r="S2205" s="115"/>
      <c r="U2205"/>
      <c r="V2205"/>
      <c r="W2205" s="237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5">
      <c r="A2206"/>
      <c r="B2206"/>
      <c r="C2206"/>
      <c r="D2206"/>
      <c r="E2206"/>
      <c r="F2206" s="126"/>
      <c r="G2206"/>
      <c r="H2206"/>
      <c r="I2206"/>
      <c r="J2206"/>
      <c r="K2206"/>
      <c r="L2206"/>
      <c r="M2206"/>
      <c r="N2206"/>
      <c r="O2206"/>
      <c r="P2206"/>
      <c r="Q2206"/>
      <c r="S2206" s="115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ht="18" x14ac:dyDescent="0.25">
      <c r="A2207" s="236"/>
      <c r="B2207" s="236"/>
      <c r="C2207" s="236"/>
      <c r="D2207" s="236"/>
      <c r="E2207"/>
      <c r="F2207" s="126"/>
      <c r="G2207" s="237"/>
      <c r="H2207"/>
      <c r="I2207"/>
      <c r="J2207" s="237"/>
      <c r="K2207"/>
      <c r="L2207"/>
      <c r="M2207"/>
      <c r="N2207"/>
      <c r="O2207"/>
      <c r="P2207"/>
      <c r="Q2207"/>
      <c r="S2207" s="115"/>
      <c r="U2207"/>
      <c r="V2207"/>
      <c r="W2207" s="237"/>
      <c r="X2207"/>
      <c r="Y2207"/>
      <c r="Z2207"/>
      <c r="AA2207"/>
      <c r="AB2207"/>
      <c r="AC2207"/>
      <c r="AD2207"/>
      <c r="AE2207"/>
      <c r="AF2207"/>
      <c r="AG2207"/>
    </row>
    <row r="2208" spans="1:33" ht="18" x14ac:dyDescent="0.25">
      <c r="A2208" s="236"/>
      <c r="B2208" s="236"/>
      <c r="C2208" s="236"/>
      <c r="D2208" s="236"/>
      <c r="E2208"/>
      <c r="F2208" s="126"/>
      <c r="G2208" s="237"/>
      <c r="H2208"/>
      <c r="I2208"/>
      <c r="J2208" s="237"/>
      <c r="K2208"/>
      <c r="L2208"/>
      <c r="M2208"/>
      <c r="N2208"/>
      <c r="O2208"/>
      <c r="P2208"/>
      <c r="Q2208"/>
      <c r="S2208" s="115"/>
      <c r="U2208"/>
      <c r="V2208"/>
      <c r="W2208" s="237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5">
      <c r="A2209"/>
      <c r="B2209"/>
      <c r="C2209"/>
      <c r="D2209"/>
      <c r="E2209"/>
      <c r="F2209" s="126"/>
      <c r="G2209"/>
      <c r="H2209"/>
      <c r="I2209"/>
      <c r="J2209"/>
      <c r="K2209"/>
      <c r="L2209"/>
      <c r="M2209"/>
      <c r="N2209"/>
      <c r="O2209"/>
      <c r="P2209"/>
      <c r="Q2209"/>
      <c r="S2209" s="115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ht="18" x14ac:dyDescent="0.25">
      <c r="A2210" s="236"/>
      <c r="B2210" s="236"/>
      <c r="C2210" s="236"/>
      <c r="D2210" s="236"/>
      <c r="E2210"/>
      <c r="F2210" s="126"/>
      <c r="G2210" s="237"/>
      <c r="H2210"/>
      <c r="I2210"/>
      <c r="J2210" s="237"/>
      <c r="K2210"/>
      <c r="L2210"/>
      <c r="M2210"/>
      <c r="N2210"/>
      <c r="O2210"/>
      <c r="P2210"/>
      <c r="Q2210"/>
      <c r="S2210" s="115"/>
      <c r="U2210"/>
      <c r="V2210"/>
      <c r="W2210" s="237"/>
      <c r="X2210"/>
      <c r="Y2210"/>
      <c r="Z2210"/>
      <c r="AA2210"/>
      <c r="AB2210"/>
      <c r="AC2210"/>
      <c r="AD2210"/>
      <c r="AE2210"/>
      <c r="AF2210"/>
      <c r="AG2210"/>
    </row>
    <row r="2211" spans="1:33" ht="18" x14ac:dyDescent="0.25">
      <c r="A2211" s="236"/>
      <c r="B2211" s="236"/>
      <c r="C2211" s="236"/>
      <c r="D2211" s="236"/>
      <c r="E2211"/>
      <c r="F2211" s="126"/>
      <c r="G2211" s="237"/>
      <c r="H2211"/>
      <c r="I2211"/>
      <c r="J2211" s="237"/>
      <c r="K2211"/>
      <c r="L2211"/>
      <c r="M2211"/>
      <c r="N2211"/>
      <c r="O2211"/>
      <c r="P2211"/>
      <c r="Q2211"/>
      <c r="S2211" s="115"/>
      <c r="U2211"/>
      <c r="V2211"/>
      <c r="W2211" s="237"/>
      <c r="X2211"/>
      <c r="Y2211"/>
      <c r="Z2211"/>
      <c r="AA2211"/>
      <c r="AB2211"/>
      <c r="AC2211"/>
      <c r="AD2211"/>
      <c r="AE2211"/>
      <c r="AF2211"/>
      <c r="AG2211"/>
    </row>
    <row r="2212" spans="1:33" ht="18" x14ac:dyDescent="0.25">
      <c r="A2212" s="236"/>
      <c r="B2212" s="236"/>
      <c r="C2212" s="236"/>
      <c r="D2212" s="236"/>
      <c r="E2212"/>
      <c r="F2212" s="126"/>
      <c r="G2212" s="237"/>
      <c r="H2212"/>
      <c r="I2212"/>
      <c r="J2212" s="237"/>
      <c r="K2212"/>
      <c r="L2212"/>
      <c r="M2212"/>
      <c r="N2212"/>
      <c r="O2212"/>
      <c r="P2212"/>
      <c r="Q2212"/>
      <c r="S2212" s="115"/>
      <c r="U2212"/>
      <c r="V2212"/>
      <c r="W2212" s="237"/>
      <c r="X2212"/>
      <c r="Y2212"/>
      <c r="Z2212"/>
      <c r="AA2212"/>
      <c r="AB2212"/>
      <c r="AC2212"/>
      <c r="AD2212"/>
      <c r="AE2212"/>
      <c r="AF2212"/>
      <c r="AG2212"/>
    </row>
    <row r="2213" spans="1:33" ht="18" x14ac:dyDescent="0.25">
      <c r="A2213" s="236"/>
      <c r="B2213" s="236"/>
      <c r="C2213" s="236"/>
      <c r="D2213" s="236"/>
      <c r="E2213"/>
      <c r="F2213" s="126"/>
      <c r="G2213" s="237"/>
      <c r="H2213"/>
      <c r="I2213"/>
      <c r="J2213" s="237"/>
      <c r="K2213"/>
      <c r="L2213"/>
      <c r="M2213"/>
      <c r="N2213"/>
      <c r="O2213"/>
      <c r="P2213"/>
      <c r="Q2213"/>
      <c r="S2213" s="115"/>
      <c r="U2213"/>
      <c r="V2213"/>
      <c r="W2213" s="237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5">
      <c r="F2214" s="238"/>
      <c r="I2214"/>
      <c r="S2214" s="115"/>
      <c r="U2214"/>
      <c r="V2214"/>
    </row>
    <row r="2215" spans="1:33" x14ac:dyDescent="0.25">
      <c r="A2215"/>
      <c r="B2215"/>
      <c r="C2215"/>
      <c r="D2215"/>
      <c r="E2215"/>
      <c r="F2215" s="126"/>
      <c r="G2215"/>
      <c r="H2215"/>
      <c r="I2215"/>
      <c r="J2215"/>
      <c r="K2215"/>
      <c r="L2215"/>
      <c r="M2215"/>
      <c r="N2215"/>
      <c r="O2215"/>
      <c r="P2215"/>
      <c r="Q2215"/>
      <c r="S2215" s="1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5">
      <c r="A2216"/>
      <c r="B2216"/>
      <c r="C2216"/>
      <c r="D2216"/>
      <c r="E2216"/>
      <c r="F2216" s="126"/>
      <c r="G2216"/>
      <c r="H2216"/>
      <c r="I2216"/>
      <c r="J2216"/>
      <c r="K2216"/>
      <c r="L2216"/>
      <c r="M2216"/>
      <c r="N2216"/>
      <c r="O2216"/>
      <c r="P2216"/>
      <c r="Q2216"/>
      <c r="S2216" s="115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ht="18" x14ac:dyDescent="0.25">
      <c r="A2217" s="236"/>
      <c r="B2217" s="236"/>
      <c r="C2217" s="236"/>
      <c r="D2217" s="236"/>
      <c r="E2217"/>
      <c r="F2217" s="126"/>
      <c r="G2217" s="237"/>
      <c r="H2217"/>
      <c r="I2217"/>
      <c r="J2217" s="237"/>
      <c r="K2217"/>
      <c r="L2217"/>
      <c r="M2217"/>
      <c r="N2217"/>
      <c r="O2217"/>
      <c r="P2217"/>
      <c r="Q2217"/>
      <c r="S2217" s="115"/>
      <c r="U2217"/>
      <c r="V2217"/>
      <c r="W2217" s="237"/>
      <c r="X2217"/>
      <c r="Y2217"/>
      <c r="Z2217"/>
      <c r="AA2217"/>
      <c r="AB2217"/>
      <c r="AC2217"/>
      <c r="AD2217"/>
      <c r="AE2217"/>
      <c r="AF2217"/>
      <c r="AG2217"/>
    </row>
    <row r="2218" spans="1:33" ht="18" x14ac:dyDescent="0.25">
      <c r="A2218" s="236"/>
      <c r="B2218" s="236"/>
      <c r="C2218" s="236"/>
      <c r="D2218" s="236"/>
      <c r="E2218"/>
      <c r="F2218" s="126"/>
      <c r="G2218" s="237"/>
      <c r="H2218"/>
      <c r="I2218"/>
      <c r="J2218" s="237"/>
      <c r="K2218"/>
      <c r="L2218"/>
      <c r="M2218"/>
      <c r="N2218"/>
      <c r="O2218"/>
      <c r="P2218"/>
      <c r="Q2218"/>
      <c r="S2218" s="115"/>
      <c r="U2218"/>
      <c r="V2218"/>
      <c r="W2218" s="237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5">
      <c r="A2219"/>
      <c r="B2219"/>
      <c r="C2219"/>
      <c r="D2219"/>
      <c r="E2219"/>
      <c r="F2219" s="126"/>
      <c r="G2219"/>
      <c r="H2219"/>
      <c r="I2219"/>
      <c r="J2219"/>
      <c r="K2219"/>
      <c r="L2219"/>
      <c r="M2219"/>
      <c r="N2219"/>
      <c r="O2219"/>
      <c r="P2219"/>
      <c r="Q2219"/>
      <c r="S2219" s="115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5">
      <c r="A2220"/>
      <c r="B2220"/>
      <c r="C2220"/>
      <c r="D2220"/>
      <c r="E2220"/>
      <c r="F2220" s="126"/>
      <c r="G2220"/>
      <c r="H2220"/>
      <c r="I2220"/>
      <c r="J2220"/>
      <c r="K2220"/>
      <c r="L2220"/>
      <c r="M2220"/>
      <c r="N2220"/>
      <c r="O2220"/>
      <c r="P2220"/>
      <c r="Q2220"/>
      <c r="S2220" s="115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5">
      <c r="A2221"/>
      <c r="B2221"/>
      <c r="C2221"/>
      <c r="D2221"/>
      <c r="E2221"/>
      <c r="F2221" s="126"/>
      <c r="G2221"/>
      <c r="H2221"/>
      <c r="I2221"/>
      <c r="J2221"/>
      <c r="K2221"/>
      <c r="L2221"/>
      <c r="M2221"/>
      <c r="N2221"/>
      <c r="O2221"/>
      <c r="P2221"/>
      <c r="Q2221"/>
      <c r="S2221" s="115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ht="18" x14ac:dyDescent="0.25">
      <c r="A2222" s="236"/>
      <c r="B2222" s="236"/>
      <c r="C2222" s="236"/>
      <c r="D2222" s="236"/>
      <c r="E2222"/>
      <c r="F2222" s="126"/>
      <c r="G2222" s="237"/>
      <c r="H2222"/>
      <c r="I2222"/>
      <c r="J2222" s="237"/>
      <c r="K2222"/>
      <c r="L2222"/>
      <c r="M2222"/>
      <c r="N2222"/>
      <c r="O2222"/>
      <c r="P2222"/>
      <c r="Q2222"/>
      <c r="S2222" s="115"/>
      <c r="U2222"/>
      <c r="V2222"/>
      <c r="W2222" s="237"/>
      <c r="X2222"/>
      <c r="Y2222"/>
      <c r="Z2222"/>
      <c r="AA2222"/>
      <c r="AB2222"/>
      <c r="AC2222"/>
      <c r="AD2222"/>
      <c r="AE2222"/>
      <c r="AF2222"/>
      <c r="AG2222"/>
    </row>
    <row r="2223" spans="1:33" ht="18" x14ac:dyDescent="0.25">
      <c r="A2223" s="236"/>
      <c r="B2223" s="236"/>
      <c r="C2223" s="236"/>
      <c r="D2223" s="236"/>
      <c r="E2223"/>
      <c r="F2223" s="126"/>
      <c r="G2223" s="237"/>
      <c r="H2223"/>
      <c r="I2223"/>
      <c r="J2223" s="237"/>
      <c r="K2223"/>
      <c r="L2223"/>
      <c r="M2223"/>
      <c r="N2223"/>
      <c r="O2223"/>
      <c r="P2223"/>
      <c r="Q2223"/>
      <c r="S2223" s="115"/>
      <c r="U2223"/>
      <c r="V2223"/>
      <c r="W2223" s="237"/>
      <c r="X2223"/>
      <c r="Y2223"/>
      <c r="Z2223"/>
      <c r="AA2223"/>
      <c r="AB2223"/>
      <c r="AC2223"/>
      <c r="AD2223"/>
      <c r="AE2223"/>
      <c r="AF2223"/>
      <c r="AG2223"/>
    </row>
    <row r="2224" spans="1:33" ht="18" x14ac:dyDescent="0.25">
      <c r="A2224" s="236"/>
      <c r="B2224" s="236"/>
      <c r="C2224" s="236"/>
      <c r="D2224" s="236"/>
      <c r="E2224"/>
      <c r="F2224" s="126"/>
      <c r="G2224" s="237"/>
      <c r="H2224"/>
      <c r="I2224"/>
      <c r="J2224" s="237"/>
      <c r="K2224"/>
      <c r="L2224"/>
      <c r="M2224"/>
      <c r="N2224"/>
      <c r="O2224"/>
      <c r="P2224"/>
      <c r="Q2224"/>
      <c r="S2224" s="115"/>
      <c r="U2224"/>
      <c r="V2224"/>
      <c r="W2224" s="237"/>
      <c r="X2224"/>
      <c r="Y2224"/>
      <c r="Z2224"/>
      <c r="AA2224"/>
      <c r="AB2224"/>
      <c r="AC2224"/>
      <c r="AD2224"/>
      <c r="AE2224"/>
      <c r="AF2224"/>
      <c r="AG2224"/>
    </row>
    <row r="2225" spans="1:33" ht="18" x14ac:dyDescent="0.25">
      <c r="A2225" s="236"/>
      <c r="B2225" s="236"/>
      <c r="C2225" s="236"/>
      <c r="D2225" s="236"/>
      <c r="E2225"/>
      <c r="F2225" s="126"/>
      <c r="G2225" s="237"/>
      <c r="H2225"/>
      <c r="I2225"/>
      <c r="J2225" s="237"/>
      <c r="K2225"/>
      <c r="L2225"/>
      <c r="M2225"/>
      <c r="N2225"/>
      <c r="O2225"/>
      <c r="P2225"/>
      <c r="Q2225"/>
      <c r="S2225" s="115"/>
      <c r="U2225"/>
      <c r="V2225"/>
      <c r="W2225" s="237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5">
      <c r="F2226" s="238"/>
      <c r="I2226"/>
      <c r="S2226" s="115"/>
      <c r="U2226"/>
      <c r="V2226"/>
    </row>
    <row r="2227" spans="1:33" x14ac:dyDescent="0.25">
      <c r="A2227"/>
      <c r="B2227"/>
      <c r="C2227"/>
      <c r="D2227"/>
      <c r="E2227"/>
      <c r="F2227" s="126"/>
      <c r="G2227"/>
      <c r="H2227"/>
      <c r="I2227"/>
      <c r="J2227"/>
      <c r="K2227"/>
      <c r="L2227"/>
      <c r="M2227"/>
      <c r="N2227"/>
      <c r="O2227"/>
      <c r="P2227"/>
      <c r="Q2227"/>
      <c r="S2227" s="115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ht="18" x14ac:dyDescent="0.25">
      <c r="A2228" s="236"/>
      <c r="B2228" s="236"/>
      <c r="C2228" s="236"/>
      <c r="D2228" s="236"/>
      <c r="E2228"/>
      <c r="F2228" s="126"/>
      <c r="G2228" s="237"/>
      <c r="H2228"/>
      <c r="I2228"/>
      <c r="J2228" s="237"/>
      <c r="K2228"/>
      <c r="L2228"/>
      <c r="M2228"/>
      <c r="N2228"/>
      <c r="O2228"/>
      <c r="P2228"/>
      <c r="Q2228"/>
      <c r="S2228" s="115"/>
      <c r="U2228"/>
      <c r="V2228"/>
      <c r="W2228" s="237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5">
      <c r="F2229" s="238"/>
      <c r="I2229"/>
      <c r="S2229" s="115"/>
      <c r="U2229"/>
      <c r="V2229"/>
    </row>
    <row r="2230" spans="1:33" x14ac:dyDescent="0.25">
      <c r="A2230"/>
      <c r="B2230"/>
      <c r="C2230"/>
      <c r="D2230"/>
      <c r="E2230"/>
      <c r="F2230" s="126"/>
      <c r="G2230"/>
      <c r="H2230"/>
      <c r="I2230"/>
      <c r="J2230"/>
      <c r="K2230"/>
      <c r="L2230"/>
      <c r="M2230"/>
      <c r="N2230"/>
      <c r="O2230"/>
      <c r="P2230"/>
      <c r="Q2230"/>
      <c r="S2230" s="115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5">
      <c r="F2231" s="238"/>
      <c r="I2231"/>
      <c r="S2231" s="115"/>
      <c r="U2231"/>
      <c r="V2231"/>
    </row>
    <row r="2232" spans="1:33" x14ac:dyDescent="0.25">
      <c r="A2232"/>
      <c r="B2232"/>
      <c r="C2232"/>
      <c r="D2232"/>
      <c r="E2232"/>
      <c r="F2232" s="126"/>
      <c r="G2232"/>
      <c r="H2232"/>
      <c r="I2232"/>
      <c r="J2232"/>
      <c r="K2232"/>
      <c r="L2232"/>
      <c r="M2232"/>
      <c r="N2232"/>
      <c r="O2232"/>
      <c r="P2232"/>
      <c r="Q2232"/>
      <c r="S2232" s="115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5">
      <c r="F2233" s="238"/>
      <c r="I2233"/>
      <c r="S2233" s="115"/>
      <c r="U2233"/>
      <c r="V2233"/>
    </row>
    <row r="2234" spans="1:33" ht="18" x14ac:dyDescent="0.25">
      <c r="A2234" s="236"/>
      <c r="B2234" s="236"/>
      <c r="C2234" s="236"/>
      <c r="D2234" s="236"/>
      <c r="E2234"/>
      <c r="F2234" s="126"/>
      <c r="G2234" s="237"/>
      <c r="H2234"/>
      <c r="I2234"/>
      <c r="J2234" s="237"/>
      <c r="K2234"/>
      <c r="L2234"/>
      <c r="M2234"/>
      <c r="N2234"/>
      <c r="O2234"/>
      <c r="P2234"/>
      <c r="Q2234"/>
      <c r="S2234" s="115"/>
      <c r="U2234"/>
      <c r="V2234"/>
      <c r="W2234" s="237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5">
      <c r="A2235"/>
      <c r="B2235"/>
      <c r="C2235"/>
      <c r="D2235"/>
      <c r="E2235"/>
      <c r="F2235" s="126"/>
      <c r="G2235"/>
      <c r="H2235"/>
      <c r="I2235"/>
      <c r="J2235"/>
      <c r="K2235"/>
      <c r="L2235"/>
      <c r="M2235"/>
      <c r="N2235"/>
      <c r="O2235"/>
      <c r="P2235"/>
      <c r="Q2235"/>
      <c r="S2235" s="11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5">
      <c r="A2236"/>
      <c r="B2236"/>
      <c r="C2236"/>
      <c r="D2236"/>
      <c r="E2236"/>
      <c r="F2236" s="126"/>
      <c r="G2236"/>
      <c r="H2236"/>
      <c r="I2236"/>
      <c r="J2236"/>
      <c r="K2236"/>
      <c r="L2236"/>
      <c r="M2236"/>
      <c r="N2236"/>
      <c r="O2236"/>
      <c r="P2236"/>
      <c r="Q2236"/>
      <c r="S2236" s="115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ht="18" x14ac:dyDescent="0.25">
      <c r="A2237" s="236"/>
      <c r="B2237" s="236"/>
      <c r="C2237" s="236"/>
      <c r="D2237" s="236"/>
      <c r="E2237"/>
      <c r="F2237" s="126"/>
      <c r="G2237" s="237"/>
      <c r="H2237"/>
      <c r="I2237"/>
      <c r="J2237" s="237"/>
      <c r="K2237"/>
      <c r="L2237"/>
      <c r="M2237"/>
      <c r="N2237"/>
      <c r="O2237"/>
      <c r="P2237"/>
      <c r="Q2237"/>
      <c r="S2237" s="115"/>
      <c r="U2237"/>
      <c r="V2237"/>
      <c r="W2237" s="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5">
      <c r="A2238"/>
      <c r="B2238"/>
      <c r="C2238"/>
      <c r="D2238"/>
      <c r="E2238"/>
      <c r="F2238" s="126"/>
      <c r="G2238"/>
      <c r="H2238"/>
      <c r="I2238"/>
      <c r="J2238"/>
      <c r="K2238"/>
      <c r="L2238"/>
      <c r="M2238"/>
      <c r="N2238"/>
      <c r="O2238"/>
      <c r="P2238"/>
      <c r="Q2238"/>
      <c r="S2238" s="115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ht="18" x14ac:dyDescent="0.25">
      <c r="A2239" s="236"/>
      <c r="B2239" s="236"/>
      <c r="C2239" s="236"/>
      <c r="D2239" s="236"/>
      <c r="E2239"/>
      <c r="F2239" s="126"/>
      <c r="G2239" s="237"/>
      <c r="H2239"/>
      <c r="I2239"/>
      <c r="J2239" s="237"/>
      <c r="K2239"/>
      <c r="L2239"/>
      <c r="M2239"/>
      <c r="N2239"/>
      <c r="O2239"/>
      <c r="P2239"/>
      <c r="Q2239"/>
      <c r="S2239" s="115"/>
      <c r="U2239"/>
      <c r="V2239"/>
      <c r="W2239" s="237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5">
      <c r="A2240"/>
      <c r="B2240"/>
      <c r="C2240"/>
      <c r="D2240"/>
      <c r="E2240"/>
      <c r="F2240" s="126"/>
      <c r="G2240"/>
      <c r="H2240"/>
      <c r="I2240"/>
      <c r="J2240"/>
      <c r="K2240"/>
      <c r="L2240"/>
      <c r="M2240"/>
      <c r="N2240"/>
      <c r="O2240"/>
      <c r="P2240"/>
      <c r="Q2240"/>
      <c r="S2240" s="115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ht="18" x14ac:dyDescent="0.25">
      <c r="A2241" s="236"/>
      <c r="B2241" s="236"/>
      <c r="C2241" s="236"/>
      <c r="D2241" s="236"/>
      <c r="E2241"/>
      <c r="F2241" s="126"/>
      <c r="G2241" s="237"/>
      <c r="H2241"/>
      <c r="I2241"/>
      <c r="J2241" s="237"/>
      <c r="K2241"/>
      <c r="L2241"/>
      <c r="M2241"/>
      <c r="N2241"/>
      <c r="O2241"/>
      <c r="P2241"/>
      <c r="Q2241"/>
      <c r="S2241" s="115"/>
      <c r="U2241"/>
      <c r="V2241"/>
      <c r="W2241" s="237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5">
      <c r="F2242" s="238"/>
      <c r="I2242"/>
      <c r="S2242" s="115"/>
      <c r="U2242"/>
      <c r="V2242"/>
    </row>
    <row r="2243" spans="1:33" x14ac:dyDescent="0.25">
      <c r="F2243" s="238"/>
      <c r="I2243"/>
      <c r="S2243" s="115"/>
      <c r="U2243"/>
      <c r="V2243"/>
    </row>
    <row r="2244" spans="1:33" x14ac:dyDescent="0.25">
      <c r="F2244" s="238"/>
      <c r="I2244"/>
      <c r="S2244" s="115"/>
      <c r="U2244"/>
      <c r="V2244"/>
    </row>
    <row r="2245" spans="1:33" x14ac:dyDescent="0.25">
      <c r="A2245"/>
      <c r="B2245"/>
      <c r="C2245"/>
      <c r="D2245"/>
      <c r="E2245"/>
      <c r="F2245" s="126"/>
      <c r="G2245"/>
      <c r="H2245"/>
      <c r="I2245"/>
      <c r="J2245"/>
      <c r="K2245"/>
      <c r="L2245"/>
      <c r="M2245"/>
      <c r="N2245"/>
      <c r="O2245"/>
      <c r="P2245"/>
      <c r="Q2245"/>
      <c r="S2245" s="11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5">
      <c r="A2246"/>
      <c r="B2246"/>
      <c r="C2246"/>
      <c r="D2246"/>
      <c r="E2246"/>
      <c r="F2246" s="126"/>
      <c r="G2246"/>
      <c r="H2246"/>
      <c r="I2246"/>
      <c r="J2246"/>
      <c r="K2246"/>
      <c r="L2246"/>
      <c r="M2246"/>
      <c r="N2246"/>
      <c r="O2246"/>
      <c r="P2246"/>
      <c r="Q2246"/>
      <c r="S2246" s="115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ht="18" x14ac:dyDescent="0.25">
      <c r="A2247" s="236"/>
      <c r="B2247" s="236"/>
      <c r="C2247" s="236"/>
      <c r="D2247" s="236"/>
      <c r="E2247"/>
      <c r="F2247" s="126"/>
      <c r="G2247" s="237"/>
      <c r="H2247"/>
      <c r="I2247"/>
      <c r="J2247" s="237"/>
      <c r="K2247"/>
      <c r="L2247"/>
      <c r="M2247"/>
      <c r="N2247"/>
      <c r="O2247"/>
      <c r="P2247"/>
      <c r="Q2247"/>
      <c r="S2247" s="115"/>
      <c r="U2247"/>
      <c r="V2247"/>
      <c r="W2247" s="23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5">
      <c r="A2248"/>
      <c r="B2248"/>
      <c r="C2248"/>
      <c r="D2248"/>
      <c r="E2248"/>
      <c r="F2248" s="126"/>
      <c r="G2248"/>
      <c r="H2248"/>
      <c r="I2248"/>
      <c r="J2248"/>
      <c r="K2248"/>
      <c r="L2248"/>
      <c r="M2248"/>
      <c r="N2248"/>
      <c r="O2248"/>
      <c r="P2248"/>
      <c r="Q2248"/>
      <c r="S2248" s="115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5">
      <c r="F2249" s="238"/>
      <c r="I2249"/>
      <c r="S2249" s="115"/>
      <c r="U2249"/>
      <c r="V2249"/>
    </row>
    <row r="2250" spans="1:33" x14ac:dyDescent="0.25">
      <c r="A2250"/>
      <c r="B2250"/>
      <c r="C2250"/>
      <c r="D2250"/>
      <c r="E2250"/>
      <c r="F2250" s="126"/>
      <c r="G2250"/>
      <c r="H2250"/>
      <c r="I2250"/>
      <c r="J2250"/>
      <c r="K2250"/>
      <c r="L2250"/>
      <c r="M2250"/>
      <c r="N2250"/>
      <c r="O2250"/>
      <c r="P2250"/>
      <c r="Q2250"/>
      <c r="S2250" s="115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5">
      <c r="F2251" s="238"/>
      <c r="I2251"/>
      <c r="S2251" s="115"/>
      <c r="U2251"/>
      <c r="V2251"/>
    </row>
    <row r="2252" spans="1:33" ht="18" x14ac:dyDescent="0.25">
      <c r="A2252" s="236"/>
      <c r="B2252" s="236"/>
      <c r="C2252" s="236"/>
      <c r="D2252" s="236"/>
      <c r="E2252"/>
      <c r="F2252" s="126"/>
      <c r="G2252" s="237"/>
      <c r="H2252"/>
      <c r="I2252"/>
      <c r="J2252" s="237"/>
      <c r="K2252"/>
      <c r="L2252"/>
      <c r="M2252"/>
      <c r="N2252"/>
      <c r="O2252"/>
      <c r="P2252"/>
      <c r="Q2252"/>
      <c r="S2252" s="115"/>
      <c r="U2252"/>
      <c r="V2252"/>
      <c r="W2252" s="237"/>
      <c r="X2252"/>
      <c r="Y2252"/>
      <c r="Z2252"/>
      <c r="AA2252"/>
      <c r="AB2252"/>
      <c r="AC2252"/>
      <c r="AD2252"/>
      <c r="AE2252"/>
      <c r="AF2252"/>
      <c r="AG2252"/>
    </row>
    <row r="2253" spans="1:33" ht="18" x14ac:dyDescent="0.25">
      <c r="A2253" s="236"/>
      <c r="B2253" s="236"/>
      <c r="C2253" s="236"/>
      <c r="D2253" s="236"/>
      <c r="E2253"/>
      <c r="F2253" s="126"/>
      <c r="G2253" s="237"/>
      <c r="H2253"/>
      <c r="I2253"/>
      <c r="J2253" s="237"/>
      <c r="K2253"/>
      <c r="L2253"/>
      <c r="M2253"/>
      <c r="N2253"/>
      <c r="O2253"/>
      <c r="P2253"/>
      <c r="Q2253"/>
      <c r="S2253" s="115"/>
      <c r="U2253"/>
      <c r="V2253"/>
      <c r="W2253" s="237"/>
      <c r="X2253"/>
      <c r="Y2253"/>
      <c r="Z2253"/>
      <c r="AA2253"/>
      <c r="AB2253"/>
      <c r="AC2253"/>
      <c r="AD2253"/>
      <c r="AE2253"/>
      <c r="AF2253"/>
      <c r="AG2253"/>
    </row>
    <row r="2254" spans="1:33" ht="18" x14ac:dyDescent="0.25">
      <c r="A2254" s="236"/>
      <c r="B2254" s="236"/>
      <c r="C2254" s="236"/>
      <c r="D2254" s="236"/>
      <c r="E2254"/>
      <c r="F2254" s="126"/>
      <c r="G2254" s="237"/>
      <c r="H2254"/>
      <c r="I2254"/>
      <c r="J2254" s="237"/>
      <c r="K2254"/>
      <c r="L2254"/>
      <c r="M2254"/>
      <c r="N2254"/>
      <c r="O2254"/>
      <c r="P2254"/>
      <c r="Q2254"/>
      <c r="S2254" s="115"/>
      <c r="U2254"/>
      <c r="V2254"/>
      <c r="W2254" s="237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5">
      <c r="A2255"/>
      <c r="B2255"/>
      <c r="C2255"/>
      <c r="D2255"/>
      <c r="E2255"/>
      <c r="F2255" s="126"/>
      <c r="G2255"/>
      <c r="H2255"/>
      <c r="I2255"/>
      <c r="J2255"/>
      <c r="K2255"/>
      <c r="L2255"/>
      <c r="M2255"/>
      <c r="N2255"/>
      <c r="O2255"/>
      <c r="P2255"/>
      <c r="Q2255"/>
      <c r="S2255" s="11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ht="18" x14ac:dyDescent="0.25">
      <c r="A2256" s="236"/>
      <c r="B2256" s="236"/>
      <c r="C2256" s="236"/>
      <c r="D2256" s="236"/>
      <c r="E2256"/>
      <c r="F2256" s="126"/>
      <c r="G2256" s="237"/>
      <c r="H2256"/>
      <c r="I2256"/>
      <c r="J2256" s="237"/>
      <c r="K2256"/>
      <c r="L2256"/>
      <c r="M2256"/>
      <c r="N2256"/>
      <c r="O2256"/>
      <c r="P2256"/>
      <c r="Q2256"/>
      <c r="S2256" s="115"/>
      <c r="U2256"/>
      <c r="V2256"/>
      <c r="W2256" s="237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5">
      <c r="A2257"/>
      <c r="B2257"/>
      <c r="C2257"/>
      <c r="D2257"/>
      <c r="E2257"/>
      <c r="F2257" s="126"/>
      <c r="G2257"/>
      <c r="H2257"/>
      <c r="I2257"/>
      <c r="J2257"/>
      <c r="K2257"/>
      <c r="L2257"/>
      <c r="M2257"/>
      <c r="N2257"/>
      <c r="O2257"/>
      <c r="P2257"/>
      <c r="Q2257"/>
      <c r="S2257" s="115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ht="18" x14ac:dyDescent="0.25">
      <c r="A2258" s="236"/>
      <c r="B2258" s="236"/>
      <c r="C2258" s="236"/>
      <c r="D2258" s="236"/>
      <c r="E2258"/>
      <c r="F2258" s="126"/>
      <c r="G2258" s="237"/>
      <c r="H2258"/>
      <c r="I2258"/>
      <c r="J2258" s="237"/>
      <c r="K2258"/>
      <c r="L2258"/>
      <c r="M2258"/>
      <c r="N2258"/>
      <c r="O2258"/>
      <c r="P2258"/>
      <c r="Q2258"/>
      <c r="S2258" s="115"/>
      <c r="U2258"/>
      <c r="V2258"/>
      <c r="W2258" s="237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5">
      <c r="A2259"/>
      <c r="B2259"/>
      <c r="C2259"/>
      <c r="D2259"/>
      <c r="E2259"/>
      <c r="F2259" s="126"/>
      <c r="G2259"/>
      <c r="H2259"/>
      <c r="I2259"/>
      <c r="J2259"/>
      <c r="K2259"/>
      <c r="L2259"/>
      <c r="M2259"/>
      <c r="N2259"/>
      <c r="O2259"/>
      <c r="P2259"/>
      <c r="Q2259"/>
      <c r="S2259" s="115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5">
      <c r="F2260" s="238"/>
      <c r="I2260"/>
      <c r="S2260" s="115"/>
      <c r="U2260"/>
      <c r="V2260"/>
    </row>
    <row r="2261" spans="1:33" ht="18" x14ac:dyDescent="0.25">
      <c r="A2261" s="236"/>
      <c r="B2261" s="236"/>
      <c r="C2261" s="236"/>
      <c r="D2261" s="236"/>
      <c r="E2261"/>
      <c r="F2261" s="126"/>
      <c r="G2261" s="237"/>
      <c r="H2261"/>
      <c r="I2261"/>
      <c r="J2261" s="237"/>
      <c r="K2261"/>
      <c r="L2261"/>
      <c r="M2261"/>
      <c r="N2261"/>
      <c r="O2261"/>
      <c r="P2261"/>
      <c r="Q2261"/>
      <c r="S2261" s="115"/>
      <c r="U2261"/>
      <c r="V2261"/>
      <c r="W2261" s="237"/>
      <c r="X2261"/>
      <c r="Y2261"/>
      <c r="Z2261"/>
      <c r="AA2261"/>
      <c r="AB2261"/>
      <c r="AC2261"/>
      <c r="AD2261"/>
      <c r="AE2261"/>
      <c r="AF2261"/>
      <c r="AG2261"/>
    </row>
    <row r="2262" spans="1:33" ht="18" x14ac:dyDescent="0.25">
      <c r="A2262" s="236"/>
      <c r="B2262" s="236"/>
      <c r="C2262" s="236"/>
      <c r="D2262" s="236"/>
      <c r="E2262"/>
      <c r="F2262" s="126"/>
      <c r="G2262" s="237"/>
      <c r="H2262"/>
      <c r="I2262"/>
      <c r="J2262" s="237"/>
      <c r="K2262"/>
      <c r="L2262"/>
      <c r="M2262"/>
      <c r="N2262"/>
      <c r="O2262"/>
      <c r="P2262"/>
      <c r="Q2262"/>
      <c r="S2262" s="115"/>
      <c r="U2262"/>
      <c r="V2262"/>
      <c r="W2262" s="237"/>
      <c r="X2262"/>
      <c r="Y2262"/>
      <c r="Z2262"/>
      <c r="AA2262"/>
      <c r="AB2262"/>
      <c r="AC2262"/>
      <c r="AD2262"/>
      <c r="AE2262"/>
      <c r="AF2262"/>
      <c r="AG2262"/>
    </row>
    <row r="2263" spans="1:33" ht="18" x14ac:dyDescent="0.25">
      <c r="A2263" s="236"/>
      <c r="B2263" s="236"/>
      <c r="C2263" s="236"/>
      <c r="D2263" s="236"/>
      <c r="E2263"/>
      <c r="F2263" s="126"/>
      <c r="G2263" s="237"/>
      <c r="H2263"/>
      <c r="I2263"/>
      <c r="J2263" s="237"/>
      <c r="K2263"/>
      <c r="L2263"/>
      <c r="M2263"/>
      <c r="N2263"/>
      <c r="O2263"/>
      <c r="P2263"/>
      <c r="Q2263"/>
      <c r="S2263" s="115"/>
      <c r="U2263"/>
      <c r="V2263"/>
      <c r="W2263" s="237"/>
      <c r="X2263"/>
      <c r="Y2263"/>
      <c r="Z2263"/>
      <c r="AA2263"/>
      <c r="AB2263"/>
      <c r="AC2263"/>
      <c r="AD2263"/>
      <c r="AE2263"/>
      <c r="AF2263"/>
      <c r="AG2263"/>
    </row>
    <row r="2264" spans="1:33" ht="18" x14ac:dyDescent="0.25">
      <c r="A2264" s="236"/>
      <c r="B2264" s="236"/>
      <c r="C2264" s="236"/>
      <c r="D2264" s="236"/>
      <c r="E2264"/>
      <c r="F2264" s="126"/>
      <c r="G2264" s="237"/>
      <c r="H2264"/>
      <c r="I2264"/>
      <c r="J2264" s="237"/>
      <c r="K2264"/>
      <c r="L2264"/>
      <c r="M2264"/>
      <c r="N2264"/>
      <c r="O2264"/>
      <c r="P2264"/>
      <c r="Q2264"/>
      <c r="S2264" s="115"/>
      <c r="U2264"/>
      <c r="V2264"/>
      <c r="W2264" s="237"/>
      <c r="X2264"/>
      <c r="Y2264"/>
      <c r="Z2264"/>
      <c r="AA2264"/>
      <c r="AB2264"/>
      <c r="AC2264"/>
      <c r="AD2264"/>
      <c r="AE2264"/>
      <c r="AF2264"/>
      <c r="AG2264"/>
    </row>
    <row r="2265" spans="1:33" ht="18" x14ac:dyDescent="0.25">
      <c r="A2265" s="236"/>
      <c r="B2265" s="236"/>
      <c r="C2265" s="236"/>
      <c r="D2265" s="236"/>
      <c r="E2265"/>
      <c r="F2265" s="126"/>
      <c r="G2265" s="237"/>
      <c r="H2265"/>
      <c r="I2265"/>
      <c r="J2265" s="237"/>
      <c r="K2265"/>
      <c r="L2265"/>
      <c r="M2265"/>
      <c r="N2265"/>
      <c r="O2265"/>
      <c r="P2265"/>
      <c r="Q2265"/>
      <c r="S2265" s="115"/>
      <c r="U2265"/>
      <c r="V2265"/>
      <c r="W2265" s="237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5">
      <c r="F2266" s="238"/>
      <c r="I2266"/>
      <c r="S2266" s="115"/>
      <c r="U2266"/>
      <c r="V2266"/>
    </row>
    <row r="2267" spans="1:33" ht="18" x14ac:dyDescent="0.25">
      <c r="A2267" s="236"/>
      <c r="B2267" s="236"/>
      <c r="C2267" s="236"/>
      <c r="D2267" s="236"/>
      <c r="E2267"/>
      <c r="F2267" s="126"/>
      <c r="G2267" s="237"/>
      <c r="H2267"/>
      <c r="I2267"/>
      <c r="J2267" s="237"/>
      <c r="K2267"/>
      <c r="L2267"/>
      <c r="M2267"/>
      <c r="N2267"/>
      <c r="O2267"/>
      <c r="P2267"/>
      <c r="Q2267"/>
      <c r="S2267" s="115"/>
      <c r="U2267"/>
      <c r="V2267"/>
      <c r="W2267" s="237"/>
      <c r="X2267"/>
      <c r="Y2267"/>
      <c r="Z2267"/>
      <c r="AA2267"/>
      <c r="AB2267"/>
      <c r="AC2267"/>
      <c r="AD2267"/>
      <c r="AE2267"/>
      <c r="AF2267"/>
      <c r="AG2267"/>
    </row>
    <row r="2268" spans="1:33" ht="18" x14ac:dyDescent="0.25">
      <c r="A2268" s="236"/>
      <c r="B2268" s="236"/>
      <c r="C2268" s="236"/>
      <c r="D2268" s="236"/>
      <c r="E2268"/>
      <c r="F2268" s="126"/>
      <c r="G2268" s="237"/>
      <c r="H2268"/>
      <c r="I2268"/>
      <c r="J2268" s="237"/>
      <c r="K2268"/>
      <c r="L2268"/>
      <c r="M2268"/>
      <c r="N2268"/>
      <c r="O2268"/>
      <c r="P2268"/>
      <c r="Q2268"/>
      <c r="S2268" s="115"/>
      <c r="U2268"/>
      <c r="V2268"/>
      <c r="W2268" s="237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5">
      <c r="F2269" s="238"/>
      <c r="I2269"/>
      <c r="S2269" s="115"/>
      <c r="U2269"/>
      <c r="V2269"/>
    </row>
    <row r="2270" spans="1:33" ht="18" x14ac:dyDescent="0.25">
      <c r="A2270" s="236"/>
      <c r="B2270" s="236"/>
      <c r="C2270" s="236"/>
      <c r="D2270" s="236"/>
      <c r="E2270"/>
      <c r="F2270" s="126"/>
      <c r="G2270" s="237"/>
      <c r="H2270"/>
      <c r="I2270"/>
      <c r="J2270" s="237"/>
      <c r="K2270"/>
      <c r="L2270"/>
      <c r="M2270"/>
      <c r="N2270"/>
      <c r="O2270"/>
      <c r="P2270"/>
      <c r="Q2270"/>
      <c r="S2270" s="115"/>
      <c r="U2270"/>
      <c r="V2270"/>
      <c r="W2270" s="237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5">
      <c r="F2271" s="238"/>
      <c r="I2271"/>
      <c r="S2271" s="115"/>
      <c r="U2271"/>
      <c r="V2271"/>
    </row>
    <row r="2272" spans="1:33" ht="18" x14ac:dyDescent="0.25">
      <c r="A2272" s="236"/>
      <c r="B2272" s="236"/>
      <c r="C2272" s="236"/>
      <c r="D2272" s="236"/>
      <c r="E2272"/>
      <c r="F2272" s="126"/>
      <c r="G2272" s="237"/>
      <c r="H2272"/>
      <c r="I2272"/>
      <c r="J2272" s="237"/>
      <c r="K2272"/>
      <c r="L2272"/>
      <c r="M2272"/>
      <c r="N2272"/>
      <c r="O2272"/>
      <c r="P2272"/>
      <c r="Q2272"/>
      <c r="S2272" s="115"/>
      <c r="U2272"/>
      <c r="V2272"/>
      <c r="W2272" s="237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5">
      <c r="A2273"/>
      <c r="B2273"/>
      <c r="C2273"/>
      <c r="D2273"/>
      <c r="E2273"/>
      <c r="F2273" s="126"/>
      <c r="G2273"/>
      <c r="H2273"/>
      <c r="I2273"/>
      <c r="J2273"/>
      <c r="K2273"/>
      <c r="L2273"/>
      <c r="M2273"/>
      <c r="N2273"/>
      <c r="O2273"/>
      <c r="P2273"/>
      <c r="Q2273"/>
      <c r="S2273" s="115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ht="18" x14ac:dyDescent="0.25">
      <c r="A2274" s="236"/>
      <c r="B2274" s="236"/>
      <c r="C2274" s="236"/>
      <c r="D2274" s="236"/>
      <c r="E2274"/>
      <c r="F2274" s="126"/>
      <c r="G2274" s="237"/>
      <c r="H2274"/>
      <c r="I2274"/>
      <c r="J2274" s="237"/>
      <c r="K2274"/>
      <c r="L2274"/>
      <c r="M2274"/>
      <c r="N2274"/>
      <c r="O2274"/>
      <c r="P2274"/>
      <c r="Q2274"/>
      <c r="S2274" s="115"/>
      <c r="U2274"/>
      <c r="V2274"/>
      <c r="W2274" s="237"/>
      <c r="X2274"/>
      <c r="Y2274"/>
      <c r="Z2274"/>
      <c r="AA2274"/>
      <c r="AB2274"/>
      <c r="AC2274"/>
      <c r="AD2274"/>
      <c r="AE2274"/>
      <c r="AF2274"/>
      <c r="AG2274"/>
    </row>
    <row r="2275" spans="1:33" ht="18" x14ac:dyDescent="0.25">
      <c r="A2275" s="236"/>
      <c r="B2275" s="236"/>
      <c r="C2275" s="236"/>
      <c r="D2275" s="236"/>
      <c r="E2275"/>
      <c r="F2275" s="126"/>
      <c r="G2275" s="237"/>
      <c r="H2275"/>
      <c r="I2275"/>
      <c r="J2275" s="237"/>
      <c r="K2275"/>
      <c r="L2275"/>
      <c r="M2275"/>
      <c r="N2275"/>
      <c r="O2275"/>
      <c r="P2275"/>
      <c r="Q2275"/>
      <c r="S2275" s="115"/>
      <c r="U2275"/>
      <c r="V2275"/>
      <c r="W2275" s="237"/>
      <c r="X2275"/>
      <c r="Y2275"/>
      <c r="Z2275"/>
      <c r="AA2275"/>
      <c r="AB2275"/>
      <c r="AC2275"/>
      <c r="AD2275"/>
      <c r="AE2275"/>
      <c r="AF2275"/>
      <c r="AG2275"/>
    </row>
    <row r="2276" spans="1:33" ht="18" x14ac:dyDescent="0.25">
      <c r="A2276" s="236"/>
      <c r="B2276" s="236"/>
      <c r="C2276" s="236"/>
      <c r="D2276" s="236"/>
      <c r="E2276"/>
      <c r="F2276" s="126"/>
      <c r="G2276" s="237"/>
      <c r="H2276"/>
      <c r="I2276"/>
      <c r="J2276" s="237"/>
      <c r="K2276"/>
      <c r="L2276"/>
      <c r="M2276"/>
      <c r="N2276"/>
      <c r="O2276"/>
      <c r="P2276"/>
      <c r="Q2276"/>
      <c r="S2276" s="115"/>
      <c r="U2276"/>
      <c r="V2276"/>
      <c r="W2276" s="237"/>
      <c r="X2276"/>
      <c r="Y2276"/>
      <c r="Z2276"/>
      <c r="AA2276"/>
      <c r="AB2276"/>
      <c r="AC2276"/>
      <c r="AD2276"/>
      <c r="AE2276"/>
      <c r="AF2276"/>
      <c r="AG2276"/>
    </row>
    <row r="2277" spans="1:33" ht="18" x14ac:dyDescent="0.25">
      <c r="A2277" s="236"/>
      <c r="B2277" s="236"/>
      <c r="C2277" s="236"/>
      <c r="D2277" s="236"/>
      <c r="E2277"/>
      <c r="F2277" s="126"/>
      <c r="G2277" s="237"/>
      <c r="H2277"/>
      <c r="I2277"/>
      <c r="J2277" s="237"/>
      <c r="K2277"/>
      <c r="L2277"/>
      <c r="M2277"/>
      <c r="N2277"/>
      <c r="O2277"/>
      <c r="P2277"/>
      <c r="Q2277"/>
      <c r="S2277" s="115"/>
      <c r="U2277"/>
      <c r="V2277"/>
      <c r="W2277" s="237"/>
      <c r="X2277"/>
      <c r="Y2277"/>
      <c r="Z2277"/>
      <c r="AA2277"/>
      <c r="AB2277"/>
      <c r="AC2277"/>
      <c r="AD2277"/>
      <c r="AE2277"/>
      <c r="AF2277"/>
      <c r="AG2277"/>
    </row>
    <row r="2278" spans="1:33" ht="18" x14ac:dyDescent="0.25">
      <c r="A2278" s="236"/>
      <c r="B2278" s="236"/>
      <c r="C2278" s="236"/>
      <c r="D2278" s="236"/>
      <c r="E2278"/>
      <c r="F2278" s="126"/>
      <c r="G2278" s="237"/>
      <c r="H2278"/>
      <c r="I2278"/>
      <c r="J2278" s="237"/>
      <c r="K2278"/>
      <c r="L2278"/>
      <c r="M2278"/>
      <c r="N2278"/>
      <c r="O2278"/>
      <c r="P2278"/>
      <c r="Q2278"/>
      <c r="S2278" s="115"/>
      <c r="U2278"/>
      <c r="V2278"/>
      <c r="W2278" s="237"/>
      <c r="X2278"/>
      <c r="Y2278"/>
      <c r="Z2278"/>
      <c r="AA2278"/>
      <c r="AB2278"/>
      <c r="AC2278"/>
      <c r="AD2278"/>
      <c r="AE2278"/>
      <c r="AF2278"/>
      <c r="AG2278"/>
    </row>
    <row r="2279" spans="1:33" ht="18" x14ac:dyDescent="0.25">
      <c r="A2279" s="236"/>
      <c r="B2279" s="236"/>
      <c r="C2279" s="236"/>
      <c r="D2279" s="236"/>
      <c r="E2279"/>
      <c r="F2279" s="126"/>
      <c r="G2279" s="237"/>
      <c r="H2279"/>
      <c r="I2279"/>
      <c r="J2279" s="237"/>
      <c r="K2279"/>
      <c r="L2279"/>
      <c r="M2279"/>
      <c r="N2279"/>
      <c r="O2279"/>
      <c r="P2279"/>
      <c r="Q2279"/>
      <c r="S2279" s="115"/>
      <c r="U2279"/>
      <c r="V2279"/>
      <c r="W2279" s="237"/>
      <c r="X2279"/>
      <c r="Y2279"/>
      <c r="Z2279"/>
      <c r="AA2279"/>
      <c r="AB2279"/>
      <c r="AC2279"/>
      <c r="AD2279"/>
      <c r="AE2279"/>
      <c r="AF2279"/>
      <c r="AG2279"/>
    </row>
    <row r="2280" spans="1:33" ht="18" x14ac:dyDescent="0.25">
      <c r="A2280" s="236"/>
      <c r="B2280" s="236"/>
      <c r="C2280" s="236"/>
      <c r="D2280" s="236"/>
      <c r="E2280"/>
      <c r="F2280" s="126"/>
      <c r="G2280" s="237"/>
      <c r="H2280"/>
      <c r="I2280"/>
      <c r="J2280" s="237"/>
      <c r="K2280"/>
      <c r="L2280"/>
      <c r="M2280"/>
      <c r="N2280"/>
      <c r="O2280"/>
      <c r="P2280"/>
      <c r="Q2280"/>
      <c r="S2280" s="115"/>
      <c r="U2280"/>
      <c r="V2280"/>
      <c r="W2280" s="237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5">
      <c r="A2281"/>
      <c r="B2281"/>
      <c r="C2281"/>
      <c r="D2281"/>
      <c r="E2281"/>
      <c r="F2281" s="126"/>
      <c r="G2281"/>
      <c r="H2281"/>
      <c r="I2281"/>
      <c r="J2281"/>
      <c r="K2281"/>
      <c r="L2281"/>
      <c r="M2281"/>
      <c r="N2281"/>
      <c r="O2281"/>
      <c r="P2281"/>
      <c r="Q2281"/>
      <c r="S2281" s="115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ht="18" x14ac:dyDescent="0.25">
      <c r="A2282" s="236"/>
      <c r="B2282" s="236"/>
      <c r="C2282" s="236"/>
      <c r="D2282" s="236"/>
      <c r="E2282"/>
      <c r="F2282" s="126"/>
      <c r="G2282" s="237"/>
      <c r="H2282"/>
      <c r="I2282"/>
      <c r="J2282" s="237"/>
      <c r="K2282"/>
      <c r="L2282"/>
      <c r="M2282"/>
      <c r="N2282"/>
      <c r="O2282"/>
      <c r="P2282"/>
      <c r="Q2282"/>
      <c r="S2282" s="115"/>
      <c r="U2282"/>
      <c r="V2282"/>
      <c r="W2282" s="237"/>
      <c r="X2282"/>
      <c r="Y2282"/>
      <c r="Z2282"/>
      <c r="AA2282"/>
      <c r="AB2282"/>
      <c r="AC2282"/>
      <c r="AD2282"/>
      <c r="AE2282"/>
      <c r="AF2282"/>
      <c r="AG2282"/>
    </row>
    <row r="2283" spans="1:33" ht="18" x14ac:dyDescent="0.25">
      <c r="A2283" s="236"/>
      <c r="B2283" s="236"/>
      <c r="C2283" s="236"/>
      <c r="D2283" s="236"/>
      <c r="E2283"/>
      <c r="F2283" s="126"/>
      <c r="G2283" s="237"/>
      <c r="H2283"/>
      <c r="I2283"/>
      <c r="J2283" s="237"/>
      <c r="K2283"/>
      <c r="L2283"/>
      <c r="M2283"/>
      <c r="N2283"/>
      <c r="O2283"/>
      <c r="P2283"/>
      <c r="Q2283"/>
      <c r="S2283" s="115"/>
      <c r="U2283"/>
      <c r="V2283"/>
      <c r="W2283" s="237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5">
      <c r="A2284"/>
      <c r="B2284"/>
      <c r="C2284"/>
      <c r="D2284"/>
      <c r="E2284"/>
      <c r="F2284" s="126"/>
      <c r="G2284"/>
      <c r="H2284"/>
      <c r="I2284"/>
      <c r="J2284"/>
      <c r="K2284"/>
      <c r="L2284"/>
      <c r="M2284"/>
      <c r="N2284"/>
      <c r="O2284"/>
      <c r="P2284"/>
      <c r="Q2284"/>
      <c r="S2284" s="115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ht="18" x14ac:dyDescent="0.25">
      <c r="A2285" s="236"/>
      <c r="B2285" s="236"/>
      <c r="C2285" s="236"/>
      <c r="D2285" s="236"/>
      <c r="E2285"/>
      <c r="F2285" s="126"/>
      <c r="G2285" s="237"/>
      <c r="H2285"/>
      <c r="I2285"/>
      <c r="J2285" s="237"/>
      <c r="K2285"/>
      <c r="L2285"/>
      <c r="M2285"/>
      <c r="N2285"/>
      <c r="O2285"/>
      <c r="P2285"/>
      <c r="Q2285"/>
      <c r="S2285" s="115"/>
      <c r="U2285"/>
      <c r="V2285"/>
      <c r="W2285" s="237"/>
      <c r="X2285"/>
      <c r="Y2285"/>
      <c r="Z2285"/>
      <c r="AA2285"/>
      <c r="AB2285"/>
      <c r="AC2285"/>
      <c r="AD2285"/>
      <c r="AE2285"/>
      <c r="AF2285"/>
      <c r="AG2285"/>
    </row>
    <row r="2286" spans="1:33" ht="18" x14ac:dyDescent="0.25">
      <c r="A2286" s="236"/>
      <c r="B2286" s="236"/>
      <c r="C2286" s="236"/>
      <c r="D2286" s="236"/>
      <c r="E2286"/>
      <c r="F2286" s="126"/>
      <c r="G2286" s="237"/>
      <c r="H2286"/>
      <c r="I2286"/>
      <c r="J2286" s="237"/>
      <c r="K2286"/>
      <c r="L2286"/>
      <c r="M2286"/>
      <c r="N2286"/>
      <c r="O2286"/>
      <c r="P2286"/>
      <c r="Q2286"/>
      <c r="S2286" s="115"/>
      <c r="U2286"/>
      <c r="V2286"/>
      <c r="W2286" s="237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5">
      <c r="F2287" s="238"/>
      <c r="I2287"/>
      <c r="S2287" s="115"/>
      <c r="U2287"/>
      <c r="V2287"/>
    </row>
    <row r="2288" spans="1:33" x14ac:dyDescent="0.25">
      <c r="F2288" s="238"/>
      <c r="I2288"/>
      <c r="S2288" s="115"/>
      <c r="U2288"/>
      <c r="V2288"/>
    </row>
    <row r="2289" spans="1:33" x14ac:dyDescent="0.25">
      <c r="F2289" s="238"/>
      <c r="I2289"/>
      <c r="S2289" s="115"/>
      <c r="U2289"/>
      <c r="V2289"/>
    </row>
    <row r="2290" spans="1:33" ht="18" x14ac:dyDescent="0.25">
      <c r="A2290" s="236"/>
      <c r="B2290" s="236"/>
      <c r="C2290" s="236"/>
      <c r="D2290" s="236"/>
      <c r="E2290"/>
      <c r="F2290" s="126"/>
      <c r="G2290" s="237"/>
      <c r="H2290"/>
      <c r="I2290"/>
      <c r="J2290" s="237"/>
      <c r="K2290"/>
      <c r="L2290"/>
      <c r="M2290"/>
      <c r="N2290"/>
      <c r="O2290"/>
      <c r="P2290"/>
      <c r="Q2290"/>
      <c r="S2290" s="115"/>
      <c r="U2290"/>
      <c r="V2290"/>
      <c r="W2290" s="237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5">
      <c r="A2291"/>
      <c r="B2291"/>
      <c r="C2291"/>
      <c r="D2291"/>
      <c r="E2291"/>
      <c r="F2291" s="126"/>
      <c r="G2291"/>
      <c r="H2291"/>
      <c r="I2291"/>
      <c r="J2291"/>
      <c r="K2291"/>
      <c r="L2291"/>
      <c r="M2291"/>
      <c r="N2291"/>
      <c r="O2291"/>
      <c r="P2291"/>
      <c r="Q2291"/>
      <c r="S2291" s="115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5">
      <c r="F2292" s="238"/>
      <c r="I2292"/>
      <c r="S2292" s="115"/>
      <c r="U2292"/>
      <c r="V2292"/>
    </row>
    <row r="2293" spans="1:33" x14ac:dyDescent="0.25">
      <c r="A2293"/>
      <c r="B2293"/>
      <c r="C2293"/>
      <c r="D2293"/>
      <c r="E2293"/>
      <c r="F2293" s="126"/>
      <c r="G2293"/>
      <c r="H2293"/>
      <c r="I2293"/>
      <c r="J2293"/>
      <c r="K2293"/>
      <c r="L2293"/>
      <c r="M2293"/>
      <c r="N2293"/>
      <c r="O2293"/>
      <c r="P2293"/>
      <c r="Q2293"/>
      <c r="S2293" s="115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ht="18" x14ac:dyDescent="0.25">
      <c r="A2294" s="236"/>
      <c r="B2294" s="236"/>
      <c r="C2294" s="236"/>
      <c r="D2294" s="236"/>
      <c r="E2294"/>
      <c r="F2294" s="126"/>
      <c r="G2294" s="237"/>
      <c r="H2294"/>
      <c r="I2294"/>
      <c r="J2294" s="237"/>
      <c r="K2294"/>
      <c r="L2294"/>
      <c r="M2294"/>
      <c r="N2294"/>
      <c r="O2294"/>
      <c r="P2294"/>
      <c r="Q2294"/>
      <c r="S2294" s="115"/>
      <c r="U2294"/>
      <c r="V2294"/>
      <c r="W2294" s="237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5">
      <c r="A2295"/>
      <c r="B2295"/>
      <c r="C2295"/>
      <c r="D2295"/>
      <c r="E2295"/>
      <c r="F2295" s="126"/>
      <c r="G2295"/>
      <c r="H2295"/>
      <c r="I2295"/>
      <c r="J2295"/>
      <c r="K2295"/>
      <c r="L2295"/>
      <c r="M2295"/>
      <c r="N2295"/>
      <c r="O2295"/>
      <c r="P2295"/>
      <c r="Q2295"/>
      <c r="S2295" s="11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5">
      <c r="A2296"/>
      <c r="B2296"/>
      <c r="C2296"/>
      <c r="D2296"/>
      <c r="E2296"/>
      <c r="F2296" s="126"/>
      <c r="G2296"/>
      <c r="H2296"/>
      <c r="I2296"/>
      <c r="J2296"/>
      <c r="K2296"/>
      <c r="L2296"/>
      <c r="M2296"/>
      <c r="N2296"/>
      <c r="O2296"/>
      <c r="P2296"/>
      <c r="Q2296"/>
      <c r="S2296" s="115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5">
      <c r="A2297"/>
      <c r="B2297"/>
      <c r="C2297"/>
      <c r="D2297"/>
      <c r="E2297"/>
      <c r="F2297" s="126"/>
      <c r="G2297"/>
      <c r="H2297"/>
      <c r="I2297"/>
      <c r="J2297"/>
      <c r="K2297"/>
      <c r="L2297"/>
      <c r="M2297"/>
      <c r="N2297"/>
      <c r="O2297"/>
      <c r="P2297"/>
      <c r="Q2297"/>
      <c r="S2297" s="115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ht="18" x14ac:dyDescent="0.25">
      <c r="A2298" s="236"/>
      <c r="B2298" s="236"/>
      <c r="C2298" s="236"/>
      <c r="D2298" s="236"/>
      <c r="E2298"/>
      <c r="F2298" s="126"/>
      <c r="G2298" s="237"/>
      <c r="H2298"/>
      <c r="I2298"/>
      <c r="J2298" s="237"/>
      <c r="K2298"/>
      <c r="L2298"/>
      <c r="M2298"/>
      <c r="N2298"/>
      <c r="O2298"/>
      <c r="P2298"/>
      <c r="Q2298"/>
      <c r="S2298" s="115"/>
      <c r="U2298"/>
      <c r="V2298"/>
      <c r="W2298" s="237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5">
      <c r="A2299"/>
      <c r="B2299"/>
      <c r="C2299"/>
      <c r="D2299"/>
      <c r="E2299"/>
      <c r="F2299" s="126"/>
      <c r="G2299"/>
      <c r="H2299"/>
      <c r="I2299"/>
      <c r="J2299"/>
      <c r="K2299"/>
      <c r="L2299"/>
      <c r="M2299"/>
      <c r="N2299"/>
      <c r="O2299"/>
      <c r="P2299"/>
      <c r="Q2299"/>
      <c r="S2299" s="115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ht="18" x14ac:dyDescent="0.25">
      <c r="A2300" s="236"/>
      <c r="B2300" s="236"/>
      <c r="C2300" s="236"/>
      <c r="D2300" s="236"/>
      <c r="E2300"/>
      <c r="F2300" s="126"/>
      <c r="G2300" s="237"/>
      <c r="H2300"/>
      <c r="I2300"/>
      <c r="J2300" s="237"/>
      <c r="K2300"/>
      <c r="L2300"/>
      <c r="M2300"/>
      <c r="N2300"/>
      <c r="O2300"/>
      <c r="P2300"/>
      <c r="Q2300"/>
      <c r="S2300" s="115"/>
      <c r="U2300"/>
      <c r="V2300"/>
      <c r="W2300" s="237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5">
      <c r="A2301"/>
      <c r="B2301"/>
      <c r="C2301"/>
      <c r="D2301"/>
      <c r="E2301"/>
      <c r="F2301" s="126"/>
      <c r="G2301"/>
      <c r="H2301"/>
      <c r="I2301"/>
      <c r="J2301"/>
      <c r="K2301"/>
      <c r="L2301"/>
      <c r="M2301"/>
      <c r="N2301"/>
      <c r="O2301"/>
      <c r="P2301"/>
      <c r="Q2301"/>
      <c r="S2301" s="115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ht="18" x14ac:dyDescent="0.25">
      <c r="A2302" s="236"/>
      <c r="B2302" s="236"/>
      <c r="C2302" s="236"/>
      <c r="D2302" s="236"/>
      <c r="E2302"/>
      <c r="F2302" s="126"/>
      <c r="G2302" s="237"/>
      <c r="H2302"/>
      <c r="I2302"/>
      <c r="J2302" s="237"/>
      <c r="K2302"/>
      <c r="L2302"/>
      <c r="M2302"/>
      <c r="N2302"/>
      <c r="O2302"/>
      <c r="P2302"/>
      <c r="Q2302"/>
      <c r="S2302" s="115"/>
      <c r="U2302"/>
      <c r="V2302"/>
      <c r="W2302" s="237"/>
      <c r="X2302"/>
      <c r="Y2302"/>
      <c r="Z2302"/>
      <c r="AA2302"/>
      <c r="AB2302"/>
      <c r="AC2302"/>
      <c r="AD2302"/>
      <c r="AE2302"/>
      <c r="AF2302"/>
      <c r="AG2302"/>
    </row>
    <row r="2303" spans="1:33" ht="18" x14ac:dyDescent="0.25">
      <c r="A2303" s="236"/>
      <c r="B2303" s="236"/>
      <c r="C2303" s="236"/>
      <c r="D2303" s="236"/>
      <c r="E2303"/>
      <c r="F2303" s="126"/>
      <c r="G2303" s="237"/>
      <c r="H2303"/>
      <c r="I2303"/>
      <c r="J2303" s="237"/>
      <c r="K2303"/>
      <c r="L2303"/>
      <c r="M2303"/>
      <c r="N2303"/>
      <c r="O2303"/>
      <c r="P2303"/>
      <c r="Q2303"/>
      <c r="S2303" s="115"/>
      <c r="U2303"/>
      <c r="V2303"/>
      <c r="W2303" s="237"/>
      <c r="X2303"/>
      <c r="Y2303"/>
      <c r="Z2303"/>
      <c r="AA2303"/>
      <c r="AB2303"/>
      <c r="AC2303"/>
      <c r="AD2303"/>
      <c r="AE2303"/>
      <c r="AF2303"/>
      <c r="AG2303"/>
    </row>
    <row r="2304" spans="1:33" ht="18" x14ac:dyDescent="0.25">
      <c r="A2304" s="236"/>
      <c r="B2304" s="236"/>
      <c r="C2304" s="236"/>
      <c r="D2304" s="236"/>
      <c r="E2304"/>
      <c r="F2304" s="126"/>
      <c r="G2304" s="237"/>
      <c r="H2304"/>
      <c r="I2304"/>
      <c r="J2304" s="237"/>
      <c r="K2304"/>
      <c r="L2304"/>
      <c r="M2304"/>
      <c r="N2304"/>
      <c r="O2304"/>
      <c r="P2304"/>
      <c r="Q2304"/>
      <c r="S2304" s="115"/>
      <c r="U2304"/>
      <c r="V2304"/>
      <c r="W2304" s="237"/>
      <c r="X2304"/>
      <c r="Y2304"/>
      <c r="Z2304"/>
      <c r="AA2304"/>
      <c r="AB2304"/>
      <c r="AC2304"/>
      <c r="AD2304"/>
      <c r="AE2304"/>
      <c r="AF2304"/>
      <c r="AG2304"/>
    </row>
    <row r="2305" spans="1:33" ht="18" x14ac:dyDescent="0.25">
      <c r="A2305" s="236"/>
      <c r="B2305" s="236"/>
      <c r="C2305" s="236"/>
      <c r="D2305" s="236"/>
      <c r="E2305"/>
      <c r="F2305" s="126"/>
      <c r="G2305" s="237"/>
      <c r="H2305"/>
      <c r="I2305"/>
      <c r="J2305" s="237"/>
      <c r="K2305"/>
      <c r="L2305"/>
      <c r="M2305"/>
      <c r="N2305"/>
      <c r="O2305"/>
      <c r="P2305"/>
      <c r="Q2305"/>
      <c r="S2305" s="115"/>
      <c r="U2305"/>
      <c r="V2305"/>
      <c r="W2305" s="237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5">
      <c r="F2306" s="238"/>
      <c r="I2306"/>
      <c r="S2306" s="115"/>
      <c r="U2306"/>
      <c r="V2306"/>
    </row>
    <row r="2307" spans="1:33" x14ac:dyDescent="0.25">
      <c r="F2307" s="238"/>
      <c r="I2307"/>
      <c r="S2307" s="115"/>
      <c r="U2307"/>
      <c r="V2307"/>
    </row>
    <row r="2308" spans="1:33" ht="18" x14ac:dyDescent="0.25">
      <c r="A2308" s="236"/>
      <c r="B2308" s="236"/>
      <c r="C2308" s="236"/>
      <c r="D2308" s="236"/>
      <c r="E2308"/>
      <c r="F2308" s="126"/>
      <c r="G2308" s="237"/>
      <c r="H2308"/>
      <c r="I2308"/>
      <c r="J2308" s="237"/>
      <c r="K2308"/>
      <c r="L2308"/>
      <c r="M2308"/>
      <c r="N2308"/>
      <c r="O2308"/>
      <c r="P2308"/>
      <c r="Q2308"/>
      <c r="S2308" s="115"/>
      <c r="U2308"/>
      <c r="V2308"/>
      <c r="W2308" s="237"/>
      <c r="X2308"/>
      <c r="Y2308"/>
      <c r="Z2308"/>
      <c r="AA2308"/>
      <c r="AB2308"/>
      <c r="AC2308"/>
      <c r="AD2308"/>
      <c r="AE2308"/>
      <c r="AF2308"/>
      <c r="AG2308"/>
    </row>
    <row r="2309" spans="1:33" ht="18" x14ac:dyDescent="0.25">
      <c r="A2309" s="236"/>
      <c r="B2309" s="236"/>
      <c r="C2309" s="236"/>
      <c r="D2309" s="236"/>
      <c r="E2309"/>
      <c r="F2309" s="126"/>
      <c r="G2309" s="237"/>
      <c r="H2309"/>
      <c r="I2309"/>
      <c r="J2309" s="237"/>
      <c r="K2309"/>
      <c r="L2309"/>
      <c r="M2309"/>
      <c r="N2309"/>
      <c r="O2309"/>
      <c r="P2309"/>
      <c r="Q2309"/>
      <c r="S2309" s="115"/>
      <c r="U2309"/>
      <c r="V2309"/>
      <c r="W2309" s="237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5">
      <c r="A2310"/>
      <c r="B2310"/>
      <c r="C2310"/>
      <c r="D2310"/>
      <c r="E2310"/>
      <c r="F2310" s="126"/>
      <c r="G2310"/>
      <c r="H2310"/>
      <c r="I2310"/>
      <c r="J2310"/>
      <c r="K2310"/>
      <c r="L2310"/>
      <c r="M2310"/>
      <c r="N2310"/>
      <c r="O2310"/>
      <c r="P2310"/>
      <c r="Q2310"/>
      <c r="S2310" s="115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ht="18" x14ac:dyDescent="0.25">
      <c r="A2311" s="236"/>
      <c r="B2311" s="236"/>
      <c r="C2311" s="236"/>
      <c r="D2311" s="236"/>
      <c r="E2311"/>
      <c r="F2311" s="126"/>
      <c r="G2311" s="237"/>
      <c r="H2311"/>
      <c r="I2311"/>
      <c r="J2311" s="237"/>
      <c r="K2311"/>
      <c r="L2311"/>
      <c r="M2311"/>
      <c r="N2311"/>
      <c r="O2311"/>
      <c r="P2311"/>
      <c r="Q2311"/>
      <c r="S2311" s="115"/>
      <c r="U2311"/>
      <c r="V2311"/>
      <c r="W2311" s="237"/>
      <c r="X2311"/>
      <c r="Y2311"/>
      <c r="Z2311"/>
      <c r="AA2311"/>
      <c r="AB2311"/>
      <c r="AC2311"/>
      <c r="AD2311"/>
      <c r="AE2311"/>
      <c r="AF2311"/>
      <c r="AG2311"/>
    </row>
    <row r="2312" spans="1:33" ht="18" x14ac:dyDescent="0.25">
      <c r="A2312" s="236"/>
      <c r="B2312" s="236"/>
      <c r="C2312" s="236"/>
      <c r="D2312" s="236"/>
      <c r="E2312"/>
      <c r="F2312" s="126"/>
      <c r="G2312" s="237"/>
      <c r="H2312"/>
      <c r="I2312"/>
      <c r="J2312" s="237"/>
      <c r="K2312"/>
      <c r="L2312"/>
      <c r="M2312"/>
      <c r="N2312"/>
      <c r="O2312"/>
      <c r="P2312"/>
      <c r="Q2312"/>
      <c r="S2312" s="115"/>
      <c r="U2312"/>
      <c r="V2312"/>
      <c r="W2312" s="237"/>
      <c r="X2312"/>
      <c r="Y2312"/>
      <c r="Z2312"/>
      <c r="AA2312"/>
      <c r="AB2312"/>
      <c r="AC2312"/>
      <c r="AD2312"/>
      <c r="AE2312"/>
      <c r="AF2312"/>
      <c r="AG2312"/>
    </row>
    <row r="2313" spans="1:33" ht="18" x14ac:dyDescent="0.25">
      <c r="A2313" s="236"/>
      <c r="B2313" s="236"/>
      <c r="C2313" s="236"/>
      <c r="D2313" s="236"/>
      <c r="E2313"/>
      <c r="F2313" s="126"/>
      <c r="G2313" s="237"/>
      <c r="H2313"/>
      <c r="I2313"/>
      <c r="J2313" s="237"/>
      <c r="K2313"/>
      <c r="L2313"/>
      <c r="M2313"/>
      <c r="N2313"/>
      <c r="O2313"/>
      <c r="P2313"/>
      <c r="Q2313"/>
      <c r="S2313" s="115"/>
      <c r="U2313"/>
      <c r="V2313"/>
      <c r="W2313" s="237"/>
      <c r="X2313"/>
      <c r="Y2313"/>
      <c r="Z2313"/>
      <c r="AA2313"/>
      <c r="AB2313"/>
      <c r="AC2313"/>
      <c r="AD2313"/>
      <c r="AE2313"/>
      <c r="AF2313"/>
      <c r="AG2313"/>
    </row>
    <row r="2314" spans="1:33" ht="18" x14ac:dyDescent="0.25">
      <c r="A2314" s="236"/>
      <c r="B2314" s="236"/>
      <c r="C2314" s="236"/>
      <c r="D2314" s="236"/>
      <c r="E2314"/>
      <c r="F2314" s="126"/>
      <c r="G2314" s="237"/>
      <c r="H2314"/>
      <c r="I2314"/>
      <c r="J2314" s="237"/>
      <c r="K2314"/>
      <c r="L2314"/>
      <c r="M2314"/>
      <c r="N2314"/>
      <c r="O2314"/>
      <c r="P2314"/>
      <c r="Q2314"/>
      <c r="S2314" s="115"/>
      <c r="U2314"/>
      <c r="V2314"/>
      <c r="W2314" s="237"/>
      <c r="X2314"/>
      <c r="Y2314"/>
      <c r="Z2314"/>
      <c r="AA2314"/>
      <c r="AB2314"/>
      <c r="AC2314"/>
      <c r="AD2314"/>
      <c r="AE2314"/>
      <c r="AF2314"/>
      <c r="AG2314"/>
    </row>
    <row r="2315" spans="1:33" ht="18" x14ac:dyDescent="0.25">
      <c r="A2315" s="236"/>
      <c r="B2315" s="236"/>
      <c r="C2315" s="236"/>
      <c r="D2315" s="236"/>
      <c r="E2315"/>
      <c r="F2315" s="126"/>
      <c r="G2315" s="237"/>
      <c r="H2315"/>
      <c r="I2315"/>
      <c r="J2315" s="237"/>
      <c r="K2315"/>
      <c r="L2315"/>
      <c r="M2315"/>
      <c r="N2315"/>
      <c r="O2315"/>
      <c r="P2315"/>
      <c r="Q2315"/>
      <c r="S2315" s="115"/>
      <c r="U2315"/>
      <c r="V2315"/>
      <c r="W2315" s="237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5">
      <c r="A2316"/>
      <c r="B2316"/>
      <c r="C2316"/>
      <c r="D2316"/>
      <c r="E2316"/>
      <c r="F2316" s="126"/>
      <c r="G2316"/>
      <c r="H2316"/>
      <c r="I2316"/>
      <c r="J2316"/>
      <c r="K2316"/>
      <c r="L2316"/>
      <c r="M2316"/>
      <c r="N2316"/>
      <c r="O2316"/>
      <c r="P2316"/>
      <c r="Q2316"/>
      <c r="S2316" s="115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ht="18" x14ac:dyDescent="0.25">
      <c r="A2317" s="236"/>
      <c r="B2317" s="236"/>
      <c r="C2317" s="236"/>
      <c r="D2317" s="236"/>
      <c r="E2317"/>
      <c r="F2317" s="126"/>
      <c r="G2317" s="237"/>
      <c r="H2317"/>
      <c r="I2317"/>
      <c r="J2317" s="237"/>
      <c r="K2317"/>
      <c r="L2317"/>
      <c r="M2317"/>
      <c r="N2317"/>
      <c r="O2317"/>
      <c r="P2317"/>
      <c r="Q2317"/>
      <c r="S2317" s="115"/>
      <c r="U2317"/>
      <c r="V2317"/>
      <c r="W2317" s="23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5">
      <c r="A2318"/>
      <c r="B2318"/>
      <c r="C2318"/>
      <c r="D2318"/>
      <c r="E2318"/>
      <c r="F2318" s="126"/>
      <c r="G2318"/>
      <c r="H2318"/>
      <c r="I2318"/>
      <c r="J2318"/>
      <c r="K2318"/>
      <c r="L2318"/>
      <c r="M2318"/>
      <c r="N2318"/>
      <c r="O2318"/>
      <c r="P2318"/>
      <c r="Q2318"/>
      <c r="S2318" s="115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5">
      <c r="F2319" s="238"/>
      <c r="I2319"/>
      <c r="S2319" s="115"/>
      <c r="U2319"/>
      <c r="V2319"/>
    </row>
    <row r="2320" spans="1:33" ht="18" x14ac:dyDescent="0.25">
      <c r="A2320" s="236"/>
      <c r="B2320" s="236"/>
      <c r="C2320" s="236"/>
      <c r="D2320" s="236"/>
      <c r="E2320"/>
      <c r="F2320" s="126"/>
      <c r="G2320" s="237"/>
      <c r="H2320"/>
      <c r="I2320"/>
      <c r="J2320" s="237"/>
      <c r="K2320"/>
      <c r="L2320"/>
      <c r="M2320"/>
      <c r="N2320"/>
      <c r="O2320"/>
      <c r="P2320"/>
      <c r="Q2320"/>
      <c r="S2320" s="115"/>
      <c r="U2320"/>
      <c r="V2320"/>
      <c r="W2320" s="237"/>
      <c r="X2320"/>
      <c r="Y2320"/>
      <c r="Z2320"/>
      <c r="AA2320"/>
      <c r="AB2320"/>
      <c r="AC2320"/>
      <c r="AD2320"/>
      <c r="AE2320"/>
      <c r="AF2320"/>
      <c r="AG2320"/>
    </row>
    <row r="2321" spans="1:33" ht="18" x14ac:dyDescent="0.25">
      <c r="A2321" s="236"/>
      <c r="B2321" s="236"/>
      <c r="C2321" s="236"/>
      <c r="D2321" s="236"/>
      <c r="E2321"/>
      <c r="F2321" s="126"/>
      <c r="G2321" s="237"/>
      <c r="H2321"/>
      <c r="I2321"/>
      <c r="J2321" s="237"/>
      <c r="K2321"/>
      <c r="L2321"/>
      <c r="M2321"/>
      <c r="N2321"/>
      <c r="O2321"/>
      <c r="P2321"/>
      <c r="Q2321"/>
      <c r="S2321" s="115"/>
      <c r="U2321"/>
      <c r="V2321"/>
      <c r="W2321" s="237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5">
      <c r="A2322"/>
      <c r="B2322"/>
      <c r="C2322"/>
      <c r="D2322"/>
      <c r="E2322"/>
      <c r="F2322" s="126"/>
      <c r="G2322"/>
      <c r="H2322"/>
      <c r="I2322"/>
      <c r="J2322"/>
      <c r="K2322"/>
      <c r="L2322"/>
      <c r="M2322"/>
      <c r="N2322"/>
      <c r="O2322"/>
      <c r="P2322"/>
      <c r="Q2322"/>
      <c r="S2322" s="115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5">
      <c r="F2323" s="238"/>
      <c r="I2323"/>
      <c r="S2323" s="115"/>
      <c r="U2323"/>
      <c r="V2323"/>
    </row>
    <row r="2324" spans="1:33" ht="18" x14ac:dyDescent="0.25">
      <c r="A2324" s="236"/>
      <c r="B2324" s="236"/>
      <c r="C2324" s="236"/>
      <c r="D2324" s="236"/>
      <c r="E2324"/>
      <c r="F2324" s="126"/>
      <c r="G2324" s="237"/>
      <c r="H2324"/>
      <c r="I2324"/>
      <c r="J2324" s="237"/>
      <c r="K2324"/>
      <c r="L2324"/>
      <c r="M2324"/>
      <c r="N2324"/>
      <c r="O2324"/>
      <c r="P2324"/>
      <c r="Q2324"/>
      <c r="S2324" s="115"/>
      <c r="U2324"/>
      <c r="V2324"/>
      <c r="W2324" s="237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5">
      <c r="A2325"/>
      <c r="B2325"/>
      <c r="C2325"/>
      <c r="D2325"/>
      <c r="E2325"/>
      <c r="F2325" s="126"/>
      <c r="G2325"/>
      <c r="H2325"/>
      <c r="I2325"/>
      <c r="J2325"/>
      <c r="K2325"/>
      <c r="L2325"/>
      <c r="M2325"/>
      <c r="N2325"/>
      <c r="O2325"/>
      <c r="P2325"/>
      <c r="Q2325"/>
      <c r="S2325" s="11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ht="18" x14ac:dyDescent="0.25">
      <c r="A2326" s="236"/>
      <c r="B2326" s="236"/>
      <c r="C2326" s="236"/>
      <c r="D2326" s="236"/>
      <c r="E2326"/>
      <c r="F2326" s="126"/>
      <c r="G2326" s="237"/>
      <c r="H2326"/>
      <c r="I2326"/>
      <c r="J2326" s="237"/>
      <c r="K2326"/>
      <c r="L2326"/>
      <c r="M2326"/>
      <c r="N2326"/>
      <c r="O2326"/>
      <c r="P2326"/>
      <c r="Q2326"/>
      <c r="S2326" s="115"/>
      <c r="U2326"/>
      <c r="V2326"/>
      <c r="W2326" s="237"/>
      <c r="X2326"/>
      <c r="Y2326"/>
      <c r="Z2326"/>
      <c r="AA2326"/>
      <c r="AB2326"/>
      <c r="AC2326"/>
      <c r="AD2326"/>
      <c r="AE2326"/>
      <c r="AF2326"/>
      <c r="AG2326"/>
    </row>
    <row r="2327" spans="1:33" ht="18" x14ac:dyDescent="0.25">
      <c r="A2327" s="236"/>
      <c r="B2327" s="236"/>
      <c r="C2327" s="236"/>
      <c r="D2327" s="236"/>
      <c r="E2327"/>
      <c r="F2327" s="126"/>
      <c r="G2327" s="237"/>
      <c r="H2327"/>
      <c r="I2327"/>
      <c r="J2327" s="237"/>
      <c r="K2327"/>
      <c r="L2327"/>
      <c r="M2327"/>
      <c r="N2327"/>
      <c r="O2327"/>
      <c r="P2327"/>
      <c r="Q2327"/>
      <c r="S2327" s="115"/>
      <c r="U2327"/>
      <c r="V2327"/>
      <c r="W2327" s="237"/>
      <c r="X2327"/>
      <c r="Y2327"/>
      <c r="Z2327"/>
      <c r="AA2327"/>
      <c r="AB2327"/>
      <c r="AC2327"/>
      <c r="AD2327"/>
      <c r="AE2327"/>
      <c r="AF2327"/>
      <c r="AG2327"/>
    </row>
    <row r="2328" spans="1:33" ht="18" x14ac:dyDescent="0.25">
      <c r="A2328" s="236"/>
      <c r="B2328" s="236"/>
      <c r="C2328" s="236"/>
      <c r="D2328" s="236"/>
      <c r="E2328"/>
      <c r="F2328" s="126"/>
      <c r="G2328" s="237"/>
      <c r="H2328"/>
      <c r="I2328"/>
      <c r="J2328" s="237"/>
      <c r="K2328"/>
      <c r="L2328"/>
      <c r="M2328"/>
      <c r="N2328"/>
      <c r="O2328"/>
      <c r="P2328"/>
      <c r="Q2328"/>
      <c r="S2328" s="115"/>
      <c r="U2328"/>
      <c r="V2328"/>
      <c r="W2328" s="237"/>
      <c r="X2328"/>
      <c r="Y2328"/>
      <c r="Z2328"/>
      <c r="AA2328"/>
      <c r="AB2328"/>
      <c r="AC2328"/>
      <c r="AD2328"/>
      <c r="AE2328"/>
      <c r="AF2328"/>
      <c r="AG2328"/>
    </row>
    <row r="2329" spans="1:33" ht="18" x14ac:dyDescent="0.25">
      <c r="A2329" s="236"/>
      <c r="B2329" s="236"/>
      <c r="C2329" s="236"/>
      <c r="D2329" s="236"/>
      <c r="E2329"/>
      <c r="F2329" s="126"/>
      <c r="G2329" s="237"/>
      <c r="H2329"/>
      <c r="I2329"/>
      <c r="J2329" s="237"/>
      <c r="K2329"/>
      <c r="L2329"/>
      <c r="M2329"/>
      <c r="N2329"/>
      <c r="O2329"/>
      <c r="P2329"/>
      <c r="Q2329"/>
      <c r="S2329" s="115"/>
      <c r="U2329"/>
      <c r="V2329"/>
      <c r="W2329" s="237"/>
      <c r="X2329"/>
      <c r="Y2329"/>
      <c r="Z2329"/>
      <c r="AA2329"/>
      <c r="AB2329"/>
      <c r="AC2329"/>
      <c r="AD2329"/>
      <c r="AE2329"/>
      <c r="AF2329"/>
      <c r="AG2329"/>
    </row>
    <row r="2330" spans="1:33" ht="18" x14ac:dyDescent="0.25">
      <c r="A2330" s="236"/>
      <c r="B2330" s="236"/>
      <c r="C2330" s="236"/>
      <c r="D2330" s="236"/>
      <c r="E2330"/>
      <c r="F2330" s="126"/>
      <c r="G2330" s="237"/>
      <c r="H2330"/>
      <c r="I2330"/>
      <c r="J2330" s="237"/>
      <c r="K2330"/>
      <c r="L2330"/>
      <c r="M2330"/>
      <c r="N2330"/>
      <c r="O2330"/>
      <c r="P2330"/>
      <c r="Q2330"/>
      <c r="S2330" s="115"/>
      <c r="U2330"/>
      <c r="V2330"/>
      <c r="W2330" s="237"/>
      <c r="X2330"/>
      <c r="Y2330"/>
      <c r="Z2330"/>
      <c r="AA2330"/>
      <c r="AB2330"/>
      <c r="AC2330"/>
      <c r="AD2330"/>
      <c r="AE2330"/>
      <c r="AF2330"/>
      <c r="AG2330"/>
    </row>
    <row r="2331" spans="1:33" ht="18" x14ac:dyDescent="0.25">
      <c r="A2331" s="236"/>
      <c r="B2331" s="236"/>
      <c r="C2331" s="236"/>
      <c r="D2331" s="236"/>
      <c r="E2331"/>
      <c r="F2331" s="126"/>
      <c r="G2331" s="237"/>
      <c r="H2331"/>
      <c r="I2331"/>
      <c r="J2331" s="237"/>
      <c r="K2331"/>
      <c r="L2331"/>
      <c r="M2331"/>
      <c r="N2331"/>
      <c r="O2331"/>
      <c r="P2331"/>
      <c r="Q2331"/>
      <c r="S2331" s="115"/>
      <c r="U2331"/>
      <c r="V2331"/>
      <c r="W2331" s="237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5">
      <c r="F2332" s="238"/>
      <c r="I2332"/>
      <c r="S2332" s="115"/>
      <c r="U2332"/>
      <c r="V2332"/>
    </row>
    <row r="2333" spans="1:33" ht="18" x14ac:dyDescent="0.25">
      <c r="A2333" s="236"/>
      <c r="B2333" s="236"/>
      <c r="C2333" s="236"/>
      <c r="D2333" s="236"/>
      <c r="E2333"/>
      <c r="F2333" s="126"/>
      <c r="G2333" s="237"/>
      <c r="H2333"/>
      <c r="I2333"/>
      <c r="J2333" s="237"/>
      <c r="K2333"/>
      <c r="L2333"/>
      <c r="M2333"/>
      <c r="N2333"/>
      <c r="O2333"/>
      <c r="P2333"/>
      <c r="Q2333"/>
      <c r="S2333" s="115"/>
      <c r="U2333"/>
      <c r="V2333"/>
      <c r="W2333" s="237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5">
      <c r="A2334"/>
      <c r="B2334"/>
      <c r="C2334"/>
      <c r="D2334"/>
      <c r="E2334"/>
      <c r="F2334" s="126"/>
      <c r="G2334"/>
      <c r="H2334"/>
      <c r="I2334"/>
      <c r="J2334"/>
      <c r="K2334"/>
      <c r="L2334"/>
      <c r="M2334"/>
      <c r="N2334"/>
      <c r="O2334"/>
      <c r="P2334"/>
      <c r="Q2334"/>
      <c r="S2334" s="115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5">
      <c r="A2335"/>
      <c r="B2335"/>
      <c r="C2335"/>
      <c r="D2335"/>
      <c r="E2335"/>
      <c r="F2335" s="126"/>
      <c r="G2335"/>
      <c r="H2335"/>
      <c r="I2335"/>
      <c r="J2335"/>
      <c r="K2335"/>
      <c r="L2335"/>
      <c r="M2335"/>
      <c r="N2335"/>
      <c r="O2335"/>
      <c r="P2335"/>
      <c r="Q2335"/>
      <c r="S2335" s="11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5">
      <c r="F2336" s="238"/>
      <c r="I2336"/>
      <c r="S2336" s="115"/>
      <c r="U2336"/>
      <c r="V2336"/>
    </row>
    <row r="2337" spans="1:33" ht="18" x14ac:dyDescent="0.25">
      <c r="A2337" s="236"/>
      <c r="B2337" s="236"/>
      <c r="C2337" s="236"/>
      <c r="D2337" s="236"/>
      <c r="E2337"/>
      <c r="F2337" s="126"/>
      <c r="G2337" s="237"/>
      <c r="H2337"/>
      <c r="I2337"/>
      <c r="J2337" s="237"/>
      <c r="K2337"/>
      <c r="L2337"/>
      <c r="M2337"/>
      <c r="N2337"/>
      <c r="O2337"/>
      <c r="P2337"/>
      <c r="Q2337"/>
      <c r="S2337" s="115"/>
      <c r="U2337"/>
      <c r="V2337"/>
      <c r="W2337" s="2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5">
      <c r="A2338"/>
      <c r="B2338"/>
      <c r="C2338"/>
      <c r="D2338"/>
      <c r="E2338"/>
      <c r="F2338" s="126"/>
      <c r="G2338"/>
      <c r="H2338"/>
      <c r="I2338"/>
      <c r="J2338"/>
      <c r="K2338"/>
      <c r="L2338"/>
      <c r="M2338"/>
      <c r="N2338"/>
      <c r="O2338"/>
      <c r="P2338"/>
      <c r="Q2338"/>
      <c r="S2338" s="115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5">
      <c r="A2339"/>
      <c r="B2339"/>
      <c r="C2339"/>
      <c r="D2339"/>
      <c r="E2339"/>
      <c r="F2339" s="126"/>
      <c r="G2339"/>
      <c r="H2339"/>
      <c r="I2339"/>
      <c r="J2339"/>
      <c r="K2339"/>
      <c r="L2339"/>
      <c r="M2339"/>
      <c r="N2339"/>
      <c r="O2339"/>
      <c r="P2339"/>
      <c r="Q2339"/>
      <c r="S2339" s="115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5">
      <c r="A2340"/>
      <c r="B2340"/>
      <c r="C2340"/>
      <c r="D2340"/>
      <c r="E2340"/>
      <c r="F2340" s="126"/>
      <c r="G2340"/>
      <c r="H2340"/>
      <c r="I2340"/>
      <c r="J2340"/>
      <c r="K2340"/>
      <c r="L2340"/>
      <c r="M2340"/>
      <c r="N2340"/>
      <c r="O2340"/>
      <c r="P2340"/>
      <c r="Q2340"/>
      <c r="S2340" s="115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ht="18" x14ac:dyDescent="0.25">
      <c r="A2341" s="236"/>
      <c r="B2341" s="236"/>
      <c r="C2341" s="236"/>
      <c r="D2341" s="236"/>
      <c r="E2341"/>
      <c r="F2341" s="126"/>
      <c r="G2341" s="237"/>
      <c r="H2341"/>
      <c r="I2341"/>
      <c r="J2341" s="237"/>
      <c r="K2341"/>
      <c r="L2341"/>
      <c r="M2341"/>
      <c r="N2341"/>
      <c r="O2341"/>
      <c r="P2341"/>
      <c r="Q2341"/>
      <c r="S2341" s="115"/>
      <c r="U2341"/>
      <c r="V2341"/>
      <c r="W2341" s="237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5">
      <c r="F2342" s="238"/>
      <c r="I2342"/>
      <c r="S2342" s="115"/>
      <c r="U2342"/>
      <c r="V2342"/>
    </row>
    <row r="2343" spans="1:33" x14ac:dyDescent="0.25">
      <c r="A2343"/>
      <c r="B2343"/>
      <c r="C2343"/>
      <c r="D2343"/>
      <c r="E2343"/>
      <c r="F2343" s="126"/>
      <c r="G2343"/>
      <c r="H2343"/>
      <c r="I2343"/>
      <c r="J2343"/>
      <c r="K2343"/>
      <c r="L2343"/>
      <c r="M2343"/>
      <c r="N2343"/>
      <c r="O2343"/>
      <c r="P2343"/>
      <c r="Q2343"/>
      <c r="S2343" s="115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ht="18" x14ac:dyDescent="0.25">
      <c r="A2344" s="236"/>
      <c r="B2344" s="236"/>
      <c r="C2344" s="236"/>
      <c r="D2344" s="236"/>
      <c r="E2344"/>
      <c r="F2344" s="126"/>
      <c r="G2344" s="237"/>
      <c r="H2344"/>
      <c r="I2344"/>
      <c r="J2344" s="237"/>
      <c r="K2344"/>
      <c r="L2344"/>
      <c r="M2344"/>
      <c r="N2344"/>
      <c r="O2344"/>
      <c r="P2344"/>
      <c r="Q2344"/>
      <c r="S2344" s="115"/>
      <c r="U2344"/>
      <c r="V2344"/>
      <c r="W2344" s="237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5">
      <c r="A2345"/>
      <c r="B2345"/>
      <c r="C2345"/>
      <c r="D2345"/>
      <c r="E2345"/>
      <c r="F2345" s="126"/>
      <c r="G2345"/>
      <c r="H2345"/>
      <c r="I2345"/>
      <c r="J2345"/>
      <c r="K2345"/>
      <c r="L2345"/>
      <c r="M2345"/>
      <c r="N2345"/>
      <c r="O2345"/>
      <c r="P2345"/>
      <c r="Q2345"/>
      <c r="S2345" s="11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ht="18" x14ac:dyDescent="0.25">
      <c r="A2346" s="236"/>
      <c r="B2346" s="236"/>
      <c r="C2346" s="236"/>
      <c r="D2346" s="236"/>
      <c r="E2346"/>
      <c r="F2346" s="126"/>
      <c r="G2346" s="237"/>
      <c r="H2346"/>
      <c r="I2346"/>
      <c r="J2346" s="237"/>
      <c r="K2346"/>
      <c r="L2346"/>
      <c r="M2346"/>
      <c r="N2346"/>
      <c r="O2346"/>
      <c r="P2346"/>
      <c r="Q2346"/>
      <c r="S2346" s="115"/>
      <c r="U2346"/>
      <c r="V2346"/>
      <c r="W2346" s="237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5">
      <c r="F2347" s="238"/>
      <c r="I2347"/>
      <c r="S2347" s="115"/>
      <c r="U2347"/>
      <c r="V2347"/>
    </row>
    <row r="2348" spans="1:33" ht="18" x14ac:dyDescent="0.25">
      <c r="A2348" s="236"/>
      <c r="B2348" s="236"/>
      <c r="C2348" s="236"/>
      <c r="D2348" s="236"/>
      <c r="E2348"/>
      <c r="F2348" s="126"/>
      <c r="G2348" s="237"/>
      <c r="H2348"/>
      <c r="I2348"/>
      <c r="J2348" s="237"/>
      <c r="K2348"/>
      <c r="L2348"/>
      <c r="M2348"/>
      <c r="N2348"/>
      <c r="O2348"/>
      <c r="P2348"/>
      <c r="Q2348"/>
      <c r="S2348" s="115"/>
      <c r="U2348"/>
      <c r="V2348"/>
      <c r="W2348" s="237"/>
      <c r="X2348"/>
      <c r="Y2348"/>
      <c r="Z2348"/>
      <c r="AA2348"/>
      <c r="AB2348"/>
      <c r="AC2348"/>
      <c r="AD2348"/>
      <c r="AE2348"/>
      <c r="AF2348"/>
      <c r="AG2348"/>
    </row>
    <row r="2349" spans="1:33" ht="18" x14ac:dyDescent="0.25">
      <c r="A2349" s="236"/>
      <c r="B2349" s="236"/>
      <c r="C2349" s="236"/>
      <c r="D2349" s="236"/>
      <c r="E2349"/>
      <c r="F2349" s="126"/>
      <c r="G2349" s="237"/>
      <c r="H2349"/>
      <c r="I2349"/>
      <c r="J2349" s="237"/>
      <c r="K2349"/>
      <c r="L2349"/>
      <c r="M2349"/>
      <c r="N2349"/>
      <c r="O2349"/>
      <c r="P2349"/>
      <c r="Q2349"/>
      <c r="S2349" s="115"/>
      <c r="U2349"/>
      <c r="V2349"/>
      <c r="W2349" s="237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5">
      <c r="A2350"/>
      <c r="B2350"/>
      <c r="C2350"/>
      <c r="D2350"/>
      <c r="E2350"/>
      <c r="F2350" s="126"/>
      <c r="G2350"/>
      <c r="H2350"/>
      <c r="I2350"/>
      <c r="J2350"/>
      <c r="K2350"/>
      <c r="L2350"/>
      <c r="M2350"/>
      <c r="N2350"/>
      <c r="O2350"/>
      <c r="P2350"/>
      <c r="Q2350"/>
      <c r="S2350" s="115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ht="18" x14ac:dyDescent="0.25">
      <c r="A2351" s="236"/>
      <c r="B2351" s="236"/>
      <c r="C2351" s="236"/>
      <c r="D2351" s="236"/>
      <c r="E2351"/>
      <c r="F2351" s="126"/>
      <c r="G2351" s="237"/>
      <c r="H2351"/>
      <c r="I2351"/>
      <c r="J2351" s="237"/>
      <c r="K2351"/>
      <c r="L2351"/>
      <c r="M2351"/>
      <c r="N2351"/>
      <c r="O2351"/>
      <c r="P2351"/>
      <c r="Q2351"/>
      <c r="S2351" s="115"/>
      <c r="U2351"/>
      <c r="V2351"/>
      <c r="W2351" s="237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5">
      <c r="F2352" s="238"/>
      <c r="I2352"/>
      <c r="S2352" s="115"/>
      <c r="U2352"/>
      <c r="V2352"/>
    </row>
    <row r="2353" spans="1:33" x14ac:dyDescent="0.25">
      <c r="F2353" s="238"/>
      <c r="I2353"/>
      <c r="S2353" s="115"/>
      <c r="U2353"/>
      <c r="V2353"/>
    </row>
    <row r="2354" spans="1:33" x14ac:dyDescent="0.25">
      <c r="F2354" s="238"/>
      <c r="I2354"/>
      <c r="S2354" s="115"/>
      <c r="U2354"/>
      <c r="V2354"/>
    </row>
    <row r="2355" spans="1:33" x14ac:dyDescent="0.25">
      <c r="F2355" s="238"/>
      <c r="I2355"/>
      <c r="S2355" s="115"/>
      <c r="U2355"/>
      <c r="V2355"/>
    </row>
    <row r="2356" spans="1:33" ht="18" x14ac:dyDescent="0.25">
      <c r="A2356" s="236"/>
      <c r="B2356" s="236"/>
      <c r="C2356" s="236"/>
      <c r="D2356" s="236"/>
      <c r="E2356"/>
      <c r="F2356" s="126"/>
      <c r="G2356" s="237"/>
      <c r="H2356"/>
      <c r="I2356"/>
      <c r="J2356" s="237"/>
      <c r="K2356"/>
      <c r="L2356"/>
      <c r="M2356"/>
      <c r="N2356"/>
      <c r="O2356"/>
      <c r="P2356"/>
      <c r="Q2356"/>
      <c r="S2356" s="115"/>
      <c r="U2356"/>
      <c r="V2356"/>
      <c r="W2356" s="237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5">
      <c r="F2357" s="238"/>
      <c r="I2357"/>
      <c r="S2357" s="115"/>
      <c r="U2357"/>
      <c r="V2357"/>
    </row>
    <row r="2358" spans="1:33" ht="18" x14ac:dyDescent="0.25">
      <c r="A2358" s="236"/>
      <c r="B2358" s="236"/>
      <c r="C2358" s="236"/>
      <c r="D2358" s="236"/>
      <c r="E2358"/>
      <c r="F2358" s="126"/>
      <c r="G2358" s="237"/>
      <c r="H2358"/>
      <c r="I2358"/>
      <c r="J2358" s="237"/>
      <c r="K2358"/>
      <c r="L2358"/>
      <c r="M2358"/>
      <c r="N2358"/>
      <c r="O2358"/>
      <c r="P2358"/>
      <c r="Q2358"/>
      <c r="S2358" s="115"/>
      <c r="U2358"/>
      <c r="V2358"/>
      <c r="W2358" s="237"/>
      <c r="X2358"/>
      <c r="Y2358"/>
      <c r="Z2358"/>
      <c r="AA2358"/>
      <c r="AB2358"/>
      <c r="AC2358"/>
      <c r="AD2358"/>
      <c r="AE2358"/>
      <c r="AF2358"/>
      <c r="AG2358"/>
    </row>
    <row r="2359" spans="1:33" ht="18" x14ac:dyDescent="0.25">
      <c r="A2359" s="236"/>
      <c r="B2359" s="236"/>
      <c r="C2359" s="236"/>
      <c r="D2359" s="236"/>
      <c r="E2359"/>
      <c r="F2359" s="126"/>
      <c r="G2359" s="237"/>
      <c r="H2359"/>
      <c r="I2359"/>
      <c r="J2359" s="237"/>
      <c r="K2359"/>
      <c r="L2359"/>
      <c r="M2359"/>
      <c r="N2359"/>
      <c r="O2359"/>
      <c r="P2359"/>
      <c r="Q2359"/>
      <c r="S2359" s="115"/>
      <c r="U2359"/>
      <c r="V2359"/>
      <c r="W2359" s="237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5">
      <c r="F2360" s="238"/>
      <c r="I2360"/>
      <c r="S2360" s="115"/>
      <c r="U2360"/>
      <c r="V2360"/>
    </row>
    <row r="2361" spans="1:33" x14ac:dyDescent="0.25">
      <c r="F2361" s="238"/>
      <c r="I2361"/>
      <c r="S2361" s="115"/>
      <c r="U2361"/>
      <c r="V2361"/>
    </row>
    <row r="2362" spans="1:33" x14ac:dyDescent="0.25">
      <c r="A2362"/>
      <c r="B2362"/>
      <c r="C2362"/>
      <c r="D2362"/>
      <c r="E2362"/>
      <c r="F2362" s="126"/>
      <c r="G2362"/>
      <c r="H2362"/>
      <c r="I2362"/>
      <c r="J2362"/>
      <c r="K2362"/>
      <c r="L2362"/>
      <c r="M2362"/>
      <c r="N2362"/>
      <c r="O2362"/>
      <c r="P2362"/>
      <c r="Q2362"/>
      <c r="S2362" s="115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ht="18" x14ac:dyDescent="0.25">
      <c r="A2363" s="236"/>
      <c r="B2363" s="236"/>
      <c r="C2363" s="236"/>
      <c r="D2363" s="236"/>
      <c r="E2363"/>
      <c r="F2363" s="126"/>
      <c r="G2363" s="237"/>
      <c r="H2363"/>
      <c r="I2363"/>
      <c r="J2363" s="237"/>
      <c r="K2363"/>
      <c r="L2363"/>
      <c r="M2363"/>
      <c r="N2363"/>
      <c r="O2363"/>
      <c r="P2363"/>
      <c r="Q2363"/>
      <c r="S2363" s="115"/>
      <c r="U2363"/>
      <c r="V2363"/>
      <c r="W2363" s="237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5">
      <c r="F2364" s="238"/>
      <c r="I2364"/>
      <c r="S2364" s="115"/>
      <c r="U2364"/>
      <c r="V2364"/>
    </row>
    <row r="2365" spans="1:33" ht="18" x14ac:dyDescent="0.25">
      <c r="A2365" s="236"/>
      <c r="B2365" s="236"/>
      <c r="C2365" s="236"/>
      <c r="D2365" s="236"/>
      <c r="E2365"/>
      <c r="F2365" s="126"/>
      <c r="G2365" s="237"/>
      <c r="H2365"/>
      <c r="I2365"/>
      <c r="J2365" s="237"/>
      <c r="K2365"/>
      <c r="L2365"/>
      <c r="M2365"/>
      <c r="N2365"/>
      <c r="O2365"/>
      <c r="P2365"/>
      <c r="Q2365"/>
      <c r="S2365" s="115"/>
      <c r="U2365"/>
      <c r="V2365"/>
      <c r="W2365" s="237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5">
      <c r="F2366" s="238"/>
      <c r="I2366"/>
      <c r="S2366" s="115"/>
      <c r="U2366"/>
      <c r="V2366"/>
    </row>
    <row r="2367" spans="1:33" x14ac:dyDescent="0.25">
      <c r="A2367"/>
      <c r="B2367"/>
      <c r="C2367"/>
      <c r="D2367"/>
      <c r="E2367"/>
      <c r="F2367" s="126"/>
      <c r="G2367"/>
      <c r="H2367"/>
      <c r="I2367"/>
      <c r="J2367"/>
      <c r="K2367"/>
      <c r="L2367"/>
      <c r="M2367"/>
      <c r="N2367"/>
      <c r="O2367"/>
      <c r="P2367"/>
      <c r="Q2367"/>
      <c r="S2367" s="115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ht="18" x14ac:dyDescent="0.25">
      <c r="A2368" s="236"/>
      <c r="B2368" s="236"/>
      <c r="C2368" s="236"/>
      <c r="D2368" s="236"/>
      <c r="E2368"/>
      <c r="F2368" s="126"/>
      <c r="G2368" s="237"/>
      <c r="H2368"/>
      <c r="I2368"/>
      <c r="J2368" s="237"/>
      <c r="K2368"/>
      <c r="L2368"/>
      <c r="M2368"/>
      <c r="N2368"/>
      <c r="O2368"/>
      <c r="P2368"/>
      <c r="Q2368"/>
      <c r="S2368" s="115"/>
      <c r="U2368"/>
      <c r="V2368"/>
      <c r="W2368" s="237"/>
      <c r="X2368"/>
      <c r="Y2368"/>
      <c r="Z2368"/>
      <c r="AA2368"/>
      <c r="AB2368"/>
      <c r="AC2368"/>
      <c r="AD2368"/>
      <c r="AE2368"/>
      <c r="AF2368"/>
      <c r="AG2368"/>
    </row>
    <row r="2369" spans="1:33" ht="18" x14ac:dyDescent="0.25">
      <c r="A2369" s="236"/>
      <c r="B2369" s="236"/>
      <c r="C2369" s="236"/>
      <c r="D2369" s="236"/>
      <c r="E2369"/>
      <c r="F2369" s="126"/>
      <c r="G2369" s="237"/>
      <c r="H2369"/>
      <c r="I2369"/>
      <c r="J2369" s="237"/>
      <c r="K2369"/>
      <c r="L2369"/>
      <c r="M2369"/>
      <c r="N2369"/>
      <c r="O2369"/>
      <c r="P2369"/>
      <c r="Q2369"/>
      <c r="S2369" s="115"/>
      <c r="U2369"/>
      <c r="V2369"/>
      <c r="W2369" s="237"/>
      <c r="X2369"/>
      <c r="Y2369"/>
      <c r="Z2369"/>
      <c r="AA2369"/>
      <c r="AB2369"/>
      <c r="AC2369"/>
      <c r="AD2369"/>
      <c r="AE2369"/>
      <c r="AF2369"/>
      <c r="AG2369"/>
    </row>
    <row r="2370" spans="1:33" ht="18" x14ac:dyDescent="0.25">
      <c r="A2370" s="236"/>
      <c r="B2370" s="236"/>
      <c r="C2370" s="236"/>
      <c r="D2370" s="236"/>
      <c r="E2370"/>
      <c r="F2370" s="126"/>
      <c r="G2370" s="237"/>
      <c r="H2370"/>
      <c r="I2370"/>
      <c r="J2370" s="237"/>
      <c r="K2370"/>
      <c r="L2370"/>
      <c r="M2370"/>
      <c r="N2370"/>
      <c r="O2370"/>
      <c r="P2370"/>
      <c r="Q2370"/>
      <c r="S2370" s="115"/>
      <c r="U2370"/>
      <c r="V2370"/>
      <c r="W2370" s="237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5">
      <c r="A2371"/>
      <c r="B2371"/>
      <c r="C2371"/>
      <c r="D2371"/>
      <c r="E2371"/>
      <c r="F2371" s="126"/>
      <c r="G2371"/>
      <c r="H2371"/>
      <c r="I2371"/>
      <c r="J2371"/>
      <c r="K2371"/>
      <c r="L2371"/>
      <c r="M2371"/>
      <c r="N2371"/>
      <c r="O2371"/>
      <c r="P2371"/>
      <c r="Q2371"/>
      <c r="S2371" s="115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5">
      <c r="A2372"/>
      <c r="B2372"/>
      <c r="C2372"/>
      <c r="D2372"/>
      <c r="E2372"/>
      <c r="F2372" s="126"/>
      <c r="G2372"/>
      <c r="H2372"/>
      <c r="I2372"/>
      <c r="J2372"/>
      <c r="K2372"/>
      <c r="L2372"/>
      <c r="M2372"/>
      <c r="N2372"/>
      <c r="O2372"/>
      <c r="P2372"/>
      <c r="Q2372"/>
      <c r="S2372" s="115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ht="18" x14ac:dyDescent="0.25">
      <c r="A2373" s="236"/>
      <c r="B2373" s="236"/>
      <c r="C2373" s="236"/>
      <c r="D2373" s="236"/>
      <c r="E2373"/>
      <c r="F2373" s="126"/>
      <c r="G2373" s="237"/>
      <c r="H2373"/>
      <c r="I2373"/>
      <c r="J2373" s="237"/>
      <c r="K2373"/>
      <c r="L2373"/>
      <c r="M2373"/>
      <c r="N2373"/>
      <c r="O2373"/>
      <c r="P2373"/>
      <c r="Q2373"/>
      <c r="S2373" s="115"/>
      <c r="U2373"/>
      <c r="V2373"/>
      <c r="W2373" s="237"/>
      <c r="X2373"/>
      <c r="Y2373"/>
      <c r="Z2373"/>
      <c r="AA2373"/>
      <c r="AB2373"/>
      <c r="AC2373"/>
      <c r="AD2373"/>
      <c r="AE2373"/>
      <c r="AF2373"/>
      <c r="AG2373"/>
    </row>
    <row r="2374" spans="1:33" ht="18" x14ac:dyDescent="0.25">
      <c r="A2374" s="236"/>
      <c r="B2374" s="236"/>
      <c r="C2374" s="236"/>
      <c r="D2374" s="236"/>
      <c r="E2374"/>
      <c r="F2374" s="126"/>
      <c r="G2374" s="237"/>
      <c r="H2374"/>
      <c r="I2374"/>
      <c r="J2374" s="237"/>
      <c r="K2374"/>
      <c r="L2374"/>
      <c r="M2374"/>
      <c r="N2374"/>
      <c r="O2374"/>
      <c r="P2374"/>
      <c r="Q2374"/>
      <c r="S2374" s="115"/>
      <c r="U2374"/>
      <c r="V2374"/>
      <c r="W2374" s="237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5">
      <c r="F2375" s="238"/>
      <c r="I2375"/>
      <c r="S2375" s="115"/>
      <c r="U2375"/>
      <c r="V2375"/>
    </row>
    <row r="2376" spans="1:33" x14ac:dyDescent="0.25">
      <c r="A2376"/>
      <c r="B2376"/>
      <c r="C2376"/>
      <c r="D2376"/>
      <c r="E2376"/>
      <c r="F2376" s="126"/>
      <c r="G2376"/>
      <c r="H2376"/>
      <c r="I2376"/>
      <c r="J2376"/>
      <c r="K2376"/>
      <c r="L2376"/>
      <c r="M2376"/>
      <c r="N2376"/>
      <c r="O2376"/>
      <c r="P2376"/>
      <c r="Q2376"/>
      <c r="S2376" s="115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5">
      <c r="A2377"/>
      <c r="B2377"/>
      <c r="C2377"/>
      <c r="D2377"/>
      <c r="E2377"/>
      <c r="F2377" s="126"/>
      <c r="G2377"/>
      <c r="H2377"/>
      <c r="I2377"/>
      <c r="J2377"/>
      <c r="K2377"/>
      <c r="L2377"/>
      <c r="M2377"/>
      <c r="N2377"/>
      <c r="O2377"/>
      <c r="P2377"/>
      <c r="Q2377"/>
      <c r="S2377" s="115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5">
      <c r="A2378"/>
      <c r="B2378"/>
      <c r="C2378"/>
      <c r="D2378"/>
      <c r="E2378"/>
      <c r="F2378" s="126"/>
      <c r="G2378"/>
      <c r="H2378"/>
      <c r="I2378"/>
      <c r="J2378"/>
      <c r="K2378"/>
      <c r="L2378"/>
      <c r="M2378"/>
      <c r="N2378"/>
      <c r="O2378"/>
      <c r="P2378"/>
      <c r="Q2378"/>
      <c r="S2378" s="115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5">
      <c r="A2379"/>
      <c r="B2379"/>
      <c r="C2379"/>
      <c r="D2379"/>
      <c r="E2379"/>
      <c r="F2379" s="126"/>
      <c r="G2379"/>
      <c r="H2379"/>
      <c r="I2379"/>
      <c r="J2379"/>
      <c r="K2379"/>
      <c r="L2379"/>
      <c r="M2379"/>
      <c r="N2379"/>
      <c r="O2379"/>
      <c r="P2379"/>
      <c r="Q2379"/>
      <c r="S2379" s="115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ht="18" x14ac:dyDescent="0.25">
      <c r="A2380" s="236"/>
      <c r="B2380" s="236"/>
      <c r="C2380" s="236"/>
      <c r="D2380" s="236"/>
      <c r="E2380"/>
      <c r="F2380" s="126"/>
      <c r="G2380" s="237"/>
      <c r="H2380"/>
      <c r="I2380"/>
      <c r="J2380" s="237"/>
      <c r="K2380"/>
      <c r="L2380"/>
      <c r="M2380"/>
      <c r="N2380"/>
      <c r="O2380"/>
      <c r="P2380"/>
      <c r="Q2380"/>
      <c r="S2380" s="115"/>
      <c r="U2380"/>
      <c r="V2380"/>
      <c r="W2380" s="237"/>
      <c r="X2380"/>
      <c r="Y2380"/>
      <c r="Z2380"/>
      <c r="AA2380"/>
      <c r="AB2380"/>
      <c r="AC2380"/>
      <c r="AD2380"/>
      <c r="AE2380"/>
      <c r="AF2380"/>
      <c r="AG2380"/>
    </row>
    <row r="2381" spans="1:33" ht="18" x14ac:dyDescent="0.25">
      <c r="A2381" s="236"/>
      <c r="B2381" s="236"/>
      <c r="C2381" s="236"/>
      <c r="D2381" s="236"/>
      <c r="E2381"/>
      <c r="F2381" s="126"/>
      <c r="G2381" s="237"/>
      <c r="H2381"/>
      <c r="I2381"/>
      <c r="J2381" s="237"/>
      <c r="K2381"/>
      <c r="L2381"/>
      <c r="M2381"/>
      <c r="N2381"/>
      <c r="O2381"/>
      <c r="P2381"/>
      <c r="Q2381"/>
      <c r="S2381" s="115"/>
      <c r="U2381"/>
      <c r="V2381"/>
      <c r="W2381" s="237"/>
      <c r="X2381"/>
      <c r="Y2381"/>
      <c r="Z2381"/>
      <c r="AA2381"/>
      <c r="AB2381"/>
      <c r="AC2381"/>
      <c r="AD2381"/>
      <c r="AE2381"/>
      <c r="AF2381"/>
      <c r="AG2381"/>
    </row>
    <row r="2382" spans="1:33" ht="18" x14ac:dyDescent="0.25">
      <c r="A2382" s="236"/>
      <c r="B2382" s="236"/>
      <c r="C2382" s="236"/>
      <c r="D2382" s="236"/>
      <c r="E2382"/>
      <c r="F2382" s="126"/>
      <c r="G2382" s="237"/>
      <c r="H2382"/>
      <c r="I2382"/>
      <c r="J2382" s="237"/>
      <c r="K2382"/>
      <c r="L2382"/>
      <c r="M2382"/>
      <c r="N2382"/>
      <c r="O2382"/>
      <c r="P2382"/>
      <c r="Q2382"/>
      <c r="S2382" s="115"/>
      <c r="U2382"/>
      <c r="V2382"/>
      <c r="W2382" s="237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5">
      <c r="A2383"/>
      <c r="B2383"/>
      <c r="C2383"/>
      <c r="D2383"/>
      <c r="E2383"/>
      <c r="F2383" s="126"/>
      <c r="G2383"/>
      <c r="H2383"/>
      <c r="I2383"/>
      <c r="J2383"/>
      <c r="K2383"/>
      <c r="L2383"/>
      <c r="M2383"/>
      <c r="N2383"/>
      <c r="O2383"/>
      <c r="P2383"/>
      <c r="Q2383"/>
      <c r="S2383" s="115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5">
      <c r="A2384"/>
      <c r="B2384"/>
      <c r="C2384"/>
      <c r="D2384"/>
      <c r="E2384"/>
      <c r="F2384" s="126"/>
      <c r="G2384"/>
      <c r="H2384"/>
      <c r="I2384"/>
      <c r="J2384"/>
      <c r="K2384"/>
      <c r="L2384"/>
      <c r="M2384"/>
      <c r="N2384"/>
      <c r="O2384"/>
      <c r="P2384"/>
      <c r="Q2384"/>
      <c r="S2384" s="115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ht="18" x14ac:dyDescent="0.25">
      <c r="A2385" s="236"/>
      <c r="B2385" s="236"/>
      <c r="C2385" s="236"/>
      <c r="D2385" s="236"/>
      <c r="E2385"/>
      <c r="F2385" s="126"/>
      <c r="G2385" s="237"/>
      <c r="H2385"/>
      <c r="I2385"/>
      <c r="J2385" s="237"/>
      <c r="K2385"/>
      <c r="L2385"/>
      <c r="M2385"/>
      <c r="N2385"/>
      <c r="O2385"/>
      <c r="P2385"/>
      <c r="Q2385"/>
      <c r="S2385" s="115"/>
      <c r="U2385"/>
      <c r="V2385"/>
      <c r="W2385" s="237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5">
      <c r="F2386" s="238"/>
      <c r="I2386"/>
      <c r="S2386" s="115"/>
      <c r="U2386"/>
      <c r="V2386"/>
    </row>
    <row r="2387" spans="1:33" x14ac:dyDescent="0.25">
      <c r="A2387"/>
      <c r="B2387"/>
      <c r="C2387"/>
      <c r="D2387"/>
      <c r="E2387"/>
      <c r="F2387" s="126"/>
      <c r="G2387"/>
      <c r="H2387"/>
      <c r="I2387"/>
      <c r="J2387"/>
      <c r="K2387"/>
      <c r="L2387"/>
      <c r="M2387"/>
      <c r="N2387"/>
      <c r="O2387"/>
      <c r="P2387"/>
      <c r="Q2387"/>
      <c r="S2387" s="115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ht="18" x14ac:dyDescent="0.25">
      <c r="A2388" s="236"/>
      <c r="B2388" s="236"/>
      <c r="C2388" s="236"/>
      <c r="D2388" s="236"/>
      <c r="E2388"/>
      <c r="F2388" s="126"/>
      <c r="G2388" s="237"/>
      <c r="H2388"/>
      <c r="I2388"/>
      <c r="J2388" s="237"/>
      <c r="K2388"/>
      <c r="L2388"/>
      <c r="M2388"/>
      <c r="N2388"/>
      <c r="O2388"/>
      <c r="P2388"/>
      <c r="Q2388"/>
      <c r="S2388" s="115"/>
      <c r="U2388"/>
      <c r="V2388"/>
      <c r="W2388" s="237"/>
      <c r="X2388"/>
      <c r="Y2388"/>
      <c r="Z2388"/>
      <c r="AA2388"/>
      <c r="AB2388"/>
      <c r="AC2388"/>
      <c r="AD2388"/>
      <c r="AE2388"/>
      <c r="AF2388"/>
      <c r="AG2388"/>
    </row>
    <row r="2389" spans="1:33" ht="18" x14ac:dyDescent="0.25">
      <c r="A2389" s="236"/>
      <c r="B2389" s="236"/>
      <c r="C2389" s="236"/>
      <c r="D2389" s="236"/>
      <c r="E2389"/>
      <c r="F2389" s="126"/>
      <c r="G2389" s="237"/>
      <c r="H2389"/>
      <c r="I2389"/>
      <c r="J2389" s="237"/>
      <c r="K2389"/>
      <c r="L2389"/>
      <c r="M2389"/>
      <c r="N2389"/>
      <c r="O2389"/>
      <c r="P2389"/>
      <c r="Q2389"/>
      <c r="S2389" s="115"/>
      <c r="U2389"/>
      <c r="V2389"/>
      <c r="W2389" s="237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5">
      <c r="A2390"/>
      <c r="B2390"/>
      <c r="C2390"/>
      <c r="D2390"/>
      <c r="E2390"/>
      <c r="F2390" s="126"/>
      <c r="G2390"/>
      <c r="H2390"/>
      <c r="I2390"/>
      <c r="J2390"/>
      <c r="K2390"/>
      <c r="L2390"/>
      <c r="M2390"/>
      <c r="N2390"/>
      <c r="O2390"/>
      <c r="P2390"/>
      <c r="Q2390"/>
      <c r="S2390" s="115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ht="18" x14ac:dyDescent="0.25">
      <c r="A2391" s="236"/>
      <c r="B2391" s="236"/>
      <c r="C2391" s="236"/>
      <c r="D2391" s="236"/>
      <c r="E2391"/>
      <c r="F2391" s="126"/>
      <c r="G2391" s="237"/>
      <c r="H2391"/>
      <c r="I2391"/>
      <c r="J2391" s="237"/>
      <c r="K2391"/>
      <c r="L2391"/>
      <c r="M2391"/>
      <c r="N2391"/>
      <c r="O2391"/>
      <c r="P2391"/>
      <c r="Q2391"/>
      <c r="S2391" s="115"/>
      <c r="U2391"/>
      <c r="V2391"/>
      <c r="W2391" s="237"/>
      <c r="X2391"/>
      <c r="Y2391"/>
      <c r="Z2391"/>
      <c r="AA2391"/>
      <c r="AB2391"/>
      <c r="AC2391"/>
      <c r="AD2391"/>
      <c r="AE2391"/>
      <c r="AF2391"/>
      <c r="AG2391"/>
    </row>
    <row r="2392" spans="1:33" ht="18" x14ac:dyDescent="0.25">
      <c r="A2392" s="236"/>
      <c r="B2392" s="236"/>
      <c r="C2392" s="236"/>
      <c r="D2392" s="236"/>
      <c r="E2392"/>
      <c r="F2392" s="126"/>
      <c r="G2392" s="237"/>
      <c r="H2392"/>
      <c r="I2392"/>
      <c r="J2392" s="237"/>
      <c r="K2392"/>
      <c r="L2392"/>
      <c r="M2392"/>
      <c r="N2392"/>
      <c r="O2392"/>
      <c r="P2392"/>
      <c r="Q2392"/>
      <c r="S2392" s="115"/>
      <c r="U2392"/>
      <c r="V2392"/>
      <c r="W2392" s="237"/>
      <c r="X2392"/>
      <c r="Y2392"/>
      <c r="Z2392"/>
      <c r="AA2392"/>
      <c r="AB2392"/>
      <c r="AC2392"/>
      <c r="AD2392"/>
      <c r="AE2392"/>
      <c r="AF2392"/>
      <c r="AG2392"/>
    </row>
    <row r="2393" spans="1:33" ht="18" x14ac:dyDescent="0.25">
      <c r="A2393" s="236"/>
      <c r="B2393" s="236"/>
      <c r="C2393" s="236"/>
      <c r="D2393" s="236"/>
      <c r="E2393"/>
      <c r="F2393" s="126"/>
      <c r="G2393" s="237"/>
      <c r="H2393"/>
      <c r="I2393"/>
      <c r="J2393" s="237"/>
      <c r="K2393"/>
      <c r="L2393"/>
      <c r="M2393"/>
      <c r="N2393"/>
      <c r="O2393"/>
      <c r="P2393"/>
      <c r="Q2393"/>
      <c r="S2393" s="115"/>
      <c r="U2393"/>
      <c r="V2393"/>
      <c r="W2393" s="237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5">
      <c r="F2394" s="238"/>
      <c r="I2394"/>
      <c r="S2394" s="115"/>
      <c r="U2394"/>
      <c r="V2394"/>
    </row>
    <row r="2395" spans="1:33" x14ac:dyDescent="0.25">
      <c r="A2395"/>
      <c r="B2395"/>
      <c r="C2395"/>
      <c r="D2395"/>
      <c r="E2395"/>
      <c r="F2395" s="126"/>
      <c r="G2395"/>
      <c r="H2395"/>
      <c r="I2395"/>
      <c r="J2395"/>
      <c r="K2395"/>
      <c r="L2395"/>
      <c r="M2395"/>
      <c r="N2395"/>
      <c r="O2395"/>
      <c r="P2395"/>
      <c r="Q2395"/>
      <c r="S2395" s="11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ht="18" x14ac:dyDescent="0.25">
      <c r="A2396" s="236"/>
      <c r="B2396" s="236"/>
      <c r="C2396" s="236"/>
      <c r="D2396" s="236"/>
      <c r="E2396"/>
      <c r="F2396" s="126"/>
      <c r="G2396" s="237"/>
      <c r="H2396"/>
      <c r="I2396"/>
      <c r="J2396" s="237"/>
      <c r="K2396"/>
      <c r="L2396"/>
      <c r="M2396"/>
      <c r="N2396"/>
      <c r="O2396"/>
      <c r="P2396"/>
      <c r="Q2396"/>
      <c r="S2396" s="115"/>
      <c r="U2396"/>
      <c r="V2396"/>
      <c r="W2396" s="237"/>
      <c r="X2396"/>
      <c r="Y2396"/>
      <c r="Z2396"/>
      <c r="AA2396"/>
      <c r="AB2396"/>
      <c r="AC2396"/>
      <c r="AD2396"/>
      <c r="AE2396"/>
      <c r="AF2396"/>
      <c r="AG2396"/>
    </row>
    <row r="2397" spans="1:33" ht="18" x14ac:dyDescent="0.25">
      <c r="A2397" s="236"/>
      <c r="B2397" s="236"/>
      <c r="C2397" s="236"/>
      <c r="D2397" s="236"/>
      <c r="E2397"/>
      <c r="F2397" s="126"/>
      <c r="G2397" s="237"/>
      <c r="H2397"/>
      <c r="I2397"/>
      <c r="J2397" s="237"/>
      <c r="K2397"/>
      <c r="L2397"/>
      <c r="M2397"/>
      <c r="N2397"/>
      <c r="O2397"/>
      <c r="P2397"/>
      <c r="Q2397"/>
      <c r="S2397" s="115"/>
      <c r="U2397"/>
      <c r="V2397"/>
      <c r="W2397" s="23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5">
      <c r="A2398"/>
      <c r="B2398"/>
      <c r="C2398"/>
      <c r="D2398"/>
      <c r="E2398"/>
      <c r="F2398" s="126"/>
      <c r="G2398"/>
      <c r="H2398"/>
      <c r="I2398"/>
      <c r="J2398"/>
      <c r="K2398"/>
      <c r="L2398"/>
      <c r="M2398"/>
      <c r="N2398"/>
      <c r="O2398"/>
      <c r="P2398"/>
      <c r="Q2398"/>
      <c r="S2398" s="115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5">
      <c r="A2399"/>
      <c r="B2399"/>
      <c r="C2399"/>
      <c r="D2399"/>
      <c r="E2399"/>
      <c r="F2399" s="126"/>
      <c r="G2399"/>
      <c r="H2399"/>
      <c r="I2399"/>
      <c r="J2399"/>
      <c r="K2399"/>
      <c r="L2399"/>
      <c r="M2399"/>
      <c r="N2399"/>
      <c r="O2399"/>
      <c r="P2399"/>
      <c r="Q2399"/>
      <c r="S2399" s="115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5">
      <c r="F2400" s="238"/>
      <c r="I2400"/>
      <c r="S2400" s="115"/>
      <c r="U2400"/>
      <c r="V2400"/>
    </row>
    <row r="2401" spans="1:33" ht="18" x14ac:dyDescent="0.25">
      <c r="A2401" s="236"/>
      <c r="B2401" s="236"/>
      <c r="C2401" s="236"/>
      <c r="D2401" s="236"/>
      <c r="E2401"/>
      <c r="F2401" s="126"/>
      <c r="G2401" s="237"/>
      <c r="H2401"/>
      <c r="I2401"/>
      <c r="J2401" s="237"/>
      <c r="K2401"/>
      <c r="L2401"/>
      <c r="M2401"/>
      <c r="N2401"/>
      <c r="O2401"/>
      <c r="P2401"/>
      <c r="Q2401"/>
      <c r="S2401" s="115"/>
      <c r="U2401"/>
      <c r="V2401"/>
      <c r="W2401" s="237"/>
      <c r="X2401"/>
      <c r="Y2401"/>
      <c r="Z2401"/>
      <c r="AA2401"/>
      <c r="AB2401"/>
      <c r="AC2401"/>
      <c r="AD2401"/>
      <c r="AE2401"/>
      <c r="AF2401"/>
      <c r="AG2401"/>
    </row>
    <row r="2402" spans="1:33" ht="18" x14ac:dyDescent="0.25">
      <c r="A2402" s="236"/>
      <c r="B2402" s="236"/>
      <c r="C2402" s="236"/>
      <c r="D2402" s="236"/>
      <c r="E2402"/>
      <c r="F2402" s="126"/>
      <c r="G2402" s="237"/>
      <c r="H2402"/>
      <c r="I2402"/>
      <c r="J2402" s="237"/>
      <c r="K2402"/>
      <c r="L2402"/>
      <c r="M2402"/>
      <c r="N2402"/>
      <c r="O2402"/>
      <c r="P2402"/>
      <c r="Q2402"/>
      <c r="S2402" s="115"/>
      <c r="U2402"/>
      <c r="V2402"/>
      <c r="W2402" s="237"/>
      <c r="X2402"/>
      <c r="Y2402"/>
      <c r="Z2402"/>
      <c r="AA2402"/>
      <c r="AB2402"/>
      <c r="AC2402"/>
      <c r="AD2402"/>
      <c r="AE2402"/>
      <c r="AF2402"/>
      <c r="AG2402"/>
    </row>
    <row r="2403" spans="1:33" ht="18" x14ac:dyDescent="0.25">
      <c r="A2403" s="236"/>
      <c r="B2403" s="236"/>
      <c r="C2403" s="236"/>
      <c r="D2403" s="236"/>
      <c r="E2403"/>
      <c r="F2403" s="126"/>
      <c r="G2403" s="237"/>
      <c r="H2403"/>
      <c r="I2403"/>
      <c r="J2403" s="237"/>
      <c r="K2403"/>
      <c r="L2403"/>
      <c r="M2403"/>
      <c r="N2403"/>
      <c r="O2403"/>
      <c r="P2403"/>
      <c r="Q2403"/>
      <c r="S2403" s="115"/>
      <c r="U2403"/>
      <c r="V2403"/>
      <c r="W2403" s="237"/>
      <c r="X2403"/>
      <c r="Y2403"/>
      <c r="Z2403"/>
      <c r="AA2403"/>
      <c r="AB2403"/>
      <c r="AC2403"/>
      <c r="AD2403"/>
      <c r="AE2403"/>
      <c r="AF2403"/>
      <c r="AG2403"/>
    </row>
    <row r="2404" spans="1:33" ht="18" x14ac:dyDescent="0.25">
      <c r="A2404" s="236"/>
      <c r="B2404" s="236"/>
      <c r="C2404" s="236"/>
      <c r="D2404" s="236"/>
      <c r="E2404"/>
      <c r="F2404" s="126"/>
      <c r="G2404" s="237"/>
      <c r="H2404"/>
      <c r="I2404"/>
      <c r="J2404" s="237"/>
      <c r="K2404"/>
      <c r="L2404"/>
      <c r="M2404"/>
      <c r="N2404"/>
      <c r="O2404"/>
      <c r="P2404"/>
      <c r="Q2404"/>
      <c r="S2404" s="115"/>
      <c r="U2404"/>
      <c r="V2404"/>
      <c r="W2404" s="237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5">
      <c r="A2405"/>
      <c r="B2405"/>
      <c r="C2405"/>
      <c r="D2405"/>
      <c r="E2405"/>
      <c r="F2405" s="126"/>
      <c r="G2405"/>
      <c r="H2405"/>
      <c r="I2405"/>
      <c r="J2405"/>
      <c r="K2405"/>
      <c r="L2405"/>
      <c r="M2405"/>
      <c r="N2405"/>
      <c r="O2405"/>
      <c r="P2405"/>
      <c r="Q2405"/>
      <c r="S2405" s="11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ht="18" x14ac:dyDescent="0.25">
      <c r="A2406" s="236"/>
      <c r="B2406" s="236"/>
      <c r="C2406" s="236"/>
      <c r="D2406" s="236"/>
      <c r="E2406"/>
      <c r="F2406" s="126"/>
      <c r="G2406" s="237"/>
      <c r="H2406"/>
      <c r="I2406"/>
      <c r="J2406" s="237"/>
      <c r="K2406"/>
      <c r="L2406"/>
      <c r="M2406"/>
      <c r="N2406"/>
      <c r="O2406"/>
      <c r="P2406"/>
      <c r="Q2406"/>
      <c r="S2406" s="115"/>
      <c r="U2406"/>
      <c r="V2406"/>
      <c r="W2406" s="237"/>
      <c r="X2406"/>
      <c r="Y2406"/>
      <c r="Z2406"/>
      <c r="AA2406"/>
      <c r="AB2406"/>
      <c r="AC2406"/>
      <c r="AD2406"/>
      <c r="AE2406"/>
      <c r="AF2406"/>
      <c r="AG2406"/>
    </row>
    <row r="2407" spans="1:33" ht="18" x14ac:dyDescent="0.25">
      <c r="A2407" s="236"/>
      <c r="B2407" s="236"/>
      <c r="C2407" s="236"/>
      <c r="D2407" s="236"/>
      <c r="E2407"/>
      <c r="F2407" s="126"/>
      <c r="G2407" s="237"/>
      <c r="H2407"/>
      <c r="I2407"/>
      <c r="J2407" s="237"/>
      <c r="K2407"/>
      <c r="L2407"/>
      <c r="M2407"/>
      <c r="N2407"/>
      <c r="O2407"/>
      <c r="P2407"/>
      <c r="Q2407"/>
      <c r="S2407" s="115"/>
      <c r="U2407"/>
      <c r="V2407"/>
      <c r="W2407" s="23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5">
      <c r="A2408"/>
      <c r="B2408"/>
      <c r="C2408"/>
      <c r="D2408"/>
      <c r="E2408"/>
      <c r="F2408" s="126"/>
      <c r="G2408"/>
      <c r="H2408"/>
      <c r="I2408"/>
      <c r="J2408"/>
      <c r="K2408"/>
      <c r="L2408"/>
      <c r="M2408"/>
      <c r="N2408"/>
      <c r="O2408"/>
      <c r="P2408"/>
      <c r="Q2408"/>
      <c r="S2408" s="115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5">
      <c r="A2409"/>
      <c r="B2409"/>
      <c r="C2409"/>
      <c r="D2409"/>
      <c r="E2409"/>
      <c r="F2409" s="126"/>
      <c r="G2409"/>
      <c r="H2409"/>
      <c r="I2409"/>
      <c r="J2409"/>
      <c r="K2409"/>
      <c r="L2409"/>
      <c r="M2409"/>
      <c r="N2409"/>
      <c r="O2409"/>
      <c r="P2409"/>
      <c r="Q2409"/>
      <c r="S2409" s="115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5">
      <c r="A2410"/>
      <c r="B2410"/>
      <c r="C2410"/>
      <c r="D2410"/>
      <c r="E2410"/>
      <c r="F2410" s="126"/>
      <c r="G2410"/>
      <c r="H2410"/>
      <c r="I2410"/>
      <c r="J2410"/>
      <c r="K2410"/>
      <c r="L2410"/>
      <c r="M2410"/>
      <c r="N2410"/>
      <c r="O2410"/>
      <c r="P2410"/>
      <c r="Q2410"/>
      <c r="S2410" s="115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5">
      <c r="A2411"/>
      <c r="B2411"/>
      <c r="C2411"/>
      <c r="D2411"/>
      <c r="E2411"/>
      <c r="F2411" s="126"/>
      <c r="G2411"/>
      <c r="H2411"/>
      <c r="I2411"/>
      <c r="J2411"/>
      <c r="K2411"/>
      <c r="L2411"/>
      <c r="M2411"/>
      <c r="N2411"/>
      <c r="O2411"/>
      <c r="P2411"/>
      <c r="Q2411"/>
      <c r="S2411" s="115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5">
      <c r="A2412"/>
      <c r="B2412"/>
      <c r="C2412"/>
      <c r="D2412"/>
      <c r="E2412"/>
      <c r="F2412" s="126"/>
      <c r="G2412"/>
      <c r="H2412"/>
      <c r="I2412"/>
      <c r="J2412"/>
      <c r="K2412"/>
      <c r="L2412"/>
      <c r="M2412"/>
      <c r="N2412"/>
      <c r="O2412"/>
      <c r="P2412"/>
      <c r="Q2412"/>
      <c r="S2412" s="115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ht="18" x14ac:dyDescent="0.25">
      <c r="A2413" s="236"/>
      <c r="B2413" s="236"/>
      <c r="C2413" s="236"/>
      <c r="D2413" s="236"/>
      <c r="E2413"/>
      <c r="F2413" s="126"/>
      <c r="G2413" s="237"/>
      <c r="H2413"/>
      <c r="I2413"/>
      <c r="J2413" s="237"/>
      <c r="K2413"/>
      <c r="L2413"/>
      <c r="M2413"/>
      <c r="N2413"/>
      <c r="O2413"/>
      <c r="P2413"/>
      <c r="Q2413"/>
      <c r="S2413" s="115"/>
      <c r="U2413"/>
      <c r="V2413"/>
      <c r="W2413" s="237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5">
      <c r="A2414"/>
      <c r="B2414"/>
      <c r="C2414"/>
      <c r="D2414"/>
      <c r="E2414"/>
      <c r="F2414" s="126"/>
      <c r="G2414"/>
      <c r="H2414"/>
      <c r="I2414"/>
      <c r="J2414"/>
      <c r="K2414"/>
      <c r="L2414"/>
      <c r="M2414"/>
      <c r="N2414"/>
      <c r="O2414"/>
      <c r="P2414"/>
      <c r="Q2414"/>
      <c r="S2414" s="115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5">
      <c r="F2415" s="238"/>
      <c r="I2415"/>
      <c r="S2415" s="115"/>
      <c r="U2415"/>
      <c r="V2415"/>
    </row>
    <row r="2416" spans="1:33" ht="18" x14ac:dyDescent="0.25">
      <c r="A2416" s="236"/>
      <c r="B2416" s="236"/>
      <c r="C2416" s="236"/>
      <c r="D2416" s="236"/>
      <c r="E2416"/>
      <c r="F2416" s="126"/>
      <c r="G2416" s="237"/>
      <c r="H2416"/>
      <c r="I2416"/>
      <c r="J2416" s="237"/>
      <c r="K2416"/>
      <c r="L2416"/>
      <c r="M2416"/>
      <c r="N2416"/>
      <c r="O2416"/>
      <c r="P2416"/>
      <c r="Q2416"/>
      <c r="S2416" s="115"/>
      <c r="U2416"/>
      <c r="V2416"/>
      <c r="W2416" s="237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5">
      <c r="F2417" s="238"/>
      <c r="I2417"/>
      <c r="S2417" s="115"/>
      <c r="U2417"/>
      <c r="V2417"/>
    </row>
    <row r="2418" spans="1:33" ht="18" x14ac:dyDescent="0.25">
      <c r="A2418" s="236"/>
      <c r="B2418" s="236"/>
      <c r="C2418" s="236"/>
      <c r="D2418" s="236"/>
      <c r="E2418"/>
      <c r="F2418" s="126"/>
      <c r="G2418" s="237"/>
      <c r="H2418"/>
      <c r="I2418"/>
      <c r="J2418" s="237"/>
      <c r="K2418"/>
      <c r="L2418"/>
      <c r="M2418"/>
      <c r="N2418"/>
      <c r="O2418"/>
      <c r="P2418"/>
      <c r="Q2418"/>
      <c r="S2418" s="115"/>
      <c r="U2418"/>
      <c r="V2418"/>
      <c r="W2418" s="237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5">
      <c r="F2419" s="238"/>
      <c r="I2419"/>
      <c r="S2419" s="115"/>
      <c r="U2419"/>
      <c r="V2419"/>
    </row>
    <row r="2420" spans="1:33" x14ac:dyDescent="0.25">
      <c r="A2420"/>
      <c r="B2420"/>
      <c r="C2420"/>
      <c r="D2420"/>
      <c r="E2420"/>
      <c r="F2420" s="126"/>
      <c r="G2420"/>
      <c r="H2420"/>
      <c r="I2420"/>
      <c r="J2420"/>
      <c r="K2420"/>
      <c r="L2420"/>
      <c r="M2420"/>
      <c r="N2420"/>
      <c r="O2420"/>
      <c r="P2420"/>
      <c r="Q2420"/>
      <c r="S2420" s="115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ht="18" x14ac:dyDescent="0.25">
      <c r="A2421" s="236"/>
      <c r="B2421" s="236"/>
      <c r="C2421" s="236"/>
      <c r="D2421" s="236"/>
      <c r="E2421"/>
      <c r="F2421" s="126"/>
      <c r="G2421" s="237"/>
      <c r="H2421"/>
      <c r="I2421"/>
      <c r="J2421" s="237"/>
      <c r="K2421"/>
      <c r="L2421"/>
      <c r="M2421"/>
      <c r="N2421"/>
      <c r="O2421"/>
      <c r="P2421"/>
      <c r="Q2421"/>
      <c r="S2421" s="115"/>
      <c r="U2421"/>
      <c r="V2421"/>
      <c r="W2421" s="237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5">
      <c r="F2422" s="238"/>
      <c r="I2422"/>
      <c r="S2422" s="115"/>
      <c r="U2422"/>
      <c r="V2422"/>
    </row>
    <row r="2423" spans="1:33" x14ac:dyDescent="0.25">
      <c r="F2423" s="238"/>
      <c r="I2423"/>
      <c r="S2423" s="115"/>
      <c r="U2423"/>
      <c r="V2423"/>
    </row>
    <row r="2424" spans="1:33" x14ac:dyDescent="0.25">
      <c r="A2424"/>
      <c r="B2424"/>
      <c r="C2424"/>
      <c r="D2424"/>
      <c r="E2424"/>
      <c r="F2424" s="126"/>
      <c r="G2424"/>
      <c r="H2424"/>
      <c r="I2424"/>
      <c r="J2424"/>
      <c r="K2424"/>
      <c r="L2424"/>
      <c r="M2424"/>
      <c r="N2424"/>
      <c r="O2424"/>
      <c r="P2424"/>
      <c r="Q2424"/>
      <c r="S2424" s="115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ht="18" x14ac:dyDescent="0.25">
      <c r="A2425" s="236"/>
      <c r="B2425" s="236"/>
      <c r="C2425" s="236"/>
      <c r="D2425" s="236"/>
      <c r="E2425"/>
      <c r="F2425" s="126"/>
      <c r="G2425" s="237"/>
      <c r="H2425"/>
      <c r="I2425"/>
      <c r="J2425" s="237"/>
      <c r="K2425"/>
      <c r="L2425"/>
      <c r="M2425"/>
      <c r="N2425"/>
      <c r="O2425"/>
      <c r="P2425"/>
      <c r="Q2425"/>
      <c r="S2425" s="115"/>
      <c r="U2425"/>
      <c r="V2425"/>
      <c r="W2425" s="237"/>
      <c r="X2425"/>
      <c r="Y2425"/>
      <c r="Z2425"/>
      <c r="AA2425"/>
      <c r="AB2425"/>
      <c r="AC2425"/>
      <c r="AD2425"/>
      <c r="AE2425"/>
      <c r="AF2425"/>
      <c r="AG2425"/>
    </row>
    <row r="2426" spans="1:33" ht="18" x14ac:dyDescent="0.25">
      <c r="A2426" s="236"/>
      <c r="B2426" s="236"/>
      <c r="C2426" s="236"/>
      <c r="D2426" s="236"/>
      <c r="E2426"/>
      <c r="F2426" s="126"/>
      <c r="G2426" s="237"/>
      <c r="H2426"/>
      <c r="I2426"/>
      <c r="J2426" s="237"/>
      <c r="K2426"/>
      <c r="L2426"/>
      <c r="M2426"/>
      <c r="N2426"/>
      <c r="O2426"/>
      <c r="P2426"/>
      <c r="Q2426"/>
      <c r="S2426" s="115"/>
      <c r="U2426"/>
      <c r="V2426"/>
      <c r="W2426" s="237"/>
      <c r="X2426"/>
      <c r="Y2426"/>
      <c r="Z2426"/>
      <c r="AA2426"/>
      <c r="AB2426"/>
      <c r="AC2426"/>
      <c r="AD2426"/>
      <c r="AE2426"/>
      <c r="AF2426"/>
      <c r="AG2426"/>
    </row>
    <row r="2427" spans="1:33" ht="18" x14ac:dyDescent="0.25">
      <c r="A2427" s="236"/>
      <c r="B2427" s="236"/>
      <c r="C2427" s="236"/>
      <c r="D2427" s="236"/>
      <c r="E2427"/>
      <c r="F2427" s="126"/>
      <c r="G2427" s="237"/>
      <c r="H2427"/>
      <c r="I2427"/>
      <c r="J2427" s="237"/>
      <c r="K2427"/>
      <c r="L2427"/>
      <c r="M2427"/>
      <c r="N2427"/>
      <c r="O2427"/>
      <c r="P2427"/>
      <c r="Q2427"/>
      <c r="S2427" s="115"/>
      <c r="U2427"/>
      <c r="V2427"/>
      <c r="W2427" s="23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5">
      <c r="A2428"/>
      <c r="B2428"/>
      <c r="C2428"/>
      <c r="D2428"/>
      <c r="E2428"/>
      <c r="F2428" s="126"/>
      <c r="G2428"/>
      <c r="H2428"/>
      <c r="I2428"/>
      <c r="J2428"/>
      <c r="K2428"/>
      <c r="L2428"/>
      <c r="M2428"/>
      <c r="N2428"/>
      <c r="O2428"/>
      <c r="P2428"/>
      <c r="Q2428"/>
      <c r="S2428" s="115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5">
      <c r="A2429"/>
      <c r="B2429"/>
      <c r="C2429"/>
      <c r="D2429"/>
      <c r="E2429"/>
      <c r="F2429" s="126"/>
      <c r="G2429"/>
      <c r="H2429"/>
      <c r="I2429"/>
      <c r="J2429"/>
      <c r="K2429"/>
      <c r="L2429"/>
      <c r="M2429"/>
      <c r="N2429"/>
      <c r="O2429"/>
      <c r="P2429"/>
      <c r="Q2429"/>
      <c r="S2429" s="115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5">
      <c r="F2430" s="238"/>
      <c r="I2430"/>
      <c r="S2430" s="115"/>
      <c r="U2430"/>
      <c r="V2430"/>
    </row>
    <row r="2431" spans="1:33" ht="18" x14ac:dyDescent="0.25">
      <c r="A2431" s="236"/>
      <c r="B2431" s="236"/>
      <c r="C2431" s="236"/>
      <c r="D2431" s="236"/>
      <c r="E2431"/>
      <c r="F2431" s="126"/>
      <c r="G2431" s="237"/>
      <c r="H2431"/>
      <c r="I2431"/>
      <c r="J2431" s="237"/>
      <c r="K2431"/>
      <c r="L2431"/>
      <c r="M2431"/>
      <c r="N2431"/>
      <c r="O2431"/>
      <c r="P2431"/>
      <c r="Q2431"/>
      <c r="S2431" s="115"/>
      <c r="U2431"/>
      <c r="V2431"/>
      <c r="W2431" s="237"/>
      <c r="X2431"/>
      <c r="Y2431"/>
      <c r="Z2431"/>
      <c r="AA2431"/>
      <c r="AB2431"/>
      <c r="AC2431"/>
      <c r="AD2431"/>
      <c r="AE2431"/>
      <c r="AF2431"/>
      <c r="AG2431"/>
    </row>
    <row r="2432" spans="1:33" ht="18" x14ac:dyDescent="0.25">
      <c r="A2432" s="236"/>
      <c r="B2432" s="236"/>
      <c r="C2432" s="236"/>
      <c r="D2432" s="236"/>
      <c r="E2432"/>
      <c r="F2432" s="126"/>
      <c r="G2432" s="237"/>
      <c r="H2432"/>
      <c r="I2432"/>
      <c r="J2432" s="237"/>
      <c r="K2432"/>
      <c r="L2432"/>
      <c r="M2432"/>
      <c r="N2432"/>
      <c r="O2432"/>
      <c r="P2432"/>
      <c r="Q2432"/>
      <c r="S2432" s="115"/>
      <c r="U2432"/>
      <c r="V2432"/>
      <c r="W2432" s="237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5">
      <c r="F2433" s="238"/>
      <c r="I2433"/>
      <c r="S2433" s="115"/>
      <c r="U2433"/>
      <c r="V2433"/>
    </row>
    <row r="2434" spans="1:33" ht="18" x14ac:dyDescent="0.25">
      <c r="A2434" s="236"/>
      <c r="B2434" s="236"/>
      <c r="C2434" s="236"/>
      <c r="D2434" s="236"/>
      <c r="E2434"/>
      <c r="F2434" s="126"/>
      <c r="G2434" s="237"/>
      <c r="H2434"/>
      <c r="I2434"/>
      <c r="J2434" s="237"/>
      <c r="K2434"/>
      <c r="L2434"/>
      <c r="M2434"/>
      <c r="N2434"/>
      <c r="O2434"/>
      <c r="P2434"/>
      <c r="Q2434"/>
      <c r="S2434" s="115"/>
      <c r="U2434"/>
      <c r="V2434"/>
      <c r="W2434" s="237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5">
      <c r="A2435"/>
      <c r="B2435"/>
      <c r="C2435"/>
      <c r="D2435"/>
      <c r="E2435"/>
      <c r="F2435" s="126"/>
      <c r="G2435"/>
      <c r="H2435"/>
      <c r="I2435"/>
      <c r="J2435"/>
      <c r="K2435"/>
      <c r="L2435"/>
      <c r="M2435"/>
      <c r="N2435"/>
      <c r="O2435"/>
      <c r="P2435"/>
      <c r="Q2435"/>
      <c r="S2435" s="11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ht="18" x14ac:dyDescent="0.25">
      <c r="A2436" s="236"/>
      <c r="B2436" s="236"/>
      <c r="C2436" s="236"/>
      <c r="D2436" s="236"/>
      <c r="E2436"/>
      <c r="F2436" s="126"/>
      <c r="G2436" s="237"/>
      <c r="H2436"/>
      <c r="I2436"/>
      <c r="J2436" s="237"/>
      <c r="K2436"/>
      <c r="L2436"/>
      <c r="M2436"/>
      <c r="N2436"/>
      <c r="O2436"/>
      <c r="P2436"/>
      <c r="Q2436"/>
      <c r="S2436" s="115"/>
      <c r="U2436"/>
      <c r="V2436"/>
      <c r="W2436" s="237"/>
      <c r="X2436"/>
      <c r="Y2436"/>
      <c r="Z2436"/>
      <c r="AA2436"/>
      <c r="AB2436"/>
      <c r="AC2436"/>
      <c r="AD2436"/>
      <c r="AE2436"/>
      <c r="AF2436"/>
      <c r="AG2436"/>
    </row>
    <row r="2437" spans="1:33" ht="18" x14ac:dyDescent="0.25">
      <c r="A2437" s="236"/>
      <c r="B2437" s="236"/>
      <c r="C2437" s="236"/>
      <c r="D2437" s="236"/>
      <c r="E2437"/>
      <c r="F2437" s="126"/>
      <c r="G2437" s="237"/>
      <c r="H2437"/>
      <c r="I2437"/>
      <c r="J2437" s="237"/>
      <c r="K2437"/>
      <c r="L2437"/>
      <c r="M2437"/>
      <c r="N2437"/>
      <c r="O2437"/>
      <c r="P2437"/>
      <c r="Q2437"/>
      <c r="S2437" s="115"/>
      <c r="U2437"/>
      <c r="V2437"/>
      <c r="W2437" s="237"/>
      <c r="X2437"/>
      <c r="Y2437"/>
      <c r="Z2437"/>
      <c r="AA2437"/>
      <c r="AB2437"/>
      <c r="AC2437"/>
      <c r="AD2437"/>
      <c r="AE2437"/>
      <c r="AF2437"/>
      <c r="AG2437"/>
    </row>
    <row r="2438" spans="1:33" ht="18" x14ac:dyDescent="0.25">
      <c r="A2438" s="236"/>
      <c r="B2438" s="236"/>
      <c r="C2438" s="236"/>
      <c r="D2438" s="236"/>
      <c r="E2438"/>
      <c r="F2438" s="126"/>
      <c r="G2438" s="237"/>
      <c r="H2438"/>
      <c r="I2438"/>
      <c r="J2438" s="237"/>
      <c r="K2438"/>
      <c r="L2438"/>
      <c r="M2438"/>
      <c r="N2438"/>
      <c r="O2438"/>
      <c r="P2438"/>
      <c r="Q2438"/>
      <c r="S2438" s="115"/>
      <c r="U2438"/>
      <c r="V2438"/>
      <c r="W2438" s="237"/>
      <c r="X2438"/>
      <c r="Y2438"/>
      <c r="Z2438"/>
      <c r="AA2438"/>
      <c r="AB2438"/>
      <c r="AC2438"/>
      <c r="AD2438"/>
      <c r="AE2438"/>
      <c r="AF2438"/>
      <c r="AG2438"/>
    </row>
    <row r="2439" spans="1:33" ht="18" x14ac:dyDescent="0.25">
      <c r="A2439" s="236"/>
      <c r="B2439" s="236"/>
      <c r="C2439" s="236"/>
      <c r="D2439" s="236"/>
      <c r="E2439"/>
      <c r="F2439" s="126"/>
      <c r="G2439" s="237"/>
      <c r="H2439"/>
      <c r="I2439"/>
      <c r="J2439" s="237"/>
      <c r="K2439"/>
      <c r="L2439"/>
      <c r="M2439"/>
      <c r="N2439"/>
      <c r="O2439"/>
      <c r="P2439"/>
      <c r="Q2439"/>
      <c r="S2439" s="115"/>
      <c r="U2439"/>
      <c r="V2439"/>
      <c r="W2439" s="237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5">
      <c r="F2440" s="238"/>
      <c r="I2440"/>
      <c r="S2440" s="115"/>
      <c r="U2440"/>
      <c r="V2440"/>
    </row>
    <row r="2441" spans="1:33" ht="18" x14ac:dyDescent="0.25">
      <c r="A2441" s="236"/>
      <c r="B2441" s="236"/>
      <c r="C2441" s="236"/>
      <c r="D2441" s="236"/>
      <c r="E2441"/>
      <c r="F2441" s="126"/>
      <c r="G2441" s="237"/>
      <c r="H2441"/>
      <c r="I2441"/>
      <c r="J2441" s="237"/>
      <c r="K2441"/>
      <c r="L2441"/>
      <c r="M2441"/>
      <c r="N2441"/>
      <c r="O2441"/>
      <c r="P2441"/>
      <c r="Q2441"/>
      <c r="S2441" s="115"/>
      <c r="U2441"/>
      <c r="V2441"/>
      <c r="W2441" s="237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5">
      <c r="F2442" s="238"/>
      <c r="I2442"/>
      <c r="S2442" s="115"/>
      <c r="U2442"/>
      <c r="V2442"/>
    </row>
    <row r="2443" spans="1:33" ht="18" x14ac:dyDescent="0.25">
      <c r="A2443" s="236"/>
      <c r="B2443" s="236"/>
      <c r="C2443" s="236"/>
      <c r="D2443" s="236"/>
      <c r="E2443"/>
      <c r="F2443" s="126"/>
      <c r="G2443" s="237"/>
      <c r="H2443"/>
      <c r="I2443"/>
      <c r="J2443" s="237"/>
      <c r="K2443"/>
      <c r="L2443"/>
      <c r="M2443"/>
      <c r="N2443"/>
      <c r="O2443"/>
      <c r="P2443"/>
      <c r="Q2443"/>
      <c r="S2443" s="115"/>
      <c r="U2443"/>
      <c r="V2443"/>
      <c r="W2443" s="237"/>
      <c r="X2443"/>
      <c r="Y2443"/>
      <c r="Z2443"/>
      <c r="AA2443"/>
      <c r="AB2443"/>
      <c r="AC2443"/>
      <c r="AD2443"/>
      <c r="AE2443"/>
      <c r="AF2443"/>
      <c r="AG2443"/>
    </row>
    <row r="2444" spans="1:33" ht="18" x14ac:dyDescent="0.25">
      <c r="A2444" s="236"/>
      <c r="B2444" s="236"/>
      <c r="C2444" s="236"/>
      <c r="D2444" s="236"/>
      <c r="E2444"/>
      <c r="F2444" s="126"/>
      <c r="G2444" s="237"/>
      <c r="H2444"/>
      <c r="I2444"/>
      <c r="J2444" s="237"/>
      <c r="K2444"/>
      <c r="L2444"/>
      <c r="M2444"/>
      <c r="N2444"/>
      <c r="O2444"/>
      <c r="P2444"/>
      <c r="Q2444"/>
      <c r="S2444" s="115"/>
      <c r="U2444"/>
      <c r="V2444"/>
      <c r="W2444" s="237"/>
      <c r="X2444"/>
      <c r="Y2444"/>
      <c r="Z2444"/>
      <c r="AA2444"/>
      <c r="AB2444"/>
      <c r="AC2444"/>
      <c r="AD2444"/>
      <c r="AE2444"/>
      <c r="AF2444"/>
      <c r="AG2444"/>
    </row>
    <row r="2445" spans="1:33" ht="18" x14ac:dyDescent="0.25">
      <c r="A2445" s="236"/>
      <c r="B2445" s="236"/>
      <c r="C2445" s="236"/>
      <c r="D2445" s="236"/>
      <c r="E2445"/>
      <c r="F2445" s="126"/>
      <c r="G2445" s="237"/>
      <c r="H2445"/>
      <c r="I2445"/>
      <c r="J2445" s="237"/>
      <c r="K2445"/>
      <c r="L2445"/>
      <c r="M2445"/>
      <c r="N2445"/>
      <c r="O2445"/>
      <c r="P2445"/>
      <c r="Q2445"/>
      <c r="S2445" s="115"/>
      <c r="U2445"/>
      <c r="V2445"/>
      <c r="W2445" s="237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5">
      <c r="A2446"/>
      <c r="B2446"/>
      <c r="C2446"/>
      <c r="D2446"/>
      <c r="E2446"/>
      <c r="F2446" s="126"/>
      <c r="G2446"/>
      <c r="H2446"/>
      <c r="I2446"/>
      <c r="J2446"/>
      <c r="K2446"/>
      <c r="L2446"/>
      <c r="M2446"/>
      <c r="N2446"/>
      <c r="O2446"/>
      <c r="P2446"/>
      <c r="Q2446"/>
      <c r="S2446" s="115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ht="18" x14ac:dyDescent="0.25">
      <c r="A2447" s="236"/>
      <c r="B2447" s="236"/>
      <c r="C2447" s="236"/>
      <c r="D2447" s="236"/>
      <c r="E2447"/>
      <c r="F2447" s="126"/>
      <c r="G2447" s="237"/>
      <c r="H2447"/>
      <c r="I2447"/>
      <c r="J2447" s="237"/>
      <c r="K2447"/>
      <c r="L2447"/>
      <c r="M2447"/>
      <c r="N2447"/>
      <c r="O2447"/>
      <c r="P2447"/>
      <c r="Q2447"/>
      <c r="S2447" s="115"/>
      <c r="U2447"/>
      <c r="V2447"/>
      <c r="W2447" s="23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5">
      <c r="F2448" s="238"/>
      <c r="I2448"/>
      <c r="S2448" s="115"/>
      <c r="U2448"/>
      <c r="V2448"/>
    </row>
    <row r="2449" spans="1:33" ht="18" x14ac:dyDescent="0.25">
      <c r="A2449" s="236"/>
      <c r="B2449" s="236"/>
      <c r="C2449" s="236"/>
      <c r="D2449" s="236"/>
      <c r="E2449"/>
      <c r="F2449" s="126"/>
      <c r="G2449" s="237"/>
      <c r="H2449"/>
      <c r="I2449"/>
      <c r="J2449" s="237"/>
      <c r="K2449"/>
      <c r="L2449"/>
      <c r="M2449"/>
      <c r="N2449"/>
      <c r="O2449"/>
      <c r="P2449"/>
      <c r="Q2449"/>
      <c r="S2449" s="115"/>
      <c r="U2449"/>
      <c r="V2449"/>
      <c r="W2449" s="237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5">
      <c r="A2450"/>
      <c r="B2450"/>
      <c r="C2450"/>
      <c r="D2450"/>
      <c r="E2450"/>
      <c r="F2450" s="126"/>
      <c r="G2450"/>
      <c r="H2450"/>
      <c r="I2450"/>
      <c r="J2450"/>
      <c r="K2450"/>
      <c r="L2450"/>
      <c r="M2450"/>
      <c r="N2450"/>
      <c r="O2450"/>
      <c r="P2450"/>
      <c r="Q2450"/>
      <c r="S2450" s="115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ht="18" x14ac:dyDescent="0.25">
      <c r="A2451" s="236"/>
      <c r="B2451" s="236"/>
      <c r="C2451" s="236"/>
      <c r="D2451" s="236"/>
      <c r="E2451"/>
      <c r="F2451" s="126"/>
      <c r="G2451" s="237"/>
      <c r="H2451"/>
      <c r="I2451"/>
      <c r="J2451" s="237"/>
      <c r="K2451"/>
      <c r="L2451"/>
      <c r="M2451"/>
      <c r="N2451"/>
      <c r="O2451"/>
      <c r="P2451"/>
      <c r="Q2451"/>
      <c r="S2451" s="115"/>
      <c r="U2451"/>
      <c r="V2451"/>
      <c r="W2451" s="237"/>
      <c r="X2451"/>
      <c r="Y2451"/>
      <c r="Z2451"/>
      <c r="AA2451"/>
      <c r="AB2451"/>
      <c r="AC2451"/>
      <c r="AD2451"/>
      <c r="AE2451"/>
      <c r="AF2451"/>
      <c r="AG2451"/>
    </row>
    <row r="2452" spans="1:33" ht="18" x14ac:dyDescent="0.25">
      <c r="A2452" s="236"/>
      <c r="B2452" s="236"/>
      <c r="C2452" s="236"/>
      <c r="D2452" s="236"/>
      <c r="E2452"/>
      <c r="F2452" s="126"/>
      <c r="G2452" s="237"/>
      <c r="H2452"/>
      <c r="I2452"/>
      <c r="J2452" s="237"/>
      <c r="K2452"/>
      <c r="L2452"/>
      <c r="M2452"/>
      <c r="N2452"/>
      <c r="O2452"/>
      <c r="P2452"/>
      <c r="Q2452"/>
      <c r="S2452" s="115"/>
      <c r="U2452"/>
      <c r="V2452"/>
      <c r="W2452" s="237"/>
      <c r="X2452"/>
      <c r="Y2452"/>
      <c r="Z2452"/>
      <c r="AA2452"/>
      <c r="AB2452"/>
      <c r="AC2452"/>
      <c r="AD2452"/>
      <c r="AE2452"/>
      <c r="AF2452"/>
      <c r="AG2452"/>
    </row>
    <row r="2453" spans="1:33" ht="18" x14ac:dyDescent="0.25">
      <c r="A2453" s="236"/>
      <c r="B2453" s="236"/>
      <c r="C2453" s="236"/>
      <c r="D2453" s="236"/>
      <c r="E2453"/>
      <c r="F2453" s="126"/>
      <c r="G2453" s="237"/>
      <c r="H2453"/>
      <c r="I2453"/>
      <c r="J2453" s="237"/>
      <c r="K2453"/>
      <c r="L2453"/>
      <c r="M2453"/>
      <c r="N2453"/>
      <c r="O2453"/>
      <c r="P2453"/>
      <c r="Q2453"/>
      <c r="S2453" s="115"/>
      <c r="U2453"/>
      <c r="V2453"/>
      <c r="W2453" s="237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5">
      <c r="A2454"/>
      <c r="B2454"/>
      <c r="C2454"/>
      <c r="D2454"/>
      <c r="E2454"/>
      <c r="F2454" s="126"/>
      <c r="G2454"/>
      <c r="H2454"/>
      <c r="I2454"/>
      <c r="J2454"/>
      <c r="K2454"/>
      <c r="L2454"/>
      <c r="M2454"/>
      <c r="N2454"/>
      <c r="O2454"/>
      <c r="P2454"/>
      <c r="Q2454"/>
      <c r="S2454" s="115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5">
      <c r="A2455"/>
      <c r="B2455"/>
      <c r="C2455"/>
      <c r="D2455"/>
      <c r="E2455"/>
      <c r="F2455" s="126"/>
      <c r="G2455"/>
      <c r="H2455"/>
      <c r="I2455"/>
      <c r="J2455"/>
      <c r="K2455"/>
      <c r="L2455"/>
      <c r="M2455"/>
      <c r="N2455"/>
      <c r="O2455"/>
      <c r="P2455"/>
      <c r="Q2455"/>
      <c r="S2455" s="11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5">
      <c r="F2456" s="238"/>
      <c r="I2456"/>
      <c r="S2456" s="115"/>
      <c r="U2456"/>
      <c r="V2456"/>
    </row>
    <row r="2457" spans="1:33" ht="18" x14ac:dyDescent="0.25">
      <c r="A2457" s="236"/>
      <c r="B2457" s="236"/>
      <c r="C2457" s="236"/>
      <c r="D2457" s="236"/>
      <c r="E2457"/>
      <c r="F2457" s="126"/>
      <c r="G2457" s="237"/>
      <c r="H2457"/>
      <c r="I2457"/>
      <c r="J2457" s="237"/>
      <c r="K2457"/>
      <c r="L2457"/>
      <c r="M2457"/>
      <c r="N2457"/>
      <c r="O2457"/>
      <c r="P2457"/>
      <c r="Q2457"/>
      <c r="S2457" s="115"/>
      <c r="U2457"/>
      <c r="V2457"/>
      <c r="W2457" s="23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5">
      <c r="F2458" s="238"/>
      <c r="I2458"/>
      <c r="S2458" s="115"/>
      <c r="U2458"/>
      <c r="V2458"/>
    </row>
    <row r="2459" spans="1:33" ht="18" x14ac:dyDescent="0.25">
      <c r="A2459" s="236"/>
      <c r="B2459" s="236"/>
      <c r="C2459" s="236"/>
      <c r="D2459" s="236"/>
      <c r="E2459"/>
      <c r="F2459" s="126"/>
      <c r="G2459" s="237"/>
      <c r="H2459"/>
      <c r="I2459"/>
      <c r="J2459" s="237"/>
      <c r="K2459"/>
      <c r="L2459"/>
      <c r="M2459"/>
      <c r="N2459"/>
      <c r="O2459"/>
      <c r="P2459"/>
      <c r="Q2459"/>
      <c r="S2459" s="115"/>
      <c r="U2459"/>
      <c r="V2459"/>
      <c r="W2459" s="237"/>
      <c r="X2459"/>
      <c r="Y2459"/>
      <c r="Z2459"/>
      <c r="AA2459"/>
      <c r="AB2459"/>
      <c r="AC2459"/>
      <c r="AD2459"/>
      <c r="AE2459"/>
      <c r="AF2459"/>
      <c r="AG2459"/>
    </row>
    <row r="2460" spans="1:33" ht="18" x14ac:dyDescent="0.25">
      <c r="A2460" s="236"/>
      <c r="B2460" s="236"/>
      <c r="C2460" s="236"/>
      <c r="D2460" s="236"/>
      <c r="E2460"/>
      <c r="F2460" s="126"/>
      <c r="G2460" s="237"/>
      <c r="H2460"/>
      <c r="I2460"/>
      <c r="J2460" s="237"/>
      <c r="K2460"/>
      <c r="L2460"/>
      <c r="M2460"/>
      <c r="N2460"/>
      <c r="O2460"/>
      <c r="P2460"/>
      <c r="Q2460"/>
      <c r="S2460" s="115"/>
      <c r="U2460"/>
      <c r="V2460"/>
      <c r="W2460" s="237"/>
      <c r="X2460"/>
      <c r="Y2460"/>
      <c r="Z2460"/>
      <c r="AA2460"/>
      <c r="AB2460"/>
      <c r="AC2460"/>
      <c r="AD2460"/>
      <c r="AE2460"/>
      <c r="AF2460"/>
      <c r="AG2460"/>
    </row>
    <row r="2461" spans="1:33" ht="18" x14ac:dyDescent="0.25">
      <c r="A2461" s="236"/>
      <c r="B2461" s="236"/>
      <c r="C2461" s="236"/>
      <c r="D2461" s="236"/>
      <c r="E2461"/>
      <c r="F2461" s="126"/>
      <c r="G2461" s="237"/>
      <c r="H2461"/>
      <c r="I2461"/>
      <c r="J2461" s="237"/>
      <c r="K2461"/>
      <c r="L2461"/>
      <c r="M2461"/>
      <c r="N2461"/>
      <c r="O2461"/>
      <c r="P2461"/>
      <c r="Q2461"/>
      <c r="S2461" s="115"/>
      <c r="U2461"/>
      <c r="V2461"/>
      <c r="W2461" s="237"/>
      <c r="X2461"/>
      <c r="Y2461"/>
      <c r="Z2461"/>
      <c r="AA2461"/>
      <c r="AB2461"/>
      <c r="AC2461"/>
      <c r="AD2461"/>
      <c r="AE2461"/>
      <c r="AF2461"/>
      <c r="AG2461"/>
    </row>
    <row r="2462" spans="1:33" ht="18" x14ac:dyDescent="0.25">
      <c r="A2462" s="236"/>
      <c r="B2462" s="236"/>
      <c r="C2462" s="236"/>
      <c r="D2462" s="236"/>
      <c r="E2462"/>
      <c r="F2462" s="126"/>
      <c r="G2462" s="237"/>
      <c r="H2462"/>
      <c r="I2462"/>
      <c r="J2462" s="237"/>
      <c r="K2462"/>
      <c r="L2462"/>
      <c r="M2462"/>
      <c r="N2462"/>
      <c r="O2462"/>
      <c r="P2462"/>
      <c r="Q2462"/>
      <c r="S2462" s="115"/>
      <c r="U2462"/>
      <c r="V2462"/>
      <c r="W2462" s="237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5">
      <c r="A2463"/>
      <c r="B2463"/>
      <c r="C2463"/>
      <c r="D2463"/>
      <c r="E2463"/>
      <c r="F2463" s="126"/>
      <c r="G2463"/>
      <c r="H2463"/>
      <c r="I2463"/>
      <c r="J2463"/>
      <c r="K2463"/>
      <c r="L2463"/>
      <c r="M2463"/>
      <c r="N2463"/>
      <c r="O2463"/>
      <c r="P2463"/>
      <c r="Q2463"/>
      <c r="S2463" s="115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ht="18" x14ac:dyDescent="0.25">
      <c r="A2464" s="236"/>
      <c r="B2464" s="236"/>
      <c r="C2464" s="236"/>
      <c r="D2464" s="236"/>
      <c r="E2464"/>
      <c r="F2464" s="126"/>
      <c r="G2464" s="237"/>
      <c r="H2464"/>
      <c r="I2464"/>
      <c r="J2464" s="237"/>
      <c r="K2464"/>
      <c r="L2464"/>
      <c r="M2464"/>
      <c r="N2464"/>
      <c r="O2464"/>
      <c r="P2464"/>
      <c r="Q2464"/>
      <c r="S2464" s="115"/>
      <c r="U2464"/>
      <c r="V2464"/>
      <c r="W2464" s="237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5">
      <c r="A2465"/>
      <c r="B2465"/>
      <c r="C2465"/>
      <c r="D2465"/>
      <c r="E2465"/>
      <c r="F2465" s="126"/>
      <c r="G2465"/>
      <c r="H2465"/>
      <c r="I2465"/>
      <c r="J2465"/>
      <c r="K2465"/>
      <c r="L2465"/>
      <c r="M2465"/>
      <c r="N2465"/>
      <c r="O2465"/>
      <c r="P2465"/>
      <c r="Q2465"/>
      <c r="S2465" s="11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ht="18" x14ac:dyDescent="0.25">
      <c r="A2466" s="236"/>
      <c r="B2466" s="236"/>
      <c r="C2466" s="236"/>
      <c r="D2466" s="236"/>
      <c r="E2466"/>
      <c r="F2466" s="126"/>
      <c r="G2466" s="237"/>
      <c r="H2466"/>
      <c r="I2466"/>
      <c r="J2466" s="237"/>
      <c r="K2466"/>
      <c r="L2466"/>
      <c r="M2466"/>
      <c r="N2466"/>
      <c r="O2466"/>
      <c r="P2466"/>
      <c r="Q2466"/>
      <c r="S2466" s="115"/>
      <c r="U2466"/>
      <c r="V2466"/>
      <c r="W2466" s="237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5">
      <c r="A2467"/>
      <c r="B2467"/>
      <c r="C2467"/>
      <c r="D2467"/>
      <c r="E2467"/>
      <c r="F2467" s="126"/>
      <c r="G2467"/>
      <c r="H2467"/>
      <c r="I2467"/>
      <c r="J2467"/>
      <c r="K2467"/>
      <c r="L2467"/>
      <c r="M2467"/>
      <c r="N2467"/>
      <c r="O2467"/>
      <c r="P2467"/>
      <c r="Q2467"/>
      <c r="S2467" s="115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5">
      <c r="A2468"/>
      <c r="B2468"/>
      <c r="C2468"/>
      <c r="D2468"/>
      <c r="E2468"/>
      <c r="F2468" s="126"/>
      <c r="G2468"/>
      <c r="H2468"/>
      <c r="I2468"/>
      <c r="J2468"/>
      <c r="K2468"/>
      <c r="L2468"/>
      <c r="M2468"/>
      <c r="N2468"/>
      <c r="O2468"/>
      <c r="P2468"/>
      <c r="Q2468"/>
      <c r="S2468" s="115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ht="18" x14ac:dyDescent="0.25">
      <c r="A2469" s="236"/>
      <c r="B2469" s="236"/>
      <c r="C2469" s="236"/>
      <c r="D2469" s="236"/>
      <c r="E2469"/>
      <c r="F2469" s="126"/>
      <c r="G2469" s="237"/>
      <c r="H2469"/>
      <c r="I2469"/>
      <c r="J2469" s="237"/>
      <c r="K2469"/>
      <c r="L2469"/>
      <c r="M2469"/>
      <c r="N2469"/>
      <c r="O2469"/>
      <c r="P2469"/>
      <c r="Q2469"/>
      <c r="S2469" s="115"/>
      <c r="U2469"/>
      <c r="V2469"/>
      <c r="W2469" s="237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5">
      <c r="A2470"/>
      <c r="B2470"/>
      <c r="C2470"/>
      <c r="D2470"/>
      <c r="E2470"/>
      <c r="F2470" s="126"/>
      <c r="G2470"/>
      <c r="H2470"/>
      <c r="I2470"/>
      <c r="J2470"/>
      <c r="K2470"/>
      <c r="L2470"/>
      <c r="M2470"/>
      <c r="N2470"/>
      <c r="O2470"/>
      <c r="P2470"/>
      <c r="Q2470"/>
      <c r="S2470" s="115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5">
      <c r="F2471" s="238"/>
      <c r="I2471"/>
      <c r="S2471" s="115"/>
      <c r="U2471"/>
      <c r="V2471"/>
    </row>
    <row r="2472" spans="1:33" x14ac:dyDescent="0.25">
      <c r="A2472"/>
      <c r="B2472"/>
      <c r="C2472"/>
      <c r="D2472"/>
      <c r="E2472"/>
      <c r="F2472" s="126"/>
      <c r="G2472"/>
      <c r="H2472"/>
      <c r="I2472"/>
      <c r="J2472"/>
      <c r="K2472"/>
      <c r="L2472"/>
      <c r="M2472"/>
      <c r="N2472"/>
      <c r="O2472"/>
      <c r="P2472"/>
      <c r="Q2472"/>
      <c r="S2472" s="115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ht="18" x14ac:dyDescent="0.25">
      <c r="A2473" s="236"/>
      <c r="B2473" s="236"/>
      <c r="C2473" s="236"/>
      <c r="D2473" s="236"/>
      <c r="E2473"/>
      <c r="F2473" s="126"/>
      <c r="G2473" s="237"/>
      <c r="H2473"/>
      <c r="I2473"/>
      <c r="J2473" s="237"/>
      <c r="K2473"/>
      <c r="L2473"/>
      <c r="M2473"/>
      <c r="N2473"/>
      <c r="O2473"/>
      <c r="P2473"/>
      <c r="Q2473"/>
      <c r="S2473" s="115"/>
      <c r="U2473"/>
      <c r="V2473"/>
      <c r="W2473" s="237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5">
      <c r="F2474" s="238"/>
      <c r="I2474"/>
      <c r="S2474" s="115"/>
      <c r="U2474"/>
      <c r="V2474"/>
    </row>
    <row r="2475" spans="1:33" x14ac:dyDescent="0.25">
      <c r="F2475" s="238"/>
      <c r="I2475"/>
      <c r="S2475" s="115"/>
      <c r="U2475"/>
      <c r="V2475"/>
    </row>
    <row r="2476" spans="1:33" ht="18" x14ac:dyDescent="0.25">
      <c r="A2476" s="236"/>
      <c r="B2476" s="236"/>
      <c r="C2476" s="236"/>
      <c r="D2476" s="236"/>
      <c r="E2476"/>
      <c r="F2476" s="126"/>
      <c r="G2476" s="237"/>
      <c r="H2476"/>
      <c r="I2476"/>
      <c r="J2476" s="237"/>
      <c r="K2476"/>
      <c r="L2476"/>
      <c r="M2476"/>
      <c r="N2476"/>
      <c r="O2476"/>
      <c r="P2476"/>
      <c r="Q2476"/>
      <c r="S2476" s="115"/>
      <c r="U2476"/>
      <c r="V2476"/>
      <c r="W2476" s="237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5">
      <c r="F2477" s="238"/>
      <c r="I2477"/>
      <c r="S2477" s="115"/>
      <c r="U2477"/>
      <c r="V2477"/>
    </row>
    <row r="2478" spans="1:33" ht="18" x14ac:dyDescent="0.25">
      <c r="A2478" s="236"/>
      <c r="B2478" s="236"/>
      <c r="C2478" s="236"/>
      <c r="D2478" s="236"/>
      <c r="E2478"/>
      <c r="F2478" s="126"/>
      <c r="G2478" s="237"/>
      <c r="H2478"/>
      <c r="I2478"/>
      <c r="J2478" s="237"/>
      <c r="K2478"/>
      <c r="L2478"/>
      <c r="M2478"/>
      <c r="N2478"/>
      <c r="O2478"/>
      <c r="P2478"/>
      <c r="Q2478"/>
      <c r="S2478" s="115"/>
      <c r="U2478"/>
      <c r="V2478"/>
      <c r="W2478" s="237"/>
      <c r="X2478"/>
      <c r="Y2478"/>
      <c r="Z2478"/>
      <c r="AA2478"/>
      <c r="AB2478"/>
      <c r="AC2478"/>
      <c r="AD2478"/>
      <c r="AE2478"/>
      <c r="AF2478"/>
      <c r="AG2478"/>
    </row>
    <row r="2479" spans="1:33" ht="18" x14ac:dyDescent="0.25">
      <c r="A2479" s="236"/>
      <c r="B2479" s="236"/>
      <c r="C2479" s="236"/>
      <c r="D2479" s="236"/>
      <c r="E2479"/>
      <c r="F2479" s="126"/>
      <c r="G2479" s="237"/>
      <c r="H2479"/>
      <c r="I2479"/>
      <c r="J2479" s="237"/>
      <c r="K2479"/>
      <c r="L2479"/>
      <c r="M2479"/>
      <c r="N2479"/>
      <c r="O2479"/>
      <c r="P2479"/>
      <c r="Q2479"/>
      <c r="S2479" s="115"/>
      <c r="U2479"/>
      <c r="V2479"/>
      <c r="W2479" s="237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5">
      <c r="A2480"/>
      <c r="B2480"/>
      <c r="C2480"/>
      <c r="D2480"/>
      <c r="E2480"/>
      <c r="F2480" s="126"/>
      <c r="G2480"/>
      <c r="H2480"/>
      <c r="I2480"/>
      <c r="J2480"/>
      <c r="K2480"/>
      <c r="L2480"/>
      <c r="M2480"/>
      <c r="N2480"/>
      <c r="O2480"/>
      <c r="P2480"/>
      <c r="Q2480"/>
      <c r="S2480" s="115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ht="18" x14ac:dyDescent="0.25">
      <c r="A2481" s="236"/>
      <c r="B2481" s="236"/>
      <c r="C2481" s="236"/>
      <c r="D2481" s="236"/>
      <c r="E2481"/>
      <c r="F2481" s="126"/>
      <c r="G2481" s="237"/>
      <c r="H2481"/>
      <c r="I2481"/>
      <c r="J2481" s="237"/>
      <c r="K2481"/>
      <c r="L2481"/>
      <c r="M2481"/>
      <c r="N2481"/>
      <c r="O2481"/>
      <c r="P2481"/>
      <c r="Q2481"/>
      <c r="S2481" s="115"/>
      <c r="U2481"/>
      <c r="V2481"/>
      <c r="W2481" s="237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5">
      <c r="A2482"/>
      <c r="B2482"/>
      <c r="C2482"/>
      <c r="D2482"/>
      <c r="E2482"/>
      <c r="F2482" s="126"/>
      <c r="G2482"/>
      <c r="H2482"/>
      <c r="I2482"/>
      <c r="J2482"/>
      <c r="K2482"/>
      <c r="L2482"/>
      <c r="M2482"/>
      <c r="N2482"/>
      <c r="O2482"/>
      <c r="P2482"/>
      <c r="Q2482"/>
      <c r="S2482" s="115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ht="18" x14ac:dyDescent="0.25">
      <c r="A2483" s="236"/>
      <c r="B2483" s="236"/>
      <c r="C2483" s="236"/>
      <c r="D2483" s="236"/>
      <c r="E2483"/>
      <c r="F2483" s="126"/>
      <c r="G2483" s="237"/>
      <c r="H2483"/>
      <c r="I2483"/>
      <c r="J2483" s="237"/>
      <c r="K2483"/>
      <c r="L2483"/>
      <c r="M2483"/>
      <c r="N2483"/>
      <c r="O2483"/>
      <c r="P2483"/>
      <c r="Q2483"/>
      <c r="S2483" s="115"/>
      <c r="U2483"/>
      <c r="V2483"/>
      <c r="W2483" s="237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5">
      <c r="A2484"/>
      <c r="B2484"/>
      <c r="C2484"/>
      <c r="D2484"/>
      <c r="E2484"/>
      <c r="F2484" s="126"/>
      <c r="G2484"/>
      <c r="H2484"/>
      <c r="I2484"/>
      <c r="J2484"/>
      <c r="K2484"/>
      <c r="L2484"/>
      <c r="M2484"/>
      <c r="N2484"/>
      <c r="O2484"/>
      <c r="P2484"/>
      <c r="Q2484"/>
      <c r="S2484" s="115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5">
      <c r="F2485" s="238"/>
      <c r="I2485"/>
      <c r="S2485" s="115"/>
      <c r="U2485"/>
      <c r="V2485"/>
    </row>
    <row r="2486" spans="1:33" x14ac:dyDescent="0.25">
      <c r="A2486"/>
      <c r="B2486"/>
      <c r="C2486"/>
      <c r="D2486"/>
      <c r="E2486"/>
      <c r="F2486" s="126"/>
      <c r="G2486"/>
      <c r="H2486"/>
      <c r="I2486"/>
      <c r="J2486"/>
      <c r="K2486"/>
      <c r="L2486"/>
      <c r="M2486"/>
      <c r="N2486"/>
      <c r="O2486"/>
      <c r="P2486"/>
      <c r="Q2486"/>
      <c r="S2486" s="115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5">
      <c r="F2487" s="238"/>
      <c r="I2487"/>
      <c r="S2487" s="115"/>
      <c r="U2487"/>
      <c r="V2487"/>
    </row>
    <row r="2488" spans="1:33" x14ac:dyDescent="0.25">
      <c r="A2488"/>
      <c r="B2488"/>
      <c r="C2488"/>
      <c r="D2488"/>
      <c r="E2488"/>
      <c r="F2488" s="126"/>
      <c r="G2488"/>
      <c r="H2488"/>
      <c r="I2488"/>
      <c r="J2488"/>
      <c r="K2488"/>
      <c r="L2488"/>
      <c r="M2488"/>
      <c r="N2488"/>
      <c r="O2488"/>
      <c r="P2488"/>
      <c r="Q2488"/>
      <c r="S2488" s="115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ht="18" x14ac:dyDescent="0.25">
      <c r="A2489" s="236"/>
      <c r="B2489" s="236"/>
      <c r="C2489" s="236"/>
      <c r="D2489" s="236"/>
      <c r="E2489"/>
      <c r="F2489" s="126"/>
      <c r="G2489" s="237"/>
      <c r="H2489"/>
      <c r="I2489"/>
      <c r="J2489" s="237"/>
      <c r="K2489"/>
      <c r="L2489"/>
      <c r="M2489"/>
      <c r="N2489"/>
      <c r="O2489"/>
      <c r="P2489"/>
      <c r="Q2489"/>
      <c r="S2489" s="115"/>
      <c r="U2489"/>
      <c r="V2489"/>
      <c r="W2489" s="237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5">
      <c r="A2490"/>
      <c r="B2490"/>
      <c r="C2490"/>
      <c r="D2490"/>
      <c r="E2490"/>
      <c r="F2490" s="126"/>
      <c r="G2490"/>
      <c r="H2490"/>
      <c r="I2490"/>
      <c r="J2490"/>
      <c r="K2490"/>
      <c r="L2490"/>
      <c r="M2490"/>
      <c r="N2490"/>
      <c r="O2490"/>
      <c r="P2490"/>
      <c r="Q2490"/>
      <c r="S2490" s="115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ht="18" x14ac:dyDescent="0.25">
      <c r="A2491" s="236"/>
      <c r="B2491" s="236"/>
      <c r="C2491" s="236"/>
      <c r="D2491" s="236"/>
      <c r="E2491"/>
      <c r="F2491" s="126"/>
      <c r="G2491" s="237"/>
      <c r="H2491"/>
      <c r="I2491"/>
      <c r="J2491" s="237"/>
      <c r="K2491"/>
      <c r="L2491"/>
      <c r="M2491"/>
      <c r="N2491"/>
      <c r="O2491"/>
      <c r="P2491"/>
      <c r="Q2491"/>
      <c r="S2491" s="115"/>
      <c r="U2491"/>
      <c r="V2491"/>
      <c r="W2491" s="237"/>
      <c r="X2491"/>
      <c r="Y2491"/>
      <c r="Z2491"/>
      <c r="AA2491"/>
      <c r="AB2491"/>
      <c r="AC2491"/>
      <c r="AD2491"/>
      <c r="AE2491"/>
      <c r="AF2491"/>
      <c r="AG2491"/>
    </row>
    <row r="2492" spans="1:33" ht="18" x14ac:dyDescent="0.25">
      <c r="A2492" s="236"/>
      <c r="B2492" s="236"/>
      <c r="C2492" s="236"/>
      <c r="D2492" s="236"/>
      <c r="E2492"/>
      <c r="F2492" s="126"/>
      <c r="G2492" s="237"/>
      <c r="H2492"/>
      <c r="I2492"/>
      <c r="J2492" s="237"/>
      <c r="K2492"/>
      <c r="L2492"/>
      <c r="M2492"/>
      <c r="N2492"/>
      <c r="O2492"/>
      <c r="P2492"/>
      <c r="Q2492"/>
      <c r="S2492" s="115"/>
      <c r="U2492"/>
      <c r="V2492"/>
      <c r="W2492" s="237"/>
      <c r="X2492"/>
      <c r="Y2492"/>
      <c r="Z2492"/>
      <c r="AA2492"/>
      <c r="AB2492"/>
      <c r="AC2492"/>
      <c r="AD2492"/>
      <c r="AE2492"/>
      <c r="AF2492"/>
      <c r="AG2492"/>
    </row>
    <row r="2493" spans="1:33" ht="18" x14ac:dyDescent="0.25">
      <c r="A2493" s="236"/>
      <c r="B2493" s="236"/>
      <c r="C2493" s="236"/>
      <c r="D2493" s="236"/>
      <c r="E2493"/>
      <c r="F2493" s="126"/>
      <c r="G2493" s="237"/>
      <c r="H2493"/>
      <c r="I2493"/>
      <c r="J2493" s="237"/>
      <c r="K2493"/>
      <c r="L2493"/>
      <c r="M2493"/>
      <c r="N2493"/>
      <c r="O2493"/>
      <c r="P2493"/>
      <c r="Q2493"/>
      <c r="S2493" s="115"/>
      <c r="U2493"/>
      <c r="V2493"/>
      <c r="W2493" s="237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5">
      <c r="A2494"/>
      <c r="B2494"/>
      <c r="C2494"/>
      <c r="D2494"/>
      <c r="E2494"/>
      <c r="F2494" s="126"/>
      <c r="G2494"/>
      <c r="H2494"/>
      <c r="I2494"/>
      <c r="J2494"/>
      <c r="K2494"/>
      <c r="L2494"/>
      <c r="M2494"/>
      <c r="N2494"/>
      <c r="O2494"/>
      <c r="P2494"/>
      <c r="Q2494"/>
      <c r="S2494" s="115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5">
      <c r="A2495"/>
      <c r="B2495"/>
      <c r="C2495"/>
      <c r="D2495"/>
      <c r="E2495"/>
      <c r="F2495" s="126"/>
      <c r="G2495"/>
      <c r="H2495"/>
      <c r="I2495"/>
      <c r="J2495"/>
      <c r="K2495"/>
      <c r="L2495"/>
      <c r="M2495"/>
      <c r="N2495"/>
      <c r="O2495"/>
      <c r="P2495"/>
      <c r="Q2495"/>
      <c r="S2495" s="11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ht="18" x14ac:dyDescent="0.25">
      <c r="A2496" s="236"/>
      <c r="B2496" s="236"/>
      <c r="C2496" s="236"/>
      <c r="D2496" s="236"/>
      <c r="E2496"/>
      <c r="F2496" s="126"/>
      <c r="G2496" s="237"/>
      <c r="H2496"/>
      <c r="I2496"/>
      <c r="J2496" s="237"/>
      <c r="K2496"/>
      <c r="L2496"/>
      <c r="M2496"/>
      <c r="N2496"/>
      <c r="O2496"/>
      <c r="P2496"/>
      <c r="Q2496"/>
      <c r="S2496" s="115"/>
      <c r="U2496"/>
      <c r="V2496"/>
      <c r="W2496" s="237"/>
      <c r="X2496"/>
      <c r="Y2496"/>
      <c r="Z2496"/>
      <c r="AA2496"/>
      <c r="AB2496"/>
      <c r="AC2496"/>
      <c r="AD2496"/>
      <c r="AE2496"/>
      <c r="AF2496"/>
      <c r="AG2496"/>
    </row>
    <row r="2497" spans="1:33" ht="18" x14ac:dyDescent="0.25">
      <c r="A2497" s="236"/>
      <c r="B2497" s="236"/>
      <c r="C2497" s="236"/>
      <c r="D2497" s="236"/>
      <c r="E2497"/>
      <c r="F2497" s="126"/>
      <c r="G2497" s="237"/>
      <c r="H2497"/>
      <c r="I2497"/>
      <c r="J2497" s="237"/>
      <c r="K2497"/>
      <c r="L2497"/>
      <c r="M2497"/>
      <c r="N2497"/>
      <c r="O2497"/>
      <c r="P2497"/>
      <c r="Q2497"/>
      <c r="S2497" s="115"/>
      <c r="U2497"/>
      <c r="V2497"/>
      <c r="W2497" s="237"/>
      <c r="X2497"/>
      <c r="Y2497"/>
      <c r="Z2497"/>
      <c r="AA2497"/>
      <c r="AB2497"/>
      <c r="AC2497"/>
      <c r="AD2497"/>
      <c r="AE2497"/>
      <c r="AF2497"/>
      <c r="AG2497"/>
    </row>
    <row r="2498" spans="1:33" ht="18" x14ac:dyDescent="0.25">
      <c r="A2498" s="236"/>
      <c r="B2498" s="236"/>
      <c r="C2498" s="236"/>
      <c r="D2498" s="236"/>
      <c r="E2498"/>
      <c r="F2498" s="126"/>
      <c r="G2498" s="237"/>
      <c r="H2498"/>
      <c r="I2498"/>
      <c r="J2498" s="237"/>
      <c r="K2498"/>
      <c r="L2498"/>
      <c r="M2498"/>
      <c r="N2498"/>
      <c r="O2498"/>
      <c r="P2498"/>
      <c r="Q2498"/>
      <c r="S2498" s="115"/>
      <c r="U2498"/>
      <c r="V2498"/>
      <c r="W2498" s="237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5">
      <c r="F2499" s="238"/>
      <c r="I2499"/>
      <c r="S2499" s="115"/>
      <c r="U2499"/>
      <c r="V2499"/>
    </row>
    <row r="2500" spans="1:33" ht="18" x14ac:dyDescent="0.25">
      <c r="A2500" s="236"/>
      <c r="B2500" s="236"/>
      <c r="C2500" s="236"/>
      <c r="D2500" s="236"/>
      <c r="E2500"/>
      <c r="F2500" s="126"/>
      <c r="G2500" s="237"/>
      <c r="H2500"/>
      <c r="I2500"/>
      <c r="J2500" s="237"/>
      <c r="K2500"/>
      <c r="L2500"/>
      <c r="M2500"/>
      <c r="N2500"/>
      <c r="O2500"/>
      <c r="P2500"/>
      <c r="Q2500"/>
      <c r="S2500" s="115"/>
      <c r="U2500"/>
      <c r="V2500"/>
      <c r="W2500" s="237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5">
      <c r="A2501"/>
      <c r="B2501"/>
      <c r="C2501"/>
      <c r="D2501"/>
      <c r="E2501"/>
      <c r="F2501" s="126"/>
      <c r="G2501"/>
      <c r="H2501"/>
      <c r="I2501"/>
      <c r="J2501"/>
      <c r="K2501"/>
      <c r="L2501"/>
      <c r="M2501"/>
      <c r="N2501"/>
      <c r="O2501"/>
      <c r="P2501"/>
      <c r="Q2501"/>
      <c r="S2501" s="115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ht="18" x14ac:dyDescent="0.25">
      <c r="A2502" s="236"/>
      <c r="B2502" s="236"/>
      <c r="C2502" s="236"/>
      <c r="D2502" s="236"/>
      <c r="E2502"/>
      <c r="F2502" s="126"/>
      <c r="G2502" s="237"/>
      <c r="H2502"/>
      <c r="I2502"/>
      <c r="J2502" s="237"/>
      <c r="K2502"/>
      <c r="L2502"/>
      <c r="M2502"/>
      <c r="N2502"/>
      <c r="O2502"/>
      <c r="P2502"/>
      <c r="Q2502"/>
      <c r="S2502" s="115"/>
      <c r="U2502"/>
      <c r="V2502"/>
      <c r="W2502" s="237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5">
      <c r="A2503"/>
      <c r="B2503"/>
      <c r="C2503"/>
      <c r="D2503"/>
      <c r="E2503"/>
      <c r="F2503" s="126"/>
      <c r="G2503"/>
      <c r="H2503"/>
      <c r="I2503"/>
      <c r="J2503"/>
      <c r="K2503"/>
      <c r="L2503"/>
      <c r="M2503"/>
      <c r="N2503"/>
      <c r="O2503"/>
      <c r="P2503"/>
      <c r="Q2503"/>
      <c r="S2503" s="115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ht="18" x14ac:dyDescent="0.25">
      <c r="A2504" s="236"/>
      <c r="B2504" s="236"/>
      <c r="C2504" s="236"/>
      <c r="D2504" s="236"/>
      <c r="E2504"/>
      <c r="F2504" s="126"/>
      <c r="G2504" s="237"/>
      <c r="H2504"/>
      <c r="I2504"/>
      <c r="J2504" s="237"/>
      <c r="K2504"/>
      <c r="L2504"/>
      <c r="M2504"/>
      <c r="N2504"/>
      <c r="O2504"/>
      <c r="P2504"/>
      <c r="Q2504"/>
      <c r="S2504" s="115"/>
      <c r="U2504"/>
      <c r="V2504"/>
      <c r="W2504" s="237"/>
      <c r="X2504"/>
      <c r="Y2504"/>
      <c r="Z2504"/>
      <c r="AA2504"/>
      <c r="AB2504"/>
      <c r="AC2504"/>
      <c r="AD2504"/>
      <c r="AE2504"/>
      <c r="AF2504"/>
      <c r="AG2504"/>
    </row>
    <row r="2505" spans="1:33" ht="18" x14ac:dyDescent="0.25">
      <c r="A2505" s="236"/>
      <c r="B2505" s="236"/>
      <c r="C2505" s="236"/>
      <c r="D2505" s="236"/>
      <c r="E2505"/>
      <c r="F2505" s="126"/>
      <c r="G2505" s="237"/>
      <c r="H2505"/>
      <c r="I2505"/>
      <c r="J2505" s="237"/>
      <c r="K2505"/>
      <c r="L2505"/>
      <c r="M2505"/>
      <c r="N2505"/>
      <c r="O2505"/>
      <c r="P2505"/>
      <c r="Q2505"/>
      <c r="S2505" s="115"/>
      <c r="U2505"/>
      <c r="V2505"/>
      <c r="W2505" s="237"/>
      <c r="X2505"/>
      <c r="Y2505"/>
      <c r="Z2505"/>
      <c r="AA2505"/>
      <c r="AB2505"/>
      <c r="AC2505"/>
      <c r="AD2505"/>
      <c r="AE2505"/>
      <c r="AF2505"/>
      <c r="AG2505"/>
    </row>
    <row r="2506" spans="1:33" ht="18" x14ac:dyDescent="0.25">
      <c r="A2506" s="236"/>
      <c r="B2506" s="236"/>
      <c r="C2506" s="236"/>
      <c r="D2506" s="236"/>
      <c r="E2506"/>
      <c r="F2506" s="126"/>
      <c r="G2506" s="237"/>
      <c r="H2506"/>
      <c r="I2506"/>
      <c r="J2506" s="237"/>
      <c r="K2506"/>
      <c r="L2506"/>
      <c r="M2506"/>
      <c r="N2506"/>
      <c r="O2506"/>
      <c r="P2506"/>
      <c r="Q2506"/>
      <c r="S2506" s="115"/>
      <c r="U2506"/>
      <c r="V2506"/>
      <c r="W2506" s="237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5">
      <c r="A2507"/>
      <c r="B2507"/>
      <c r="C2507"/>
      <c r="D2507"/>
      <c r="E2507"/>
      <c r="F2507" s="126"/>
      <c r="G2507"/>
      <c r="H2507"/>
      <c r="I2507"/>
      <c r="J2507"/>
      <c r="K2507"/>
      <c r="L2507"/>
      <c r="M2507"/>
      <c r="N2507"/>
      <c r="O2507"/>
      <c r="P2507"/>
      <c r="Q2507"/>
      <c r="S2507" s="115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5">
      <c r="F2508" s="238"/>
      <c r="I2508"/>
      <c r="S2508" s="115"/>
      <c r="U2508"/>
      <c r="V2508"/>
    </row>
    <row r="2509" spans="1:33" x14ac:dyDescent="0.25">
      <c r="F2509" s="238"/>
      <c r="I2509"/>
      <c r="S2509" s="115"/>
      <c r="U2509"/>
      <c r="V2509"/>
    </row>
    <row r="2510" spans="1:33" x14ac:dyDescent="0.25">
      <c r="F2510" s="238"/>
      <c r="I2510"/>
      <c r="S2510" s="115"/>
      <c r="U2510"/>
      <c r="V2510"/>
    </row>
    <row r="2511" spans="1:33" ht="18" x14ac:dyDescent="0.25">
      <c r="A2511" s="236"/>
      <c r="B2511" s="236"/>
      <c r="C2511" s="236"/>
      <c r="D2511" s="236"/>
      <c r="E2511"/>
      <c r="F2511" s="126"/>
      <c r="G2511" s="237"/>
      <c r="H2511"/>
      <c r="I2511"/>
      <c r="J2511" s="237"/>
      <c r="K2511"/>
      <c r="L2511"/>
      <c r="M2511"/>
      <c r="N2511"/>
      <c r="O2511"/>
      <c r="P2511"/>
      <c r="Q2511"/>
      <c r="S2511" s="115"/>
      <c r="U2511"/>
      <c r="V2511"/>
      <c r="W2511" s="237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5">
      <c r="F2512" s="238"/>
      <c r="I2512"/>
      <c r="S2512" s="115"/>
      <c r="U2512"/>
      <c r="V2512"/>
    </row>
    <row r="2513" spans="1:33" ht="18" x14ac:dyDescent="0.25">
      <c r="A2513" s="236"/>
      <c r="B2513" s="236"/>
      <c r="C2513" s="236"/>
      <c r="D2513" s="236"/>
      <c r="E2513"/>
      <c r="F2513" s="126"/>
      <c r="G2513" s="237"/>
      <c r="H2513"/>
      <c r="I2513"/>
      <c r="J2513" s="237"/>
      <c r="K2513"/>
      <c r="L2513"/>
      <c r="M2513"/>
      <c r="N2513"/>
      <c r="O2513"/>
      <c r="P2513"/>
      <c r="Q2513"/>
      <c r="S2513" s="115"/>
      <c r="U2513"/>
      <c r="V2513"/>
      <c r="W2513" s="237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5">
      <c r="F2514" s="238"/>
      <c r="I2514"/>
      <c r="S2514" s="115"/>
      <c r="U2514"/>
      <c r="V2514"/>
    </row>
    <row r="2515" spans="1:33" ht="18" x14ac:dyDescent="0.25">
      <c r="A2515" s="236"/>
      <c r="B2515" s="236"/>
      <c r="C2515" s="236"/>
      <c r="D2515" s="236"/>
      <c r="E2515"/>
      <c r="F2515" s="126"/>
      <c r="G2515" s="237"/>
      <c r="H2515"/>
      <c r="I2515"/>
      <c r="J2515" s="237"/>
      <c r="K2515"/>
      <c r="L2515"/>
      <c r="M2515"/>
      <c r="N2515"/>
      <c r="O2515"/>
      <c r="P2515"/>
      <c r="Q2515"/>
      <c r="S2515" s="115"/>
      <c r="U2515"/>
      <c r="V2515"/>
      <c r="W2515" s="237"/>
      <c r="X2515"/>
      <c r="Y2515"/>
      <c r="Z2515"/>
      <c r="AA2515"/>
      <c r="AB2515"/>
      <c r="AC2515"/>
      <c r="AD2515"/>
      <c r="AE2515"/>
      <c r="AF2515"/>
      <c r="AG2515"/>
    </row>
    <row r="2516" spans="1:33" ht="18" x14ac:dyDescent="0.25">
      <c r="A2516" s="236"/>
      <c r="B2516" s="236"/>
      <c r="C2516" s="236"/>
      <c r="D2516" s="236"/>
      <c r="E2516"/>
      <c r="F2516" s="126"/>
      <c r="G2516" s="237"/>
      <c r="H2516"/>
      <c r="I2516"/>
      <c r="J2516" s="237"/>
      <c r="K2516"/>
      <c r="L2516"/>
      <c r="M2516"/>
      <c r="N2516"/>
      <c r="O2516"/>
      <c r="P2516"/>
      <c r="Q2516"/>
      <c r="S2516" s="115"/>
      <c r="U2516"/>
      <c r="V2516"/>
      <c r="W2516" s="237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5">
      <c r="A2517"/>
      <c r="B2517"/>
      <c r="C2517"/>
      <c r="D2517"/>
      <c r="E2517"/>
      <c r="F2517" s="126"/>
      <c r="G2517"/>
      <c r="H2517"/>
      <c r="I2517"/>
      <c r="J2517"/>
      <c r="K2517"/>
      <c r="L2517"/>
      <c r="M2517"/>
      <c r="N2517"/>
      <c r="O2517"/>
      <c r="P2517"/>
      <c r="Q2517"/>
      <c r="S2517" s="115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5">
      <c r="A2518"/>
      <c r="B2518"/>
      <c r="C2518"/>
      <c r="D2518"/>
      <c r="E2518"/>
      <c r="F2518" s="126"/>
      <c r="G2518"/>
      <c r="H2518"/>
      <c r="I2518"/>
      <c r="J2518"/>
      <c r="K2518"/>
      <c r="L2518"/>
      <c r="M2518"/>
      <c r="N2518"/>
      <c r="O2518"/>
      <c r="P2518"/>
      <c r="Q2518"/>
      <c r="S2518" s="115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ht="18" x14ac:dyDescent="0.25">
      <c r="A2519" s="236"/>
      <c r="B2519" s="236"/>
      <c r="C2519" s="236"/>
      <c r="D2519" s="236"/>
      <c r="E2519"/>
      <c r="F2519" s="126"/>
      <c r="G2519" s="237"/>
      <c r="H2519"/>
      <c r="I2519"/>
      <c r="J2519" s="237"/>
      <c r="K2519"/>
      <c r="L2519"/>
      <c r="M2519"/>
      <c r="N2519"/>
      <c r="O2519"/>
      <c r="P2519"/>
      <c r="Q2519"/>
      <c r="S2519" s="115"/>
      <c r="U2519"/>
      <c r="V2519"/>
      <c r="W2519" s="237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5">
      <c r="F2520" s="238"/>
      <c r="I2520"/>
      <c r="S2520" s="115"/>
      <c r="U2520"/>
      <c r="V2520"/>
    </row>
    <row r="2521" spans="1:33" ht="18" x14ac:dyDescent="0.25">
      <c r="A2521" s="236"/>
      <c r="B2521" s="236"/>
      <c r="C2521" s="236"/>
      <c r="D2521" s="236"/>
      <c r="E2521"/>
      <c r="F2521" s="126"/>
      <c r="G2521" s="237"/>
      <c r="H2521"/>
      <c r="I2521"/>
      <c r="J2521" s="237"/>
      <c r="K2521"/>
      <c r="L2521"/>
      <c r="M2521"/>
      <c r="N2521"/>
      <c r="O2521"/>
      <c r="P2521"/>
      <c r="Q2521"/>
      <c r="S2521" s="115"/>
      <c r="U2521"/>
      <c r="V2521"/>
      <c r="W2521" s="237"/>
      <c r="X2521"/>
      <c r="Y2521"/>
      <c r="Z2521"/>
      <c r="AA2521"/>
      <c r="AB2521"/>
      <c r="AC2521"/>
      <c r="AD2521"/>
      <c r="AE2521"/>
      <c r="AF2521"/>
      <c r="AG2521"/>
    </row>
    <row r="2522" spans="1:33" ht="18" x14ac:dyDescent="0.25">
      <c r="A2522" s="236"/>
      <c r="B2522" s="236"/>
      <c r="C2522" s="236"/>
      <c r="D2522" s="236"/>
      <c r="E2522"/>
      <c r="F2522" s="126"/>
      <c r="G2522" s="237"/>
      <c r="H2522"/>
      <c r="I2522"/>
      <c r="J2522" s="237"/>
      <c r="K2522"/>
      <c r="L2522"/>
      <c r="M2522"/>
      <c r="N2522"/>
      <c r="O2522"/>
      <c r="P2522"/>
      <c r="Q2522"/>
      <c r="S2522" s="115"/>
      <c r="U2522"/>
      <c r="V2522"/>
      <c r="W2522" s="237"/>
      <c r="X2522"/>
      <c r="Y2522"/>
      <c r="Z2522"/>
      <c r="AA2522"/>
      <c r="AB2522"/>
      <c r="AC2522"/>
      <c r="AD2522"/>
      <c r="AE2522"/>
      <c r="AF2522"/>
      <c r="AG2522"/>
    </row>
    <row r="2523" spans="1:33" ht="18" x14ac:dyDescent="0.25">
      <c r="A2523" s="236"/>
      <c r="B2523" s="236"/>
      <c r="C2523" s="236"/>
      <c r="D2523" s="236"/>
      <c r="E2523"/>
      <c r="F2523" s="126"/>
      <c r="G2523" s="237"/>
      <c r="H2523"/>
      <c r="I2523"/>
      <c r="J2523" s="237"/>
      <c r="K2523"/>
      <c r="L2523"/>
      <c r="M2523"/>
      <c r="N2523"/>
      <c r="O2523"/>
      <c r="P2523"/>
      <c r="Q2523"/>
      <c r="S2523" s="115"/>
      <c r="U2523"/>
      <c r="V2523"/>
      <c r="W2523" s="237"/>
      <c r="X2523"/>
      <c r="Y2523"/>
      <c r="Z2523"/>
      <c r="AA2523"/>
      <c r="AB2523"/>
      <c r="AC2523"/>
      <c r="AD2523"/>
      <c r="AE2523"/>
      <c r="AF2523"/>
      <c r="AG2523"/>
    </row>
    <row r="2524" spans="1:33" ht="18" x14ac:dyDescent="0.25">
      <c r="A2524" s="236"/>
      <c r="B2524" s="236"/>
      <c r="C2524" s="236"/>
      <c r="D2524" s="236"/>
      <c r="E2524"/>
      <c r="F2524" s="126"/>
      <c r="G2524" s="237"/>
      <c r="H2524"/>
      <c r="I2524"/>
      <c r="J2524" s="237"/>
      <c r="K2524"/>
      <c r="L2524"/>
      <c r="M2524"/>
      <c r="N2524"/>
      <c r="O2524"/>
      <c r="P2524"/>
      <c r="Q2524"/>
      <c r="S2524" s="115"/>
      <c r="U2524"/>
      <c r="V2524"/>
      <c r="W2524" s="237"/>
      <c r="X2524"/>
      <c r="Y2524"/>
      <c r="Z2524"/>
      <c r="AA2524"/>
      <c r="AB2524"/>
      <c r="AC2524"/>
      <c r="AD2524"/>
      <c r="AE2524"/>
      <c r="AF2524"/>
      <c r="AG2524"/>
    </row>
    <row r="2525" spans="1:33" ht="18" x14ac:dyDescent="0.25">
      <c r="A2525" s="236"/>
      <c r="B2525" s="236"/>
      <c r="C2525" s="236"/>
      <c r="D2525" s="236"/>
      <c r="E2525"/>
      <c r="F2525" s="126"/>
      <c r="G2525" s="237"/>
      <c r="H2525"/>
      <c r="I2525"/>
      <c r="J2525" s="237"/>
      <c r="K2525"/>
      <c r="L2525"/>
      <c r="M2525"/>
      <c r="N2525"/>
      <c r="O2525"/>
      <c r="P2525"/>
      <c r="Q2525"/>
      <c r="S2525" s="115"/>
      <c r="U2525"/>
      <c r="V2525"/>
      <c r="W2525" s="237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5">
      <c r="A2526"/>
      <c r="B2526"/>
      <c r="C2526"/>
      <c r="D2526"/>
      <c r="E2526"/>
      <c r="F2526" s="126"/>
      <c r="G2526"/>
      <c r="H2526"/>
      <c r="I2526"/>
      <c r="J2526"/>
      <c r="K2526"/>
      <c r="L2526"/>
      <c r="M2526"/>
      <c r="N2526"/>
      <c r="O2526"/>
      <c r="P2526"/>
      <c r="Q2526"/>
      <c r="S2526" s="115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5">
      <c r="F2527" s="238"/>
      <c r="I2527"/>
      <c r="S2527" s="115"/>
      <c r="U2527"/>
      <c r="V2527"/>
    </row>
    <row r="2528" spans="1:33" ht="18" x14ac:dyDescent="0.25">
      <c r="A2528" s="236"/>
      <c r="B2528" s="236"/>
      <c r="C2528" s="236"/>
      <c r="D2528" s="236"/>
      <c r="E2528"/>
      <c r="F2528" s="126"/>
      <c r="G2528" s="237"/>
      <c r="H2528"/>
      <c r="I2528"/>
      <c r="J2528" s="237"/>
      <c r="K2528"/>
      <c r="L2528"/>
      <c r="M2528"/>
      <c r="N2528"/>
      <c r="O2528"/>
      <c r="P2528"/>
      <c r="Q2528"/>
      <c r="S2528" s="115"/>
      <c r="U2528"/>
      <c r="V2528"/>
      <c r="W2528" s="237"/>
      <c r="X2528"/>
      <c r="Y2528"/>
      <c r="Z2528"/>
      <c r="AA2528"/>
      <c r="AB2528"/>
      <c r="AC2528"/>
      <c r="AD2528"/>
      <c r="AE2528"/>
      <c r="AF2528"/>
      <c r="AG2528"/>
    </row>
    <row r="2529" spans="1:33" ht="18" x14ac:dyDescent="0.25">
      <c r="A2529" s="236"/>
      <c r="B2529" s="236"/>
      <c r="C2529" s="236"/>
      <c r="D2529" s="236"/>
      <c r="E2529"/>
      <c r="F2529" s="126"/>
      <c r="G2529" s="237"/>
      <c r="H2529"/>
      <c r="I2529"/>
      <c r="J2529" s="237"/>
      <c r="K2529"/>
      <c r="L2529"/>
      <c r="M2529"/>
      <c r="N2529"/>
      <c r="O2529"/>
      <c r="P2529"/>
      <c r="Q2529"/>
      <c r="S2529" s="115"/>
      <c r="U2529"/>
      <c r="V2529"/>
      <c r="W2529" s="237"/>
      <c r="X2529"/>
      <c r="Y2529"/>
      <c r="Z2529"/>
      <c r="AA2529"/>
      <c r="AB2529"/>
      <c r="AC2529"/>
      <c r="AD2529"/>
      <c r="AE2529"/>
      <c r="AF2529"/>
      <c r="AG2529"/>
    </row>
    <row r="2530" spans="1:33" ht="18" x14ac:dyDescent="0.25">
      <c r="A2530" s="236"/>
      <c r="B2530" s="236"/>
      <c r="C2530" s="236"/>
      <c r="D2530" s="236"/>
      <c r="E2530"/>
      <c r="F2530" s="126"/>
      <c r="G2530" s="237"/>
      <c r="H2530"/>
      <c r="I2530"/>
      <c r="J2530" s="237"/>
      <c r="K2530"/>
      <c r="L2530"/>
      <c r="M2530"/>
      <c r="N2530"/>
      <c r="O2530"/>
      <c r="P2530"/>
      <c r="Q2530"/>
      <c r="S2530" s="115"/>
      <c r="U2530"/>
      <c r="V2530"/>
      <c r="W2530" s="237"/>
      <c r="X2530"/>
      <c r="Y2530"/>
      <c r="Z2530"/>
      <c r="AA2530"/>
      <c r="AB2530"/>
      <c r="AC2530"/>
      <c r="AD2530"/>
      <c r="AE2530"/>
      <c r="AF2530"/>
      <c r="AG2530"/>
    </row>
    <row r="2531" spans="1:33" ht="18" x14ac:dyDescent="0.25">
      <c r="A2531" s="236"/>
      <c r="B2531" s="236"/>
      <c r="C2531" s="236"/>
      <c r="D2531" s="236"/>
      <c r="E2531"/>
      <c r="F2531" s="126"/>
      <c r="G2531" s="237"/>
      <c r="H2531"/>
      <c r="I2531"/>
      <c r="J2531" s="237"/>
      <c r="K2531"/>
      <c r="L2531"/>
      <c r="M2531"/>
      <c r="N2531"/>
      <c r="O2531"/>
      <c r="P2531"/>
      <c r="Q2531"/>
      <c r="S2531" s="115"/>
      <c r="U2531"/>
      <c r="V2531"/>
      <c r="W2531" s="237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5">
      <c r="F2532" s="238"/>
      <c r="I2532"/>
      <c r="S2532" s="115"/>
      <c r="U2532"/>
      <c r="V2532"/>
    </row>
    <row r="2533" spans="1:33" x14ac:dyDescent="0.25">
      <c r="F2533" s="238"/>
      <c r="I2533"/>
      <c r="S2533" s="115"/>
      <c r="U2533"/>
      <c r="V2533"/>
    </row>
    <row r="2534" spans="1:33" ht="18" x14ac:dyDescent="0.25">
      <c r="A2534" s="236"/>
      <c r="B2534" s="236"/>
      <c r="C2534" s="236"/>
      <c r="D2534" s="236"/>
      <c r="E2534"/>
      <c r="F2534" s="126"/>
      <c r="G2534" s="237"/>
      <c r="H2534"/>
      <c r="I2534"/>
      <c r="J2534" s="237"/>
      <c r="K2534"/>
      <c r="L2534"/>
      <c r="M2534"/>
      <c r="N2534"/>
      <c r="O2534"/>
      <c r="P2534"/>
      <c r="Q2534"/>
      <c r="S2534" s="115"/>
      <c r="U2534"/>
      <c r="V2534"/>
      <c r="W2534" s="237"/>
      <c r="X2534"/>
      <c r="Y2534"/>
      <c r="Z2534"/>
      <c r="AA2534"/>
      <c r="AB2534"/>
      <c r="AC2534"/>
      <c r="AD2534"/>
      <c r="AE2534"/>
      <c r="AF2534"/>
      <c r="AG2534"/>
    </row>
    <row r="2535" spans="1:33" ht="18" x14ac:dyDescent="0.25">
      <c r="A2535" s="236"/>
      <c r="B2535" s="236"/>
      <c r="C2535" s="236"/>
      <c r="D2535" s="236"/>
      <c r="E2535"/>
      <c r="F2535" s="126"/>
      <c r="G2535" s="237"/>
      <c r="H2535"/>
      <c r="I2535"/>
      <c r="J2535" s="237"/>
      <c r="K2535"/>
      <c r="L2535"/>
      <c r="M2535"/>
      <c r="N2535"/>
      <c r="O2535"/>
      <c r="P2535"/>
      <c r="Q2535"/>
      <c r="S2535" s="115"/>
      <c r="U2535"/>
      <c r="V2535"/>
      <c r="W2535" s="237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5">
      <c r="F2536" s="238"/>
      <c r="I2536"/>
      <c r="S2536" s="115"/>
      <c r="U2536"/>
      <c r="V2536"/>
    </row>
    <row r="2537" spans="1:33" x14ac:dyDescent="0.25">
      <c r="A2537"/>
      <c r="B2537"/>
      <c r="C2537"/>
      <c r="D2537"/>
      <c r="E2537"/>
      <c r="F2537" s="126"/>
      <c r="G2537"/>
      <c r="H2537"/>
      <c r="I2537"/>
      <c r="J2537"/>
      <c r="K2537"/>
      <c r="L2537"/>
      <c r="M2537"/>
      <c r="N2537"/>
      <c r="O2537"/>
      <c r="P2537"/>
      <c r="Q2537"/>
      <c r="S2537" s="115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5">
      <c r="A2538"/>
      <c r="B2538"/>
      <c r="C2538"/>
      <c r="D2538"/>
      <c r="E2538"/>
      <c r="F2538" s="126"/>
      <c r="G2538"/>
      <c r="H2538"/>
      <c r="I2538"/>
      <c r="J2538"/>
      <c r="K2538"/>
      <c r="L2538"/>
      <c r="M2538"/>
      <c r="N2538"/>
      <c r="O2538"/>
      <c r="P2538"/>
      <c r="Q2538"/>
      <c r="S2538" s="115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ht="18" x14ac:dyDescent="0.25">
      <c r="A2539" s="236"/>
      <c r="B2539" s="236"/>
      <c r="C2539" s="236"/>
      <c r="D2539" s="236"/>
      <c r="E2539"/>
      <c r="F2539" s="126"/>
      <c r="G2539" s="237"/>
      <c r="H2539"/>
      <c r="I2539"/>
      <c r="J2539" s="237"/>
      <c r="K2539"/>
      <c r="L2539"/>
      <c r="M2539"/>
      <c r="N2539"/>
      <c r="O2539"/>
      <c r="P2539"/>
      <c r="Q2539"/>
      <c r="S2539" s="115"/>
      <c r="U2539"/>
      <c r="V2539"/>
      <c r="W2539" s="237"/>
      <c r="X2539"/>
      <c r="Y2539"/>
      <c r="Z2539"/>
      <c r="AA2539"/>
      <c r="AB2539"/>
      <c r="AC2539"/>
      <c r="AD2539"/>
      <c r="AE2539"/>
      <c r="AF2539"/>
      <c r="AG2539"/>
    </row>
    <row r="2540" spans="1:33" ht="18" x14ac:dyDescent="0.25">
      <c r="A2540" s="236"/>
      <c r="B2540" s="236"/>
      <c r="C2540" s="236"/>
      <c r="D2540" s="236"/>
      <c r="E2540"/>
      <c r="F2540" s="126"/>
      <c r="G2540" s="237"/>
      <c r="H2540"/>
      <c r="I2540"/>
      <c r="J2540" s="237"/>
      <c r="K2540"/>
      <c r="L2540"/>
      <c r="M2540"/>
      <c r="N2540"/>
      <c r="O2540"/>
      <c r="P2540"/>
      <c r="Q2540"/>
      <c r="S2540" s="115"/>
      <c r="U2540"/>
      <c r="V2540"/>
      <c r="W2540" s="237"/>
      <c r="X2540"/>
      <c r="Y2540"/>
      <c r="Z2540"/>
      <c r="AA2540"/>
      <c r="AB2540"/>
      <c r="AC2540"/>
      <c r="AD2540"/>
      <c r="AE2540"/>
      <c r="AF2540"/>
      <c r="AG2540"/>
    </row>
    <row r="2541" spans="1:33" ht="18" x14ac:dyDescent="0.25">
      <c r="A2541" s="236"/>
      <c r="B2541" s="236"/>
      <c r="C2541" s="236"/>
      <c r="D2541" s="236"/>
      <c r="E2541"/>
      <c r="F2541" s="126"/>
      <c r="G2541" s="237"/>
      <c r="H2541"/>
      <c r="I2541"/>
      <c r="J2541" s="237"/>
      <c r="K2541"/>
      <c r="L2541"/>
      <c r="M2541"/>
      <c r="N2541"/>
      <c r="O2541"/>
      <c r="P2541"/>
      <c r="Q2541"/>
      <c r="S2541" s="115"/>
      <c r="U2541"/>
      <c r="V2541"/>
      <c r="W2541" s="237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5">
      <c r="A2542"/>
      <c r="B2542"/>
      <c r="C2542"/>
      <c r="D2542"/>
      <c r="E2542"/>
      <c r="F2542" s="126"/>
      <c r="G2542"/>
      <c r="H2542"/>
      <c r="I2542"/>
      <c r="J2542"/>
      <c r="K2542"/>
      <c r="L2542"/>
      <c r="M2542"/>
      <c r="N2542"/>
      <c r="O2542"/>
      <c r="P2542"/>
      <c r="Q2542"/>
      <c r="S2542" s="115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5">
      <c r="A2543"/>
      <c r="B2543"/>
      <c r="C2543"/>
      <c r="D2543"/>
      <c r="E2543"/>
      <c r="F2543" s="126"/>
      <c r="G2543"/>
      <c r="H2543"/>
      <c r="I2543"/>
      <c r="J2543"/>
      <c r="K2543"/>
      <c r="L2543"/>
      <c r="M2543"/>
      <c r="N2543"/>
      <c r="O2543"/>
      <c r="P2543"/>
      <c r="Q2543"/>
      <c r="S2543" s="115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5">
      <c r="A2544"/>
      <c r="B2544"/>
      <c r="C2544"/>
      <c r="D2544"/>
      <c r="E2544"/>
      <c r="F2544" s="126"/>
      <c r="G2544"/>
      <c r="H2544"/>
      <c r="I2544"/>
      <c r="J2544"/>
      <c r="K2544"/>
      <c r="L2544"/>
      <c r="M2544"/>
      <c r="N2544"/>
      <c r="O2544"/>
      <c r="P2544"/>
      <c r="Q2544"/>
      <c r="S2544" s="115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ht="18" x14ac:dyDescent="0.25">
      <c r="A2545" s="236"/>
      <c r="B2545" s="236"/>
      <c r="C2545" s="236"/>
      <c r="D2545" s="236"/>
      <c r="E2545"/>
      <c r="F2545" s="126"/>
      <c r="G2545" s="237"/>
      <c r="H2545"/>
      <c r="I2545"/>
      <c r="J2545" s="237"/>
      <c r="K2545"/>
      <c r="L2545"/>
      <c r="M2545"/>
      <c r="N2545"/>
      <c r="O2545"/>
      <c r="P2545"/>
      <c r="Q2545"/>
      <c r="S2545" s="115"/>
      <c r="U2545"/>
      <c r="V2545"/>
      <c r="W2545" s="237"/>
      <c r="X2545"/>
      <c r="Y2545"/>
      <c r="Z2545"/>
      <c r="AA2545"/>
      <c r="AB2545"/>
      <c r="AC2545"/>
      <c r="AD2545"/>
      <c r="AE2545"/>
      <c r="AF2545"/>
      <c r="AG2545"/>
    </row>
    <row r="2546" spans="1:33" ht="18" x14ac:dyDescent="0.25">
      <c r="A2546" s="236"/>
      <c r="B2546" s="236"/>
      <c r="C2546" s="236"/>
      <c r="D2546" s="236"/>
      <c r="E2546"/>
      <c r="F2546" s="126"/>
      <c r="G2546" s="237"/>
      <c r="H2546"/>
      <c r="I2546"/>
      <c r="J2546" s="237"/>
      <c r="K2546"/>
      <c r="L2546"/>
      <c r="M2546"/>
      <c r="N2546"/>
      <c r="O2546"/>
      <c r="P2546"/>
      <c r="Q2546"/>
      <c r="S2546" s="115"/>
      <c r="U2546"/>
      <c r="V2546"/>
      <c r="W2546" s="237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5">
      <c r="A2547"/>
      <c r="B2547"/>
      <c r="C2547"/>
      <c r="D2547"/>
      <c r="E2547"/>
      <c r="F2547" s="126"/>
      <c r="G2547"/>
      <c r="H2547"/>
      <c r="I2547"/>
      <c r="J2547"/>
      <c r="K2547"/>
      <c r="L2547"/>
      <c r="M2547"/>
      <c r="N2547"/>
      <c r="O2547"/>
      <c r="P2547"/>
      <c r="Q2547"/>
      <c r="S2547" s="115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5">
      <c r="A2548"/>
      <c r="B2548"/>
      <c r="C2548"/>
      <c r="D2548"/>
      <c r="E2548"/>
      <c r="F2548" s="126"/>
      <c r="G2548"/>
      <c r="H2548"/>
      <c r="I2548"/>
      <c r="J2548"/>
      <c r="K2548"/>
      <c r="L2548"/>
      <c r="M2548"/>
      <c r="N2548"/>
      <c r="O2548"/>
      <c r="P2548"/>
      <c r="Q2548"/>
      <c r="S2548" s="115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ht="18" x14ac:dyDescent="0.25">
      <c r="A2549" s="236"/>
      <c r="B2549" s="236"/>
      <c r="C2549" s="236"/>
      <c r="D2549" s="236"/>
      <c r="E2549"/>
      <c r="F2549" s="126"/>
      <c r="G2549" s="237"/>
      <c r="H2549"/>
      <c r="I2549"/>
      <c r="J2549" s="237"/>
      <c r="K2549"/>
      <c r="L2549"/>
      <c r="M2549"/>
      <c r="N2549"/>
      <c r="O2549"/>
      <c r="P2549"/>
      <c r="Q2549"/>
      <c r="S2549" s="115"/>
      <c r="U2549"/>
      <c r="V2549"/>
      <c r="W2549" s="237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5">
      <c r="A2550"/>
      <c r="B2550"/>
      <c r="C2550"/>
      <c r="D2550"/>
      <c r="E2550"/>
      <c r="F2550" s="126"/>
      <c r="G2550"/>
      <c r="H2550"/>
      <c r="I2550"/>
      <c r="J2550"/>
      <c r="K2550"/>
      <c r="L2550"/>
      <c r="M2550"/>
      <c r="N2550"/>
      <c r="O2550"/>
      <c r="P2550"/>
      <c r="Q2550"/>
      <c r="S2550" s="115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ht="18" x14ac:dyDescent="0.25">
      <c r="A2551" s="236"/>
      <c r="B2551" s="236"/>
      <c r="C2551" s="236"/>
      <c r="D2551" s="236"/>
      <c r="E2551"/>
      <c r="F2551" s="126"/>
      <c r="G2551" s="237"/>
      <c r="H2551"/>
      <c r="I2551"/>
      <c r="J2551" s="237"/>
      <c r="K2551"/>
      <c r="L2551"/>
      <c r="M2551"/>
      <c r="N2551"/>
      <c r="O2551"/>
      <c r="P2551"/>
      <c r="Q2551"/>
      <c r="S2551" s="115"/>
      <c r="U2551"/>
      <c r="V2551"/>
      <c r="W2551" s="237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5">
      <c r="A2552"/>
      <c r="B2552"/>
      <c r="C2552"/>
      <c r="D2552"/>
      <c r="E2552"/>
      <c r="F2552" s="126"/>
      <c r="G2552"/>
      <c r="H2552"/>
      <c r="I2552"/>
      <c r="J2552"/>
      <c r="K2552"/>
      <c r="L2552"/>
      <c r="M2552"/>
      <c r="N2552"/>
      <c r="O2552"/>
      <c r="P2552"/>
      <c r="Q2552"/>
      <c r="S2552" s="115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5">
      <c r="A2553"/>
      <c r="B2553"/>
      <c r="C2553"/>
      <c r="D2553"/>
      <c r="E2553"/>
      <c r="F2553" s="126"/>
      <c r="G2553"/>
      <c r="H2553"/>
      <c r="I2553"/>
      <c r="J2553"/>
      <c r="K2553"/>
      <c r="L2553"/>
      <c r="M2553"/>
      <c r="N2553"/>
      <c r="O2553"/>
      <c r="P2553"/>
      <c r="Q2553"/>
      <c r="S2553" s="115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ht="18" x14ac:dyDescent="0.25">
      <c r="A2554" s="236"/>
      <c r="B2554" s="236"/>
      <c r="C2554" s="236"/>
      <c r="D2554" s="236"/>
      <c r="E2554"/>
      <c r="F2554" s="126"/>
      <c r="G2554" s="237"/>
      <c r="H2554"/>
      <c r="I2554"/>
      <c r="J2554" s="237"/>
      <c r="K2554"/>
      <c r="L2554"/>
      <c r="M2554"/>
      <c r="N2554"/>
      <c r="O2554"/>
      <c r="P2554"/>
      <c r="Q2554"/>
      <c r="S2554" s="115"/>
      <c r="U2554"/>
      <c r="V2554"/>
      <c r="W2554" s="237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5">
      <c r="A2555"/>
      <c r="B2555"/>
      <c r="C2555"/>
      <c r="D2555"/>
      <c r="E2555"/>
      <c r="F2555" s="126"/>
      <c r="G2555"/>
      <c r="H2555"/>
      <c r="I2555"/>
      <c r="J2555"/>
      <c r="K2555"/>
      <c r="L2555"/>
      <c r="M2555"/>
      <c r="N2555"/>
      <c r="O2555"/>
      <c r="P2555"/>
      <c r="Q2555"/>
      <c r="S2555" s="11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ht="18" x14ac:dyDescent="0.25">
      <c r="A2556" s="236"/>
      <c r="B2556" s="236"/>
      <c r="C2556" s="236"/>
      <c r="D2556" s="236"/>
      <c r="E2556"/>
      <c r="F2556" s="126"/>
      <c r="G2556" s="237"/>
      <c r="H2556"/>
      <c r="I2556"/>
      <c r="J2556" s="237"/>
      <c r="K2556"/>
      <c r="L2556"/>
      <c r="M2556"/>
      <c r="N2556"/>
      <c r="O2556"/>
      <c r="P2556"/>
      <c r="Q2556"/>
      <c r="S2556" s="115"/>
      <c r="U2556"/>
      <c r="V2556"/>
      <c r="W2556" s="237"/>
      <c r="X2556"/>
      <c r="Y2556"/>
      <c r="Z2556"/>
      <c r="AA2556"/>
      <c r="AB2556"/>
      <c r="AC2556"/>
      <c r="AD2556"/>
      <c r="AE2556"/>
      <c r="AF2556"/>
      <c r="AG2556"/>
    </row>
    <row r="2557" spans="1:33" ht="18" x14ac:dyDescent="0.25">
      <c r="A2557" s="236"/>
      <c r="B2557" s="236"/>
      <c r="C2557" s="236"/>
      <c r="D2557" s="236"/>
      <c r="E2557"/>
      <c r="F2557" s="126"/>
      <c r="G2557" s="237"/>
      <c r="H2557"/>
      <c r="I2557"/>
      <c r="J2557" s="237"/>
      <c r="K2557"/>
      <c r="L2557"/>
      <c r="M2557"/>
      <c r="N2557"/>
      <c r="O2557"/>
      <c r="P2557"/>
      <c r="Q2557"/>
      <c r="S2557" s="115"/>
      <c r="U2557"/>
      <c r="V2557"/>
      <c r="W2557" s="23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5">
      <c r="A2558"/>
      <c r="B2558"/>
      <c r="C2558"/>
      <c r="D2558"/>
      <c r="E2558"/>
      <c r="F2558" s="126"/>
      <c r="G2558"/>
      <c r="H2558"/>
      <c r="I2558"/>
      <c r="J2558"/>
      <c r="K2558"/>
      <c r="L2558"/>
      <c r="M2558"/>
      <c r="N2558"/>
      <c r="O2558"/>
      <c r="P2558"/>
      <c r="Q2558"/>
      <c r="S2558" s="115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ht="18" x14ac:dyDescent="0.25">
      <c r="A2559" s="236"/>
      <c r="B2559" s="236"/>
      <c r="C2559" s="236"/>
      <c r="D2559" s="236"/>
      <c r="E2559"/>
      <c r="F2559" s="126"/>
      <c r="G2559" s="237"/>
      <c r="H2559"/>
      <c r="I2559"/>
      <c r="J2559" s="237"/>
      <c r="K2559"/>
      <c r="L2559"/>
      <c r="M2559"/>
      <c r="N2559"/>
      <c r="O2559"/>
      <c r="P2559"/>
      <c r="Q2559"/>
      <c r="S2559" s="115"/>
      <c r="U2559"/>
      <c r="V2559"/>
      <c r="W2559" s="237"/>
      <c r="X2559"/>
      <c r="Y2559"/>
      <c r="Z2559"/>
      <c r="AA2559"/>
      <c r="AB2559"/>
      <c r="AC2559"/>
      <c r="AD2559"/>
      <c r="AE2559"/>
      <c r="AF2559"/>
      <c r="AG2559"/>
    </row>
    <row r="2560" spans="1:33" ht="18" x14ac:dyDescent="0.25">
      <c r="A2560" s="236"/>
      <c r="B2560" s="236"/>
      <c r="C2560" s="236"/>
      <c r="D2560" s="236"/>
      <c r="E2560"/>
      <c r="F2560" s="126"/>
      <c r="G2560" s="237"/>
      <c r="H2560"/>
      <c r="I2560"/>
      <c r="J2560" s="237"/>
      <c r="K2560"/>
      <c r="L2560"/>
      <c r="M2560"/>
      <c r="N2560"/>
      <c r="O2560"/>
      <c r="P2560"/>
      <c r="Q2560"/>
      <c r="S2560" s="115"/>
      <c r="U2560"/>
      <c r="V2560"/>
      <c r="W2560" s="237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5">
      <c r="F2561" s="238"/>
      <c r="I2561"/>
      <c r="S2561" s="115"/>
      <c r="U2561"/>
      <c r="V2561"/>
    </row>
    <row r="2562" spans="1:33" x14ac:dyDescent="0.25">
      <c r="A2562"/>
      <c r="B2562"/>
      <c r="C2562"/>
      <c r="D2562"/>
      <c r="E2562"/>
      <c r="F2562" s="126"/>
      <c r="G2562"/>
      <c r="H2562"/>
      <c r="I2562"/>
      <c r="J2562"/>
      <c r="K2562"/>
      <c r="L2562"/>
      <c r="M2562"/>
      <c r="N2562"/>
      <c r="O2562"/>
      <c r="P2562"/>
      <c r="Q2562"/>
      <c r="S2562" s="115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ht="18" x14ac:dyDescent="0.25">
      <c r="A2563" s="236"/>
      <c r="B2563" s="236"/>
      <c r="C2563" s="236"/>
      <c r="D2563" s="236"/>
      <c r="E2563"/>
      <c r="F2563" s="126"/>
      <c r="G2563" s="237"/>
      <c r="H2563"/>
      <c r="I2563"/>
      <c r="J2563" s="237"/>
      <c r="K2563"/>
      <c r="L2563"/>
      <c r="M2563"/>
      <c r="N2563"/>
      <c r="O2563"/>
      <c r="P2563"/>
      <c r="Q2563"/>
      <c r="S2563" s="115"/>
      <c r="U2563"/>
      <c r="V2563"/>
      <c r="W2563" s="237"/>
      <c r="X2563"/>
      <c r="Y2563"/>
      <c r="Z2563"/>
      <c r="AA2563"/>
      <c r="AB2563"/>
      <c r="AC2563"/>
      <c r="AD2563"/>
      <c r="AE2563"/>
      <c r="AF2563"/>
      <c r="AG2563"/>
    </row>
    <row r="2564" spans="1:33" ht="18" x14ac:dyDescent="0.25">
      <c r="A2564" s="236"/>
      <c r="B2564" s="236"/>
      <c r="C2564" s="236"/>
      <c r="D2564" s="236"/>
      <c r="E2564"/>
      <c r="F2564" s="126"/>
      <c r="G2564" s="237"/>
      <c r="H2564"/>
      <c r="I2564"/>
      <c r="J2564" s="237"/>
      <c r="K2564"/>
      <c r="L2564"/>
      <c r="M2564"/>
      <c r="N2564"/>
      <c r="O2564"/>
      <c r="P2564"/>
      <c r="Q2564"/>
      <c r="S2564" s="115"/>
      <c r="U2564"/>
      <c r="V2564"/>
      <c r="W2564" s="237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5">
      <c r="F2565" s="238"/>
      <c r="I2565"/>
      <c r="S2565" s="115"/>
      <c r="U2565"/>
      <c r="V2565"/>
    </row>
    <row r="2566" spans="1:33" ht="18" x14ac:dyDescent="0.25">
      <c r="A2566" s="236"/>
      <c r="B2566" s="236"/>
      <c r="C2566" s="236"/>
      <c r="D2566" s="236"/>
      <c r="E2566"/>
      <c r="F2566" s="126"/>
      <c r="G2566" s="237"/>
      <c r="H2566"/>
      <c r="I2566"/>
      <c r="J2566" s="237"/>
      <c r="K2566"/>
      <c r="L2566"/>
      <c r="M2566"/>
      <c r="N2566"/>
      <c r="O2566"/>
      <c r="P2566"/>
      <c r="Q2566"/>
      <c r="S2566" s="115"/>
      <c r="U2566"/>
      <c r="V2566"/>
      <c r="W2566" s="237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5">
      <c r="A2567"/>
      <c r="B2567"/>
      <c r="C2567"/>
      <c r="D2567"/>
      <c r="E2567"/>
      <c r="F2567" s="126"/>
      <c r="G2567"/>
      <c r="H2567"/>
      <c r="I2567"/>
      <c r="J2567"/>
      <c r="K2567"/>
      <c r="L2567"/>
      <c r="M2567"/>
      <c r="N2567"/>
      <c r="O2567"/>
      <c r="P2567"/>
      <c r="Q2567"/>
      <c r="S2567" s="115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5">
      <c r="A2568"/>
      <c r="B2568"/>
      <c r="C2568"/>
      <c r="D2568"/>
      <c r="E2568"/>
      <c r="F2568" s="126"/>
      <c r="G2568"/>
      <c r="H2568"/>
      <c r="I2568"/>
      <c r="J2568"/>
      <c r="K2568"/>
      <c r="L2568"/>
      <c r="M2568"/>
      <c r="N2568"/>
      <c r="O2568"/>
      <c r="P2568"/>
      <c r="Q2568"/>
      <c r="S2568" s="115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ht="18" x14ac:dyDescent="0.25">
      <c r="A2569" s="236"/>
      <c r="B2569" s="236"/>
      <c r="C2569" s="236"/>
      <c r="D2569" s="236"/>
      <c r="E2569"/>
      <c r="F2569" s="126"/>
      <c r="G2569" s="237"/>
      <c r="H2569"/>
      <c r="I2569"/>
      <c r="J2569" s="237"/>
      <c r="K2569"/>
      <c r="L2569"/>
      <c r="M2569"/>
      <c r="N2569"/>
      <c r="O2569"/>
      <c r="P2569"/>
      <c r="Q2569"/>
      <c r="S2569" s="115"/>
      <c r="U2569"/>
      <c r="V2569"/>
      <c r="W2569" s="237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5">
      <c r="A2570"/>
      <c r="B2570"/>
      <c r="C2570"/>
      <c r="D2570"/>
      <c r="E2570"/>
      <c r="F2570" s="126"/>
      <c r="G2570"/>
      <c r="H2570"/>
      <c r="I2570"/>
      <c r="J2570"/>
      <c r="K2570"/>
      <c r="L2570"/>
      <c r="M2570"/>
      <c r="N2570"/>
      <c r="O2570"/>
      <c r="P2570"/>
      <c r="Q2570"/>
      <c r="S2570" s="115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5">
      <c r="F2571" s="238"/>
      <c r="I2571"/>
      <c r="S2571" s="115"/>
      <c r="U2571"/>
      <c r="V2571"/>
    </row>
    <row r="2572" spans="1:33" x14ac:dyDescent="0.25">
      <c r="F2572" s="238"/>
      <c r="I2572"/>
      <c r="S2572" s="115"/>
      <c r="U2572"/>
      <c r="V2572"/>
    </row>
    <row r="2573" spans="1:33" ht="18" x14ac:dyDescent="0.25">
      <c r="A2573" s="236"/>
      <c r="B2573" s="236"/>
      <c r="C2573" s="236"/>
      <c r="D2573" s="236"/>
      <c r="E2573"/>
      <c r="F2573" s="126"/>
      <c r="G2573" s="237"/>
      <c r="H2573"/>
      <c r="I2573"/>
      <c r="J2573" s="237"/>
      <c r="K2573"/>
      <c r="L2573"/>
      <c r="M2573"/>
      <c r="N2573"/>
      <c r="O2573"/>
      <c r="P2573"/>
      <c r="Q2573"/>
      <c r="S2573" s="115"/>
      <c r="U2573"/>
      <c r="V2573"/>
      <c r="W2573" s="237"/>
      <c r="X2573"/>
      <c r="Y2573"/>
      <c r="Z2573"/>
      <c r="AA2573"/>
      <c r="AB2573"/>
      <c r="AC2573"/>
      <c r="AD2573"/>
      <c r="AE2573"/>
      <c r="AF2573"/>
      <c r="AG2573"/>
    </row>
    <row r="2574" spans="1:33" ht="18" x14ac:dyDescent="0.25">
      <c r="A2574" s="236"/>
      <c r="B2574" s="236"/>
      <c r="C2574" s="236"/>
      <c r="D2574" s="236"/>
      <c r="E2574"/>
      <c r="F2574" s="126"/>
      <c r="G2574" s="237"/>
      <c r="H2574"/>
      <c r="I2574"/>
      <c r="J2574" s="237"/>
      <c r="K2574"/>
      <c r="L2574"/>
      <c r="M2574"/>
      <c r="N2574"/>
      <c r="O2574"/>
      <c r="P2574"/>
      <c r="Q2574"/>
      <c r="S2574" s="115"/>
      <c r="U2574"/>
      <c r="V2574"/>
      <c r="W2574" s="237"/>
      <c r="X2574"/>
      <c r="Y2574"/>
      <c r="Z2574"/>
      <c r="AA2574"/>
      <c r="AB2574"/>
      <c r="AC2574"/>
      <c r="AD2574"/>
      <c r="AE2574"/>
      <c r="AF2574"/>
      <c r="AG2574"/>
    </row>
    <row r="2575" spans="1:33" ht="18" x14ac:dyDescent="0.25">
      <c r="A2575" s="236"/>
      <c r="B2575" s="236"/>
      <c r="C2575" s="236"/>
      <c r="D2575" s="236"/>
      <c r="E2575"/>
      <c r="F2575" s="126"/>
      <c r="G2575" s="237"/>
      <c r="H2575"/>
      <c r="I2575"/>
      <c r="J2575" s="237"/>
      <c r="K2575"/>
      <c r="L2575"/>
      <c r="M2575"/>
      <c r="N2575"/>
      <c r="O2575"/>
      <c r="P2575"/>
      <c r="Q2575"/>
      <c r="S2575" s="115"/>
      <c r="U2575"/>
      <c r="V2575"/>
      <c r="W2575" s="237"/>
      <c r="X2575"/>
      <c r="Y2575"/>
      <c r="Z2575"/>
      <c r="AA2575"/>
      <c r="AB2575"/>
      <c r="AC2575"/>
      <c r="AD2575"/>
      <c r="AE2575"/>
      <c r="AF2575"/>
      <c r="AG2575"/>
    </row>
    <row r="2576" spans="1:33" ht="18" x14ac:dyDescent="0.25">
      <c r="A2576" s="236"/>
      <c r="B2576" s="236"/>
      <c r="C2576" s="236"/>
      <c r="D2576" s="236"/>
      <c r="E2576"/>
      <c r="F2576" s="126"/>
      <c r="G2576" s="237"/>
      <c r="H2576"/>
      <c r="I2576"/>
      <c r="J2576" s="237"/>
      <c r="K2576"/>
      <c r="L2576"/>
      <c r="M2576"/>
      <c r="N2576"/>
      <c r="O2576"/>
      <c r="P2576"/>
      <c r="Q2576"/>
      <c r="S2576" s="115"/>
      <c r="U2576"/>
      <c r="V2576"/>
      <c r="W2576" s="237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5">
      <c r="A2577"/>
      <c r="B2577"/>
      <c r="C2577"/>
      <c r="D2577"/>
      <c r="E2577"/>
      <c r="F2577" s="126"/>
      <c r="G2577"/>
      <c r="H2577"/>
      <c r="I2577"/>
      <c r="J2577"/>
      <c r="K2577"/>
      <c r="L2577"/>
      <c r="M2577"/>
      <c r="N2577"/>
      <c r="O2577"/>
      <c r="P2577"/>
      <c r="Q2577"/>
      <c r="S2577" s="115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ht="18" x14ac:dyDescent="0.25">
      <c r="A2578" s="236"/>
      <c r="B2578" s="236"/>
      <c r="C2578" s="236"/>
      <c r="D2578" s="236"/>
      <c r="E2578"/>
      <c r="F2578" s="126"/>
      <c r="G2578" s="237"/>
      <c r="H2578"/>
      <c r="I2578"/>
      <c r="J2578" s="237"/>
      <c r="K2578"/>
      <c r="L2578"/>
      <c r="M2578"/>
      <c r="N2578"/>
      <c r="O2578"/>
      <c r="P2578"/>
      <c r="Q2578"/>
      <c r="S2578" s="115"/>
      <c r="U2578"/>
      <c r="V2578"/>
      <c r="W2578" s="237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5">
      <c r="A2579"/>
      <c r="B2579"/>
      <c r="C2579"/>
      <c r="D2579"/>
      <c r="E2579"/>
      <c r="F2579" s="126"/>
      <c r="G2579"/>
      <c r="H2579"/>
      <c r="I2579"/>
      <c r="J2579"/>
      <c r="K2579"/>
      <c r="L2579"/>
      <c r="M2579"/>
      <c r="N2579"/>
      <c r="O2579"/>
      <c r="P2579"/>
      <c r="Q2579"/>
      <c r="S2579" s="115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ht="18" x14ac:dyDescent="0.25">
      <c r="A2580" s="236"/>
      <c r="B2580" s="236"/>
      <c r="C2580" s="236"/>
      <c r="D2580" s="236"/>
      <c r="E2580"/>
      <c r="F2580" s="126"/>
      <c r="G2580" s="237"/>
      <c r="H2580"/>
      <c r="I2580"/>
      <c r="J2580" s="237"/>
      <c r="K2580"/>
      <c r="L2580"/>
      <c r="M2580"/>
      <c r="N2580"/>
      <c r="O2580"/>
      <c r="P2580"/>
      <c r="Q2580"/>
      <c r="S2580" s="115"/>
      <c r="U2580"/>
      <c r="V2580"/>
      <c r="W2580" s="237"/>
      <c r="X2580"/>
      <c r="Y2580"/>
      <c r="Z2580"/>
      <c r="AA2580"/>
      <c r="AB2580"/>
      <c r="AC2580"/>
      <c r="AD2580"/>
      <c r="AE2580"/>
      <c r="AF2580"/>
      <c r="AG2580"/>
    </row>
    <row r="2581" spans="1:33" ht="18" x14ac:dyDescent="0.25">
      <c r="A2581" s="236"/>
      <c r="B2581" s="236"/>
      <c r="C2581" s="236"/>
      <c r="D2581" s="236"/>
      <c r="E2581"/>
      <c r="F2581" s="126"/>
      <c r="G2581" s="237"/>
      <c r="H2581"/>
      <c r="I2581"/>
      <c r="J2581" s="237"/>
      <c r="K2581"/>
      <c r="L2581"/>
      <c r="M2581"/>
      <c r="N2581"/>
      <c r="O2581"/>
      <c r="P2581"/>
      <c r="Q2581"/>
      <c r="S2581" s="115"/>
      <c r="U2581"/>
      <c r="V2581"/>
      <c r="W2581" s="237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5">
      <c r="A2582"/>
      <c r="B2582"/>
      <c r="C2582"/>
      <c r="D2582"/>
      <c r="E2582"/>
      <c r="F2582" s="126"/>
      <c r="G2582"/>
      <c r="H2582"/>
      <c r="I2582"/>
      <c r="J2582"/>
      <c r="K2582"/>
      <c r="L2582"/>
      <c r="M2582"/>
      <c r="N2582"/>
      <c r="O2582"/>
      <c r="P2582"/>
      <c r="Q2582"/>
      <c r="S2582" s="115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ht="18" x14ac:dyDescent="0.25">
      <c r="A2583" s="236"/>
      <c r="B2583" s="236"/>
      <c r="C2583" s="236"/>
      <c r="D2583" s="236"/>
      <c r="E2583"/>
      <c r="F2583" s="126"/>
      <c r="G2583" s="237"/>
      <c r="H2583"/>
      <c r="I2583"/>
      <c r="J2583" s="237"/>
      <c r="K2583"/>
      <c r="L2583"/>
      <c r="M2583"/>
      <c r="N2583"/>
      <c r="O2583"/>
      <c r="P2583"/>
      <c r="Q2583"/>
      <c r="S2583" s="115"/>
      <c r="U2583"/>
      <c r="V2583"/>
      <c r="W2583" s="237"/>
      <c r="X2583"/>
      <c r="Y2583"/>
      <c r="Z2583"/>
      <c r="AA2583"/>
      <c r="AB2583"/>
      <c r="AC2583"/>
      <c r="AD2583"/>
      <c r="AE2583"/>
      <c r="AF2583"/>
      <c r="AG2583"/>
    </row>
    <row r="2584" spans="1:33" ht="18" x14ac:dyDescent="0.25">
      <c r="A2584" s="236"/>
      <c r="B2584" s="236"/>
      <c r="C2584" s="236"/>
      <c r="D2584" s="236"/>
      <c r="E2584"/>
      <c r="F2584" s="126"/>
      <c r="G2584" s="237"/>
      <c r="H2584"/>
      <c r="I2584"/>
      <c r="J2584" s="237"/>
      <c r="K2584"/>
      <c r="L2584"/>
      <c r="M2584"/>
      <c r="N2584"/>
      <c r="O2584"/>
      <c r="P2584"/>
      <c r="Q2584"/>
      <c r="S2584" s="115"/>
      <c r="U2584"/>
      <c r="V2584"/>
      <c r="W2584" s="237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5">
      <c r="A2585"/>
      <c r="B2585"/>
      <c r="C2585"/>
      <c r="D2585"/>
      <c r="E2585"/>
      <c r="F2585" s="126"/>
      <c r="G2585"/>
      <c r="H2585"/>
      <c r="I2585"/>
      <c r="J2585"/>
      <c r="K2585"/>
      <c r="L2585"/>
      <c r="M2585"/>
      <c r="N2585"/>
      <c r="O2585"/>
      <c r="P2585"/>
      <c r="Q2585"/>
      <c r="S2585" s="11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ht="18" x14ac:dyDescent="0.25">
      <c r="A2586" s="236"/>
      <c r="B2586" s="236"/>
      <c r="C2586" s="236"/>
      <c r="D2586" s="236"/>
      <c r="E2586"/>
      <c r="F2586" s="126"/>
      <c r="G2586" s="237"/>
      <c r="H2586"/>
      <c r="I2586"/>
      <c r="J2586" s="237"/>
      <c r="K2586"/>
      <c r="L2586"/>
      <c r="M2586"/>
      <c r="N2586"/>
      <c r="O2586"/>
      <c r="P2586"/>
      <c r="Q2586"/>
      <c r="S2586" s="115"/>
      <c r="U2586"/>
      <c r="V2586"/>
      <c r="W2586" s="237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5">
      <c r="A2587"/>
      <c r="B2587"/>
      <c r="C2587"/>
      <c r="D2587"/>
      <c r="E2587"/>
      <c r="F2587" s="126"/>
      <c r="G2587"/>
      <c r="H2587"/>
      <c r="I2587"/>
      <c r="J2587"/>
      <c r="K2587"/>
      <c r="L2587"/>
      <c r="M2587"/>
      <c r="N2587"/>
      <c r="O2587"/>
      <c r="P2587"/>
      <c r="Q2587"/>
      <c r="S2587" s="115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ht="18" x14ac:dyDescent="0.25">
      <c r="A2588" s="236"/>
      <c r="B2588" s="236"/>
      <c r="C2588" s="236"/>
      <c r="D2588" s="236"/>
      <c r="E2588"/>
      <c r="F2588" s="126"/>
      <c r="G2588" s="237"/>
      <c r="H2588"/>
      <c r="I2588"/>
      <c r="J2588" s="237"/>
      <c r="K2588"/>
      <c r="L2588"/>
      <c r="M2588"/>
      <c r="N2588"/>
      <c r="O2588"/>
      <c r="P2588"/>
      <c r="Q2588"/>
      <c r="S2588" s="115"/>
      <c r="U2588"/>
      <c r="V2588"/>
      <c r="W2588" s="237"/>
      <c r="X2588"/>
      <c r="Y2588"/>
      <c r="Z2588"/>
      <c r="AA2588"/>
      <c r="AB2588"/>
      <c r="AC2588"/>
      <c r="AD2588"/>
      <c r="AE2588"/>
      <c r="AF2588"/>
      <c r="AG2588"/>
    </row>
    <row r="2589" spans="1:33" ht="18" x14ac:dyDescent="0.25">
      <c r="A2589" s="236"/>
      <c r="B2589" s="236"/>
      <c r="C2589" s="236"/>
      <c r="D2589" s="236"/>
      <c r="E2589"/>
      <c r="F2589" s="126"/>
      <c r="G2589" s="237"/>
      <c r="H2589"/>
      <c r="I2589"/>
      <c r="J2589" s="237"/>
      <c r="K2589"/>
      <c r="L2589"/>
      <c r="M2589"/>
      <c r="N2589"/>
      <c r="O2589"/>
      <c r="P2589"/>
      <c r="Q2589"/>
      <c r="S2589" s="115"/>
      <c r="U2589"/>
      <c r="V2589"/>
      <c r="W2589" s="237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5">
      <c r="F2590" s="238"/>
      <c r="I2590"/>
      <c r="S2590" s="115"/>
      <c r="U2590"/>
      <c r="V2590"/>
    </row>
    <row r="2591" spans="1:33" x14ac:dyDescent="0.25">
      <c r="A2591"/>
      <c r="B2591"/>
      <c r="C2591"/>
      <c r="D2591"/>
      <c r="E2591"/>
      <c r="F2591" s="126"/>
      <c r="G2591"/>
      <c r="H2591"/>
      <c r="I2591"/>
      <c r="J2591"/>
      <c r="K2591"/>
      <c r="L2591"/>
      <c r="M2591"/>
      <c r="N2591"/>
      <c r="O2591"/>
      <c r="P2591"/>
      <c r="Q2591"/>
      <c r="S2591" s="115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ht="18" x14ac:dyDescent="0.25">
      <c r="A2592" s="236"/>
      <c r="B2592" s="236"/>
      <c r="C2592" s="236"/>
      <c r="D2592" s="236"/>
      <c r="E2592"/>
      <c r="F2592" s="126"/>
      <c r="G2592" s="237"/>
      <c r="H2592"/>
      <c r="I2592"/>
      <c r="J2592" s="237"/>
      <c r="K2592"/>
      <c r="L2592"/>
      <c r="M2592"/>
      <c r="N2592"/>
      <c r="O2592"/>
      <c r="P2592"/>
      <c r="Q2592"/>
      <c r="S2592" s="115"/>
      <c r="U2592"/>
      <c r="V2592"/>
      <c r="W2592" s="237"/>
      <c r="X2592"/>
      <c r="Y2592"/>
      <c r="Z2592"/>
      <c r="AA2592"/>
      <c r="AB2592"/>
      <c r="AC2592"/>
      <c r="AD2592"/>
      <c r="AE2592"/>
      <c r="AF2592"/>
      <c r="AG2592"/>
    </row>
    <row r="2593" spans="1:33" ht="18" x14ac:dyDescent="0.25">
      <c r="A2593" s="236"/>
      <c r="B2593" s="236"/>
      <c r="C2593" s="236"/>
      <c r="D2593" s="236"/>
      <c r="E2593"/>
      <c r="F2593" s="126"/>
      <c r="G2593" s="237"/>
      <c r="H2593"/>
      <c r="I2593"/>
      <c r="J2593" s="237"/>
      <c r="K2593"/>
      <c r="L2593"/>
      <c r="M2593"/>
      <c r="N2593"/>
      <c r="O2593"/>
      <c r="P2593"/>
      <c r="Q2593"/>
      <c r="S2593" s="115"/>
      <c r="U2593"/>
      <c r="V2593"/>
      <c r="W2593" s="237"/>
      <c r="X2593"/>
      <c r="Y2593"/>
      <c r="Z2593"/>
      <c r="AA2593"/>
      <c r="AB2593"/>
      <c r="AC2593"/>
      <c r="AD2593"/>
      <c r="AE2593"/>
      <c r="AF2593"/>
      <c r="AG2593"/>
    </row>
    <row r="2594" spans="1:33" ht="18" x14ac:dyDescent="0.25">
      <c r="A2594" s="236"/>
      <c r="B2594" s="236"/>
      <c r="C2594" s="236"/>
      <c r="D2594" s="236"/>
      <c r="E2594"/>
      <c r="F2594" s="126"/>
      <c r="G2594" s="237"/>
      <c r="H2594"/>
      <c r="I2594"/>
      <c r="J2594" s="237"/>
      <c r="K2594"/>
      <c r="L2594"/>
      <c r="M2594"/>
      <c r="N2594"/>
      <c r="O2594"/>
      <c r="P2594"/>
      <c r="Q2594"/>
      <c r="S2594" s="115"/>
      <c r="U2594"/>
      <c r="V2594"/>
      <c r="W2594" s="237"/>
      <c r="X2594"/>
      <c r="Y2594"/>
      <c r="Z2594"/>
      <c r="AA2594"/>
      <c r="AB2594"/>
      <c r="AC2594"/>
      <c r="AD2594"/>
      <c r="AE2594"/>
      <c r="AF2594"/>
      <c r="AG2594"/>
    </row>
    <row r="2595" spans="1:33" ht="18" x14ac:dyDescent="0.25">
      <c r="A2595" s="236"/>
      <c r="B2595" s="236"/>
      <c r="C2595" s="236"/>
      <c r="D2595" s="236"/>
      <c r="E2595"/>
      <c r="F2595" s="126"/>
      <c r="G2595" s="237"/>
      <c r="H2595"/>
      <c r="I2595"/>
      <c r="J2595" s="237"/>
      <c r="K2595"/>
      <c r="L2595"/>
      <c r="M2595"/>
      <c r="N2595"/>
      <c r="O2595"/>
      <c r="P2595"/>
      <c r="Q2595"/>
      <c r="S2595" s="115"/>
      <c r="U2595"/>
      <c r="V2595"/>
      <c r="W2595" s="237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5">
      <c r="F2596" s="238"/>
      <c r="I2596"/>
      <c r="S2596" s="115"/>
      <c r="U2596"/>
      <c r="V2596"/>
    </row>
    <row r="2597" spans="1:33" x14ac:dyDescent="0.25">
      <c r="F2597" s="238"/>
      <c r="I2597"/>
      <c r="S2597" s="115"/>
      <c r="U2597"/>
      <c r="V2597"/>
    </row>
    <row r="2598" spans="1:33" ht="18" x14ac:dyDescent="0.25">
      <c r="A2598" s="236"/>
      <c r="B2598" s="236"/>
      <c r="C2598" s="236"/>
      <c r="D2598" s="236"/>
      <c r="E2598"/>
      <c r="F2598" s="126"/>
      <c r="G2598" s="237"/>
      <c r="H2598"/>
      <c r="I2598"/>
      <c r="J2598" s="237"/>
      <c r="K2598"/>
      <c r="L2598"/>
      <c r="M2598"/>
      <c r="N2598"/>
      <c r="O2598"/>
      <c r="P2598"/>
      <c r="Q2598"/>
      <c r="S2598" s="115"/>
      <c r="U2598"/>
      <c r="V2598"/>
      <c r="W2598" s="237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5">
      <c r="A2599"/>
      <c r="B2599"/>
      <c r="C2599"/>
      <c r="D2599"/>
      <c r="E2599"/>
      <c r="F2599" s="126"/>
      <c r="G2599"/>
      <c r="H2599"/>
      <c r="I2599"/>
      <c r="J2599"/>
      <c r="K2599"/>
      <c r="L2599"/>
      <c r="M2599"/>
      <c r="N2599"/>
      <c r="O2599"/>
      <c r="P2599"/>
      <c r="Q2599"/>
      <c r="S2599" s="115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5">
      <c r="F2600" s="238"/>
      <c r="I2600"/>
      <c r="S2600" s="115"/>
      <c r="U2600"/>
      <c r="V2600"/>
    </row>
    <row r="2601" spans="1:33" ht="18" x14ac:dyDescent="0.25">
      <c r="A2601" s="236"/>
      <c r="B2601" s="236"/>
      <c r="C2601" s="236"/>
      <c r="D2601" s="236"/>
      <c r="E2601"/>
      <c r="F2601" s="126"/>
      <c r="G2601" s="237"/>
      <c r="H2601"/>
      <c r="I2601"/>
      <c r="J2601" s="237"/>
      <c r="K2601"/>
      <c r="L2601"/>
      <c r="M2601"/>
      <c r="N2601"/>
      <c r="O2601"/>
      <c r="P2601"/>
      <c r="Q2601"/>
      <c r="S2601" s="115"/>
      <c r="U2601"/>
      <c r="V2601"/>
      <c r="W2601" s="237"/>
      <c r="X2601"/>
      <c r="Y2601"/>
      <c r="Z2601"/>
      <c r="AA2601"/>
      <c r="AB2601"/>
      <c r="AC2601"/>
      <c r="AD2601"/>
      <c r="AE2601"/>
      <c r="AF2601"/>
      <c r="AG2601"/>
    </row>
    <row r="2602" spans="1:33" ht="18" x14ac:dyDescent="0.25">
      <c r="A2602" s="236"/>
      <c r="B2602" s="236"/>
      <c r="C2602" s="236"/>
      <c r="D2602" s="236"/>
      <c r="E2602"/>
      <c r="F2602" s="126"/>
      <c r="G2602" s="237"/>
      <c r="H2602"/>
      <c r="I2602"/>
      <c r="J2602" s="237"/>
      <c r="K2602"/>
      <c r="L2602"/>
      <c r="M2602"/>
      <c r="N2602"/>
      <c r="O2602"/>
      <c r="P2602"/>
      <c r="Q2602"/>
      <c r="S2602" s="115"/>
      <c r="U2602"/>
      <c r="V2602"/>
      <c r="W2602" s="237"/>
      <c r="X2602"/>
      <c r="Y2602"/>
      <c r="Z2602"/>
      <c r="AA2602"/>
      <c r="AB2602"/>
      <c r="AC2602"/>
      <c r="AD2602"/>
      <c r="AE2602"/>
      <c r="AF2602"/>
      <c r="AG2602"/>
    </row>
    <row r="2603" spans="1:33" ht="18" x14ac:dyDescent="0.25">
      <c r="A2603" s="236"/>
      <c r="B2603" s="236"/>
      <c r="C2603" s="236"/>
      <c r="D2603" s="236"/>
      <c r="E2603"/>
      <c r="F2603" s="126"/>
      <c r="G2603" s="237"/>
      <c r="H2603"/>
      <c r="I2603"/>
      <c r="J2603" s="237"/>
      <c r="K2603"/>
      <c r="L2603"/>
      <c r="M2603"/>
      <c r="N2603"/>
      <c r="O2603"/>
      <c r="P2603"/>
      <c r="Q2603"/>
      <c r="S2603" s="115"/>
      <c r="U2603"/>
      <c r="V2603"/>
      <c r="W2603" s="237"/>
      <c r="X2603"/>
      <c r="Y2603"/>
      <c r="Z2603"/>
      <c r="AA2603"/>
      <c r="AB2603"/>
      <c r="AC2603"/>
      <c r="AD2603"/>
      <c r="AE2603"/>
      <c r="AF2603"/>
      <c r="AG2603"/>
    </row>
    <row r="2604" spans="1:33" ht="18" x14ac:dyDescent="0.25">
      <c r="A2604" s="236"/>
      <c r="B2604" s="236"/>
      <c r="C2604" s="236"/>
      <c r="D2604" s="236"/>
      <c r="E2604"/>
      <c r="F2604" s="126"/>
      <c r="G2604" s="237"/>
      <c r="H2604"/>
      <c r="I2604"/>
      <c r="J2604" s="237"/>
      <c r="K2604"/>
      <c r="L2604"/>
      <c r="M2604"/>
      <c r="N2604"/>
      <c r="O2604"/>
      <c r="P2604"/>
      <c r="Q2604"/>
      <c r="S2604" s="115"/>
      <c r="U2604"/>
      <c r="V2604"/>
      <c r="W2604" s="237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5">
      <c r="A2605"/>
      <c r="B2605"/>
      <c r="C2605"/>
      <c r="D2605"/>
      <c r="E2605"/>
      <c r="F2605" s="126"/>
      <c r="G2605"/>
      <c r="H2605"/>
      <c r="I2605"/>
      <c r="J2605"/>
      <c r="K2605"/>
      <c r="L2605"/>
      <c r="M2605"/>
      <c r="N2605"/>
      <c r="O2605"/>
      <c r="P2605"/>
      <c r="Q2605"/>
      <c r="S2605" s="11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ht="18" x14ac:dyDescent="0.25">
      <c r="A2606" s="236"/>
      <c r="B2606" s="236"/>
      <c r="C2606" s="236"/>
      <c r="D2606" s="236"/>
      <c r="E2606"/>
      <c r="F2606" s="126"/>
      <c r="G2606" s="237"/>
      <c r="H2606"/>
      <c r="I2606"/>
      <c r="J2606" s="237"/>
      <c r="K2606"/>
      <c r="L2606"/>
      <c r="M2606"/>
      <c r="N2606"/>
      <c r="O2606"/>
      <c r="P2606"/>
      <c r="Q2606"/>
      <c r="S2606" s="115"/>
      <c r="U2606"/>
      <c r="V2606"/>
      <c r="W2606" s="237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5">
      <c r="A2607"/>
      <c r="B2607"/>
      <c r="C2607"/>
      <c r="D2607"/>
      <c r="E2607"/>
      <c r="F2607" s="126"/>
      <c r="G2607"/>
      <c r="H2607"/>
      <c r="I2607"/>
      <c r="J2607"/>
      <c r="K2607"/>
      <c r="L2607"/>
      <c r="M2607"/>
      <c r="N2607"/>
      <c r="O2607"/>
      <c r="P2607"/>
      <c r="Q2607"/>
      <c r="S2607" s="115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5">
      <c r="A2608"/>
      <c r="B2608"/>
      <c r="C2608"/>
      <c r="D2608"/>
      <c r="E2608"/>
      <c r="F2608" s="126"/>
      <c r="G2608"/>
      <c r="H2608"/>
      <c r="I2608"/>
      <c r="J2608"/>
      <c r="K2608"/>
      <c r="L2608"/>
      <c r="M2608"/>
      <c r="N2608"/>
      <c r="O2608"/>
      <c r="P2608"/>
      <c r="Q2608"/>
      <c r="S2608" s="115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5">
      <c r="A2609"/>
      <c r="B2609"/>
      <c r="C2609"/>
      <c r="D2609"/>
      <c r="E2609"/>
      <c r="F2609" s="126"/>
      <c r="G2609"/>
      <c r="H2609"/>
      <c r="I2609"/>
      <c r="J2609"/>
      <c r="K2609"/>
      <c r="L2609"/>
      <c r="M2609"/>
      <c r="N2609"/>
      <c r="O2609"/>
      <c r="P2609"/>
      <c r="Q2609"/>
      <c r="S2609" s="115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5">
      <c r="F2610" s="238"/>
      <c r="I2610"/>
      <c r="S2610" s="115"/>
      <c r="U2610"/>
      <c r="V2610"/>
    </row>
    <row r="2611" spans="1:33" ht="18" x14ac:dyDescent="0.25">
      <c r="A2611" s="236"/>
      <c r="B2611" s="236"/>
      <c r="C2611" s="236"/>
      <c r="D2611" s="236"/>
      <c r="E2611"/>
      <c r="F2611" s="126"/>
      <c r="G2611" s="237"/>
      <c r="H2611"/>
      <c r="I2611"/>
      <c r="J2611" s="237"/>
      <c r="K2611"/>
      <c r="L2611"/>
      <c r="M2611"/>
      <c r="N2611"/>
      <c r="O2611"/>
      <c r="P2611"/>
      <c r="Q2611"/>
      <c r="S2611" s="115"/>
      <c r="U2611"/>
      <c r="V2611"/>
      <c r="W2611" s="237"/>
      <c r="X2611"/>
      <c r="Y2611"/>
      <c r="Z2611"/>
      <c r="AA2611"/>
      <c r="AB2611"/>
      <c r="AC2611"/>
      <c r="AD2611"/>
      <c r="AE2611"/>
      <c r="AF2611"/>
      <c r="AG2611"/>
    </row>
    <row r="2612" spans="1:33" ht="18" x14ac:dyDescent="0.25">
      <c r="A2612" s="236"/>
      <c r="B2612" s="236"/>
      <c r="C2612" s="236"/>
      <c r="D2612" s="236"/>
      <c r="E2612"/>
      <c r="F2612" s="126"/>
      <c r="G2612" s="237"/>
      <c r="H2612"/>
      <c r="I2612"/>
      <c r="J2612" s="237"/>
      <c r="K2612"/>
      <c r="L2612"/>
      <c r="M2612"/>
      <c r="N2612"/>
      <c r="O2612"/>
      <c r="P2612"/>
      <c r="Q2612"/>
      <c r="S2612" s="115"/>
      <c r="U2612"/>
      <c r="V2612"/>
      <c r="W2612" s="237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5">
      <c r="F2613" s="238"/>
      <c r="I2613"/>
      <c r="S2613" s="115"/>
      <c r="U2613"/>
      <c r="V2613"/>
    </row>
    <row r="2614" spans="1:33" ht="18" x14ac:dyDescent="0.25">
      <c r="A2614" s="236"/>
      <c r="B2614" s="236"/>
      <c r="C2614" s="236"/>
      <c r="D2614" s="236"/>
      <c r="E2614"/>
      <c r="F2614" s="126"/>
      <c r="G2614" s="237"/>
      <c r="H2614"/>
      <c r="I2614"/>
      <c r="J2614" s="237"/>
      <c r="K2614"/>
      <c r="L2614"/>
      <c r="M2614"/>
      <c r="N2614"/>
      <c r="O2614"/>
      <c r="P2614"/>
      <c r="Q2614"/>
      <c r="S2614" s="115"/>
      <c r="U2614"/>
      <c r="V2614"/>
      <c r="W2614" s="237"/>
      <c r="X2614"/>
      <c r="Y2614"/>
      <c r="Z2614"/>
      <c r="AA2614"/>
      <c r="AB2614"/>
      <c r="AC2614"/>
      <c r="AD2614"/>
      <c r="AE2614"/>
      <c r="AF2614"/>
      <c r="AG2614"/>
    </row>
    <row r="2615" spans="1:33" ht="18" x14ac:dyDescent="0.25">
      <c r="A2615" s="236"/>
      <c r="B2615" s="236"/>
      <c r="C2615" s="236"/>
      <c r="D2615" s="236"/>
      <c r="E2615"/>
      <c r="F2615" s="126"/>
      <c r="G2615" s="237"/>
      <c r="H2615"/>
      <c r="I2615"/>
      <c r="J2615" s="237"/>
      <c r="K2615"/>
      <c r="L2615"/>
      <c r="M2615"/>
      <c r="N2615"/>
      <c r="O2615"/>
      <c r="P2615"/>
      <c r="Q2615"/>
      <c r="S2615" s="115"/>
      <c r="U2615"/>
      <c r="V2615"/>
      <c r="W2615" s="237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5">
      <c r="F2616" s="238"/>
      <c r="I2616"/>
      <c r="S2616" s="115"/>
      <c r="U2616"/>
      <c r="V2616"/>
    </row>
    <row r="2617" spans="1:33" x14ac:dyDescent="0.25">
      <c r="F2617" s="238"/>
      <c r="I2617"/>
      <c r="S2617" s="115"/>
      <c r="U2617"/>
      <c r="V2617"/>
    </row>
    <row r="2618" spans="1:33" x14ac:dyDescent="0.25">
      <c r="F2618" s="238"/>
      <c r="I2618"/>
      <c r="S2618" s="115"/>
      <c r="U2618"/>
      <c r="V2618"/>
    </row>
    <row r="2619" spans="1:33" x14ac:dyDescent="0.25">
      <c r="A2619"/>
      <c r="B2619"/>
      <c r="C2619"/>
      <c r="D2619"/>
      <c r="E2619"/>
      <c r="F2619" s="126"/>
      <c r="G2619"/>
      <c r="H2619"/>
      <c r="I2619"/>
      <c r="J2619"/>
      <c r="K2619"/>
      <c r="L2619"/>
      <c r="M2619"/>
      <c r="N2619"/>
      <c r="O2619"/>
      <c r="P2619"/>
      <c r="Q2619"/>
      <c r="S2619" s="115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5">
      <c r="A2620"/>
      <c r="B2620"/>
      <c r="C2620"/>
      <c r="D2620"/>
      <c r="E2620"/>
      <c r="F2620" s="126"/>
      <c r="G2620"/>
      <c r="H2620"/>
      <c r="I2620"/>
      <c r="J2620"/>
      <c r="K2620"/>
      <c r="L2620"/>
      <c r="M2620"/>
      <c r="N2620"/>
      <c r="O2620"/>
      <c r="P2620"/>
      <c r="Q2620"/>
      <c r="S2620" s="115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5">
      <c r="A2621"/>
      <c r="B2621"/>
      <c r="C2621"/>
      <c r="D2621"/>
      <c r="E2621"/>
      <c r="F2621" s="126"/>
      <c r="G2621"/>
      <c r="H2621"/>
      <c r="I2621"/>
      <c r="J2621"/>
      <c r="K2621"/>
      <c r="L2621"/>
      <c r="M2621"/>
      <c r="N2621"/>
      <c r="O2621"/>
      <c r="P2621"/>
      <c r="Q2621"/>
      <c r="S2621" s="115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ht="18" x14ac:dyDescent="0.25">
      <c r="A2622" s="236"/>
      <c r="B2622" s="236"/>
      <c r="C2622" s="236"/>
      <c r="D2622" s="236"/>
      <c r="E2622"/>
      <c r="F2622" s="126"/>
      <c r="G2622" s="237"/>
      <c r="H2622"/>
      <c r="I2622"/>
      <c r="J2622" s="237"/>
      <c r="K2622"/>
      <c r="L2622"/>
      <c r="M2622"/>
      <c r="N2622"/>
      <c r="O2622"/>
      <c r="P2622"/>
      <c r="Q2622"/>
      <c r="S2622" s="115"/>
      <c r="U2622"/>
      <c r="V2622"/>
      <c r="W2622" s="237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5">
      <c r="F2623" s="238"/>
      <c r="I2623"/>
      <c r="S2623" s="115"/>
      <c r="U2623"/>
      <c r="V2623"/>
    </row>
    <row r="2624" spans="1:33" ht="18" x14ac:dyDescent="0.25">
      <c r="A2624" s="236"/>
      <c r="B2624" s="236"/>
      <c r="C2624" s="236"/>
      <c r="D2624" s="236"/>
      <c r="E2624"/>
      <c r="F2624" s="126"/>
      <c r="G2624" s="237"/>
      <c r="H2624"/>
      <c r="I2624"/>
      <c r="J2624" s="237"/>
      <c r="K2624"/>
      <c r="L2624"/>
      <c r="M2624"/>
      <c r="N2624"/>
      <c r="O2624"/>
      <c r="P2624"/>
      <c r="Q2624"/>
      <c r="S2624" s="115"/>
      <c r="U2624"/>
      <c r="V2624"/>
      <c r="W2624" s="237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5">
      <c r="A2625"/>
      <c r="B2625"/>
      <c r="C2625"/>
      <c r="D2625"/>
      <c r="E2625"/>
      <c r="F2625" s="126"/>
      <c r="G2625"/>
      <c r="H2625"/>
      <c r="I2625"/>
      <c r="J2625"/>
      <c r="K2625"/>
      <c r="L2625"/>
      <c r="M2625"/>
      <c r="N2625"/>
      <c r="O2625"/>
      <c r="P2625"/>
      <c r="Q2625"/>
      <c r="S2625" s="11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ht="18" x14ac:dyDescent="0.25">
      <c r="A2626" s="236"/>
      <c r="B2626" s="236"/>
      <c r="C2626" s="236"/>
      <c r="D2626" s="236"/>
      <c r="E2626"/>
      <c r="F2626" s="126"/>
      <c r="G2626" s="237"/>
      <c r="H2626"/>
      <c r="I2626"/>
      <c r="J2626" s="237"/>
      <c r="K2626"/>
      <c r="L2626"/>
      <c r="M2626"/>
      <c r="N2626"/>
      <c r="O2626"/>
      <c r="P2626"/>
      <c r="Q2626"/>
      <c r="S2626" s="115"/>
      <c r="U2626"/>
      <c r="V2626"/>
      <c r="W2626" s="237"/>
      <c r="X2626"/>
      <c r="Y2626"/>
      <c r="Z2626"/>
      <c r="AA2626"/>
      <c r="AB2626"/>
      <c r="AC2626"/>
      <c r="AD2626"/>
      <c r="AE2626"/>
      <c r="AF2626"/>
      <c r="AG2626"/>
    </row>
    <row r="2627" spans="1:33" ht="18" x14ac:dyDescent="0.25">
      <c r="A2627" s="236"/>
      <c r="B2627" s="236"/>
      <c r="C2627" s="236"/>
      <c r="D2627" s="236"/>
      <c r="E2627"/>
      <c r="F2627" s="126"/>
      <c r="G2627" s="237"/>
      <c r="H2627"/>
      <c r="I2627"/>
      <c r="J2627" s="237"/>
      <c r="K2627"/>
      <c r="L2627"/>
      <c r="M2627"/>
      <c r="N2627"/>
      <c r="O2627"/>
      <c r="P2627"/>
      <c r="Q2627"/>
      <c r="S2627" s="115"/>
      <c r="U2627"/>
      <c r="V2627"/>
      <c r="W2627" s="237"/>
      <c r="X2627"/>
      <c r="Y2627"/>
      <c r="Z2627"/>
      <c r="AA2627"/>
      <c r="AB2627"/>
      <c r="AC2627"/>
      <c r="AD2627"/>
      <c r="AE2627"/>
      <c r="AF2627"/>
      <c r="AG2627"/>
    </row>
    <row r="2628" spans="1:33" ht="18" x14ac:dyDescent="0.25">
      <c r="A2628" s="236"/>
      <c r="B2628" s="236"/>
      <c r="C2628" s="236"/>
      <c r="D2628" s="236"/>
      <c r="E2628"/>
      <c r="F2628" s="126"/>
      <c r="G2628" s="237"/>
      <c r="H2628"/>
      <c r="I2628"/>
      <c r="J2628" s="237"/>
      <c r="K2628"/>
      <c r="L2628"/>
      <c r="M2628"/>
      <c r="N2628"/>
      <c r="O2628"/>
      <c r="P2628"/>
      <c r="Q2628"/>
      <c r="S2628" s="115"/>
      <c r="U2628"/>
      <c r="V2628"/>
      <c r="W2628" s="237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5">
      <c r="A2629"/>
      <c r="B2629"/>
      <c r="C2629"/>
      <c r="D2629"/>
      <c r="E2629"/>
      <c r="F2629" s="126"/>
      <c r="G2629"/>
      <c r="H2629"/>
      <c r="I2629"/>
      <c r="J2629"/>
      <c r="K2629"/>
      <c r="L2629"/>
      <c r="M2629"/>
      <c r="N2629"/>
      <c r="O2629"/>
      <c r="P2629"/>
      <c r="Q2629"/>
      <c r="S2629" s="115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5">
      <c r="A2630"/>
      <c r="B2630"/>
      <c r="C2630"/>
      <c r="D2630"/>
      <c r="E2630"/>
      <c r="F2630" s="126"/>
      <c r="G2630"/>
      <c r="H2630"/>
      <c r="I2630"/>
      <c r="J2630"/>
      <c r="K2630"/>
      <c r="L2630"/>
      <c r="M2630"/>
      <c r="N2630"/>
      <c r="O2630"/>
      <c r="P2630"/>
      <c r="Q2630"/>
      <c r="S2630" s="115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ht="18" x14ac:dyDescent="0.25">
      <c r="A2631" s="236"/>
      <c r="B2631" s="236"/>
      <c r="C2631" s="236"/>
      <c r="D2631" s="236"/>
      <c r="E2631"/>
      <c r="F2631" s="126"/>
      <c r="G2631" s="237"/>
      <c r="H2631"/>
      <c r="I2631"/>
      <c r="J2631" s="237"/>
      <c r="K2631"/>
      <c r="L2631"/>
      <c r="M2631"/>
      <c r="N2631"/>
      <c r="O2631"/>
      <c r="P2631"/>
      <c r="Q2631"/>
      <c r="S2631" s="115"/>
      <c r="U2631"/>
      <c r="V2631"/>
      <c r="W2631" s="237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5">
      <c r="A2632"/>
      <c r="B2632"/>
      <c r="C2632"/>
      <c r="D2632"/>
      <c r="E2632"/>
      <c r="F2632" s="126"/>
      <c r="G2632"/>
      <c r="H2632"/>
      <c r="I2632"/>
      <c r="J2632"/>
      <c r="K2632"/>
      <c r="L2632"/>
      <c r="M2632"/>
      <c r="N2632"/>
      <c r="O2632"/>
      <c r="P2632"/>
      <c r="Q2632"/>
      <c r="S2632" s="115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ht="18" x14ac:dyDescent="0.25">
      <c r="A2633" s="236"/>
      <c r="B2633" s="236"/>
      <c r="C2633" s="236"/>
      <c r="D2633" s="236"/>
      <c r="E2633"/>
      <c r="F2633" s="126"/>
      <c r="G2633" s="237"/>
      <c r="H2633"/>
      <c r="I2633"/>
      <c r="J2633" s="237"/>
      <c r="K2633"/>
      <c r="L2633"/>
      <c r="M2633"/>
      <c r="N2633"/>
      <c r="O2633"/>
      <c r="P2633"/>
      <c r="Q2633"/>
      <c r="S2633" s="115"/>
      <c r="U2633"/>
      <c r="V2633"/>
      <c r="W2633" s="237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5">
      <c r="A2634"/>
      <c r="B2634"/>
      <c r="C2634"/>
      <c r="D2634"/>
      <c r="E2634"/>
      <c r="F2634" s="126"/>
      <c r="G2634"/>
      <c r="H2634"/>
      <c r="I2634"/>
      <c r="J2634"/>
      <c r="K2634"/>
      <c r="L2634"/>
      <c r="M2634"/>
      <c r="N2634"/>
      <c r="O2634"/>
      <c r="P2634"/>
      <c r="Q2634"/>
      <c r="S2634" s="115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ht="18" x14ac:dyDescent="0.25">
      <c r="A2635" s="236"/>
      <c r="B2635" s="236"/>
      <c r="C2635" s="236"/>
      <c r="D2635" s="236"/>
      <c r="E2635"/>
      <c r="F2635" s="126"/>
      <c r="G2635" s="237"/>
      <c r="H2635"/>
      <c r="I2635"/>
      <c r="J2635" s="237"/>
      <c r="K2635"/>
      <c r="L2635"/>
      <c r="M2635"/>
      <c r="N2635"/>
      <c r="O2635"/>
      <c r="P2635"/>
      <c r="Q2635"/>
      <c r="S2635" s="115"/>
      <c r="U2635"/>
      <c r="V2635"/>
      <c r="W2635" s="237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5">
      <c r="A2636"/>
      <c r="B2636"/>
      <c r="C2636"/>
      <c r="D2636"/>
      <c r="E2636"/>
      <c r="F2636" s="126"/>
      <c r="G2636"/>
      <c r="H2636"/>
      <c r="I2636"/>
      <c r="J2636"/>
      <c r="K2636"/>
      <c r="L2636"/>
      <c r="M2636"/>
      <c r="N2636"/>
      <c r="O2636"/>
      <c r="P2636"/>
      <c r="Q2636"/>
      <c r="S2636" s="115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ht="18" x14ac:dyDescent="0.25">
      <c r="A2637" s="236"/>
      <c r="B2637" s="236"/>
      <c r="C2637" s="236"/>
      <c r="D2637" s="236"/>
      <c r="E2637"/>
      <c r="F2637" s="126"/>
      <c r="G2637" s="237"/>
      <c r="H2637"/>
      <c r="I2637"/>
      <c r="J2637" s="237"/>
      <c r="K2637"/>
      <c r="L2637"/>
      <c r="M2637"/>
      <c r="N2637"/>
      <c r="O2637"/>
      <c r="P2637"/>
      <c r="Q2637"/>
      <c r="S2637" s="115"/>
      <c r="U2637"/>
      <c r="V2637"/>
      <c r="W2637" s="237"/>
      <c r="X2637"/>
      <c r="Y2637"/>
      <c r="Z2637"/>
      <c r="AA2637"/>
      <c r="AB2637"/>
      <c r="AC2637"/>
      <c r="AD2637"/>
      <c r="AE2637"/>
      <c r="AF2637"/>
      <c r="AG2637"/>
    </row>
    <row r="2638" spans="1:33" ht="18" x14ac:dyDescent="0.25">
      <c r="A2638" s="236"/>
      <c r="B2638" s="236"/>
      <c r="C2638" s="236"/>
      <c r="D2638" s="236"/>
      <c r="E2638"/>
      <c r="F2638" s="126"/>
      <c r="G2638" s="237"/>
      <c r="H2638"/>
      <c r="I2638"/>
      <c r="J2638" s="237"/>
      <c r="K2638"/>
      <c r="L2638"/>
      <c r="M2638"/>
      <c r="N2638"/>
      <c r="O2638"/>
      <c r="P2638"/>
      <c r="Q2638"/>
      <c r="S2638" s="115"/>
      <c r="U2638"/>
      <c r="V2638"/>
      <c r="W2638" s="237"/>
      <c r="X2638"/>
      <c r="Y2638"/>
      <c r="Z2638"/>
      <c r="AA2638"/>
      <c r="AB2638"/>
      <c r="AC2638"/>
      <c r="AD2638"/>
      <c r="AE2638"/>
      <c r="AF2638"/>
      <c r="AG2638"/>
    </row>
    <row r="2639" spans="1:33" ht="18" x14ac:dyDescent="0.25">
      <c r="A2639" s="236"/>
      <c r="B2639" s="236"/>
      <c r="C2639" s="236"/>
      <c r="D2639" s="236"/>
      <c r="E2639"/>
      <c r="F2639" s="126"/>
      <c r="G2639" s="237"/>
      <c r="H2639"/>
      <c r="I2639"/>
      <c r="J2639" s="237"/>
      <c r="K2639"/>
      <c r="L2639"/>
      <c r="M2639"/>
      <c r="N2639"/>
      <c r="O2639"/>
      <c r="P2639"/>
      <c r="Q2639"/>
      <c r="S2639" s="115"/>
      <c r="U2639"/>
      <c r="V2639"/>
      <c r="W2639" s="237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5">
      <c r="F2640" s="238"/>
      <c r="I2640"/>
      <c r="S2640" s="115"/>
      <c r="U2640"/>
      <c r="V2640"/>
    </row>
    <row r="2641" spans="1:33" ht="18" x14ac:dyDescent="0.25">
      <c r="A2641" s="236"/>
      <c r="B2641" s="236"/>
      <c r="C2641" s="236"/>
      <c r="D2641" s="236"/>
      <c r="E2641"/>
      <c r="F2641" s="126"/>
      <c r="G2641" s="237"/>
      <c r="H2641"/>
      <c r="I2641"/>
      <c r="J2641" s="237"/>
      <c r="K2641"/>
      <c r="L2641"/>
      <c r="M2641"/>
      <c r="N2641"/>
      <c r="O2641"/>
      <c r="P2641"/>
      <c r="Q2641"/>
      <c r="S2641" s="115"/>
      <c r="U2641"/>
      <c r="V2641"/>
      <c r="W2641" s="237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5">
      <c r="F2642" s="238"/>
      <c r="I2642"/>
      <c r="S2642" s="115"/>
      <c r="U2642"/>
      <c r="V2642"/>
    </row>
    <row r="2643" spans="1:33" ht="18" x14ac:dyDescent="0.25">
      <c r="A2643" s="236"/>
      <c r="B2643" s="236"/>
      <c r="C2643" s="236"/>
      <c r="D2643" s="236"/>
      <c r="E2643"/>
      <c r="F2643" s="126"/>
      <c r="G2643" s="237"/>
      <c r="H2643"/>
      <c r="I2643"/>
      <c r="J2643" s="237"/>
      <c r="K2643"/>
      <c r="L2643"/>
      <c r="M2643"/>
      <c r="N2643"/>
      <c r="O2643"/>
      <c r="P2643"/>
      <c r="Q2643"/>
      <c r="S2643" s="115"/>
      <c r="U2643"/>
      <c r="V2643"/>
      <c r="W2643" s="237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5">
      <c r="A2644"/>
      <c r="B2644"/>
      <c r="C2644"/>
      <c r="D2644"/>
      <c r="E2644"/>
      <c r="F2644" s="126"/>
      <c r="G2644"/>
      <c r="H2644"/>
      <c r="I2644"/>
      <c r="J2644"/>
      <c r="K2644"/>
      <c r="L2644"/>
      <c r="M2644"/>
      <c r="N2644"/>
      <c r="O2644"/>
      <c r="P2644"/>
      <c r="Q2644"/>
      <c r="S2644" s="115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ht="18" x14ac:dyDescent="0.25">
      <c r="A2645" s="236"/>
      <c r="B2645" s="236"/>
      <c r="C2645" s="236"/>
      <c r="D2645" s="236"/>
      <c r="E2645"/>
      <c r="F2645" s="126"/>
      <c r="G2645" s="237"/>
      <c r="H2645"/>
      <c r="I2645"/>
      <c r="J2645" s="237"/>
      <c r="K2645"/>
      <c r="L2645"/>
      <c r="M2645"/>
      <c r="N2645"/>
      <c r="O2645"/>
      <c r="P2645"/>
      <c r="Q2645"/>
      <c r="S2645" s="115"/>
      <c r="U2645"/>
      <c r="V2645"/>
      <c r="W2645" s="237"/>
      <c r="X2645"/>
      <c r="Y2645"/>
      <c r="Z2645"/>
      <c r="AA2645"/>
      <c r="AB2645"/>
      <c r="AC2645"/>
      <c r="AD2645"/>
      <c r="AE2645"/>
      <c r="AF2645"/>
      <c r="AG2645"/>
    </row>
    <row r="2646" spans="1:33" ht="18" x14ac:dyDescent="0.25">
      <c r="A2646" s="236"/>
      <c r="B2646" s="236"/>
      <c r="C2646" s="236"/>
      <c r="D2646" s="236"/>
      <c r="E2646"/>
      <c r="F2646" s="126"/>
      <c r="G2646" s="237"/>
      <c r="H2646"/>
      <c r="I2646"/>
      <c r="J2646" s="237"/>
      <c r="K2646"/>
      <c r="L2646"/>
      <c r="M2646"/>
      <c r="N2646"/>
      <c r="O2646"/>
      <c r="P2646"/>
      <c r="Q2646"/>
      <c r="S2646" s="115"/>
      <c r="U2646"/>
      <c r="V2646"/>
      <c r="W2646" s="237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5">
      <c r="F2647" s="238"/>
      <c r="I2647"/>
      <c r="S2647" s="115"/>
      <c r="U2647"/>
      <c r="V2647"/>
    </row>
    <row r="2648" spans="1:33" x14ac:dyDescent="0.25">
      <c r="A2648"/>
      <c r="B2648"/>
      <c r="C2648"/>
      <c r="D2648"/>
      <c r="E2648"/>
      <c r="F2648" s="126"/>
      <c r="G2648"/>
      <c r="H2648"/>
      <c r="I2648"/>
      <c r="J2648"/>
      <c r="K2648"/>
      <c r="L2648"/>
      <c r="M2648"/>
      <c r="N2648"/>
      <c r="O2648"/>
      <c r="P2648"/>
      <c r="Q2648"/>
      <c r="S2648" s="115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5">
      <c r="A2649"/>
      <c r="B2649"/>
      <c r="C2649"/>
      <c r="D2649"/>
      <c r="E2649"/>
      <c r="F2649" s="126"/>
      <c r="G2649"/>
      <c r="H2649"/>
      <c r="I2649"/>
      <c r="J2649"/>
      <c r="K2649"/>
      <c r="L2649"/>
      <c r="M2649"/>
      <c r="N2649"/>
      <c r="O2649"/>
      <c r="P2649"/>
      <c r="Q2649"/>
      <c r="S2649" s="115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5">
      <c r="F2650" s="238"/>
      <c r="I2650"/>
      <c r="S2650" s="115"/>
      <c r="U2650"/>
      <c r="V2650"/>
    </row>
    <row r="2651" spans="1:33" x14ac:dyDescent="0.25">
      <c r="F2651" s="238"/>
      <c r="I2651"/>
      <c r="S2651" s="115"/>
      <c r="U2651"/>
      <c r="V2651"/>
    </row>
    <row r="2652" spans="1:33" x14ac:dyDescent="0.25">
      <c r="F2652" s="238"/>
      <c r="I2652"/>
      <c r="S2652" s="115"/>
      <c r="U2652"/>
      <c r="V2652"/>
    </row>
    <row r="2653" spans="1:33" ht="18" x14ac:dyDescent="0.25">
      <c r="A2653" s="236"/>
      <c r="B2653" s="236"/>
      <c r="C2653" s="236"/>
      <c r="D2653" s="236"/>
      <c r="E2653"/>
      <c r="F2653" s="126"/>
      <c r="G2653" s="237"/>
      <c r="H2653"/>
      <c r="I2653"/>
      <c r="J2653" s="237"/>
      <c r="K2653"/>
      <c r="L2653"/>
      <c r="M2653"/>
      <c r="N2653"/>
      <c r="O2653"/>
      <c r="P2653"/>
      <c r="Q2653"/>
      <c r="S2653" s="115"/>
      <c r="U2653"/>
      <c r="V2653"/>
      <c r="W2653" s="237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5">
      <c r="F2654" s="238"/>
      <c r="I2654"/>
      <c r="S2654" s="115"/>
      <c r="U2654"/>
      <c r="V2654"/>
    </row>
    <row r="2655" spans="1:33" ht="18" x14ac:dyDescent="0.25">
      <c r="A2655" s="236"/>
      <c r="B2655" s="236"/>
      <c r="C2655" s="236"/>
      <c r="D2655" s="236"/>
      <c r="E2655"/>
      <c r="F2655" s="126"/>
      <c r="G2655" s="237"/>
      <c r="H2655"/>
      <c r="I2655"/>
      <c r="J2655" s="237"/>
      <c r="K2655"/>
      <c r="L2655"/>
      <c r="M2655"/>
      <c r="N2655"/>
      <c r="O2655"/>
      <c r="P2655"/>
      <c r="Q2655"/>
      <c r="S2655" s="115"/>
      <c r="U2655"/>
      <c r="V2655"/>
      <c r="W2655" s="237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5">
      <c r="A2656"/>
      <c r="B2656"/>
      <c r="C2656"/>
      <c r="D2656"/>
      <c r="E2656"/>
      <c r="F2656" s="126"/>
      <c r="G2656"/>
      <c r="H2656"/>
      <c r="I2656"/>
      <c r="J2656"/>
      <c r="K2656"/>
      <c r="L2656"/>
      <c r="M2656"/>
      <c r="N2656"/>
      <c r="O2656"/>
      <c r="P2656"/>
      <c r="Q2656"/>
      <c r="S2656" s="115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5">
      <c r="A2657"/>
      <c r="B2657"/>
      <c r="C2657"/>
      <c r="D2657"/>
      <c r="E2657"/>
      <c r="F2657" s="126"/>
      <c r="G2657"/>
      <c r="H2657"/>
      <c r="I2657"/>
      <c r="J2657"/>
      <c r="K2657"/>
      <c r="L2657"/>
      <c r="M2657"/>
      <c r="N2657"/>
      <c r="O2657"/>
      <c r="P2657"/>
      <c r="Q2657"/>
      <c r="S2657" s="115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5">
      <c r="A2658"/>
      <c r="B2658"/>
      <c r="C2658"/>
      <c r="D2658"/>
      <c r="E2658"/>
      <c r="F2658" s="126"/>
      <c r="G2658"/>
      <c r="H2658"/>
      <c r="I2658"/>
      <c r="J2658"/>
      <c r="K2658"/>
      <c r="L2658"/>
      <c r="M2658"/>
      <c r="N2658"/>
      <c r="O2658"/>
      <c r="P2658"/>
      <c r="Q2658"/>
      <c r="S2658" s="115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ht="18" x14ac:dyDescent="0.25">
      <c r="A2659" s="236"/>
      <c r="B2659" s="236"/>
      <c r="C2659" s="236"/>
      <c r="D2659" s="236"/>
      <c r="E2659"/>
      <c r="F2659" s="126"/>
      <c r="G2659" s="237"/>
      <c r="H2659"/>
      <c r="I2659"/>
      <c r="J2659" s="237"/>
      <c r="K2659"/>
      <c r="L2659"/>
      <c r="M2659"/>
      <c r="N2659"/>
      <c r="O2659"/>
      <c r="P2659"/>
      <c r="Q2659"/>
      <c r="S2659" s="115"/>
      <c r="U2659"/>
      <c r="V2659"/>
      <c r="W2659" s="237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5">
      <c r="A2660"/>
      <c r="B2660"/>
      <c r="C2660"/>
      <c r="D2660"/>
      <c r="E2660"/>
      <c r="F2660" s="126"/>
      <c r="G2660"/>
      <c r="H2660"/>
      <c r="I2660"/>
      <c r="J2660"/>
      <c r="K2660"/>
      <c r="L2660"/>
      <c r="M2660"/>
      <c r="N2660"/>
      <c r="O2660"/>
      <c r="P2660"/>
      <c r="Q2660"/>
      <c r="S2660" s="115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5">
      <c r="A2661"/>
      <c r="B2661"/>
      <c r="C2661"/>
      <c r="D2661"/>
      <c r="E2661"/>
      <c r="F2661" s="126"/>
      <c r="G2661"/>
      <c r="H2661"/>
      <c r="I2661"/>
      <c r="J2661"/>
      <c r="K2661"/>
      <c r="L2661"/>
      <c r="M2661"/>
      <c r="N2661"/>
      <c r="O2661"/>
      <c r="P2661"/>
      <c r="Q2661"/>
      <c r="S2661" s="115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5">
      <c r="A2662"/>
      <c r="B2662"/>
      <c r="C2662"/>
      <c r="D2662"/>
      <c r="E2662"/>
      <c r="F2662" s="126"/>
      <c r="G2662"/>
      <c r="H2662"/>
      <c r="I2662"/>
      <c r="J2662"/>
      <c r="K2662"/>
      <c r="L2662"/>
      <c r="M2662"/>
      <c r="N2662"/>
      <c r="O2662"/>
      <c r="P2662"/>
      <c r="Q2662"/>
      <c r="S2662" s="115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5">
      <c r="A2663"/>
      <c r="B2663"/>
      <c r="C2663"/>
      <c r="D2663"/>
      <c r="E2663"/>
      <c r="F2663" s="126"/>
      <c r="G2663"/>
      <c r="H2663"/>
      <c r="I2663"/>
      <c r="J2663"/>
      <c r="K2663"/>
      <c r="L2663"/>
      <c r="M2663"/>
      <c r="N2663"/>
      <c r="O2663"/>
      <c r="P2663"/>
      <c r="Q2663"/>
      <c r="S2663" s="115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ht="18" x14ac:dyDescent="0.25">
      <c r="A2664" s="236"/>
      <c r="B2664" s="236"/>
      <c r="C2664" s="236"/>
      <c r="D2664" s="236"/>
      <c r="E2664"/>
      <c r="F2664" s="126"/>
      <c r="G2664" s="237"/>
      <c r="H2664"/>
      <c r="I2664"/>
      <c r="J2664" s="237"/>
      <c r="K2664"/>
      <c r="L2664"/>
      <c r="M2664"/>
      <c r="N2664"/>
      <c r="O2664"/>
      <c r="P2664"/>
      <c r="Q2664"/>
      <c r="S2664" s="115"/>
      <c r="U2664"/>
      <c r="V2664"/>
      <c r="W2664" s="237"/>
      <c r="X2664"/>
      <c r="Y2664"/>
      <c r="Z2664"/>
      <c r="AA2664"/>
      <c r="AB2664"/>
      <c r="AC2664"/>
      <c r="AD2664"/>
      <c r="AE2664"/>
      <c r="AF2664"/>
      <c r="AG2664"/>
    </row>
    <row r="2665" spans="1:33" ht="18" x14ac:dyDescent="0.25">
      <c r="A2665" s="236"/>
      <c r="B2665" s="236"/>
      <c r="C2665" s="236"/>
      <c r="D2665" s="236"/>
      <c r="E2665"/>
      <c r="F2665" s="126"/>
      <c r="G2665" s="237"/>
      <c r="H2665"/>
      <c r="I2665"/>
      <c r="J2665" s="237"/>
      <c r="K2665"/>
      <c r="L2665"/>
      <c r="M2665"/>
      <c r="N2665"/>
      <c r="O2665"/>
      <c r="P2665"/>
      <c r="Q2665"/>
      <c r="S2665" s="115"/>
      <c r="U2665"/>
      <c r="V2665"/>
      <c r="W2665" s="237"/>
      <c r="X2665"/>
      <c r="Y2665"/>
      <c r="Z2665"/>
      <c r="AA2665"/>
      <c r="AB2665"/>
      <c r="AC2665"/>
      <c r="AD2665"/>
      <c r="AE2665"/>
      <c r="AF2665"/>
      <c r="AG2665"/>
    </row>
    <row r="2666" spans="1:33" ht="18" x14ac:dyDescent="0.25">
      <c r="A2666" s="236"/>
      <c r="B2666" s="236"/>
      <c r="C2666" s="236"/>
      <c r="D2666" s="236"/>
      <c r="E2666"/>
      <c r="F2666" s="126"/>
      <c r="G2666" s="237"/>
      <c r="H2666"/>
      <c r="I2666"/>
      <c r="J2666" s="237"/>
      <c r="K2666"/>
      <c r="L2666"/>
      <c r="M2666"/>
      <c r="N2666"/>
      <c r="O2666"/>
      <c r="P2666"/>
      <c r="Q2666"/>
      <c r="S2666" s="115"/>
      <c r="U2666"/>
      <c r="V2666"/>
      <c r="W2666" s="237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5">
      <c r="A2667"/>
      <c r="B2667"/>
      <c r="C2667"/>
      <c r="D2667"/>
      <c r="E2667"/>
      <c r="F2667" s="126"/>
      <c r="G2667"/>
      <c r="H2667"/>
      <c r="I2667"/>
      <c r="J2667"/>
      <c r="K2667"/>
      <c r="L2667"/>
      <c r="M2667"/>
      <c r="N2667"/>
      <c r="O2667"/>
      <c r="P2667"/>
      <c r="Q2667"/>
      <c r="S2667" s="115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5">
      <c r="F2668" s="238"/>
      <c r="I2668"/>
      <c r="S2668" s="115"/>
      <c r="U2668"/>
      <c r="V2668"/>
    </row>
    <row r="2669" spans="1:33" x14ac:dyDescent="0.25">
      <c r="A2669"/>
      <c r="B2669"/>
      <c r="C2669"/>
      <c r="D2669"/>
      <c r="E2669"/>
      <c r="F2669" s="126"/>
      <c r="G2669"/>
      <c r="H2669"/>
      <c r="I2669"/>
      <c r="J2669"/>
      <c r="K2669"/>
      <c r="L2669"/>
      <c r="M2669"/>
      <c r="N2669"/>
      <c r="O2669"/>
      <c r="P2669"/>
      <c r="Q2669"/>
      <c r="S2669" s="115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5">
      <c r="F2670" s="238"/>
      <c r="I2670"/>
      <c r="S2670" s="115"/>
      <c r="U2670"/>
      <c r="V2670"/>
    </row>
    <row r="2671" spans="1:33" x14ac:dyDescent="0.25">
      <c r="A2671"/>
      <c r="B2671"/>
      <c r="C2671"/>
      <c r="D2671"/>
      <c r="E2671"/>
      <c r="F2671" s="126"/>
      <c r="G2671"/>
      <c r="H2671"/>
      <c r="I2671"/>
      <c r="J2671"/>
      <c r="K2671"/>
      <c r="L2671"/>
      <c r="M2671"/>
      <c r="N2671"/>
      <c r="O2671"/>
      <c r="P2671"/>
      <c r="Q2671"/>
      <c r="S2671" s="115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ht="18" x14ac:dyDescent="0.25">
      <c r="A2672" s="236"/>
      <c r="B2672" s="236"/>
      <c r="C2672" s="236"/>
      <c r="D2672" s="236"/>
      <c r="E2672"/>
      <c r="F2672" s="126"/>
      <c r="G2672" s="237"/>
      <c r="H2672"/>
      <c r="I2672"/>
      <c r="J2672" s="237"/>
      <c r="K2672"/>
      <c r="L2672"/>
      <c r="M2672"/>
      <c r="N2672"/>
      <c r="O2672"/>
      <c r="P2672"/>
      <c r="Q2672"/>
      <c r="S2672" s="115"/>
      <c r="U2672"/>
      <c r="V2672"/>
      <c r="W2672" s="237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5">
      <c r="A2673"/>
      <c r="B2673"/>
      <c r="C2673"/>
      <c r="D2673"/>
      <c r="E2673"/>
      <c r="F2673" s="126"/>
      <c r="G2673"/>
      <c r="H2673"/>
      <c r="I2673"/>
      <c r="J2673"/>
      <c r="K2673"/>
      <c r="L2673"/>
      <c r="M2673"/>
      <c r="N2673"/>
      <c r="O2673"/>
      <c r="P2673"/>
      <c r="Q2673"/>
      <c r="S2673" s="115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5">
      <c r="F2674" s="238"/>
      <c r="I2674"/>
      <c r="S2674" s="115"/>
      <c r="U2674"/>
      <c r="V2674"/>
    </row>
    <row r="2675" spans="1:33" ht="18" x14ac:dyDescent="0.25">
      <c r="A2675" s="236"/>
      <c r="B2675" s="236"/>
      <c r="C2675" s="236"/>
      <c r="D2675" s="236"/>
      <c r="E2675"/>
      <c r="F2675" s="126"/>
      <c r="G2675" s="237"/>
      <c r="H2675"/>
      <c r="I2675"/>
      <c r="J2675" s="237"/>
      <c r="K2675"/>
      <c r="L2675"/>
      <c r="M2675"/>
      <c r="N2675"/>
      <c r="O2675"/>
      <c r="P2675"/>
      <c r="Q2675"/>
      <c r="S2675" s="115"/>
      <c r="U2675"/>
      <c r="V2675"/>
      <c r="W2675" s="237"/>
      <c r="X2675"/>
      <c r="Y2675"/>
      <c r="Z2675"/>
      <c r="AA2675"/>
      <c r="AB2675"/>
      <c r="AC2675"/>
      <c r="AD2675"/>
      <c r="AE2675"/>
      <c r="AF2675"/>
      <c r="AG2675"/>
    </row>
    <row r="2676" spans="1:33" ht="18" x14ac:dyDescent="0.25">
      <c r="A2676" s="236"/>
      <c r="B2676" s="236"/>
      <c r="C2676" s="236"/>
      <c r="D2676" s="236"/>
      <c r="E2676"/>
      <c r="F2676" s="126"/>
      <c r="G2676" s="237"/>
      <c r="H2676"/>
      <c r="I2676"/>
      <c r="J2676" s="237"/>
      <c r="K2676"/>
      <c r="L2676"/>
      <c r="M2676"/>
      <c r="N2676"/>
      <c r="O2676"/>
      <c r="P2676"/>
      <c r="Q2676"/>
      <c r="S2676" s="115"/>
      <c r="U2676"/>
      <c r="V2676"/>
      <c r="W2676" s="237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5">
      <c r="A2677"/>
      <c r="B2677"/>
      <c r="C2677"/>
      <c r="D2677"/>
      <c r="E2677"/>
      <c r="F2677" s="126"/>
      <c r="G2677"/>
      <c r="H2677"/>
      <c r="I2677"/>
      <c r="J2677"/>
      <c r="K2677"/>
      <c r="L2677"/>
      <c r="M2677"/>
      <c r="N2677"/>
      <c r="O2677"/>
      <c r="P2677"/>
      <c r="Q2677"/>
      <c r="S2677" s="115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ht="18" x14ac:dyDescent="0.25">
      <c r="A2678" s="236"/>
      <c r="B2678" s="236"/>
      <c r="C2678" s="236"/>
      <c r="D2678" s="236"/>
      <c r="E2678"/>
      <c r="F2678" s="126"/>
      <c r="G2678" s="237"/>
      <c r="H2678"/>
      <c r="I2678"/>
      <c r="J2678" s="237"/>
      <c r="K2678"/>
      <c r="L2678"/>
      <c r="M2678"/>
      <c r="N2678"/>
      <c r="O2678"/>
      <c r="P2678"/>
      <c r="Q2678"/>
      <c r="S2678" s="115"/>
      <c r="U2678"/>
      <c r="V2678"/>
      <c r="W2678" s="237"/>
      <c r="X2678"/>
      <c r="Y2678"/>
      <c r="Z2678"/>
      <c r="AA2678"/>
      <c r="AB2678"/>
      <c r="AC2678"/>
      <c r="AD2678"/>
      <c r="AE2678"/>
      <c r="AF2678"/>
      <c r="AG2678"/>
    </row>
    <row r="2679" spans="1:33" ht="18" x14ac:dyDescent="0.25">
      <c r="A2679" s="236"/>
      <c r="B2679" s="236"/>
      <c r="C2679" s="236"/>
      <c r="D2679" s="236"/>
      <c r="E2679"/>
      <c r="F2679" s="126"/>
      <c r="G2679" s="237"/>
      <c r="H2679"/>
      <c r="I2679"/>
      <c r="J2679" s="237"/>
      <c r="K2679"/>
      <c r="L2679"/>
      <c r="M2679"/>
      <c r="N2679"/>
      <c r="O2679"/>
      <c r="P2679"/>
      <c r="Q2679"/>
      <c r="S2679" s="115"/>
      <c r="U2679"/>
      <c r="V2679"/>
      <c r="W2679" s="237"/>
      <c r="X2679"/>
      <c r="Y2679"/>
      <c r="Z2679"/>
      <c r="AA2679"/>
      <c r="AB2679"/>
      <c r="AC2679"/>
      <c r="AD2679"/>
      <c r="AE2679"/>
      <c r="AF2679"/>
      <c r="AG2679"/>
    </row>
    <row r="2680" spans="1:33" ht="18" x14ac:dyDescent="0.25">
      <c r="A2680" s="236"/>
      <c r="B2680" s="236"/>
      <c r="C2680" s="236"/>
      <c r="D2680" s="236"/>
      <c r="E2680"/>
      <c r="F2680" s="126"/>
      <c r="G2680" s="237"/>
      <c r="H2680"/>
      <c r="I2680"/>
      <c r="J2680" s="237"/>
      <c r="K2680"/>
      <c r="L2680"/>
      <c r="M2680"/>
      <c r="N2680"/>
      <c r="O2680"/>
      <c r="P2680"/>
      <c r="Q2680"/>
      <c r="S2680" s="115"/>
      <c r="U2680"/>
      <c r="V2680"/>
      <c r="W2680" s="237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5">
      <c r="F2681" s="238"/>
      <c r="I2681"/>
      <c r="S2681" s="115"/>
      <c r="U2681"/>
      <c r="V2681"/>
    </row>
    <row r="2682" spans="1:33" ht="18" x14ac:dyDescent="0.25">
      <c r="A2682" s="236"/>
      <c r="B2682" s="236"/>
      <c r="C2682" s="236"/>
      <c r="D2682" s="236"/>
      <c r="E2682"/>
      <c r="F2682" s="126"/>
      <c r="G2682" s="237"/>
      <c r="H2682"/>
      <c r="I2682"/>
      <c r="J2682" s="237"/>
      <c r="K2682"/>
      <c r="L2682"/>
      <c r="M2682"/>
      <c r="N2682"/>
      <c r="O2682"/>
      <c r="P2682"/>
      <c r="Q2682"/>
      <c r="S2682" s="115"/>
      <c r="U2682"/>
      <c r="V2682"/>
      <c r="W2682" s="237"/>
      <c r="X2682"/>
      <c r="Y2682"/>
      <c r="Z2682"/>
      <c r="AA2682"/>
      <c r="AB2682"/>
      <c r="AC2682"/>
      <c r="AD2682"/>
      <c r="AE2682"/>
      <c r="AF2682"/>
      <c r="AG2682"/>
    </row>
    <row r="2683" spans="1:33" ht="18" x14ac:dyDescent="0.25">
      <c r="A2683" s="236"/>
      <c r="B2683" s="236"/>
      <c r="C2683" s="236"/>
      <c r="D2683" s="236"/>
      <c r="E2683"/>
      <c r="F2683" s="126"/>
      <c r="G2683" s="237"/>
      <c r="H2683"/>
      <c r="I2683"/>
      <c r="J2683" s="237"/>
      <c r="K2683"/>
      <c r="L2683"/>
      <c r="M2683"/>
      <c r="N2683"/>
      <c r="O2683"/>
      <c r="P2683"/>
      <c r="Q2683"/>
      <c r="S2683" s="115"/>
      <c r="U2683"/>
      <c r="V2683"/>
      <c r="W2683" s="237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5">
      <c r="F2684" s="238"/>
      <c r="I2684"/>
      <c r="S2684" s="115"/>
      <c r="U2684"/>
      <c r="V2684"/>
    </row>
    <row r="2685" spans="1:33" x14ac:dyDescent="0.25">
      <c r="F2685" s="238"/>
      <c r="I2685"/>
      <c r="S2685" s="115"/>
      <c r="U2685"/>
      <c r="V2685"/>
    </row>
    <row r="2686" spans="1:33" ht="18" x14ac:dyDescent="0.25">
      <c r="A2686" s="236"/>
      <c r="B2686" s="236"/>
      <c r="C2686" s="236"/>
      <c r="D2686" s="236"/>
      <c r="E2686"/>
      <c r="F2686" s="126"/>
      <c r="G2686" s="237"/>
      <c r="H2686"/>
      <c r="I2686"/>
      <c r="J2686" s="237"/>
      <c r="K2686"/>
      <c r="L2686"/>
      <c r="M2686"/>
      <c r="N2686"/>
      <c r="O2686"/>
      <c r="P2686"/>
      <c r="Q2686"/>
      <c r="S2686" s="115"/>
      <c r="U2686"/>
      <c r="V2686"/>
      <c r="W2686" s="237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5">
      <c r="A2687"/>
      <c r="B2687"/>
      <c r="C2687"/>
      <c r="D2687"/>
      <c r="E2687"/>
      <c r="F2687" s="126"/>
      <c r="G2687"/>
      <c r="H2687"/>
      <c r="I2687"/>
      <c r="J2687"/>
      <c r="K2687"/>
      <c r="L2687"/>
      <c r="M2687"/>
      <c r="N2687"/>
      <c r="O2687"/>
      <c r="P2687"/>
      <c r="Q2687"/>
      <c r="S2687" s="115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ht="18" x14ac:dyDescent="0.25">
      <c r="A2688" s="236"/>
      <c r="B2688" s="236"/>
      <c r="C2688" s="236"/>
      <c r="D2688" s="236"/>
      <c r="E2688"/>
      <c r="F2688" s="126"/>
      <c r="G2688" s="237"/>
      <c r="H2688"/>
      <c r="I2688"/>
      <c r="J2688" s="237"/>
      <c r="K2688"/>
      <c r="L2688"/>
      <c r="M2688"/>
      <c r="N2688"/>
      <c r="O2688"/>
      <c r="P2688"/>
      <c r="Q2688"/>
      <c r="S2688" s="115"/>
      <c r="U2688"/>
      <c r="V2688"/>
      <c r="W2688" s="237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5">
      <c r="A2689"/>
      <c r="B2689"/>
      <c r="C2689"/>
      <c r="D2689"/>
      <c r="E2689"/>
      <c r="F2689" s="126"/>
      <c r="G2689"/>
      <c r="H2689"/>
      <c r="I2689"/>
      <c r="J2689"/>
      <c r="K2689"/>
      <c r="L2689"/>
      <c r="M2689"/>
      <c r="N2689"/>
      <c r="O2689"/>
      <c r="P2689"/>
      <c r="Q2689"/>
      <c r="S2689" s="115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5">
      <c r="F2690" s="238"/>
      <c r="I2690"/>
      <c r="S2690" s="115"/>
      <c r="U2690"/>
      <c r="V2690"/>
    </row>
    <row r="2691" spans="1:33" ht="18" x14ac:dyDescent="0.25">
      <c r="A2691" s="236"/>
      <c r="B2691" s="236"/>
      <c r="C2691" s="236"/>
      <c r="D2691" s="236"/>
      <c r="E2691"/>
      <c r="F2691" s="126"/>
      <c r="G2691" s="237"/>
      <c r="H2691"/>
      <c r="I2691"/>
      <c r="J2691" s="237"/>
      <c r="K2691"/>
      <c r="L2691"/>
      <c r="M2691"/>
      <c r="N2691"/>
      <c r="O2691"/>
      <c r="P2691"/>
      <c r="Q2691"/>
      <c r="S2691" s="115"/>
      <c r="U2691"/>
      <c r="V2691"/>
      <c r="W2691" s="237"/>
      <c r="X2691"/>
      <c r="Y2691"/>
      <c r="Z2691"/>
      <c r="AA2691"/>
      <c r="AB2691"/>
      <c r="AC2691"/>
      <c r="AD2691"/>
      <c r="AE2691"/>
      <c r="AF2691"/>
      <c r="AG2691"/>
    </row>
    <row r="2692" spans="1:33" ht="18" x14ac:dyDescent="0.25">
      <c r="A2692" s="236"/>
      <c r="B2692" s="236"/>
      <c r="C2692" s="236"/>
      <c r="D2692" s="236"/>
      <c r="E2692"/>
      <c r="F2692" s="126"/>
      <c r="G2692" s="237"/>
      <c r="H2692"/>
      <c r="I2692"/>
      <c r="J2692" s="237"/>
      <c r="K2692"/>
      <c r="L2692"/>
      <c r="M2692"/>
      <c r="N2692"/>
      <c r="O2692"/>
      <c r="P2692"/>
      <c r="Q2692"/>
      <c r="S2692" s="115"/>
      <c r="U2692"/>
      <c r="V2692"/>
      <c r="W2692" s="237"/>
      <c r="X2692"/>
      <c r="Y2692"/>
      <c r="Z2692"/>
      <c r="AA2692"/>
      <c r="AB2692"/>
      <c r="AC2692"/>
      <c r="AD2692"/>
      <c r="AE2692"/>
      <c r="AF2692"/>
      <c r="AG2692"/>
    </row>
    <row r="2693" spans="1:33" ht="18" x14ac:dyDescent="0.25">
      <c r="A2693" s="236"/>
      <c r="B2693" s="236"/>
      <c r="C2693" s="236"/>
      <c r="D2693" s="236"/>
      <c r="E2693"/>
      <c r="F2693" s="126"/>
      <c r="G2693" s="237"/>
      <c r="H2693"/>
      <c r="I2693"/>
      <c r="J2693" s="237"/>
      <c r="K2693"/>
      <c r="L2693"/>
      <c r="M2693"/>
      <c r="N2693"/>
      <c r="O2693"/>
      <c r="P2693"/>
      <c r="Q2693"/>
      <c r="S2693" s="115"/>
      <c r="U2693"/>
      <c r="V2693"/>
      <c r="W2693" s="237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5">
      <c r="A2694"/>
      <c r="B2694"/>
      <c r="C2694"/>
      <c r="D2694"/>
      <c r="E2694"/>
      <c r="F2694" s="126"/>
      <c r="G2694"/>
      <c r="H2694"/>
      <c r="I2694"/>
      <c r="J2694"/>
      <c r="K2694"/>
      <c r="L2694"/>
      <c r="M2694"/>
      <c r="N2694"/>
      <c r="O2694"/>
      <c r="P2694"/>
      <c r="Q2694"/>
      <c r="S2694" s="115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ht="18" x14ac:dyDescent="0.25">
      <c r="A2695" s="236"/>
      <c r="B2695" s="236"/>
      <c r="C2695" s="236"/>
      <c r="D2695" s="236"/>
      <c r="E2695"/>
      <c r="F2695" s="126"/>
      <c r="G2695" s="237"/>
      <c r="H2695"/>
      <c r="I2695"/>
      <c r="J2695" s="237"/>
      <c r="K2695"/>
      <c r="L2695"/>
      <c r="M2695"/>
      <c r="N2695"/>
      <c r="O2695"/>
      <c r="P2695"/>
      <c r="Q2695"/>
      <c r="S2695" s="115"/>
      <c r="U2695"/>
      <c r="V2695"/>
      <c r="W2695" s="237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5">
      <c r="F2696" s="238"/>
      <c r="I2696"/>
      <c r="S2696" s="115"/>
      <c r="U2696"/>
      <c r="V2696"/>
    </row>
    <row r="2697" spans="1:33" ht="18" x14ac:dyDescent="0.25">
      <c r="A2697" s="236"/>
      <c r="B2697" s="236"/>
      <c r="C2697" s="236"/>
      <c r="D2697" s="236"/>
      <c r="E2697"/>
      <c r="F2697" s="126"/>
      <c r="G2697" s="237"/>
      <c r="H2697"/>
      <c r="I2697"/>
      <c r="J2697" s="237"/>
      <c r="K2697"/>
      <c r="L2697"/>
      <c r="M2697"/>
      <c r="N2697"/>
      <c r="O2697"/>
      <c r="P2697"/>
      <c r="Q2697"/>
      <c r="S2697" s="115"/>
      <c r="U2697"/>
      <c r="V2697"/>
      <c r="W2697" s="23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5">
      <c r="F2698" s="238"/>
      <c r="I2698"/>
      <c r="S2698" s="115"/>
      <c r="U2698"/>
      <c r="V2698"/>
    </row>
    <row r="2699" spans="1:33" x14ac:dyDescent="0.25">
      <c r="F2699" s="238"/>
      <c r="I2699"/>
      <c r="S2699" s="115"/>
      <c r="U2699"/>
      <c r="V2699"/>
    </row>
    <row r="2700" spans="1:33" ht="18" x14ac:dyDescent="0.25">
      <c r="A2700" s="236"/>
      <c r="B2700" s="236"/>
      <c r="C2700" s="236"/>
      <c r="D2700" s="236"/>
      <c r="E2700"/>
      <c r="F2700" s="126"/>
      <c r="G2700" s="237"/>
      <c r="H2700"/>
      <c r="I2700"/>
      <c r="J2700" s="237"/>
      <c r="K2700"/>
      <c r="L2700"/>
      <c r="M2700"/>
      <c r="N2700"/>
      <c r="O2700"/>
      <c r="P2700"/>
      <c r="Q2700"/>
      <c r="S2700" s="115"/>
      <c r="U2700"/>
      <c r="V2700"/>
      <c r="W2700" s="237"/>
      <c r="X2700"/>
      <c r="Y2700"/>
      <c r="Z2700"/>
      <c r="AA2700"/>
      <c r="AB2700"/>
      <c r="AC2700"/>
      <c r="AD2700"/>
      <c r="AE2700"/>
      <c r="AF2700"/>
      <c r="AG2700"/>
    </row>
    <row r="2701" spans="1:33" ht="18" x14ac:dyDescent="0.25">
      <c r="A2701" s="236"/>
      <c r="B2701" s="236"/>
      <c r="C2701" s="236"/>
      <c r="D2701" s="236"/>
      <c r="E2701"/>
      <c r="F2701" s="126"/>
      <c r="G2701" s="237"/>
      <c r="H2701"/>
      <c r="I2701"/>
      <c r="J2701" s="237"/>
      <c r="K2701"/>
      <c r="L2701"/>
      <c r="M2701"/>
      <c r="N2701"/>
      <c r="O2701"/>
      <c r="P2701"/>
      <c r="Q2701"/>
      <c r="S2701" s="115"/>
      <c r="U2701"/>
      <c r="V2701"/>
      <c r="W2701" s="237"/>
      <c r="X2701"/>
      <c r="Y2701"/>
      <c r="Z2701"/>
      <c r="AA2701"/>
      <c r="AB2701"/>
      <c r="AC2701"/>
      <c r="AD2701"/>
      <c r="AE2701"/>
      <c r="AF2701"/>
      <c r="AG2701"/>
    </row>
    <row r="2702" spans="1:33" ht="18" x14ac:dyDescent="0.25">
      <c r="A2702" s="236"/>
      <c r="B2702" s="236"/>
      <c r="C2702" s="236"/>
      <c r="D2702" s="236"/>
      <c r="E2702"/>
      <c r="F2702" s="126"/>
      <c r="G2702" s="237"/>
      <c r="H2702"/>
      <c r="I2702"/>
      <c r="J2702" s="237"/>
      <c r="K2702"/>
      <c r="L2702"/>
      <c r="M2702"/>
      <c r="N2702"/>
      <c r="O2702"/>
      <c r="P2702"/>
      <c r="Q2702"/>
      <c r="S2702" s="115"/>
      <c r="U2702"/>
      <c r="V2702"/>
      <c r="W2702" s="237"/>
      <c r="X2702"/>
      <c r="Y2702"/>
      <c r="Z2702"/>
      <c r="AA2702"/>
      <c r="AB2702"/>
      <c r="AC2702"/>
      <c r="AD2702"/>
      <c r="AE2702"/>
      <c r="AF2702"/>
      <c r="AG2702"/>
    </row>
    <row r="2703" spans="1:33" ht="18" x14ac:dyDescent="0.25">
      <c r="A2703" s="236"/>
      <c r="B2703" s="236"/>
      <c r="C2703" s="236"/>
      <c r="D2703" s="236"/>
      <c r="E2703"/>
      <c r="F2703" s="126"/>
      <c r="G2703" s="237"/>
      <c r="H2703"/>
      <c r="I2703"/>
      <c r="J2703" s="237"/>
      <c r="K2703"/>
      <c r="L2703"/>
      <c r="M2703"/>
      <c r="N2703"/>
      <c r="O2703"/>
      <c r="P2703"/>
      <c r="Q2703"/>
      <c r="S2703" s="115"/>
      <c r="U2703"/>
      <c r="V2703"/>
      <c r="W2703" s="237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5">
      <c r="A2704"/>
      <c r="B2704"/>
      <c r="C2704"/>
      <c r="D2704"/>
      <c r="E2704"/>
      <c r="F2704" s="126"/>
      <c r="G2704"/>
      <c r="H2704"/>
      <c r="I2704"/>
      <c r="J2704"/>
      <c r="K2704"/>
      <c r="L2704"/>
      <c r="M2704"/>
      <c r="N2704"/>
      <c r="O2704"/>
      <c r="P2704"/>
      <c r="Q2704"/>
      <c r="S2704" s="115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ht="18" x14ac:dyDescent="0.25">
      <c r="A2705" s="236"/>
      <c r="B2705" s="236"/>
      <c r="C2705" s="236"/>
      <c r="D2705" s="236"/>
      <c r="E2705"/>
      <c r="F2705" s="126"/>
      <c r="G2705" s="237"/>
      <c r="H2705"/>
      <c r="I2705"/>
      <c r="J2705" s="237"/>
      <c r="K2705"/>
      <c r="L2705"/>
      <c r="M2705"/>
      <c r="N2705"/>
      <c r="O2705"/>
      <c r="P2705"/>
      <c r="Q2705"/>
      <c r="S2705" s="115"/>
      <c r="U2705"/>
      <c r="V2705"/>
      <c r="W2705" s="237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5">
      <c r="F2706" s="238"/>
      <c r="I2706"/>
      <c r="S2706" s="115"/>
      <c r="U2706"/>
      <c r="V2706"/>
    </row>
    <row r="2707" spans="1:33" ht="18" x14ac:dyDescent="0.25">
      <c r="A2707" s="236"/>
      <c r="B2707" s="236"/>
      <c r="C2707" s="236"/>
      <c r="D2707" s="236"/>
      <c r="E2707"/>
      <c r="F2707" s="126"/>
      <c r="G2707" s="237"/>
      <c r="H2707"/>
      <c r="I2707"/>
      <c r="J2707" s="237"/>
      <c r="K2707"/>
      <c r="L2707"/>
      <c r="M2707"/>
      <c r="N2707"/>
      <c r="O2707"/>
      <c r="P2707"/>
      <c r="Q2707"/>
      <c r="S2707" s="115"/>
      <c r="U2707"/>
      <c r="V2707"/>
      <c r="W2707" s="23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5">
      <c r="A2708"/>
      <c r="B2708"/>
      <c r="C2708"/>
      <c r="D2708"/>
      <c r="E2708"/>
      <c r="F2708" s="126"/>
      <c r="G2708"/>
      <c r="H2708"/>
      <c r="I2708"/>
      <c r="J2708"/>
      <c r="K2708"/>
      <c r="L2708"/>
      <c r="M2708"/>
      <c r="N2708"/>
      <c r="O2708"/>
      <c r="P2708"/>
      <c r="Q2708"/>
      <c r="S2708" s="115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5">
      <c r="A2709"/>
      <c r="B2709"/>
      <c r="C2709"/>
      <c r="D2709"/>
      <c r="E2709"/>
      <c r="F2709" s="126"/>
      <c r="G2709"/>
      <c r="H2709"/>
      <c r="I2709"/>
      <c r="J2709"/>
      <c r="K2709"/>
      <c r="L2709"/>
      <c r="M2709"/>
      <c r="N2709"/>
      <c r="O2709"/>
      <c r="P2709"/>
      <c r="Q2709"/>
      <c r="S2709" s="115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5">
      <c r="F2710" s="238"/>
      <c r="I2710"/>
      <c r="S2710" s="115"/>
      <c r="U2710"/>
      <c r="V2710"/>
    </row>
    <row r="2711" spans="1:33" x14ac:dyDescent="0.25">
      <c r="A2711"/>
      <c r="B2711"/>
      <c r="C2711"/>
      <c r="D2711"/>
      <c r="E2711"/>
      <c r="F2711" s="126"/>
      <c r="G2711"/>
      <c r="H2711"/>
      <c r="I2711"/>
      <c r="J2711"/>
      <c r="K2711"/>
      <c r="L2711"/>
      <c r="M2711"/>
      <c r="N2711"/>
      <c r="O2711"/>
      <c r="P2711"/>
      <c r="Q2711"/>
      <c r="S2711" s="115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ht="18" x14ac:dyDescent="0.25">
      <c r="A2712" s="236"/>
      <c r="B2712" s="236"/>
      <c r="C2712" s="236"/>
      <c r="D2712" s="236"/>
      <c r="E2712"/>
      <c r="F2712" s="126"/>
      <c r="G2712" s="237"/>
      <c r="H2712"/>
      <c r="I2712"/>
      <c r="J2712" s="237"/>
      <c r="K2712"/>
      <c r="L2712"/>
      <c r="M2712"/>
      <c r="N2712"/>
      <c r="O2712"/>
      <c r="P2712"/>
      <c r="Q2712"/>
      <c r="S2712" s="115"/>
      <c r="U2712"/>
      <c r="V2712"/>
      <c r="W2712" s="237"/>
      <c r="X2712"/>
      <c r="Y2712"/>
      <c r="Z2712"/>
      <c r="AA2712"/>
      <c r="AB2712"/>
      <c r="AC2712"/>
      <c r="AD2712"/>
      <c r="AE2712"/>
      <c r="AF2712"/>
      <c r="AG2712"/>
    </row>
    <row r="2713" spans="1:33" ht="18" x14ac:dyDescent="0.25">
      <c r="A2713" s="236"/>
      <c r="B2713" s="236"/>
      <c r="C2713" s="236"/>
      <c r="D2713" s="236"/>
      <c r="E2713"/>
      <c r="F2713" s="126"/>
      <c r="G2713" s="237"/>
      <c r="H2713"/>
      <c r="I2713"/>
      <c r="J2713" s="237"/>
      <c r="K2713"/>
      <c r="L2713"/>
      <c r="M2713"/>
      <c r="N2713"/>
      <c r="O2713"/>
      <c r="P2713"/>
      <c r="Q2713"/>
      <c r="S2713" s="115"/>
      <c r="U2713"/>
      <c r="V2713"/>
      <c r="W2713" s="237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5">
      <c r="A2714"/>
      <c r="B2714"/>
      <c r="C2714"/>
      <c r="D2714"/>
      <c r="E2714"/>
      <c r="F2714" s="126"/>
      <c r="G2714"/>
      <c r="H2714"/>
      <c r="I2714"/>
      <c r="J2714"/>
      <c r="K2714"/>
      <c r="L2714"/>
      <c r="M2714"/>
      <c r="N2714"/>
      <c r="O2714"/>
      <c r="P2714"/>
      <c r="Q2714"/>
      <c r="S2714" s="115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ht="18" x14ac:dyDescent="0.25">
      <c r="A2715" s="236"/>
      <c r="B2715" s="236"/>
      <c r="C2715" s="236"/>
      <c r="D2715" s="236"/>
      <c r="E2715"/>
      <c r="F2715" s="126"/>
      <c r="G2715" s="237"/>
      <c r="H2715"/>
      <c r="I2715"/>
      <c r="J2715" s="237"/>
      <c r="K2715"/>
      <c r="L2715"/>
      <c r="M2715"/>
      <c r="N2715"/>
      <c r="O2715"/>
      <c r="P2715"/>
      <c r="Q2715"/>
      <c r="S2715" s="115"/>
      <c r="U2715"/>
      <c r="V2715"/>
      <c r="W2715" s="237"/>
      <c r="X2715"/>
      <c r="Y2715"/>
      <c r="Z2715"/>
      <c r="AA2715"/>
      <c r="AB2715"/>
      <c r="AC2715"/>
      <c r="AD2715"/>
      <c r="AE2715"/>
      <c r="AF2715"/>
      <c r="AG2715"/>
    </row>
    <row r="2716" spans="1:33" ht="18" x14ac:dyDescent="0.25">
      <c r="A2716" s="236"/>
      <c r="B2716" s="236"/>
      <c r="C2716" s="236"/>
      <c r="D2716" s="236"/>
      <c r="E2716"/>
      <c r="F2716" s="126"/>
      <c r="G2716" s="237"/>
      <c r="H2716"/>
      <c r="I2716"/>
      <c r="J2716" s="237"/>
      <c r="K2716"/>
      <c r="L2716"/>
      <c r="M2716"/>
      <c r="N2716"/>
      <c r="O2716"/>
      <c r="P2716"/>
      <c r="Q2716"/>
      <c r="S2716" s="115"/>
      <c r="U2716"/>
      <c r="V2716"/>
      <c r="W2716" s="237"/>
      <c r="X2716"/>
      <c r="Y2716"/>
      <c r="Z2716"/>
      <c r="AA2716"/>
      <c r="AB2716"/>
      <c r="AC2716"/>
      <c r="AD2716"/>
      <c r="AE2716"/>
      <c r="AF2716"/>
      <c r="AG2716"/>
    </row>
    <row r="2717" spans="1:33" ht="18" x14ac:dyDescent="0.25">
      <c r="A2717" s="236"/>
      <c r="B2717" s="236"/>
      <c r="C2717" s="236"/>
      <c r="D2717" s="236"/>
      <c r="E2717"/>
      <c r="F2717" s="126"/>
      <c r="G2717" s="237"/>
      <c r="H2717"/>
      <c r="I2717"/>
      <c r="J2717" s="237"/>
      <c r="K2717"/>
      <c r="L2717"/>
      <c r="M2717"/>
      <c r="N2717"/>
      <c r="O2717"/>
      <c r="P2717"/>
      <c r="Q2717"/>
      <c r="S2717" s="115"/>
      <c r="U2717"/>
      <c r="V2717"/>
      <c r="W2717" s="23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5">
      <c r="A2718"/>
      <c r="B2718"/>
      <c r="C2718"/>
      <c r="D2718"/>
      <c r="E2718"/>
      <c r="F2718" s="126"/>
      <c r="G2718"/>
      <c r="H2718"/>
      <c r="I2718"/>
      <c r="J2718"/>
      <c r="K2718"/>
      <c r="L2718"/>
      <c r="M2718"/>
      <c r="N2718"/>
      <c r="O2718"/>
      <c r="P2718"/>
      <c r="Q2718"/>
      <c r="S2718" s="115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5">
      <c r="A2719"/>
      <c r="B2719"/>
      <c r="C2719"/>
      <c r="D2719"/>
      <c r="E2719"/>
      <c r="F2719" s="126"/>
      <c r="G2719"/>
      <c r="H2719"/>
      <c r="I2719"/>
      <c r="J2719"/>
      <c r="K2719"/>
      <c r="L2719"/>
      <c r="M2719"/>
      <c r="N2719"/>
      <c r="O2719"/>
      <c r="P2719"/>
      <c r="Q2719"/>
      <c r="S2719" s="115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5">
      <c r="A2720"/>
      <c r="B2720"/>
      <c r="C2720"/>
      <c r="D2720"/>
      <c r="E2720"/>
      <c r="F2720" s="126"/>
      <c r="G2720"/>
      <c r="H2720"/>
      <c r="I2720"/>
      <c r="J2720"/>
      <c r="K2720"/>
      <c r="L2720"/>
      <c r="M2720"/>
      <c r="N2720"/>
      <c r="O2720"/>
      <c r="P2720"/>
      <c r="Q2720"/>
      <c r="S2720" s="115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ht="18" x14ac:dyDescent="0.25">
      <c r="A2721" s="236"/>
      <c r="B2721" s="236"/>
      <c r="C2721" s="236"/>
      <c r="D2721" s="236"/>
      <c r="E2721"/>
      <c r="F2721" s="126"/>
      <c r="G2721" s="237"/>
      <c r="H2721"/>
      <c r="I2721"/>
      <c r="J2721" s="237"/>
      <c r="K2721"/>
      <c r="L2721"/>
      <c r="M2721"/>
      <c r="N2721"/>
      <c r="O2721"/>
      <c r="P2721"/>
      <c r="Q2721"/>
      <c r="S2721" s="115"/>
      <c r="U2721"/>
      <c r="V2721"/>
      <c r="W2721" s="237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5">
      <c r="A2722"/>
      <c r="B2722"/>
      <c r="C2722"/>
      <c r="D2722"/>
      <c r="E2722"/>
      <c r="F2722" s="126"/>
      <c r="G2722"/>
      <c r="H2722"/>
      <c r="I2722"/>
      <c r="J2722"/>
      <c r="K2722"/>
      <c r="L2722"/>
      <c r="M2722"/>
      <c r="N2722"/>
      <c r="O2722"/>
      <c r="P2722"/>
      <c r="Q2722"/>
      <c r="S2722" s="115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5">
      <c r="A2723"/>
      <c r="B2723"/>
      <c r="C2723"/>
      <c r="D2723"/>
      <c r="E2723"/>
      <c r="F2723" s="126"/>
      <c r="G2723"/>
      <c r="H2723"/>
      <c r="I2723"/>
      <c r="J2723"/>
      <c r="K2723"/>
      <c r="L2723"/>
      <c r="M2723"/>
      <c r="N2723"/>
      <c r="O2723"/>
      <c r="P2723"/>
      <c r="Q2723"/>
      <c r="S2723" s="115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ht="18" x14ac:dyDescent="0.25">
      <c r="A2724" s="236"/>
      <c r="B2724" s="236"/>
      <c r="C2724" s="236"/>
      <c r="D2724" s="236"/>
      <c r="E2724"/>
      <c r="F2724" s="126"/>
      <c r="G2724" s="237"/>
      <c r="H2724"/>
      <c r="I2724"/>
      <c r="J2724" s="237"/>
      <c r="K2724"/>
      <c r="L2724"/>
      <c r="M2724"/>
      <c r="N2724"/>
      <c r="O2724"/>
      <c r="P2724"/>
      <c r="Q2724"/>
      <c r="S2724" s="115"/>
      <c r="U2724"/>
      <c r="V2724"/>
      <c r="W2724" s="237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5">
      <c r="F2725" s="238"/>
      <c r="I2725"/>
      <c r="S2725" s="115"/>
      <c r="U2725"/>
      <c r="V2725"/>
    </row>
    <row r="2726" spans="1:33" x14ac:dyDescent="0.25">
      <c r="A2726"/>
      <c r="B2726"/>
      <c r="C2726"/>
      <c r="D2726"/>
      <c r="E2726"/>
      <c r="F2726" s="126"/>
      <c r="G2726"/>
      <c r="H2726"/>
      <c r="I2726"/>
      <c r="J2726"/>
      <c r="K2726"/>
      <c r="L2726"/>
      <c r="M2726"/>
      <c r="N2726"/>
      <c r="O2726"/>
      <c r="P2726"/>
      <c r="Q2726"/>
      <c r="S2726" s="115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5">
      <c r="A2727"/>
      <c r="B2727"/>
      <c r="C2727"/>
      <c r="D2727"/>
      <c r="E2727"/>
      <c r="F2727" s="126"/>
      <c r="G2727"/>
      <c r="H2727"/>
      <c r="I2727"/>
      <c r="J2727"/>
      <c r="K2727"/>
      <c r="L2727"/>
      <c r="M2727"/>
      <c r="N2727"/>
      <c r="O2727"/>
      <c r="P2727"/>
      <c r="Q2727"/>
      <c r="S2727" s="115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5">
      <c r="A2728"/>
      <c r="B2728"/>
      <c r="C2728"/>
      <c r="D2728"/>
      <c r="E2728"/>
      <c r="F2728" s="126"/>
      <c r="G2728"/>
      <c r="H2728"/>
      <c r="I2728"/>
      <c r="J2728"/>
      <c r="K2728"/>
      <c r="L2728"/>
      <c r="M2728"/>
      <c r="N2728"/>
      <c r="O2728"/>
      <c r="P2728"/>
      <c r="Q2728"/>
      <c r="S2728" s="115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5">
      <c r="F2729" s="238"/>
      <c r="I2729"/>
      <c r="S2729" s="115"/>
      <c r="U2729"/>
      <c r="V2729"/>
    </row>
    <row r="2730" spans="1:33" x14ac:dyDescent="0.25">
      <c r="A2730"/>
      <c r="B2730"/>
      <c r="C2730"/>
      <c r="D2730"/>
      <c r="E2730"/>
      <c r="F2730" s="126"/>
      <c r="G2730"/>
      <c r="H2730"/>
      <c r="I2730"/>
      <c r="J2730"/>
      <c r="K2730"/>
      <c r="L2730"/>
      <c r="M2730"/>
      <c r="N2730"/>
      <c r="O2730"/>
      <c r="P2730"/>
      <c r="Q2730"/>
      <c r="S2730" s="115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5">
      <c r="A2731"/>
      <c r="B2731"/>
      <c r="C2731"/>
      <c r="D2731"/>
      <c r="E2731"/>
      <c r="F2731" s="126"/>
      <c r="G2731"/>
      <c r="H2731"/>
      <c r="I2731"/>
      <c r="J2731"/>
      <c r="K2731"/>
      <c r="L2731"/>
      <c r="M2731"/>
      <c r="N2731"/>
      <c r="O2731"/>
      <c r="P2731"/>
      <c r="Q2731"/>
      <c r="S2731" s="115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ht="18" x14ac:dyDescent="0.25">
      <c r="A2732" s="236"/>
      <c r="B2732" s="236"/>
      <c r="C2732" s="236"/>
      <c r="D2732" s="236"/>
      <c r="E2732"/>
      <c r="F2732" s="126"/>
      <c r="G2732" s="237"/>
      <c r="H2732"/>
      <c r="I2732"/>
      <c r="J2732" s="237"/>
      <c r="K2732"/>
      <c r="L2732"/>
      <c r="M2732"/>
      <c r="N2732"/>
      <c r="O2732"/>
      <c r="P2732"/>
      <c r="Q2732"/>
      <c r="S2732" s="115"/>
      <c r="U2732"/>
      <c r="V2732"/>
      <c r="W2732" s="237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5">
      <c r="F2733" s="238"/>
      <c r="I2733"/>
      <c r="S2733" s="115"/>
      <c r="U2733"/>
      <c r="V2733"/>
    </row>
    <row r="2734" spans="1:33" ht="18" x14ac:dyDescent="0.25">
      <c r="A2734" s="236"/>
      <c r="B2734" s="236"/>
      <c r="C2734" s="236"/>
      <c r="D2734" s="236"/>
      <c r="E2734"/>
      <c r="F2734" s="126"/>
      <c r="G2734" s="237"/>
      <c r="H2734"/>
      <c r="I2734"/>
      <c r="J2734" s="237"/>
      <c r="K2734"/>
      <c r="L2734"/>
      <c r="M2734"/>
      <c r="N2734"/>
      <c r="O2734"/>
      <c r="P2734"/>
      <c r="Q2734"/>
      <c r="S2734" s="115"/>
      <c r="U2734"/>
      <c r="V2734"/>
      <c r="W2734" s="237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5">
      <c r="A2735"/>
      <c r="B2735"/>
      <c r="C2735"/>
      <c r="D2735"/>
      <c r="E2735"/>
      <c r="F2735" s="126"/>
      <c r="G2735"/>
      <c r="H2735"/>
      <c r="I2735"/>
      <c r="J2735"/>
      <c r="K2735"/>
      <c r="L2735"/>
      <c r="M2735"/>
      <c r="N2735"/>
      <c r="O2735"/>
      <c r="P2735"/>
      <c r="Q2735"/>
      <c r="S2735" s="11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5">
      <c r="F2736" s="238"/>
      <c r="I2736"/>
      <c r="S2736" s="115"/>
      <c r="U2736"/>
      <c r="V2736"/>
    </row>
    <row r="2737" spans="1:33" x14ac:dyDescent="0.25">
      <c r="A2737"/>
      <c r="B2737"/>
      <c r="C2737"/>
      <c r="D2737"/>
      <c r="E2737"/>
      <c r="F2737" s="126"/>
      <c r="G2737"/>
      <c r="H2737"/>
      <c r="I2737"/>
      <c r="J2737"/>
      <c r="K2737"/>
      <c r="L2737"/>
      <c r="M2737"/>
      <c r="N2737"/>
      <c r="O2737"/>
      <c r="P2737"/>
      <c r="Q2737"/>
      <c r="S2737" s="115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ht="18" x14ac:dyDescent="0.25">
      <c r="A2738" s="236"/>
      <c r="B2738" s="236"/>
      <c r="C2738" s="236"/>
      <c r="D2738" s="236"/>
      <c r="E2738"/>
      <c r="F2738" s="126"/>
      <c r="G2738" s="237"/>
      <c r="H2738"/>
      <c r="I2738"/>
      <c r="J2738" s="237"/>
      <c r="K2738"/>
      <c r="L2738"/>
      <c r="M2738"/>
      <c r="N2738"/>
      <c r="O2738"/>
      <c r="P2738"/>
      <c r="Q2738"/>
      <c r="S2738" s="115"/>
      <c r="U2738"/>
      <c r="V2738"/>
      <c r="W2738" s="237"/>
      <c r="X2738"/>
      <c r="Y2738"/>
      <c r="Z2738"/>
      <c r="AA2738"/>
      <c r="AB2738"/>
      <c r="AC2738"/>
      <c r="AD2738"/>
      <c r="AE2738"/>
      <c r="AF2738"/>
      <c r="AG2738"/>
    </row>
    <row r="2739" spans="1:33" ht="18" x14ac:dyDescent="0.25">
      <c r="A2739" s="236"/>
      <c r="B2739" s="236"/>
      <c r="C2739" s="236"/>
      <c r="D2739" s="236"/>
      <c r="E2739"/>
      <c r="F2739" s="126"/>
      <c r="G2739" s="237"/>
      <c r="H2739"/>
      <c r="I2739"/>
      <c r="J2739" s="237"/>
      <c r="K2739"/>
      <c r="L2739"/>
      <c r="M2739"/>
      <c r="N2739"/>
      <c r="O2739"/>
      <c r="P2739"/>
      <c r="Q2739"/>
      <c r="S2739" s="115"/>
      <c r="U2739"/>
      <c r="V2739"/>
      <c r="W2739" s="237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5">
      <c r="F2740" s="238"/>
      <c r="I2740"/>
      <c r="S2740" s="115"/>
      <c r="U2740"/>
      <c r="V2740"/>
    </row>
    <row r="2741" spans="1:33" x14ac:dyDescent="0.25">
      <c r="A2741"/>
      <c r="B2741"/>
      <c r="C2741"/>
      <c r="D2741"/>
      <c r="E2741"/>
      <c r="F2741" s="126"/>
      <c r="G2741"/>
      <c r="H2741"/>
      <c r="I2741"/>
      <c r="J2741"/>
      <c r="K2741"/>
      <c r="L2741"/>
      <c r="M2741"/>
      <c r="N2741"/>
      <c r="O2741"/>
      <c r="P2741"/>
      <c r="Q2741"/>
      <c r="S2741" s="115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5">
      <c r="A2742"/>
      <c r="B2742"/>
      <c r="C2742"/>
      <c r="D2742"/>
      <c r="E2742"/>
      <c r="F2742" s="126"/>
      <c r="G2742"/>
      <c r="H2742"/>
      <c r="I2742"/>
      <c r="J2742"/>
      <c r="K2742"/>
      <c r="L2742"/>
      <c r="M2742"/>
      <c r="N2742"/>
      <c r="O2742"/>
      <c r="P2742"/>
      <c r="Q2742"/>
      <c r="S2742" s="115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ht="18" x14ac:dyDescent="0.25">
      <c r="A2743" s="236"/>
      <c r="B2743" s="236"/>
      <c r="C2743" s="236"/>
      <c r="D2743" s="236"/>
      <c r="E2743"/>
      <c r="F2743" s="126"/>
      <c r="G2743" s="237"/>
      <c r="H2743"/>
      <c r="I2743"/>
      <c r="J2743" s="237"/>
      <c r="K2743"/>
      <c r="L2743"/>
      <c r="M2743"/>
      <c r="N2743"/>
      <c r="O2743"/>
      <c r="P2743"/>
      <c r="Q2743"/>
      <c r="S2743" s="115"/>
      <c r="U2743"/>
      <c r="V2743"/>
      <c r="W2743" s="237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5">
      <c r="A2744"/>
      <c r="B2744"/>
      <c r="C2744"/>
      <c r="D2744"/>
      <c r="E2744"/>
      <c r="F2744" s="126"/>
      <c r="G2744"/>
      <c r="H2744"/>
      <c r="I2744"/>
      <c r="J2744"/>
      <c r="K2744"/>
      <c r="L2744"/>
      <c r="M2744"/>
      <c r="N2744"/>
      <c r="O2744"/>
      <c r="P2744"/>
      <c r="Q2744"/>
      <c r="S2744" s="115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ht="18" x14ac:dyDescent="0.25">
      <c r="A2745" s="236"/>
      <c r="B2745" s="236"/>
      <c r="C2745" s="236"/>
      <c r="D2745" s="236"/>
      <c r="E2745"/>
      <c r="F2745" s="126"/>
      <c r="G2745" s="237"/>
      <c r="H2745"/>
      <c r="I2745"/>
      <c r="J2745" s="237"/>
      <c r="K2745"/>
      <c r="L2745"/>
      <c r="M2745"/>
      <c r="N2745"/>
      <c r="O2745"/>
      <c r="P2745"/>
      <c r="Q2745"/>
      <c r="S2745" s="115"/>
      <c r="U2745"/>
      <c r="V2745"/>
      <c r="W2745" s="237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5">
      <c r="F2746" s="238"/>
      <c r="I2746"/>
      <c r="S2746" s="115"/>
      <c r="U2746"/>
      <c r="V2746"/>
    </row>
    <row r="2747" spans="1:33" x14ac:dyDescent="0.25">
      <c r="A2747"/>
      <c r="B2747"/>
      <c r="C2747"/>
      <c r="D2747"/>
      <c r="E2747"/>
      <c r="F2747" s="126"/>
      <c r="G2747"/>
      <c r="H2747"/>
      <c r="I2747"/>
      <c r="J2747"/>
      <c r="K2747"/>
      <c r="L2747"/>
      <c r="M2747"/>
      <c r="N2747"/>
      <c r="O2747"/>
      <c r="P2747"/>
      <c r="Q2747"/>
      <c r="S2747" s="115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ht="18" x14ac:dyDescent="0.25">
      <c r="A2748" s="236"/>
      <c r="B2748" s="236"/>
      <c r="C2748" s="236"/>
      <c r="D2748" s="236"/>
      <c r="E2748"/>
      <c r="F2748" s="126"/>
      <c r="G2748" s="237"/>
      <c r="H2748"/>
      <c r="I2748"/>
      <c r="J2748" s="237"/>
      <c r="K2748"/>
      <c r="L2748"/>
      <c r="M2748"/>
      <c r="N2748"/>
      <c r="O2748"/>
      <c r="P2748"/>
      <c r="Q2748"/>
      <c r="S2748" s="115"/>
      <c r="U2748"/>
      <c r="V2748"/>
      <c r="W2748" s="237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5">
      <c r="F2749" s="238"/>
      <c r="I2749"/>
      <c r="S2749" s="115"/>
      <c r="U2749"/>
      <c r="V2749"/>
    </row>
    <row r="2750" spans="1:33" ht="18" x14ac:dyDescent="0.25">
      <c r="A2750" s="236"/>
      <c r="B2750" s="236"/>
      <c r="C2750" s="236"/>
      <c r="D2750" s="236"/>
      <c r="E2750"/>
      <c r="F2750" s="126"/>
      <c r="G2750" s="237"/>
      <c r="H2750"/>
      <c r="I2750"/>
      <c r="J2750" s="237"/>
      <c r="K2750"/>
      <c r="L2750"/>
      <c r="M2750"/>
      <c r="N2750"/>
      <c r="O2750"/>
      <c r="P2750"/>
      <c r="Q2750"/>
      <c r="S2750" s="115"/>
      <c r="U2750"/>
      <c r="V2750"/>
      <c r="W2750" s="237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5">
      <c r="F2751" s="238"/>
      <c r="I2751"/>
      <c r="S2751" s="115"/>
      <c r="U2751"/>
      <c r="V2751"/>
    </row>
    <row r="2752" spans="1:33" ht="18" x14ac:dyDescent="0.25">
      <c r="A2752" s="236"/>
      <c r="B2752" s="236"/>
      <c r="C2752" s="236"/>
      <c r="D2752" s="236"/>
      <c r="E2752"/>
      <c r="F2752" s="126"/>
      <c r="G2752" s="237"/>
      <c r="H2752"/>
      <c r="I2752"/>
      <c r="J2752" s="237"/>
      <c r="K2752"/>
      <c r="L2752"/>
      <c r="M2752"/>
      <c r="N2752"/>
      <c r="O2752"/>
      <c r="P2752"/>
      <c r="Q2752"/>
      <c r="S2752" s="115"/>
      <c r="U2752"/>
      <c r="V2752"/>
      <c r="W2752" s="237"/>
      <c r="X2752"/>
      <c r="Y2752"/>
      <c r="Z2752"/>
      <c r="AA2752"/>
      <c r="AB2752"/>
      <c r="AC2752"/>
      <c r="AD2752"/>
      <c r="AE2752"/>
      <c r="AF2752"/>
      <c r="AG2752"/>
    </row>
    <row r="2753" spans="1:33" ht="18" x14ac:dyDescent="0.25">
      <c r="A2753" s="236"/>
      <c r="B2753" s="236"/>
      <c r="C2753" s="236"/>
      <c r="D2753" s="236"/>
      <c r="E2753"/>
      <c r="F2753" s="126"/>
      <c r="G2753" s="237"/>
      <c r="H2753"/>
      <c r="I2753"/>
      <c r="J2753" s="237"/>
      <c r="K2753"/>
      <c r="L2753"/>
      <c r="M2753"/>
      <c r="N2753"/>
      <c r="O2753"/>
      <c r="P2753"/>
      <c r="Q2753"/>
      <c r="S2753" s="115"/>
      <c r="U2753"/>
      <c r="V2753"/>
      <c r="W2753" s="237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5">
      <c r="A2754"/>
      <c r="B2754"/>
      <c r="C2754"/>
      <c r="D2754"/>
      <c r="E2754"/>
      <c r="F2754" s="126"/>
      <c r="G2754"/>
      <c r="H2754"/>
      <c r="I2754"/>
      <c r="J2754"/>
      <c r="K2754"/>
      <c r="L2754"/>
      <c r="M2754"/>
      <c r="N2754"/>
      <c r="O2754"/>
      <c r="P2754"/>
      <c r="Q2754"/>
      <c r="S2754" s="115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5">
      <c r="F2755" s="238"/>
      <c r="I2755"/>
      <c r="S2755" s="115"/>
      <c r="U2755"/>
      <c r="V2755"/>
    </row>
    <row r="2756" spans="1:33" x14ac:dyDescent="0.25">
      <c r="A2756"/>
      <c r="B2756"/>
      <c r="C2756"/>
      <c r="D2756"/>
      <c r="E2756"/>
      <c r="F2756" s="126"/>
      <c r="G2756"/>
      <c r="H2756"/>
      <c r="I2756"/>
      <c r="J2756"/>
      <c r="K2756"/>
      <c r="L2756"/>
      <c r="M2756"/>
      <c r="N2756"/>
      <c r="O2756"/>
      <c r="P2756"/>
      <c r="Q2756"/>
      <c r="S2756" s="115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ht="18" x14ac:dyDescent="0.25">
      <c r="A2757" s="236"/>
      <c r="B2757" s="236"/>
      <c r="C2757" s="236"/>
      <c r="D2757" s="236"/>
      <c r="E2757"/>
      <c r="F2757" s="126"/>
      <c r="G2757" s="237"/>
      <c r="H2757"/>
      <c r="I2757"/>
      <c r="J2757" s="237"/>
      <c r="K2757"/>
      <c r="L2757"/>
      <c r="M2757"/>
      <c r="N2757"/>
      <c r="O2757"/>
      <c r="P2757"/>
      <c r="Q2757"/>
      <c r="S2757" s="115"/>
      <c r="U2757"/>
      <c r="V2757"/>
      <c r="W2757" s="23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5">
      <c r="A2758"/>
      <c r="B2758"/>
      <c r="C2758"/>
      <c r="D2758"/>
      <c r="E2758"/>
      <c r="F2758" s="126"/>
      <c r="G2758"/>
      <c r="H2758"/>
      <c r="I2758"/>
      <c r="J2758"/>
      <c r="K2758"/>
      <c r="L2758"/>
      <c r="M2758"/>
      <c r="N2758"/>
      <c r="O2758"/>
      <c r="P2758"/>
      <c r="Q2758"/>
      <c r="S2758" s="115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5">
      <c r="A2759"/>
      <c r="B2759"/>
      <c r="C2759"/>
      <c r="D2759"/>
      <c r="E2759"/>
      <c r="F2759" s="126"/>
      <c r="G2759"/>
      <c r="H2759"/>
      <c r="I2759"/>
      <c r="J2759"/>
      <c r="K2759"/>
      <c r="L2759"/>
      <c r="M2759"/>
      <c r="N2759"/>
      <c r="O2759"/>
      <c r="P2759"/>
      <c r="Q2759"/>
      <c r="S2759" s="115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ht="18" x14ac:dyDescent="0.25">
      <c r="A2760" s="236"/>
      <c r="B2760" s="236"/>
      <c r="C2760" s="236"/>
      <c r="D2760" s="236"/>
      <c r="E2760"/>
      <c r="F2760" s="126"/>
      <c r="G2760" s="237"/>
      <c r="H2760"/>
      <c r="I2760"/>
      <c r="J2760" s="237"/>
      <c r="K2760"/>
      <c r="L2760"/>
      <c r="M2760"/>
      <c r="N2760"/>
      <c r="O2760"/>
      <c r="P2760"/>
      <c r="Q2760"/>
      <c r="S2760" s="115"/>
      <c r="U2760"/>
      <c r="V2760"/>
      <c r="W2760" s="237"/>
      <c r="X2760"/>
      <c r="Y2760"/>
      <c r="Z2760"/>
      <c r="AA2760"/>
      <c r="AB2760"/>
      <c r="AC2760"/>
      <c r="AD2760"/>
      <c r="AE2760"/>
      <c r="AF2760"/>
      <c r="AG2760"/>
    </row>
    <row r="2761" spans="1:33" ht="18" x14ac:dyDescent="0.25">
      <c r="A2761" s="236"/>
      <c r="B2761" s="236"/>
      <c r="C2761" s="236"/>
      <c r="D2761" s="236"/>
      <c r="E2761"/>
      <c r="F2761" s="126"/>
      <c r="G2761" s="237"/>
      <c r="H2761"/>
      <c r="I2761"/>
      <c r="J2761" s="237"/>
      <c r="K2761"/>
      <c r="L2761"/>
      <c r="M2761"/>
      <c r="N2761"/>
      <c r="O2761"/>
      <c r="P2761"/>
      <c r="Q2761"/>
      <c r="S2761" s="115"/>
      <c r="U2761"/>
      <c r="V2761"/>
      <c r="W2761" s="237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5">
      <c r="F2762" s="238"/>
      <c r="I2762"/>
      <c r="S2762" s="115"/>
      <c r="U2762"/>
      <c r="V2762"/>
    </row>
    <row r="2763" spans="1:33" ht="18" x14ac:dyDescent="0.25">
      <c r="A2763" s="236"/>
      <c r="B2763" s="236"/>
      <c r="C2763" s="236"/>
      <c r="D2763" s="236"/>
      <c r="E2763"/>
      <c r="F2763" s="126"/>
      <c r="G2763" s="237"/>
      <c r="H2763"/>
      <c r="I2763"/>
      <c r="J2763" s="237"/>
      <c r="K2763"/>
      <c r="L2763"/>
      <c r="M2763"/>
      <c r="N2763"/>
      <c r="O2763"/>
      <c r="P2763"/>
      <c r="Q2763"/>
      <c r="S2763" s="115"/>
      <c r="U2763"/>
      <c r="V2763"/>
      <c r="W2763" s="237"/>
      <c r="X2763"/>
      <c r="Y2763"/>
      <c r="Z2763"/>
      <c r="AA2763"/>
      <c r="AB2763"/>
      <c r="AC2763"/>
      <c r="AD2763"/>
      <c r="AE2763"/>
      <c r="AF2763"/>
      <c r="AG2763"/>
    </row>
    <row r="2764" spans="1:33" ht="18" x14ac:dyDescent="0.25">
      <c r="A2764" s="236"/>
      <c r="B2764" s="236"/>
      <c r="C2764" s="236"/>
      <c r="D2764" s="236"/>
      <c r="E2764"/>
      <c r="F2764" s="126"/>
      <c r="G2764" s="237"/>
      <c r="H2764"/>
      <c r="I2764"/>
      <c r="J2764" s="237"/>
      <c r="K2764"/>
      <c r="L2764"/>
      <c r="M2764"/>
      <c r="N2764"/>
      <c r="O2764"/>
      <c r="P2764"/>
      <c r="Q2764"/>
      <c r="S2764" s="115"/>
      <c r="U2764"/>
      <c r="V2764"/>
      <c r="W2764" s="237"/>
      <c r="X2764"/>
      <c r="Y2764"/>
      <c r="Z2764"/>
      <c r="AA2764"/>
      <c r="AB2764"/>
      <c r="AC2764"/>
      <c r="AD2764"/>
      <c r="AE2764"/>
      <c r="AF2764"/>
      <c r="AG2764"/>
    </row>
    <row r="2765" spans="1:33" ht="18" x14ac:dyDescent="0.25">
      <c r="A2765" s="236"/>
      <c r="B2765" s="236"/>
      <c r="C2765" s="236"/>
      <c r="D2765" s="236"/>
      <c r="E2765"/>
      <c r="F2765" s="126"/>
      <c r="G2765" s="237"/>
      <c r="H2765"/>
      <c r="I2765"/>
      <c r="J2765" s="237"/>
      <c r="K2765"/>
      <c r="L2765"/>
      <c r="M2765"/>
      <c r="N2765"/>
      <c r="O2765"/>
      <c r="P2765"/>
      <c r="Q2765"/>
      <c r="S2765" s="115"/>
      <c r="U2765"/>
      <c r="V2765"/>
      <c r="W2765" s="237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5">
      <c r="F2766" s="238"/>
      <c r="I2766"/>
      <c r="S2766" s="115"/>
      <c r="U2766"/>
      <c r="V2766"/>
    </row>
    <row r="2767" spans="1:33" ht="18" x14ac:dyDescent="0.25">
      <c r="A2767" s="236"/>
      <c r="B2767" s="236"/>
      <c r="C2767" s="236"/>
      <c r="D2767" s="236"/>
      <c r="E2767"/>
      <c r="F2767" s="126"/>
      <c r="G2767" s="237"/>
      <c r="H2767"/>
      <c r="I2767"/>
      <c r="J2767" s="237"/>
      <c r="K2767"/>
      <c r="L2767"/>
      <c r="M2767"/>
      <c r="N2767"/>
      <c r="O2767"/>
      <c r="P2767"/>
      <c r="Q2767"/>
      <c r="S2767" s="115"/>
      <c r="U2767"/>
      <c r="V2767"/>
      <c r="W2767" s="237"/>
      <c r="X2767"/>
      <c r="Y2767"/>
      <c r="Z2767"/>
      <c r="AA2767"/>
      <c r="AB2767"/>
      <c r="AC2767"/>
      <c r="AD2767"/>
      <c r="AE2767"/>
      <c r="AF2767"/>
      <c r="AG2767"/>
    </row>
    <row r="2768" spans="1:33" ht="18" x14ac:dyDescent="0.25">
      <c r="A2768" s="236"/>
      <c r="B2768" s="236"/>
      <c r="C2768" s="236"/>
      <c r="D2768" s="236"/>
      <c r="E2768"/>
      <c r="F2768" s="126"/>
      <c r="G2768" s="237"/>
      <c r="H2768"/>
      <c r="I2768"/>
      <c r="J2768" s="237"/>
      <c r="K2768"/>
      <c r="L2768"/>
      <c r="M2768"/>
      <c r="N2768"/>
      <c r="O2768"/>
      <c r="P2768"/>
      <c r="Q2768"/>
      <c r="S2768" s="115"/>
      <c r="U2768"/>
      <c r="V2768"/>
      <c r="W2768" s="237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5">
      <c r="A2769"/>
      <c r="B2769"/>
      <c r="C2769"/>
      <c r="D2769"/>
      <c r="E2769"/>
      <c r="F2769" s="126"/>
      <c r="G2769"/>
      <c r="H2769"/>
      <c r="I2769"/>
      <c r="J2769"/>
      <c r="K2769"/>
      <c r="L2769"/>
      <c r="M2769"/>
      <c r="N2769"/>
      <c r="O2769"/>
      <c r="P2769"/>
      <c r="Q2769"/>
      <c r="S2769" s="115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ht="18" x14ac:dyDescent="0.25">
      <c r="A2770" s="236"/>
      <c r="B2770" s="236"/>
      <c r="C2770" s="236"/>
      <c r="D2770" s="236"/>
      <c r="E2770"/>
      <c r="F2770" s="126"/>
      <c r="G2770" s="237"/>
      <c r="H2770"/>
      <c r="I2770"/>
      <c r="J2770" s="237"/>
      <c r="K2770"/>
      <c r="L2770"/>
      <c r="M2770"/>
      <c r="N2770"/>
      <c r="O2770"/>
      <c r="P2770"/>
      <c r="Q2770"/>
      <c r="S2770" s="115"/>
      <c r="U2770"/>
      <c r="V2770"/>
      <c r="W2770" s="237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5">
      <c r="F2771" s="238"/>
      <c r="I2771"/>
      <c r="S2771" s="115"/>
      <c r="U2771"/>
      <c r="V2771"/>
    </row>
    <row r="2772" spans="1:33" x14ac:dyDescent="0.25">
      <c r="F2772" s="238"/>
      <c r="I2772"/>
      <c r="S2772" s="115"/>
      <c r="U2772"/>
      <c r="V2772"/>
    </row>
    <row r="2773" spans="1:33" ht="18" x14ac:dyDescent="0.25">
      <c r="A2773" s="236"/>
      <c r="B2773" s="236"/>
      <c r="C2773" s="236"/>
      <c r="D2773" s="236"/>
      <c r="E2773"/>
      <c r="F2773" s="126"/>
      <c r="G2773" s="237"/>
      <c r="H2773"/>
      <c r="I2773"/>
      <c r="J2773" s="237"/>
      <c r="K2773"/>
      <c r="L2773"/>
      <c r="M2773"/>
      <c r="N2773"/>
      <c r="O2773"/>
      <c r="P2773"/>
      <c r="Q2773"/>
      <c r="S2773" s="115"/>
      <c r="U2773"/>
      <c r="V2773"/>
      <c r="W2773" s="237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5">
      <c r="F2774" s="238"/>
      <c r="I2774"/>
      <c r="S2774" s="115"/>
      <c r="U2774"/>
      <c r="V2774"/>
    </row>
    <row r="2775" spans="1:33" x14ac:dyDescent="0.25">
      <c r="F2775" s="238"/>
      <c r="I2775"/>
      <c r="S2775" s="115"/>
      <c r="U2775"/>
      <c r="V2775"/>
    </row>
    <row r="2776" spans="1:33" x14ac:dyDescent="0.25">
      <c r="A2776"/>
      <c r="B2776"/>
      <c r="C2776"/>
      <c r="D2776"/>
      <c r="E2776"/>
      <c r="F2776" s="126"/>
      <c r="G2776"/>
      <c r="H2776"/>
      <c r="I2776"/>
      <c r="J2776"/>
      <c r="K2776"/>
      <c r="L2776"/>
      <c r="M2776"/>
      <c r="N2776"/>
      <c r="O2776"/>
      <c r="P2776"/>
      <c r="Q2776"/>
      <c r="S2776" s="115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5">
      <c r="F2777" s="238"/>
      <c r="I2777"/>
      <c r="S2777" s="115"/>
      <c r="U2777"/>
      <c r="V2777"/>
    </row>
    <row r="2778" spans="1:33" x14ac:dyDescent="0.25">
      <c r="F2778" s="238"/>
      <c r="I2778"/>
      <c r="S2778" s="115"/>
      <c r="U2778"/>
      <c r="V2778"/>
    </row>
    <row r="2779" spans="1:33" ht="18" x14ac:dyDescent="0.25">
      <c r="A2779" s="236"/>
      <c r="B2779" s="236"/>
      <c r="C2779" s="236"/>
      <c r="D2779" s="236"/>
      <c r="E2779"/>
      <c r="F2779" s="126"/>
      <c r="G2779" s="237"/>
      <c r="H2779"/>
      <c r="I2779"/>
      <c r="J2779" s="237"/>
      <c r="K2779"/>
      <c r="L2779"/>
      <c r="M2779"/>
      <c r="N2779"/>
      <c r="O2779"/>
      <c r="P2779"/>
      <c r="Q2779"/>
      <c r="S2779" s="115"/>
      <c r="U2779"/>
      <c r="V2779"/>
      <c r="W2779" s="237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5">
      <c r="F2780" s="238"/>
      <c r="I2780"/>
      <c r="S2780" s="115"/>
      <c r="U2780"/>
      <c r="V2780"/>
    </row>
    <row r="2781" spans="1:33" x14ac:dyDescent="0.25">
      <c r="A2781"/>
      <c r="B2781"/>
      <c r="C2781"/>
      <c r="D2781"/>
      <c r="E2781"/>
      <c r="F2781" s="126"/>
      <c r="G2781"/>
      <c r="H2781"/>
      <c r="I2781"/>
      <c r="J2781"/>
      <c r="K2781"/>
      <c r="L2781"/>
      <c r="M2781"/>
      <c r="N2781"/>
      <c r="O2781"/>
      <c r="P2781"/>
      <c r="Q2781"/>
      <c r="S2781" s="115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ht="18" x14ac:dyDescent="0.25">
      <c r="A2782" s="236"/>
      <c r="B2782" s="236"/>
      <c r="C2782" s="236"/>
      <c r="D2782" s="236"/>
      <c r="E2782"/>
      <c r="F2782" s="126"/>
      <c r="G2782" s="237"/>
      <c r="H2782"/>
      <c r="I2782"/>
      <c r="J2782" s="237"/>
      <c r="K2782"/>
      <c r="L2782"/>
      <c r="M2782"/>
      <c r="N2782"/>
      <c r="O2782"/>
      <c r="P2782"/>
      <c r="Q2782"/>
      <c r="S2782" s="115"/>
      <c r="U2782"/>
      <c r="V2782"/>
      <c r="W2782" s="237"/>
      <c r="X2782"/>
      <c r="Y2782"/>
      <c r="Z2782"/>
      <c r="AA2782"/>
      <c r="AB2782"/>
      <c r="AC2782"/>
      <c r="AD2782"/>
      <c r="AE2782"/>
      <c r="AF2782"/>
      <c r="AG2782"/>
    </row>
    <row r="2783" spans="1:33" ht="18" x14ac:dyDescent="0.25">
      <c r="A2783" s="236"/>
      <c r="B2783" s="236"/>
      <c r="C2783" s="236"/>
      <c r="D2783" s="236"/>
      <c r="E2783"/>
      <c r="F2783" s="126"/>
      <c r="G2783" s="237"/>
      <c r="H2783"/>
      <c r="I2783"/>
      <c r="J2783" s="237"/>
      <c r="K2783"/>
      <c r="L2783"/>
      <c r="M2783"/>
      <c r="N2783"/>
      <c r="O2783"/>
      <c r="P2783"/>
      <c r="Q2783"/>
      <c r="S2783" s="115"/>
      <c r="U2783"/>
      <c r="V2783"/>
      <c r="W2783" s="237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5">
      <c r="F2784" s="238"/>
      <c r="I2784"/>
      <c r="S2784" s="115"/>
      <c r="U2784"/>
      <c r="V2784"/>
    </row>
    <row r="2785" spans="1:33" x14ac:dyDescent="0.25">
      <c r="F2785" s="238"/>
      <c r="I2785"/>
      <c r="S2785" s="115"/>
      <c r="U2785"/>
      <c r="V2785"/>
    </row>
    <row r="2786" spans="1:33" ht="18" x14ac:dyDescent="0.25">
      <c r="A2786" s="236"/>
      <c r="B2786" s="236"/>
      <c r="C2786" s="236"/>
      <c r="D2786" s="236"/>
      <c r="E2786"/>
      <c r="F2786" s="126"/>
      <c r="G2786" s="237"/>
      <c r="H2786"/>
      <c r="I2786"/>
      <c r="J2786" s="237"/>
      <c r="K2786"/>
      <c r="L2786"/>
      <c r="M2786"/>
      <c r="N2786"/>
      <c r="O2786"/>
      <c r="P2786"/>
      <c r="Q2786"/>
      <c r="S2786" s="115"/>
      <c r="U2786"/>
      <c r="V2786"/>
      <c r="W2786" s="237"/>
      <c r="X2786"/>
      <c r="Y2786"/>
      <c r="Z2786"/>
      <c r="AA2786"/>
      <c r="AB2786"/>
      <c r="AC2786"/>
      <c r="AD2786"/>
      <c r="AE2786"/>
      <c r="AF2786"/>
      <c r="AG2786"/>
    </row>
    <row r="2787" spans="1:33" ht="18" x14ac:dyDescent="0.25">
      <c r="A2787" s="236"/>
      <c r="B2787" s="236"/>
      <c r="C2787" s="236"/>
      <c r="D2787" s="236"/>
      <c r="E2787"/>
      <c r="F2787" s="126"/>
      <c r="G2787" s="237"/>
      <c r="H2787"/>
      <c r="I2787"/>
      <c r="J2787" s="237"/>
      <c r="K2787"/>
      <c r="L2787"/>
      <c r="M2787"/>
      <c r="N2787"/>
      <c r="O2787"/>
      <c r="P2787"/>
      <c r="Q2787"/>
      <c r="S2787" s="115"/>
      <c r="U2787"/>
      <c r="V2787"/>
      <c r="W2787" s="237"/>
      <c r="X2787"/>
      <c r="Y2787"/>
      <c r="Z2787"/>
      <c r="AA2787"/>
      <c r="AB2787"/>
      <c r="AC2787"/>
      <c r="AD2787"/>
      <c r="AE2787"/>
      <c r="AF2787"/>
      <c r="AG2787"/>
    </row>
    <row r="2788" spans="1:33" ht="18" x14ac:dyDescent="0.25">
      <c r="A2788" s="236"/>
      <c r="B2788" s="236"/>
      <c r="C2788" s="236"/>
      <c r="D2788" s="236"/>
      <c r="E2788"/>
      <c r="F2788" s="126"/>
      <c r="G2788" s="237"/>
      <c r="H2788"/>
      <c r="I2788"/>
      <c r="J2788" s="237"/>
      <c r="K2788"/>
      <c r="L2788"/>
      <c r="M2788"/>
      <c r="N2788"/>
      <c r="O2788"/>
      <c r="P2788"/>
      <c r="Q2788"/>
      <c r="S2788" s="115"/>
      <c r="U2788"/>
      <c r="V2788"/>
      <c r="W2788" s="237"/>
      <c r="X2788"/>
      <c r="Y2788"/>
      <c r="Z2788"/>
      <c r="AA2788"/>
      <c r="AB2788"/>
      <c r="AC2788"/>
      <c r="AD2788"/>
      <c r="AE2788"/>
      <c r="AF2788"/>
      <c r="AG2788"/>
    </row>
    <row r="2789" spans="1:33" ht="18" x14ac:dyDescent="0.25">
      <c r="A2789" s="236"/>
      <c r="B2789" s="236"/>
      <c r="C2789" s="236"/>
      <c r="D2789" s="236"/>
      <c r="E2789"/>
      <c r="F2789" s="126"/>
      <c r="G2789" s="237"/>
      <c r="H2789"/>
      <c r="I2789"/>
      <c r="J2789" s="237"/>
      <c r="K2789"/>
      <c r="L2789"/>
      <c r="M2789"/>
      <c r="N2789"/>
      <c r="O2789"/>
      <c r="P2789"/>
      <c r="Q2789"/>
      <c r="S2789" s="115"/>
      <c r="U2789"/>
      <c r="V2789"/>
      <c r="W2789" s="237"/>
      <c r="X2789"/>
      <c r="Y2789"/>
      <c r="Z2789"/>
      <c r="AA2789"/>
      <c r="AB2789"/>
      <c r="AC2789"/>
      <c r="AD2789"/>
      <c r="AE2789"/>
      <c r="AF2789"/>
      <c r="AG2789"/>
    </row>
    <row r="2790" spans="1:33" ht="18" x14ac:dyDescent="0.25">
      <c r="A2790" s="236"/>
      <c r="B2790" s="236"/>
      <c r="C2790" s="236"/>
      <c r="D2790" s="236"/>
      <c r="E2790"/>
      <c r="F2790" s="126"/>
      <c r="G2790" s="237"/>
      <c r="H2790"/>
      <c r="I2790"/>
      <c r="J2790" s="237"/>
      <c r="K2790"/>
      <c r="L2790"/>
      <c r="M2790"/>
      <c r="N2790"/>
      <c r="O2790"/>
      <c r="P2790"/>
      <c r="Q2790"/>
      <c r="S2790" s="115"/>
      <c r="U2790"/>
      <c r="V2790"/>
      <c r="W2790" s="237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5">
      <c r="A2791"/>
      <c r="B2791"/>
      <c r="C2791"/>
      <c r="D2791"/>
      <c r="E2791"/>
      <c r="F2791" s="126"/>
      <c r="G2791"/>
      <c r="H2791"/>
      <c r="I2791"/>
      <c r="J2791"/>
      <c r="K2791"/>
      <c r="L2791"/>
      <c r="M2791"/>
      <c r="N2791"/>
      <c r="O2791"/>
      <c r="P2791"/>
      <c r="Q2791"/>
      <c r="S2791" s="115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ht="18" x14ac:dyDescent="0.25">
      <c r="A2792" s="236"/>
      <c r="B2792" s="236"/>
      <c r="C2792" s="236"/>
      <c r="D2792" s="236"/>
      <c r="E2792"/>
      <c r="F2792" s="126"/>
      <c r="G2792" s="237"/>
      <c r="H2792"/>
      <c r="I2792"/>
      <c r="J2792" s="237"/>
      <c r="K2792"/>
      <c r="L2792"/>
      <c r="M2792"/>
      <c r="N2792"/>
      <c r="O2792"/>
      <c r="P2792"/>
      <c r="Q2792"/>
      <c r="S2792" s="115"/>
      <c r="U2792"/>
      <c r="V2792"/>
      <c r="W2792" s="237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5">
      <c r="F2793" s="238"/>
      <c r="I2793"/>
      <c r="S2793" s="115"/>
      <c r="U2793"/>
      <c r="V2793"/>
    </row>
    <row r="2794" spans="1:33" ht="18" x14ac:dyDescent="0.25">
      <c r="A2794" s="236"/>
      <c r="B2794" s="236"/>
      <c r="C2794" s="236"/>
      <c r="D2794" s="236"/>
      <c r="E2794"/>
      <c r="F2794" s="126"/>
      <c r="G2794" s="237"/>
      <c r="H2794"/>
      <c r="I2794"/>
      <c r="J2794" s="237"/>
      <c r="K2794"/>
      <c r="L2794"/>
      <c r="M2794"/>
      <c r="N2794"/>
      <c r="O2794"/>
      <c r="P2794"/>
      <c r="Q2794"/>
      <c r="S2794" s="115"/>
      <c r="U2794"/>
      <c r="V2794"/>
      <c r="W2794" s="237"/>
      <c r="X2794"/>
      <c r="Y2794"/>
      <c r="Z2794"/>
      <c r="AA2794"/>
      <c r="AB2794"/>
      <c r="AC2794"/>
      <c r="AD2794"/>
      <c r="AE2794"/>
      <c r="AF2794"/>
      <c r="AG2794"/>
    </row>
    <row r="2795" spans="1:33" ht="18" x14ac:dyDescent="0.25">
      <c r="A2795" s="236"/>
      <c r="B2795" s="236"/>
      <c r="C2795" s="236"/>
      <c r="D2795" s="236"/>
      <c r="E2795"/>
      <c r="F2795" s="126"/>
      <c r="G2795" s="237"/>
      <c r="H2795"/>
      <c r="I2795"/>
      <c r="J2795" s="237"/>
      <c r="K2795"/>
      <c r="L2795"/>
      <c r="M2795"/>
      <c r="N2795"/>
      <c r="O2795"/>
      <c r="P2795"/>
      <c r="Q2795"/>
      <c r="S2795" s="115"/>
      <c r="U2795"/>
      <c r="V2795"/>
      <c r="W2795" s="237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5">
      <c r="A2796"/>
      <c r="B2796"/>
      <c r="C2796"/>
      <c r="D2796"/>
      <c r="E2796"/>
      <c r="F2796" s="126"/>
      <c r="G2796"/>
      <c r="H2796"/>
      <c r="I2796"/>
      <c r="J2796"/>
      <c r="K2796"/>
      <c r="L2796"/>
      <c r="M2796"/>
      <c r="N2796"/>
      <c r="O2796"/>
      <c r="P2796"/>
      <c r="Q2796"/>
      <c r="S2796" s="115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5">
      <c r="A2797"/>
      <c r="B2797"/>
      <c r="C2797"/>
      <c r="D2797"/>
      <c r="E2797"/>
      <c r="F2797" s="126"/>
      <c r="G2797"/>
      <c r="H2797"/>
      <c r="I2797"/>
      <c r="J2797"/>
      <c r="K2797"/>
      <c r="L2797"/>
      <c r="M2797"/>
      <c r="N2797"/>
      <c r="O2797"/>
      <c r="P2797"/>
      <c r="Q2797"/>
      <c r="S2797" s="115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5">
      <c r="A2798"/>
      <c r="B2798"/>
      <c r="C2798"/>
      <c r="D2798"/>
      <c r="E2798"/>
      <c r="F2798" s="126"/>
      <c r="G2798"/>
      <c r="H2798"/>
      <c r="I2798"/>
      <c r="J2798"/>
      <c r="K2798"/>
      <c r="L2798"/>
      <c r="M2798"/>
      <c r="N2798"/>
      <c r="O2798"/>
      <c r="P2798"/>
      <c r="Q2798"/>
      <c r="S2798" s="115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5">
      <c r="F2799" s="238"/>
      <c r="I2799"/>
      <c r="S2799" s="115"/>
      <c r="U2799"/>
      <c r="V2799"/>
    </row>
    <row r="2800" spans="1:33" x14ac:dyDescent="0.25">
      <c r="A2800"/>
      <c r="B2800"/>
      <c r="C2800"/>
      <c r="D2800"/>
      <c r="E2800"/>
      <c r="F2800" s="126"/>
      <c r="G2800"/>
      <c r="H2800"/>
      <c r="I2800"/>
      <c r="J2800"/>
      <c r="K2800"/>
      <c r="L2800"/>
      <c r="M2800"/>
      <c r="N2800"/>
      <c r="O2800"/>
      <c r="P2800"/>
      <c r="Q2800"/>
      <c r="S2800" s="115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5">
      <c r="A2801"/>
      <c r="B2801"/>
      <c r="C2801"/>
      <c r="D2801"/>
      <c r="E2801"/>
      <c r="F2801" s="126"/>
      <c r="G2801"/>
      <c r="H2801"/>
      <c r="I2801"/>
      <c r="J2801"/>
      <c r="K2801"/>
      <c r="L2801"/>
      <c r="M2801"/>
      <c r="N2801"/>
      <c r="O2801"/>
      <c r="P2801"/>
      <c r="Q2801"/>
      <c r="S2801" s="115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ht="18" x14ac:dyDescent="0.25">
      <c r="A2802" s="236"/>
      <c r="B2802" s="236"/>
      <c r="C2802" s="236"/>
      <c r="D2802" s="236"/>
      <c r="E2802"/>
      <c r="F2802" s="126"/>
      <c r="G2802" s="237"/>
      <c r="H2802"/>
      <c r="I2802"/>
      <c r="J2802" s="237"/>
      <c r="K2802"/>
      <c r="L2802"/>
      <c r="M2802"/>
      <c r="N2802"/>
      <c r="O2802"/>
      <c r="P2802"/>
      <c r="Q2802"/>
      <c r="S2802" s="115"/>
      <c r="U2802"/>
      <c r="V2802"/>
      <c r="W2802" s="237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5">
      <c r="F2803" s="238"/>
      <c r="I2803"/>
      <c r="S2803" s="115"/>
      <c r="U2803"/>
      <c r="V2803"/>
    </row>
    <row r="2804" spans="1:33" ht="18" x14ac:dyDescent="0.25">
      <c r="A2804" s="236"/>
      <c r="B2804" s="236"/>
      <c r="C2804" s="236"/>
      <c r="D2804" s="236"/>
      <c r="E2804"/>
      <c r="F2804" s="126"/>
      <c r="G2804" s="237"/>
      <c r="H2804"/>
      <c r="I2804"/>
      <c r="J2804" s="237"/>
      <c r="K2804"/>
      <c r="L2804"/>
      <c r="M2804"/>
      <c r="N2804"/>
      <c r="O2804"/>
      <c r="P2804"/>
      <c r="Q2804"/>
      <c r="S2804" s="115"/>
      <c r="U2804"/>
      <c r="V2804"/>
      <c r="W2804" s="237"/>
      <c r="X2804"/>
      <c r="Y2804"/>
      <c r="Z2804"/>
      <c r="AA2804"/>
      <c r="AB2804"/>
      <c r="AC2804"/>
      <c r="AD2804"/>
      <c r="AE2804"/>
      <c r="AF2804"/>
      <c r="AG2804"/>
    </row>
    <row r="2805" spans="1:33" ht="18" x14ac:dyDescent="0.25">
      <c r="A2805" s="236"/>
      <c r="B2805" s="236"/>
      <c r="C2805" s="236"/>
      <c r="D2805" s="236"/>
      <c r="E2805"/>
      <c r="F2805" s="126"/>
      <c r="G2805" s="237"/>
      <c r="H2805"/>
      <c r="I2805"/>
      <c r="J2805" s="237"/>
      <c r="K2805"/>
      <c r="L2805"/>
      <c r="M2805"/>
      <c r="N2805"/>
      <c r="O2805"/>
      <c r="P2805"/>
      <c r="Q2805"/>
      <c r="S2805" s="115"/>
      <c r="U2805"/>
      <c r="V2805"/>
      <c r="W2805" s="237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5">
      <c r="A2806"/>
      <c r="B2806"/>
      <c r="C2806"/>
      <c r="D2806"/>
      <c r="E2806"/>
      <c r="F2806" s="126"/>
      <c r="G2806"/>
      <c r="H2806"/>
      <c r="I2806"/>
      <c r="J2806"/>
      <c r="K2806"/>
      <c r="L2806"/>
      <c r="M2806"/>
      <c r="N2806"/>
      <c r="O2806"/>
      <c r="P2806"/>
      <c r="Q2806"/>
      <c r="S2806" s="115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5">
      <c r="A2807"/>
      <c r="B2807"/>
      <c r="C2807"/>
      <c r="D2807"/>
      <c r="E2807"/>
      <c r="F2807" s="126"/>
      <c r="G2807"/>
      <c r="H2807"/>
      <c r="I2807"/>
      <c r="J2807"/>
      <c r="K2807"/>
      <c r="L2807"/>
      <c r="M2807"/>
      <c r="N2807"/>
      <c r="O2807"/>
      <c r="P2807"/>
      <c r="Q2807"/>
      <c r="S2807" s="115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5">
      <c r="F2808" s="238"/>
      <c r="I2808"/>
      <c r="S2808" s="115"/>
      <c r="U2808"/>
      <c r="V2808"/>
    </row>
    <row r="2809" spans="1:33" ht="18" x14ac:dyDescent="0.25">
      <c r="A2809" s="236"/>
      <c r="B2809" s="236"/>
      <c r="C2809" s="236"/>
      <c r="D2809" s="236"/>
      <c r="E2809"/>
      <c r="F2809" s="126"/>
      <c r="G2809" s="237"/>
      <c r="H2809"/>
      <c r="I2809"/>
      <c r="J2809" s="237"/>
      <c r="K2809"/>
      <c r="L2809"/>
      <c r="M2809"/>
      <c r="N2809"/>
      <c r="O2809"/>
      <c r="P2809"/>
      <c r="Q2809"/>
      <c r="S2809" s="115"/>
      <c r="U2809"/>
      <c r="V2809"/>
      <c r="W2809" s="237"/>
      <c r="X2809"/>
      <c r="Y2809"/>
      <c r="Z2809"/>
      <c r="AA2809"/>
      <c r="AB2809"/>
      <c r="AC2809"/>
      <c r="AD2809"/>
      <c r="AE2809"/>
      <c r="AF2809"/>
      <c r="AG2809"/>
    </row>
    <row r="2810" spans="1:33" ht="18" x14ac:dyDescent="0.25">
      <c r="A2810" s="236"/>
      <c r="B2810" s="236"/>
      <c r="C2810" s="236"/>
      <c r="D2810" s="236"/>
      <c r="E2810"/>
      <c r="F2810" s="126"/>
      <c r="G2810" s="237"/>
      <c r="H2810"/>
      <c r="I2810"/>
      <c r="J2810" s="237"/>
      <c r="K2810"/>
      <c r="L2810"/>
      <c r="M2810"/>
      <c r="N2810"/>
      <c r="O2810"/>
      <c r="P2810"/>
      <c r="Q2810"/>
      <c r="S2810" s="115"/>
      <c r="U2810"/>
      <c r="V2810"/>
      <c r="W2810" s="237"/>
      <c r="X2810"/>
      <c r="Y2810"/>
      <c r="Z2810"/>
      <c r="AA2810"/>
      <c r="AB2810"/>
      <c r="AC2810"/>
      <c r="AD2810"/>
      <c r="AE2810"/>
      <c r="AF2810"/>
      <c r="AG2810"/>
    </row>
    <row r="2811" spans="1:33" ht="18" x14ac:dyDescent="0.25">
      <c r="A2811" s="236"/>
      <c r="B2811" s="236"/>
      <c r="C2811" s="236"/>
      <c r="D2811" s="236"/>
      <c r="E2811"/>
      <c r="F2811" s="126"/>
      <c r="G2811" s="237"/>
      <c r="H2811"/>
      <c r="I2811"/>
      <c r="J2811" s="237"/>
      <c r="K2811"/>
      <c r="L2811"/>
      <c r="M2811"/>
      <c r="N2811"/>
      <c r="O2811"/>
      <c r="P2811"/>
      <c r="Q2811"/>
      <c r="S2811" s="115"/>
      <c r="U2811"/>
      <c r="V2811"/>
      <c r="W2811" s="237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5">
      <c r="A2812"/>
      <c r="B2812"/>
      <c r="C2812"/>
      <c r="D2812"/>
      <c r="E2812"/>
      <c r="F2812" s="126"/>
      <c r="G2812"/>
      <c r="H2812"/>
      <c r="I2812"/>
      <c r="J2812"/>
      <c r="K2812"/>
      <c r="L2812"/>
      <c r="M2812"/>
      <c r="N2812"/>
      <c r="O2812"/>
      <c r="P2812"/>
      <c r="Q2812"/>
      <c r="S2812" s="115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5">
      <c r="F2813" s="238"/>
      <c r="I2813"/>
      <c r="S2813" s="115"/>
      <c r="U2813"/>
      <c r="V2813"/>
    </row>
    <row r="2814" spans="1:33" x14ac:dyDescent="0.25">
      <c r="F2814" s="238"/>
      <c r="I2814"/>
      <c r="S2814" s="115"/>
      <c r="U2814"/>
      <c r="V2814"/>
    </row>
    <row r="2815" spans="1:33" ht="18" x14ac:dyDescent="0.25">
      <c r="A2815" s="236"/>
      <c r="B2815" s="236"/>
      <c r="C2815" s="236"/>
      <c r="D2815" s="236"/>
      <c r="E2815"/>
      <c r="F2815" s="126"/>
      <c r="G2815" s="237"/>
      <c r="H2815"/>
      <c r="I2815"/>
      <c r="J2815" s="237"/>
      <c r="K2815"/>
      <c r="L2815"/>
      <c r="M2815"/>
      <c r="N2815"/>
      <c r="O2815"/>
      <c r="P2815"/>
      <c r="Q2815"/>
      <c r="S2815" s="115"/>
      <c r="U2815"/>
      <c r="V2815"/>
      <c r="W2815" s="237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5">
      <c r="A2816"/>
      <c r="B2816"/>
      <c r="C2816"/>
      <c r="D2816"/>
      <c r="E2816"/>
      <c r="F2816" s="126"/>
      <c r="G2816"/>
      <c r="H2816"/>
      <c r="I2816"/>
      <c r="J2816"/>
      <c r="K2816"/>
      <c r="L2816"/>
      <c r="M2816"/>
      <c r="N2816"/>
      <c r="O2816"/>
      <c r="P2816"/>
      <c r="Q2816"/>
      <c r="S2816" s="115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ht="18" x14ac:dyDescent="0.25">
      <c r="A2817" s="236"/>
      <c r="B2817" s="236"/>
      <c r="C2817" s="236"/>
      <c r="D2817" s="236"/>
      <c r="E2817"/>
      <c r="F2817" s="126"/>
      <c r="G2817" s="237"/>
      <c r="H2817"/>
      <c r="I2817"/>
      <c r="J2817" s="237"/>
      <c r="K2817"/>
      <c r="L2817"/>
      <c r="M2817"/>
      <c r="N2817"/>
      <c r="O2817"/>
      <c r="P2817"/>
      <c r="Q2817"/>
      <c r="S2817" s="115"/>
      <c r="U2817"/>
      <c r="V2817"/>
      <c r="W2817" s="23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5">
      <c r="F2818" s="238"/>
      <c r="I2818"/>
      <c r="S2818" s="115"/>
      <c r="U2818"/>
      <c r="V2818"/>
    </row>
    <row r="2819" spans="1:33" ht="18" x14ac:dyDescent="0.25">
      <c r="A2819" s="236"/>
      <c r="B2819" s="236"/>
      <c r="C2819" s="236"/>
      <c r="D2819" s="236"/>
      <c r="E2819"/>
      <c r="F2819" s="126"/>
      <c r="G2819" s="237"/>
      <c r="H2819"/>
      <c r="I2819"/>
      <c r="J2819" s="237"/>
      <c r="K2819"/>
      <c r="L2819"/>
      <c r="M2819"/>
      <c r="N2819"/>
      <c r="O2819"/>
      <c r="P2819"/>
      <c r="Q2819"/>
      <c r="S2819" s="115"/>
      <c r="U2819"/>
      <c r="V2819"/>
      <c r="W2819" s="237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5">
      <c r="A2820"/>
      <c r="B2820"/>
      <c r="C2820"/>
      <c r="D2820"/>
      <c r="E2820"/>
      <c r="F2820" s="126"/>
      <c r="G2820"/>
      <c r="H2820"/>
      <c r="I2820"/>
      <c r="J2820"/>
      <c r="K2820"/>
      <c r="L2820"/>
      <c r="M2820"/>
      <c r="N2820"/>
      <c r="O2820"/>
      <c r="P2820"/>
      <c r="Q2820"/>
      <c r="S2820" s="115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ht="18" x14ac:dyDescent="0.25">
      <c r="A2821" s="236"/>
      <c r="B2821" s="236"/>
      <c r="C2821" s="236"/>
      <c r="D2821" s="236"/>
      <c r="E2821"/>
      <c r="F2821" s="126"/>
      <c r="G2821" s="237"/>
      <c r="H2821"/>
      <c r="I2821"/>
      <c r="J2821" s="237"/>
      <c r="K2821"/>
      <c r="L2821"/>
      <c r="M2821"/>
      <c r="N2821"/>
      <c r="O2821"/>
      <c r="P2821"/>
      <c r="Q2821"/>
      <c r="S2821" s="115"/>
      <c r="U2821"/>
      <c r="V2821"/>
      <c r="W2821" s="237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5">
      <c r="A2822"/>
      <c r="B2822"/>
      <c r="C2822"/>
      <c r="D2822"/>
      <c r="E2822"/>
      <c r="F2822" s="126"/>
      <c r="G2822"/>
      <c r="H2822"/>
      <c r="I2822"/>
      <c r="J2822"/>
      <c r="K2822"/>
      <c r="L2822"/>
      <c r="M2822"/>
      <c r="N2822"/>
      <c r="O2822"/>
      <c r="P2822"/>
      <c r="Q2822"/>
      <c r="S2822" s="115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5">
      <c r="A2823"/>
      <c r="B2823"/>
      <c r="C2823"/>
      <c r="D2823"/>
      <c r="E2823"/>
      <c r="F2823" s="126"/>
      <c r="G2823"/>
      <c r="H2823"/>
      <c r="I2823"/>
      <c r="J2823"/>
      <c r="K2823"/>
      <c r="L2823"/>
      <c r="M2823"/>
      <c r="N2823"/>
      <c r="O2823"/>
      <c r="P2823"/>
      <c r="Q2823"/>
      <c r="S2823" s="115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5">
      <c r="A2824"/>
      <c r="B2824"/>
      <c r="C2824"/>
      <c r="D2824"/>
      <c r="E2824"/>
      <c r="F2824" s="126"/>
      <c r="G2824"/>
      <c r="H2824"/>
      <c r="I2824"/>
      <c r="J2824"/>
      <c r="K2824"/>
      <c r="L2824"/>
      <c r="M2824"/>
      <c r="N2824"/>
      <c r="O2824"/>
      <c r="P2824"/>
      <c r="Q2824"/>
      <c r="S2824" s="115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5">
      <c r="A2825"/>
      <c r="B2825"/>
      <c r="C2825"/>
      <c r="D2825"/>
      <c r="E2825"/>
      <c r="F2825" s="126"/>
      <c r="G2825"/>
      <c r="H2825"/>
      <c r="I2825"/>
      <c r="J2825"/>
      <c r="K2825"/>
      <c r="L2825"/>
      <c r="M2825"/>
      <c r="N2825"/>
      <c r="O2825"/>
      <c r="P2825"/>
      <c r="Q2825"/>
      <c r="S2825" s="11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5">
      <c r="A2826"/>
      <c r="B2826"/>
      <c r="C2826"/>
      <c r="D2826"/>
      <c r="E2826"/>
      <c r="F2826" s="126"/>
      <c r="G2826"/>
      <c r="H2826"/>
      <c r="I2826"/>
      <c r="J2826"/>
      <c r="K2826"/>
      <c r="L2826"/>
      <c r="M2826"/>
      <c r="N2826"/>
      <c r="O2826"/>
      <c r="P2826"/>
      <c r="Q2826"/>
      <c r="S2826" s="115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5">
      <c r="F2827" s="238"/>
      <c r="I2827"/>
      <c r="S2827" s="115"/>
      <c r="U2827"/>
      <c r="V2827"/>
    </row>
    <row r="2828" spans="1:33" x14ac:dyDescent="0.25">
      <c r="F2828" s="238"/>
      <c r="I2828"/>
      <c r="S2828" s="115"/>
      <c r="U2828"/>
      <c r="V2828"/>
    </row>
    <row r="2829" spans="1:33" x14ac:dyDescent="0.25">
      <c r="A2829"/>
      <c r="B2829"/>
      <c r="C2829"/>
      <c r="D2829"/>
      <c r="E2829"/>
      <c r="F2829" s="126"/>
      <c r="G2829"/>
      <c r="H2829"/>
      <c r="I2829"/>
      <c r="J2829"/>
      <c r="K2829"/>
      <c r="L2829"/>
      <c r="M2829"/>
      <c r="N2829"/>
      <c r="O2829"/>
      <c r="P2829"/>
      <c r="Q2829"/>
      <c r="S2829" s="115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5">
      <c r="A2830"/>
      <c r="B2830"/>
      <c r="C2830"/>
      <c r="D2830"/>
      <c r="E2830"/>
      <c r="F2830" s="126"/>
      <c r="G2830"/>
      <c r="H2830"/>
      <c r="I2830"/>
      <c r="J2830"/>
      <c r="K2830"/>
      <c r="L2830"/>
      <c r="M2830"/>
      <c r="N2830"/>
      <c r="O2830"/>
      <c r="P2830"/>
      <c r="Q2830"/>
      <c r="S2830" s="115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ht="18" x14ac:dyDescent="0.25">
      <c r="A2831" s="236"/>
      <c r="B2831" s="236"/>
      <c r="C2831" s="236"/>
      <c r="D2831" s="236"/>
      <c r="E2831"/>
      <c r="F2831" s="126"/>
      <c r="G2831" s="237"/>
      <c r="H2831"/>
      <c r="I2831"/>
      <c r="J2831" s="237"/>
      <c r="K2831"/>
      <c r="L2831"/>
      <c r="M2831"/>
      <c r="N2831"/>
      <c r="O2831"/>
      <c r="P2831"/>
      <c r="Q2831"/>
      <c r="S2831" s="115"/>
      <c r="U2831"/>
      <c r="V2831"/>
      <c r="W2831" s="237"/>
      <c r="X2831"/>
      <c r="Y2831"/>
      <c r="Z2831"/>
      <c r="AA2831"/>
      <c r="AB2831"/>
      <c r="AC2831"/>
      <c r="AD2831"/>
      <c r="AE2831"/>
      <c r="AF2831"/>
      <c r="AG2831"/>
    </row>
    <row r="2832" spans="1:33" ht="18" x14ac:dyDescent="0.25">
      <c r="A2832" s="236"/>
      <c r="B2832" s="236"/>
      <c r="C2832" s="236"/>
      <c r="D2832" s="236"/>
      <c r="E2832"/>
      <c r="F2832" s="126"/>
      <c r="G2832" s="237"/>
      <c r="H2832"/>
      <c r="I2832"/>
      <c r="J2832" s="237"/>
      <c r="K2832"/>
      <c r="L2832"/>
      <c r="M2832"/>
      <c r="N2832"/>
      <c r="O2832"/>
      <c r="P2832"/>
      <c r="Q2832"/>
      <c r="S2832" s="115"/>
      <c r="U2832"/>
      <c r="V2832"/>
      <c r="W2832" s="237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5">
      <c r="F2833" s="238"/>
      <c r="I2833"/>
      <c r="S2833" s="115"/>
      <c r="U2833"/>
      <c r="V2833"/>
    </row>
    <row r="2834" spans="1:33" ht="18" x14ac:dyDescent="0.25">
      <c r="A2834" s="236"/>
      <c r="B2834" s="236"/>
      <c r="C2834" s="236"/>
      <c r="D2834" s="236"/>
      <c r="E2834"/>
      <c r="F2834" s="126"/>
      <c r="G2834" s="237"/>
      <c r="H2834"/>
      <c r="I2834"/>
      <c r="J2834" s="237"/>
      <c r="K2834"/>
      <c r="L2834"/>
      <c r="M2834"/>
      <c r="N2834"/>
      <c r="O2834"/>
      <c r="P2834"/>
      <c r="Q2834"/>
      <c r="S2834" s="115"/>
      <c r="U2834"/>
      <c r="V2834"/>
      <c r="W2834" s="237"/>
      <c r="X2834"/>
      <c r="Y2834"/>
      <c r="Z2834"/>
      <c r="AA2834"/>
      <c r="AB2834"/>
      <c r="AC2834"/>
      <c r="AD2834"/>
      <c r="AE2834"/>
      <c r="AF2834"/>
      <c r="AG2834"/>
    </row>
    <row r="2835" spans="1:33" ht="18" x14ac:dyDescent="0.25">
      <c r="A2835" s="236"/>
      <c r="B2835" s="236"/>
      <c r="C2835" s="236"/>
      <c r="D2835" s="236"/>
      <c r="E2835"/>
      <c r="F2835" s="126"/>
      <c r="G2835" s="237"/>
      <c r="H2835"/>
      <c r="I2835"/>
      <c r="J2835" s="237"/>
      <c r="K2835"/>
      <c r="L2835"/>
      <c r="M2835"/>
      <c r="N2835"/>
      <c r="O2835"/>
      <c r="P2835"/>
      <c r="Q2835"/>
      <c r="S2835" s="115"/>
      <c r="U2835"/>
      <c r="V2835"/>
      <c r="W2835" s="237"/>
      <c r="X2835"/>
      <c r="Y2835"/>
      <c r="Z2835"/>
      <c r="AA2835"/>
      <c r="AB2835"/>
      <c r="AC2835"/>
      <c r="AD2835"/>
      <c r="AE2835"/>
      <c r="AF2835"/>
      <c r="AG2835"/>
    </row>
    <row r="2836" spans="1:33" ht="18" x14ac:dyDescent="0.25">
      <c r="A2836" s="236"/>
      <c r="B2836" s="236"/>
      <c r="C2836" s="236"/>
      <c r="D2836" s="236"/>
      <c r="E2836"/>
      <c r="F2836" s="126"/>
      <c r="G2836" s="237"/>
      <c r="H2836"/>
      <c r="I2836"/>
      <c r="J2836" s="237"/>
      <c r="K2836"/>
      <c r="L2836"/>
      <c r="M2836"/>
      <c r="N2836"/>
      <c r="O2836"/>
      <c r="P2836"/>
      <c r="Q2836"/>
      <c r="S2836" s="115"/>
      <c r="U2836"/>
      <c r="V2836"/>
      <c r="W2836" s="237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5">
      <c r="A2837"/>
      <c r="B2837"/>
      <c r="C2837"/>
      <c r="D2837"/>
      <c r="E2837"/>
      <c r="F2837" s="126"/>
      <c r="G2837"/>
      <c r="H2837"/>
      <c r="I2837"/>
      <c r="J2837"/>
      <c r="K2837"/>
      <c r="L2837"/>
      <c r="M2837"/>
      <c r="N2837"/>
      <c r="O2837"/>
      <c r="P2837"/>
      <c r="Q2837"/>
      <c r="S2837" s="115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5">
      <c r="A2838"/>
      <c r="B2838"/>
      <c r="C2838"/>
      <c r="D2838"/>
      <c r="E2838"/>
      <c r="F2838" s="126"/>
      <c r="G2838"/>
      <c r="H2838"/>
      <c r="I2838"/>
      <c r="J2838"/>
      <c r="K2838"/>
      <c r="L2838"/>
      <c r="M2838"/>
      <c r="N2838"/>
      <c r="O2838"/>
      <c r="P2838"/>
      <c r="Q2838"/>
      <c r="S2838" s="115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ht="18" x14ac:dyDescent="0.25">
      <c r="A2839" s="236"/>
      <c r="B2839" s="236"/>
      <c r="C2839" s="236"/>
      <c r="D2839" s="236"/>
      <c r="E2839"/>
      <c r="F2839" s="126"/>
      <c r="G2839" s="237"/>
      <c r="H2839"/>
      <c r="I2839"/>
      <c r="J2839" s="237"/>
      <c r="K2839"/>
      <c r="L2839"/>
      <c r="M2839"/>
      <c r="N2839"/>
      <c r="O2839"/>
      <c r="P2839"/>
      <c r="Q2839"/>
      <c r="S2839" s="115"/>
      <c r="U2839"/>
      <c r="V2839"/>
      <c r="W2839" s="237"/>
      <c r="X2839"/>
      <c r="Y2839"/>
      <c r="Z2839"/>
      <c r="AA2839"/>
      <c r="AB2839"/>
      <c r="AC2839"/>
      <c r="AD2839"/>
      <c r="AE2839"/>
      <c r="AF2839"/>
      <c r="AG2839"/>
    </row>
    <row r="2840" spans="1:33" ht="18" x14ac:dyDescent="0.25">
      <c r="A2840" s="236"/>
      <c r="B2840" s="236"/>
      <c r="C2840" s="236"/>
      <c r="D2840" s="236"/>
      <c r="E2840"/>
      <c r="F2840" s="126"/>
      <c r="G2840" s="237"/>
      <c r="H2840"/>
      <c r="I2840"/>
      <c r="J2840" s="237"/>
      <c r="K2840"/>
      <c r="L2840"/>
      <c r="M2840"/>
      <c r="N2840"/>
      <c r="O2840"/>
      <c r="P2840"/>
      <c r="Q2840"/>
      <c r="S2840" s="115"/>
      <c r="U2840"/>
      <c r="V2840"/>
      <c r="W2840" s="237"/>
      <c r="X2840"/>
      <c r="Y2840"/>
      <c r="Z2840"/>
      <c r="AA2840"/>
      <c r="AB2840"/>
      <c r="AC2840"/>
      <c r="AD2840"/>
      <c r="AE2840"/>
      <c r="AF2840"/>
      <c r="AG2840"/>
    </row>
    <row r="2841" spans="1:33" ht="18" x14ac:dyDescent="0.25">
      <c r="A2841" s="236"/>
      <c r="B2841" s="236"/>
      <c r="C2841" s="236"/>
      <c r="D2841" s="236"/>
      <c r="E2841"/>
      <c r="F2841" s="126"/>
      <c r="G2841" s="237"/>
      <c r="H2841"/>
      <c r="I2841"/>
      <c r="J2841" s="237"/>
      <c r="K2841"/>
      <c r="L2841"/>
      <c r="M2841"/>
      <c r="N2841"/>
      <c r="O2841"/>
      <c r="P2841"/>
      <c r="Q2841"/>
      <c r="S2841" s="115"/>
      <c r="U2841"/>
      <c r="V2841"/>
      <c r="W2841" s="237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5">
      <c r="A2842"/>
      <c r="B2842"/>
      <c r="C2842"/>
      <c r="D2842"/>
      <c r="E2842"/>
      <c r="F2842" s="126"/>
      <c r="G2842"/>
      <c r="H2842"/>
      <c r="I2842"/>
      <c r="J2842"/>
      <c r="K2842"/>
      <c r="L2842"/>
      <c r="M2842"/>
      <c r="N2842"/>
      <c r="O2842"/>
      <c r="P2842"/>
      <c r="Q2842"/>
      <c r="S2842" s="115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ht="18" x14ac:dyDescent="0.25">
      <c r="A2843" s="236"/>
      <c r="B2843" s="236"/>
      <c r="C2843" s="236"/>
      <c r="D2843" s="236"/>
      <c r="E2843"/>
      <c r="F2843" s="126"/>
      <c r="G2843" s="237"/>
      <c r="H2843"/>
      <c r="I2843"/>
      <c r="J2843" s="237"/>
      <c r="K2843"/>
      <c r="L2843"/>
      <c r="M2843"/>
      <c r="N2843"/>
      <c r="O2843"/>
      <c r="P2843"/>
      <c r="Q2843"/>
      <c r="S2843" s="115"/>
      <c r="U2843"/>
      <c r="V2843"/>
      <c r="W2843" s="237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5">
      <c r="A2844"/>
      <c r="B2844"/>
      <c r="C2844"/>
      <c r="D2844"/>
      <c r="E2844"/>
      <c r="F2844" s="126"/>
      <c r="G2844"/>
      <c r="H2844"/>
      <c r="I2844"/>
      <c r="J2844"/>
      <c r="K2844"/>
      <c r="L2844"/>
      <c r="M2844"/>
      <c r="N2844"/>
      <c r="O2844"/>
      <c r="P2844"/>
      <c r="Q2844"/>
      <c r="S2844" s="115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5">
      <c r="F2845" s="238"/>
      <c r="I2845"/>
      <c r="S2845" s="115"/>
      <c r="U2845"/>
      <c r="V2845"/>
    </row>
    <row r="2846" spans="1:33" x14ac:dyDescent="0.25">
      <c r="A2846"/>
      <c r="B2846"/>
      <c r="C2846"/>
      <c r="D2846"/>
      <c r="E2846"/>
      <c r="F2846" s="126"/>
      <c r="G2846"/>
      <c r="H2846"/>
      <c r="I2846"/>
      <c r="J2846"/>
      <c r="K2846"/>
      <c r="L2846"/>
      <c r="M2846"/>
      <c r="N2846"/>
      <c r="O2846"/>
      <c r="P2846"/>
      <c r="Q2846"/>
      <c r="S2846" s="115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ht="18" x14ac:dyDescent="0.25">
      <c r="A2847" s="236"/>
      <c r="B2847" s="236"/>
      <c r="C2847" s="236"/>
      <c r="D2847" s="236"/>
      <c r="E2847"/>
      <c r="F2847" s="126"/>
      <c r="G2847" s="237"/>
      <c r="H2847"/>
      <c r="I2847"/>
      <c r="J2847" s="237"/>
      <c r="K2847"/>
      <c r="L2847"/>
      <c r="M2847"/>
      <c r="N2847"/>
      <c r="O2847"/>
      <c r="P2847"/>
      <c r="Q2847"/>
      <c r="S2847" s="115"/>
      <c r="U2847"/>
      <c r="V2847"/>
      <c r="W2847" s="23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5">
      <c r="F2848" s="238"/>
      <c r="I2848"/>
      <c r="S2848" s="115"/>
      <c r="U2848"/>
      <c r="V2848"/>
    </row>
    <row r="2849" spans="1:33" x14ac:dyDescent="0.25">
      <c r="F2849" s="238"/>
      <c r="I2849"/>
      <c r="S2849" s="115"/>
      <c r="U2849"/>
      <c r="V2849"/>
    </row>
    <row r="2850" spans="1:33" x14ac:dyDescent="0.25">
      <c r="A2850"/>
      <c r="B2850"/>
      <c r="C2850"/>
      <c r="D2850"/>
      <c r="E2850"/>
      <c r="F2850" s="126"/>
      <c r="G2850"/>
      <c r="H2850"/>
      <c r="I2850"/>
      <c r="J2850"/>
      <c r="K2850"/>
      <c r="L2850"/>
      <c r="M2850"/>
      <c r="N2850"/>
      <c r="O2850"/>
      <c r="P2850"/>
      <c r="Q2850"/>
      <c r="S2850" s="115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5">
      <c r="F2851" s="238"/>
      <c r="I2851"/>
      <c r="S2851" s="115"/>
      <c r="U2851"/>
      <c r="V2851"/>
    </row>
    <row r="2852" spans="1:33" ht="18" x14ac:dyDescent="0.25">
      <c r="A2852" s="236"/>
      <c r="B2852" s="236"/>
      <c r="C2852" s="236"/>
      <c r="D2852" s="236"/>
      <c r="E2852"/>
      <c r="F2852" s="126"/>
      <c r="G2852" s="237"/>
      <c r="H2852"/>
      <c r="I2852"/>
      <c r="J2852" s="237"/>
      <c r="K2852"/>
      <c r="L2852"/>
      <c r="M2852"/>
      <c r="N2852"/>
      <c r="O2852"/>
      <c r="P2852"/>
      <c r="Q2852"/>
      <c r="S2852" s="115"/>
      <c r="U2852"/>
      <c r="V2852"/>
      <c r="W2852" s="237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5">
      <c r="F2853" s="238"/>
      <c r="I2853"/>
      <c r="S2853" s="115"/>
      <c r="U2853"/>
      <c r="V2853"/>
    </row>
    <row r="2854" spans="1:33" ht="18" x14ac:dyDescent="0.25">
      <c r="A2854" s="236"/>
      <c r="B2854" s="236"/>
      <c r="C2854" s="236"/>
      <c r="D2854" s="236"/>
      <c r="E2854"/>
      <c r="F2854" s="126"/>
      <c r="G2854" s="237"/>
      <c r="H2854"/>
      <c r="I2854"/>
      <c r="J2854" s="237"/>
      <c r="K2854"/>
      <c r="L2854"/>
      <c r="M2854"/>
      <c r="N2854"/>
      <c r="O2854"/>
      <c r="P2854"/>
      <c r="Q2854"/>
      <c r="S2854" s="115"/>
      <c r="U2854"/>
      <c r="V2854"/>
      <c r="W2854" s="237"/>
      <c r="X2854"/>
      <c r="Y2854"/>
      <c r="Z2854"/>
      <c r="AA2854"/>
      <c r="AB2854"/>
      <c r="AC2854"/>
      <c r="AD2854"/>
      <c r="AE2854"/>
      <c r="AF2854"/>
      <c r="AG2854"/>
    </row>
    <row r="2855" spans="1:33" ht="18" x14ac:dyDescent="0.25">
      <c r="A2855" s="236"/>
      <c r="B2855" s="236"/>
      <c r="C2855" s="236"/>
      <c r="D2855" s="236"/>
      <c r="E2855"/>
      <c r="F2855" s="126"/>
      <c r="G2855" s="237"/>
      <c r="H2855"/>
      <c r="I2855"/>
      <c r="J2855" s="237"/>
      <c r="K2855"/>
      <c r="L2855"/>
      <c r="M2855"/>
      <c r="N2855"/>
      <c r="O2855"/>
      <c r="P2855"/>
      <c r="Q2855"/>
      <c r="S2855" s="115"/>
      <c r="U2855"/>
      <c r="V2855"/>
      <c r="W2855" s="237"/>
      <c r="X2855"/>
      <c r="Y2855"/>
      <c r="Z2855"/>
      <c r="AA2855"/>
      <c r="AB2855"/>
      <c r="AC2855"/>
      <c r="AD2855"/>
      <c r="AE2855"/>
      <c r="AF2855"/>
      <c r="AG2855"/>
    </row>
    <row r="2856" spans="1:33" ht="18" x14ac:dyDescent="0.25">
      <c r="A2856" s="236"/>
      <c r="B2856" s="236"/>
      <c r="C2856" s="236"/>
      <c r="D2856" s="236"/>
      <c r="E2856"/>
      <c r="F2856" s="126"/>
      <c r="G2856" s="237"/>
      <c r="H2856"/>
      <c r="I2856"/>
      <c r="J2856" s="237"/>
      <c r="K2856"/>
      <c r="L2856"/>
      <c r="M2856"/>
      <c r="N2856"/>
      <c r="O2856"/>
      <c r="P2856"/>
      <c r="Q2856"/>
      <c r="S2856" s="115"/>
      <c r="U2856"/>
      <c r="V2856"/>
      <c r="W2856" s="237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5">
      <c r="A2857"/>
      <c r="B2857"/>
      <c r="C2857"/>
      <c r="D2857"/>
      <c r="E2857"/>
      <c r="F2857" s="126"/>
      <c r="G2857"/>
      <c r="H2857"/>
      <c r="I2857"/>
      <c r="J2857"/>
      <c r="K2857"/>
      <c r="L2857"/>
      <c r="M2857"/>
      <c r="N2857"/>
      <c r="O2857"/>
      <c r="P2857"/>
      <c r="Q2857"/>
      <c r="S2857" s="115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ht="18" x14ac:dyDescent="0.25">
      <c r="A2858" s="236"/>
      <c r="B2858" s="236"/>
      <c r="C2858" s="236"/>
      <c r="D2858" s="236"/>
      <c r="E2858"/>
      <c r="F2858" s="126"/>
      <c r="G2858" s="237"/>
      <c r="H2858"/>
      <c r="I2858"/>
      <c r="J2858" s="237"/>
      <c r="K2858"/>
      <c r="L2858"/>
      <c r="M2858"/>
      <c r="N2858"/>
      <c r="O2858"/>
      <c r="P2858"/>
      <c r="Q2858"/>
      <c r="S2858" s="115"/>
      <c r="U2858"/>
      <c r="V2858"/>
      <c r="W2858" s="237"/>
      <c r="X2858"/>
      <c r="Y2858"/>
      <c r="Z2858"/>
      <c r="AA2858"/>
      <c r="AB2858"/>
      <c r="AC2858"/>
      <c r="AD2858"/>
      <c r="AE2858"/>
      <c r="AF2858"/>
      <c r="AG2858"/>
    </row>
    <row r="2859" spans="1:33" ht="18" x14ac:dyDescent="0.25">
      <c r="A2859" s="236"/>
      <c r="B2859" s="236"/>
      <c r="C2859" s="236"/>
      <c r="D2859" s="236"/>
      <c r="E2859"/>
      <c r="F2859" s="126"/>
      <c r="G2859" s="237"/>
      <c r="H2859"/>
      <c r="I2859"/>
      <c r="J2859" s="237"/>
      <c r="K2859"/>
      <c r="L2859"/>
      <c r="M2859"/>
      <c r="N2859"/>
      <c r="O2859"/>
      <c r="P2859"/>
      <c r="Q2859"/>
      <c r="S2859" s="115"/>
      <c r="U2859"/>
      <c r="V2859"/>
      <c r="W2859" s="237"/>
      <c r="X2859"/>
      <c r="Y2859"/>
      <c r="Z2859"/>
      <c r="AA2859"/>
      <c r="AB2859"/>
      <c r="AC2859"/>
      <c r="AD2859"/>
      <c r="AE2859"/>
      <c r="AF2859"/>
      <c r="AG2859"/>
    </row>
    <row r="2860" spans="1:33" ht="18" x14ac:dyDescent="0.25">
      <c r="A2860" s="236"/>
      <c r="B2860" s="236"/>
      <c r="C2860" s="236"/>
      <c r="D2860" s="236"/>
      <c r="E2860"/>
      <c r="F2860" s="126"/>
      <c r="G2860" s="237"/>
      <c r="H2860"/>
      <c r="I2860"/>
      <c r="J2860" s="237"/>
      <c r="K2860"/>
      <c r="L2860"/>
      <c r="M2860"/>
      <c r="N2860"/>
      <c r="O2860"/>
      <c r="P2860"/>
      <c r="Q2860"/>
      <c r="S2860" s="115"/>
      <c r="U2860"/>
      <c r="V2860"/>
      <c r="W2860" s="237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5">
      <c r="F2861" s="238"/>
      <c r="I2861"/>
      <c r="S2861" s="115"/>
      <c r="U2861"/>
      <c r="V2861"/>
    </row>
    <row r="2862" spans="1:33" ht="18" x14ac:dyDescent="0.25">
      <c r="A2862" s="236"/>
      <c r="B2862" s="236"/>
      <c r="C2862" s="236"/>
      <c r="D2862" s="236"/>
      <c r="E2862"/>
      <c r="F2862" s="126"/>
      <c r="G2862" s="237"/>
      <c r="H2862"/>
      <c r="I2862"/>
      <c r="J2862" s="237"/>
      <c r="K2862"/>
      <c r="L2862"/>
      <c r="M2862"/>
      <c r="N2862"/>
      <c r="O2862"/>
      <c r="P2862"/>
      <c r="Q2862"/>
      <c r="S2862" s="115"/>
      <c r="U2862"/>
      <c r="V2862"/>
      <c r="W2862" s="237"/>
      <c r="X2862"/>
      <c r="Y2862"/>
      <c r="Z2862"/>
      <c r="AA2862"/>
      <c r="AB2862"/>
      <c r="AC2862"/>
      <c r="AD2862"/>
      <c r="AE2862"/>
      <c r="AF2862"/>
      <c r="AG2862"/>
    </row>
    <row r="2863" spans="1:33" ht="18" x14ac:dyDescent="0.25">
      <c r="A2863" s="236"/>
      <c r="B2863" s="236"/>
      <c r="C2863" s="236"/>
      <c r="D2863" s="236"/>
      <c r="E2863"/>
      <c r="F2863" s="126"/>
      <c r="G2863" s="237"/>
      <c r="H2863"/>
      <c r="I2863"/>
      <c r="J2863" s="237"/>
      <c r="K2863"/>
      <c r="L2863"/>
      <c r="M2863"/>
      <c r="N2863"/>
      <c r="O2863"/>
      <c r="P2863"/>
      <c r="Q2863"/>
      <c r="S2863" s="115"/>
      <c r="U2863"/>
      <c r="V2863"/>
      <c r="W2863" s="237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5">
      <c r="F2864" s="238"/>
      <c r="I2864"/>
      <c r="S2864" s="115"/>
      <c r="U2864"/>
      <c r="V2864"/>
    </row>
    <row r="2865" spans="1:33" x14ac:dyDescent="0.25">
      <c r="A2865"/>
      <c r="B2865"/>
      <c r="C2865"/>
      <c r="D2865"/>
      <c r="E2865"/>
      <c r="F2865" s="126"/>
      <c r="G2865"/>
      <c r="H2865"/>
      <c r="I2865"/>
      <c r="J2865"/>
      <c r="K2865"/>
      <c r="L2865"/>
      <c r="M2865"/>
      <c r="N2865"/>
      <c r="O2865"/>
      <c r="P2865"/>
      <c r="Q2865"/>
      <c r="S2865" s="11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ht="18" x14ac:dyDescent="0.25">
      <c r="A2866" s="236"/>
      <c r="B2866" s="236"/>
      <c r="C2866" s="236"/>
      <c r="D2866" s="236"/>
      <c r="E2866"/>
      <c r="F2866" s="126"/>
      <c r="G2866" s="237"/>
      <c r="H2866"/>
      <c r="I2866"/>
      <c r="J2866" s="237"/>
      <c r="K2866"/>
      <c r="L2866"/>
      <c r="M2866"/>
      <c r="N2866"/>
      <c r="O2866"/>
      <c r="P2866"/>
      <c r="Q2866"/>
      <c r="S2866" s="115"/>
      <c r="U2866"/>
      <c r="V2866"/>
      <c r="W2866" s="237"/>
      <c r="X2866"/>
      <c r="Y2866"/>
      <c r="Z2866"/>
      <c r="AA2866"/>
      <c r="AB2866"/>
      <c r="AC2866"/>
      <c r="AD2866"/>
      <c r="AE2866"/>
      <c r="AF2866"/>
      <c r="AG2866"/>
    </row>
    <row r="2867" spans="1:33" ht="18" x14ac:dyDescent="0.25">
      <c r="A2867" s="236"/>
      <c r="B2867" s="236"/>
      <c r="C2867" s="236"/>
      <c r="D2867" s="236"/>
      <c r="E2867"/>
      <c r="F2867" s="126"/>
      <c r="G2867" s="237"/>
      <c r="H2867"/>
      <c r="I2867"/>
      <c r="J2867" s="237"/>
      <c r="K2867"/>
      <c r="L2867"/>
      <c r="M2867"/>
      <c r="N2867"/>
      <c r="O2867"/>
      <c r="P2867"/>
      <c r="Q2867"/>
      <c r="S2867" s="115"/>
      <c r="U2867"/>
      <c r="V2867"/>
      <c r="W2867" s="237"/>
      <c r="X2867"/>
      <c r="Y2867"/>
      <c r="Z2867"/>
      <c r="AA2867"/>
      <c r="AB2867"/>
      <c r="AC2867"/>
      <c r="AD2867"/>
      <c r="AE2867"/>
      <c r="AF2867"/>
      <c r="AG2867"/>
    </row>
    <row r="2868" spans="1:33" ht="18" x14ac:dyDescent="0.25">
      <c r="A2868" s="236"/>
      <c r="B2868" s="236"/>
      <c r="C2868" s="236"/>
      <c r="D2868" s="236"/>
      <c r="E2868"/>
      <c r="F2868" s="126"/>
      <c r="G2868" s="237"/>
      <c r="H2868"/>
      <c r="I2868"/>
      <c r="J2868" s="237"/>
      <c r="K2868"/>
      <c r="L2868"/>
      <c r="M2868"/>
      <c r="N2868"/>
      <c r="O2868"/>
      <c r="P2868"/>
      <c r="Q2868"/>
      <c r="S2868" s="115"/>
      <c r="U2868"/>
      <c r="V2868"/>
      <c r="W2868" s="237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5">
      <c r="F2869" s="238"/>
      <c r="I2869"/>
      <c r="S2869" s="115"/>
      <c r="U2869"/>
      <c r="V2869"/>
    </row>
    <row r="2870" spans="1:33" ht="18" x14ac:dyDescent="0.25">
      <c r="A2870" s="236"/>
      <c r="B2870" s="236"/>
      <c r="C2870" s="236"/>
      <c r="D2870" s="236"/>
      <c r="E2870"/>
      <c r="F2870" s="126"/>
      <c r="G2870" s="237"/>
      <c r="H2870"/>
      <c r="I2870"/>
      <c r="J2870" s="237"/>
      <c r="K2870"/>
      <c r="L2870"/>
      <c r="M2870"/>
      <c r="N2870"/>
      <c r="O2870"/>
      <c r="P2870"/>
      <c r="Q2870"/>
      <c r="S2870" s="115"/>
      <c r="U2870"/>
      <c r="V2870"/>
      <c r="W2870" s="237"/>
      <c r="X2870"/>
      <c r="Y2870"/>
      <c r="Z2870"/>
      <c r="AA2870"/>
      <c r="AB2870"/>
      <c r="AC2870"/>
      <c r="AD2870"/>
      <c r="AE2870"/>
      <c r="AF2870"/>
      <c r="AG2870"/>
    </row>
    <row r="2871" spans="1:33" ht="18" x14ac:dyDescent="0.25">
      <c r="A2871" s="236"/>
      <c r="B2871" s="236"/>
      <c r="C2871" s="236"/>
      <c r="D2871" s="236"/>
      <c r="E2871"/>
      <c r="F2871" s="126"/>
      <c r="G2871" s="237"/>
      <c r="H2871"/>
      <c r="I2871"/>
      <c r="J2871" s="237"/>
      <c r="K2871"/>
      <c r="L2871"/>
      <c r="M2871"/>
      <c r="N2871"/>
      <c r="O2871"/>
      <c r="P2871"/>
      <c r="Q2871"/>
      <c r="S2871" s="115"/>
      <c r="U2871"/>
      <c r="V2871"/>
      <c r="W2871" s="237"/>
      <c r="X2871"/>
      <c r="Y2871"/>
      <c r="Z2871"/>
      <c r="AA2871"/>
      <c r="AB2871"/>
      <c r="AC2871"/>
      <c r="AD2871"/>
      <c r="AE2871"/>
      <c r="AF2871"/>
      <c r="AG2871"/>
    </row>
    <row r="2872" spans="1:33" ht="18" x14ac:dyDescent="0.25">
      <c r="A2872" s="236"/>
      <c r="B2872" s="236"/>
      <c r="C2872" s="236"/>
      <c r="D2872" s="236"/>
      <c r="E2872"/>
      <c r="F2872" s="126"/>
      <c r="G2872" s="237"/>
      <c r="H2872"/>
      <c r="I2872"/>
      <c r="J2872" s="237"/>
      <c r="K2872"/>
      <c r="L2872"/>
      <c r="M2872"/>
      <c r="N2872"/>
      <c r="O2872"/>
      <c r="P2872"/>
      <c r="Q2872"/>
      <c r="S2872" s="115"/>
      <c r="U2872"/>
      <c r="V2872"/>
      <c r="W2872" s="237"/>
      <c r="X2872"/>
      <c r="Y2872"/>
      <c r="Z2872"/>
      <c r="AA2872"/>
      <c r="AB2872"/>
      <c r="AC2872"/>
      <c r="AD2872"/>
      <c r="AE2872"/>
      <c r="AF2872"/>
      <c r="AG2872"/>
    </row>
    <row r="2873" spans="1:33" ht="18" x14ac:dyDescent="0.25">
      <c r="A2873" s="236"/>
      <c r="B2873" s="236"/>
      <c r="C2873" s="236"/>
      <c r="D2873" s="236"/>
      <c r="E2873"/>
      <c r="F2873" s="126"/>
      <c r="G2873" s="237"/>
      <c r="H2873"/>
      <c r="I2873"/>
      <c r="J2873" s="237"/>
      <c r="K2873"/>
      <c r="L2873"/>
      <c r="M2873"/>
      <c r="N2873"/>
      <c r="O2873"/>
      <c r="P2873"/>
      <c r="Q2873"/>
      <c r="S2873" s="115"/>
      <c r="U2873"/>
      <c r="V2873"/>
      <c r="W2873" s="237"/>
      <c r="X2873"/>
      <c r="Y2873"/>
      <c r="Z2873"/>
      <c r="AA2873"/>
      <c r="AB2873"/>
      <c r="AC2873"/>
      <c r="AD2873"/>
      <c r="AE2873"/>
      <c r="AF2873"/>
      <c r="AG2873"/>
    </row>
    <row r="2874" spans="1:33" ht="18" x14ac:dyDescent="0.25">
      <c r="A2874" s="236"/>
      <c r="B2874" s="236"/>
      <c r="C2874" s="236"/>
      <c r="D2874" s="236"/>
      <c r="E2874"/>
      <c r="F2874" s="126"/>
      <c r="G2874" s="237"/>
      <c r="H2874"/>
      <c r="I2874"/>
      <c r="J2874" s="237"/>
      <c r="K2874"/>
      <c r="L2874"/>
      <c r="M2874"/>
      <c r="N2874"/>
      <c r="O2874"/>
      <c r="P2874"/>
      <c r="Q2874"/>
      <c r="S2874" s="115"/>
      <c r="U2874"/>
      <c r="V2874"/>
      <c r="W2874" s="237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5">
      <c r="F2875" s="238"/>
      <c r="I2875"/>
      <c r="S2875" s="115"/>
      <c r="U2875"/>
      <c r="V2875"/>
    </row>
    <row r="2876" spans="1:33" ht="18" x14ac:dyDescent="0.25">
      <c r="A2876" s="236"/>
      <c r="B2876" s="236"/>
      <c r="C2876" s="236"/>
      <c r="D2876" s="236"/>
      <c r="E2876"/>
      <c r="F2876" s="126"/>
      <c r="G2876" s="237"/>
      <c r="H2876"/>
      <c r="I2876"/>
      <c r="J2876" s="237"/>
      <c r="K2876"/>
      <c r="L2876"/>
      <c r="M2876"/>
      <c r="N2876"/>
      <c r="O2876"/>
      <c r="P2876"/>
      <c r="Q2876"/>
      <c r="S2876" s="115"/>
      <c r="U2876"/>
      <c r="V2876"/>
      <c r="W2876" s="237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5">
      <c r="A2877"/>
      <c r="B2877"/>
      <c r="C2877"/>
      <c r="D2877"/>
      <c r="E2877"/>
      <c r="F2877" s="126"/>
      <c r="G2877"/>
      <c r="H2877"/>
      <c r="I2877"/>
      <c r="J2877"/>
      <c r="K2877"/>
      <c r="L2877"/>
      <c r="M2877"/>
      <c r="N2877"/>
      <c r="O2877"/>
      <c r="P2877"/>
      <c r="Q2877"/>
      <c r="S2877" s="115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5">
      <c r="F2878" s="238"/>
      <c r="I2878"/>
      <c r="S2878" s="115"/>
      <c r="U2878"/>
      <c r="V2878"/>
    </row>
    <row r="2879" spans="1:33" ht="18" x14ac:dyDescent="0.25">
      <c r="A2879" s="236"/>
      <c r="B2879" s="236"/>
      <c r="C2879" s="236"/>
      <c r="D2879" s="236"/>
      <c r="E2879"/>
      <c r="F2879" s="126"/>
      <c r="G2879" s="237"/>
      <c r="H2879"/>
      <c r="I2879"/>
      <c r="J2879" s="237"/>
      <c r="K2879"/>
      <c r="L2879"/>
      <c r="M2879"/>
      <c r="N2879"/>
      <c r="O2879"/>
      <c r="P2879"/>
      <c r="Q2879"/>
      <c r="S2879" s="115"/>
      <c r="U2879"/>
      <c r="V2879"/>
      <c r="W2879" s="237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5">
      <c r="A2880"/>
      <c r="B2880"/>
      <c r="C2880"/>
      <c r="D2880"/>
      <c r="E2880"/>
      <c r="F2880" s="126"/>
      <c r="G2880"/>
      <c r="H2880"/>
      <c r="I2880"/>
      <c r="J2880"/>
      <c r="K2880"/>
      <c r="L2880"/>
      <c r="M2880"/>
      <c r="N2880"/>
      <c r="O2880"/>
      <c r="P2880"/>
      <c r="Q2880"/>
      <c r="S2880" s="115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ht="18" x14ac:dyDescent="0.25">
      <c r="A2881" s="236"/>
      <c r="B2881" s="236"/>
      <c r="C2881" s="236"/>
      <c r="D2881" s="236"/>
      <c r="E2881"/>
      <c r="F2881" s="126"/>
      <c r="G2881" s="237"/>
      <c r="H2881"/>
      <c r="I2881"/>
      <c r="J2881" s="237"/>
      <c r="K2881"/>
      <c r="L2881"/>
      <c r="M2881"/>
      <c r="N2881"/>
      <c r="O2881"/>
      <c r="P2881"/>
      <c r="Q2881"/>
      <c r="S2881" s="115"/>
      <c r="U2881"/>
      <c r="V2881"/>
      <c r="W2881" s="237"/>
      <c r="X2881"/>
      <c r="Y2881"/>
      <c r="Z2881"/>
      <c r="AA2881"/>
      <c r="AB2881"/>
      <c r="AC2881"/>
      <c r="AD2881"/>
      <c r="AE2881"/>
      <c r="AF2881"/>
      <c r="AG2881"/>
    </row>
    <row r="2882" spans="1:33" ht="18" x14ac:dyDescent="0.25">
      <c r="A2882" s="236"/>
      <c r="B2882" s="236"/>
      <c r="C2882" s="236"/>
      <c r="D2882" s="236"/>
      <c r="E2882"/>
      <c r="F2882" s="126"/>
      <c r="G2882" s="237"/>
      <c r="H2882"/>
      <c r="I2882"/>
      <c r="J2882" s="237"/>
      <c r="K2882"/>
      <c r="L2882"/>
      <c r="M2882"/>
      <c r="N2882"/>
      <c r="O2882"/>
      <c r="P2882"/>
      <c r="Q2882"/>
      <c r="S2882" s="115"/>
      <c r="U2882"/>
      <c r="V2882"/>
      <c r="W2882" s="237"/>
      <c r="X2882"/>
      <c r="Y2882"/>
      <c r="Z2882"/>
      <c r="AA2882"/>
      <c r="AB2882"/>
      <c r="AC2882"/>
      <c r="AD2882"/>
      <c r="AE2882"/>
      <c r="AF2882"/>
      <c r="AG2882"/>
    </row>
    <row r="2883" spans="1:33" ht="18" x14ac:dyDescent="0.25">
      <c r="A2883" s="236"/>
      <c r="B2883" s="236"/>
      <c r="C2883" s="236"/>
      <c r="D2883" s="236"/>
      <c r="E2883"/>
      <c r="F2883" s="126"/>
      <c r="G2883" s="237"/>
      <c r="H2883"/>
      <c r="I2883"/>
      <c r="J2883" s="237"/>
      <c r="K2883"/>
      <c r="L2883"/>
      <c r="M2883"/>
      <c r="N2883"/>
      <c r="O2883"/>
      <c r="P2883"/>
      <c r="Q2883"/>
      <c r="S2883" s="115"/>
      <c r="U2883"/>
      <c r="V2883"/>
      <c r="W2883" s="237"/>
      <c r="X2883"/>
      <c r="Y2883"/>
      <c r="Z2883"/>
      <c r="AA2883"/>
      <c r="AB2883"/>
      <c r="AC2883"/>
      <c r="AD2883"/>
      <c r="AE2883"/>
      <c r="AF2883"/>
      <c r="AG2883"/>
    </row>
    <row r="2884" spans="1:33" ht="18" x14ac:dyDescent="0.25">
      <c r="A2884" s="236"/>
      <c r="B2884" s="236"/>
      <c r="C2884" s="236"/>
      <c r="D2884" s="236"/>
      <c r="E2884"/>
      <c r="F2884" s="126"/>
      <c r="G2884" s="237"/>
      <c r="H2884"/>
      <c r="I2884"/>
      <c r="J2884" s="237"/>
      <c r="K2884"/>
      <c r="L2884"/>
      <c r="M2884"/>
      <c r="N2884"/>
      <c r="O2884"/>
      <c r="P2884"/>
      <c r="Q2884"/>
      <c r="S2884" s="115"/>
      <c r="U2884"/>
      <c r="V2884"/>
      <c r="W2884" s="237"/>
      <c r="X2884"/>
      <c r="Y2884"/>
      <c r="Z2884"/>
      <c r="AA2884"/>
      <c r="AB2884"/>
      <c r="AC2884"/>
      <c r="AD2884"/>
      <c r="AE2884"/>
      <c r="AF2884"/>
      <c r="AG2884"/>
    </row>
    <row r="2885" spans="1:33" ht="18" x14ac:dyDescent="0.25">
      <c r="A2885" s="236"/>
      <c r="B2885" s="236"/>
      <c r="C2885" s="236"/>
      <c r="D2885" s="236"/>
      <c r="E2885"/>
      <c r="F2885" s="126"/>
      <c r="G2885" s="237"/>
      <c r="H2885"/>
      <c r="I2885"/>
      <c r="J2885" s="237"/>
      <c r="K2885"/>
      <c r="L2885"/>
      <c r="M2885"/>
      <c r="N2885"/>
      <c r="O2885"/>
      <c r="P2885"/>
      <c r="Q2885"/>
      <c r="S2885" s="115"/>
      <c r="U2885"/>
      <c r="V2885"/>
      <c r="W2885" s="237"/>
      <c r="X2885"/>
      <c r="Y2885"/>
      <c r="Z2885"/>
      <c r="AA2885"/>
      <c r="AB2885"/>
      <c r="AC2885"/>
      <c r="AD2885"/>
      <c r="AE2885"/>
      <c r="AF2885"/>
      <c r="AG2885"/>
    </row>
    <row r="2886" spans="1:33" ht="18" x14ac:dyDescent="0.25">
      <c r="A2886" s="236"/>
      <c r="B2886" s="236"/>
      <c r="C2886" s="236"/>
      <c r="D2886" s="236"/>
      <c r="E2886"/>
      <c r="F2886" s="126"/>
      <c r="G2886" s="237"/>
      <c r="H2886"/>
      <c r="I2886"/>
      <c r="J2886" s="237"/>
      <c r="K2886"/>
      <c r="L2886"/>
      <c r="M2886"/>
      <c r="N2886"/>
      <c r="O2886"/>
      <c r="P2886"/>
      <c r="Q2886"/>
      <c r="S2886" s="115"/>
      <c r="U2886"/>
      <c r="V2886"/>
      <c r="W2886" s="237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5">
      <c r="A2887"/>
      <c r="B2887"/>
      <c r="C2887"/>
      <c r="D2887"/>
      <c r="E2887"/>
      <c r="F2887" s="126"/>
      <c r="G2887"/>
      <c r="H2887"/>
      <c r="I2887"/>
      <c r="J2887"/>
      <c r="K2887"/>
      <c r="L2887"/>
      <c r="M2887"/>
      <c r="N2887"/>
      <c r="O2887"/>
      <c r="P2887"/>
      <c r="Q2887"/>
      <c r="S2887" s="115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ht="18" x14ac:dyDescent="0.25">
      <c r="A2888" s="236"/>
      <c r="B2888" s="236"/>
      <c r="C2888" s="236"/>
      <c r="D2888" s="236"/>
      <c r="E2888"/>
      <c r="F2888" s="126"/>
      <c r="G2888" s="237"/>
      <c r="H2888"/>
      <c r="I2888"/>
      <c r="J2888" s="237"/>
      <c r="K2888"/>
      <c r="L2888"/>
      <c r="M2888"/>
      <c r="N2888"/>
      <c r="O2888"/>
      <c r="P2888"/>
      <c r="Q2888"/>
      <c r="S2888" s="115"/>
      <c r="U2888"/>
      <c r="V2888"/>
      <c r="W2888" s="237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5">
      <c r="A2889"/>
      <c r="B2889"/>
      <c r="C2889"/>
      <c r="D2889"/>
      <c r="E2889"/>
      <c r="F2889" s="126"/>
      <c r="G2889"/>
      <c r="H2889"/>
      <c r="I2889"/>
      <c r="J2889"/>
      <c r="K2889"/>
      <c r="L2889"/>
      <c r="M2889"/>
      <c r="N2889"/>
      <c r="O2889"/>
      <c r="P2889"/>
      <c r="Q2889"/>
      <c r="S2889" s="115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5">
      <c r="A2890"/>
      <c r="B2890"/>
      <c r="C2890"/>
      <c r="D2890"/>
      <c r="E2890"/>
      <c r="F2890" s="126"/>
      <c r="G2890"/>
      <c r="H2890"/>
      <c r="I2890"/>
      <c r="J2890"/>
      <c r="K2890"/>
      <c r="L2890"/>
      <c r="M2890"/>
      <c r="N2890"/>
      <c r="O2890"/>
      <c r="P2890"/>
      <c r="Q2890"/>
      <c r="S2890" s="115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ht="18" x14ac:dyDescent="0.25">
      <c r="A2891" s="236"/>
      <c r="B2891" s="236"/>
      <c r="C2891" s="236"/>
      <c r="D2891" s="236"/>
      <c r="E2891"/>
      <c r="F2891" s="126"/>
      <c r="G2891" s="237"/>
      <c r="H2891"/>
      <c r="I2891"/>
      <c r="J2891" s="237"/>
      <c r="K2891"/>
      <c r="L2891"/>
      <c r="M2891"/>
      <c r="N2891"/>
      <c r="O2891"/>
      <c r="P2891"/>
      <c r="Q2891"/>
      <c r="S2891" s="115"/>
      <c r="U2891"/>
      <c r="V2891"/>
      <c r="W2891" s="237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5">
      <c r="F2892" s="238"/>
      <c r="I2892"/>
      <c r="S2892" s="115"/>
      <c r="U2892"/>
      <c r="V2892"/>
    </row>
    <row r="2893" spans="1:33" x14ac:dyDescent="0.25">
      <c r="A2893"/>
      <c r="B2893"/>
      <c r="C2893"/>
      <c r="D2893"/>
      <c r="E2893"/>
      <c r="F2893" s="126"/>
      <c r="G2893"/>
      <c r="H2893"/>
      <c r="I2893"/>
      <c r="J2893"/>
      <c r="K2893"/>
      <c r="L2893"/>
      <c r="M2893"/>
      <c r="N2893"/>
      <c r="O2893"/>
      <c r="P2893"/>
      <c r="Q2893"/>
      <c r="S2893" s="115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5">
      <c r="A2894"/>
      <c r="B2894"/>
      <c r="C2894"/>
      <c r="D2894"/>
      <c r="E2894"/>
      <c r="F2894" s="126"/>
      <c r="G2894"/>
      <c r="H2894"/>
      <c r="I2894"/>
      <c r="J2894"/>
      <c r="K2894"/>
      <c r="L2894"/>
      <c r="M2894"/>
      <c r="N2894"/>
      <c r="O2894"/>
      <c r="P2894"/>
      <c r="Q2894"/>
      <c r="S2894" s="115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ht="18" x14ac:dyDescent="0.25">
      <c r="A2895" s="236"/>
      <c r="B2895" s="236"/>
      <c r="C2895" s="236"/>
      <c r="D2895" s="236"/>
      <c r="E2895"/>
      <c r="F2895" s="126"/>
      <c r="G2895" s="237"/>
      <c r="H2895"/>
      <c r="I2895"/>
      <c r="J2895" s="237"/>
      <c r="K2895"/>
      <c r="L2895"/>
      <c r="M2895"/>
      <c r="N2895"/>
      <c r="O2895"/>
      <c r="P2895"/>
      <c r="Q2895"/>
      <c r="S2895" s="115"/>
      <c r="U2895"/>
      <c r="V2895"/>
      <c r="W2895" s="237"/>
      <c r="X2895"/>
      <c r="Y2895"/>
      <c r="Z2895"/>
      <c r="AA2895"/>
      <c r="AB2895"/>
      <c r="AC2895"/>
      <c r="AD2895"/>
      <c r="AE2895"/>
      <c r="AF2895"/>
      <c r="AG2895"/>
    </row>
    <row r="2896" spans="1:33" ht="18" x14ac:dyDescent="0.25">
      <c r="A2896" s="236"/>
      <c r="B2896" s="236"/>
      <c r="C2896" s="236"/>
      <c r="D2896" s="236"/>
      <c r="E2896"/>
      <c r="F2896" s="126"/>
      <c r="G2896" s="237"/>
      <c r="H2896"/>
      <c r="I2896"/>
      <c r="J2896" s="237"/>
      <c r="K2896"/>
      <c r="L2896"/>
      <c r="M2896"/>
      <c r="N2896"/>
      <c r="O2896"/>
      <c r="P2896"/>
      <c r="Q2896"/>
      <c r="S2896" s="115"/>
      <c r="U2896"/>
      <c r="V2896"/>
      <c r="W2896" s="237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5">
      <c r="A2897"/>
      <c r="B2897"/>
      <c r="C2897"/>
      <c r="D2897"/>
      <c r="E2897"/>
      <c r="F2897" s="126"/>
      <c r="G2897"/>
      <c r="H2897"/>
      <c r="I2897"/>
      <c r="J2897"/>
      <c r="K2897"/>
      <c r="L2897"/>
      <c r="M2897"/>
      <c r="N2897"/>
      <c r="O2897"/>
      <c r="P2897"/>
      <c r="Q2897"/>
      <c r="S2897" s="115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ht="18" x14ac:dyDescent="0.25">
      <c r="A2898" s="236"/>
      <c r="B2898" s="236"/>
      <c r="C2898" s="236"/>
      <c r="D2898" s="236"/>
      <c r="E2898"/>
      <c r="F2898" s="126"/>
      <c r="G2898" s="237"/>
      <c r="H2898"/>
      <c r="I2898"/>
      <c r="J2898" s="237"/>
      <c r="K2898"/>
      <c r="L2898"/>
      <c r="M2898"/>
      <c r="N2898"/>
      <c r="O2898"/>
      <c r="P2898"/>
      <c r="Q2898"/>
      <c r="S2898" s="115"/>
      <c r="U2898"/>
      <c r="V2898"/>
      <c r="W2898" s="237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5">
      <c r="A2899"/>
      <c r="B2899"/>
      <c r="C2899"/>
      <c r="D2899"/>
      <c r="E2899"/>
      <c r="F2899" s="126"/>
      <c r="G2899"/>
      <c r="H2899"/>
      <c r="I2899"/>
      <c r="J2899"/>
      <c r="K2899"/>
      <c r="L2899"/>
      <c r="M2899"/>
      <c r="N2899"/>
      <c r="O2899"/>
      <c r="P2899"/>
      <c r="Q2899"/>
      <c r="S2899" s="115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5">
      <c r="F2900" s="238"/>
      <c r="I2900"/>
      <c r="S2900" s="115"/>
      <c r="U2900"/>
      <c r="V2900"/>
    </row>
    <row r="2901" spans="1:33" x14ac:dyDescent="0.25">
      <c r="F2901" s="238"/>
      <c r="I2901"/>
      <c r="S2901" s="115"/>
      <c r="U2901"/>
      <c r="V2901"/>
    </row>
    <row r="2902" spans="1:33" ht="18" x14ac:dyDescent="0.25">
      <c r="A2902" s="236"/>
      <c r="B2902" s="236"/>
      <c r="C2902" s="236"/>
      <c r="D2902" s="236"/>
      <c r="E2902"/>
      <c r="F2902" s="126"/>
      <c r="G2902" s="237"/>
      <c r="H2902"/>
      <c r="I2902"/>
      <c r="J2902" s="237"/>
      <c r="K2902"/>
      <c r="L2902"/>
      <c r="M2902"/>
      <c r="N2902"/>
      <c r="O2902"/>
      <c r="P2902"/>
      <c r="Q2902"/>
      <c r="S2902" s="115"/>
      <c r="U2902"/>
      <c r="V2902"/>
      <c r="W2902" s="237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5">
      <c r="F2903" s="238"/>
      <c r="I2903"/>
      <c r="S2903" s="115"/>
      <c r="U2903"/>
      <c r="V2903"/>
    </row>
    <row r="2904" spans="1:33" ht="18" x14ac:dyDescent="0.25">
      <c r="A2904" s="236"/>
      <c r="B2904" s="236"/>
      <c r="C2904" s="236"/>
      <c r="D2904" s="236"/>
      <c r="E2904"/>
      <c r="F2904" s="126"/>
      <c r="G2904" s="237"/>
      <c r="H2904"/>
      <c r="I2904"/>
      <c r="J2904" s="237"/>
      <c r="K2904"/>
      <c r="L2904"/>
      <c r="M2904"/>
      <c r="N2904"/>
      <c r="O2904"/>
      <c r="P2904"/>
      <c r="Q2904"/>
      <c r="S2904" s="115"/>
      <c r="U2904"/>
      <c r="V2904"/>
      <c r="W2904" s="237"/>
      <c r="X2904"/>
      <c r="Y2904"/>
      <c r="Z2904"/>
      <c r="AA2904"/>
      <c r="AB2904"/>
      <c r="AC2904"/>
      <c r="AD2904"/>
      <c r="AE2904"/>
      <c r="AF2904"/>
      <c r="AG2904"/>
    </row>
    <row r="2905" spans="1:33" ht="18" x14ac:dyDescent="0.25">
      <c r="A2905" s="236"/>
      <c r="B2905" s="236"/>
      <c r="C2905" s="236"/>
      <c r="D2905" s="236"/>
      <c r="E2905"/>
      <c r="F2905" s="126"/>
      <c r="G2905" s="237"/>
      <c r="H2905"/>
      <c r="I2905"/>
      <c r="J2905" s="237"/>
      <c r="K2905"/>
      <c r="L2905"/>
      <c r="M2905"/>
      <c r="N2905"/>
      <c r="O2905"/>
      <c r="P2905"/>
      <c r="Q2905"/>
      <c r="S2905" s="115"/>
      <c r="U2905"/>
      <c r="V2905"/>
      <c r="W2905" s="237"/>
      <c r="X2905"/>
      <c r="Y2905"/>
      <c r="Z2905"/>
      <c r="AA2905"/>
      <c r="AB2905"/>
      <c r="AC2905"/>
      <c r="AD2905"/>
      <c r="AE2905"/>
      <c r="AF2905"/>
      <c r="AG2905"/>
    </row>
    <row r="2906" spans="1:33" ht="18" x14ac:dyDescent="0.25">
      <c r="A2906" s="236"/>
      <c r="B2906" s="236"/>
      <c r="C2906" s="236"/>
      <c r="D2906" s="236"/>
      <c r="E2906"/>
      <c r="F2906" s="126"/>
      <c r="G2906" s="237"/>
      <c r="H2906"/>
      <c r="I2906"/>
      <c r="J2906" s="237"/>
      <c r="K2906"/>
      <c r="L2906"/>
      <c r="M2906"/>
      <c r="N2906"/>
      <c r="O2906"/>
      <c r="P2906"/>
      <c r="Q2906"/>
      <c r="S2906" s="115"/>
      <c r="U2906"/>
      <c r="V2906"/>
      <c r="W2906" s="237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5">
      <c r="A2907"/>
      <c r="B2907"/>
      <c r="C2907"/>
      <c r="D2907"/>
      <c r="E2907"/>
      <c r="F2907" s="126"/>
      <c r="G2907"/>
      <c r="H2907"/>
      <c r="I2907"/>
      <c r="J2907"/>
      <c r="K2907"/>
      <c r="L2907"/>
      <c r="M2907"/>
      <c r="N2907"/>
      <c r="O2907"/>
      <c r="P2907"/>
      <c r="Q2907"/>
      <c r="S2907" s="115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5">
      <c r="A2908"/>
      <c r="B2908"/>
      <c r="C2908"/>
      <c r="D2908"/>
      <c r="E2908"/>
      <c r="F2908" s="126"/>
      <c r="G2908"/>
      <c r="H2908"/>
      <c r="I2908"/>
      <c r="J2908"/>
      <c r="K2908"/>
      <c r="L2908"/>
      <c r="M2908"/>
      <c r="N2908"/>
      <c r="O2908"/>
      <c r="P2908"/>
      <c r="Q2908"/>
      <c r="S2908" s="115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5">
      <c r="F2909" s="238"/>
      <c r="I2909"/>
      <c r="S2909" s="115"/>
      <c r="U2909"/>
      <c r="V2909"/>
    </row>
    <row r="2910" spans="1:33" x14ac:dyDescent="0.25">
      <c r="F2910" s="238"/>
      <c r="I2910"/>
      <c r="S2910" s="115"/>
      <c r="U2910"/>
      <c r="V2910"/>
    </row>
    <row r="2911" spans="1:33" x14ac:dyDescent="0.25">
      <c r="F2911" s="238"/>
      <c r="I2911"/>
      <c r="S2911" s="115"/>
      <c r="U2911"/>
      <c r="V2911"/>
    </row>
    <row r="2912" spans="1:33" x14ac:dyDescent="0.25">
      <c r="F2912" s="238"/>
      <c r="I2912"/>
      <c r="S2912" s="115"/>
      <c r="U2912"/>
      <c r="V2912"/>
    </row>
    <row r="2913" spans="1:33" ht="18" x14ac:dyDescent="0.25">
      <c r="A2913" s="236"/>
      <c r="B2913" s="236"/>
      <c r="C2913" s="236"/>
      <c r="D2913" s="236"/>
      <c r="E2913"/>
      <c r="F2913" s="126"/>
      <c r="G2913" s="237"/>
      <c r="H2913"/>
      <c r="I2913"/>
      <c r="J2913" s="237"/>
      <c r="K2913"/>
      <c r="L2913"/>
      <c r="M2913"/>
      <c r="N2913"/>
      <c r="O2913"/>
      <c r="P2913"/>
      <c r="Q2913"/>
      <c r="S2913" s="115"/>
      <c r="U2913"/>
      <c r="V2913"/>
      <c r="W2913" s="237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5">
      <c r="A2914"/>
      <c r="B2914"/>
      <c r="C2914"/>
      <c r="D2914"/>
      <c r="E2914"/>
      <c r="F2914" s="126"/>
      <c r="G2914"/>
      <c r="H2914"/>
      <c r="I2914"/>
      <c r="J2914"/>
      <c r="K2914"/>
      <c r="L2914"/>
      <c r="M2914"/>
      <c r="N2914"/>
      <c r="O2914"/>
      <c r="P2914"/>
      <c r="Q2914"/>
      <c r="S2914" s="115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5">
      <c r="F2915" s="238"/>
      <c r="I2915"/>
      <c r="S2915" s="115"/>
      <c r="U2915"/>
      <c r="V2915"/>
    </row>
    <row r="2916" spans="1:33" x14ac:dyDescent="0.25">
      <c r="F2916" s="238"/>
      <c r="I2916"/>
      <c r="S2916" s="115"/>
      <c r="U2916"/>
      <c r="V2916"/>
    </row>
    <row r="2917" spans="1:33" ht="18" x14ac:dyDescent="0.25">
      <c r="A2917" s="236"/>
      <c r="B2917" s="236"/>
      <c r="C2917" s="236"/>
      <c r="D2917" s="236"/>
      <c r="E2917"/>
      <c r="F2917" s="126"/>
      <c r="G2917" s="237"/>
      <c r="H2917"/>
      <c r="I2917"/>
      <c r="J2917" s="237"/>
      <c r="K2917"/>
      <c r="L2917"/>
      <c r="M2917"/>
      <c r="N2917"/>
      <c r="O2917"/>
      <c r="P2917"/>
      <c r="Q2917"/>
      <c r="S2917" s="115"/>
      <c r="U2917"/>
      <c r="V2917"/>
      <c r="W2917" s="237"/>
      <c r="X2917"/>
      <c r="Y2917"/>
      <c r="Z2917"/>
      <c r="AA2917"/>
      <c r="AB2917"/>
      <c r="AC2917"/>
      <c r="AD2917"/>
      <c r="AE2917"/>
      <c r="AF2917"/>
      <c r="AG2917"/>
    </row>
    <row r="2918" spans="1:33" ht="18" x14ac:dyDescent="0.25">
      <c r="A2918" s="236"/>
      <c r="B2918" s="236"/>
      <c r="C2918" s="236"/>
      <c r="D2918" s="236"/>
      <c r="E2918"/>
      <c r="F2918" s="126"/>
      <c r="G2918" s="237"/>
      <c r="H2918"/>
      <c r="I2918"/>
      <c r="J2918" s="237"/>
      <c r="K2918"/>
      <c r="L2918"/>
      <c r="M2918"/>
      <c r="N2918"/>
      <c r="O2918"/>
      <c r="P2918"/>
      <c r="Q2918"/>
      <c r="S2918" s="115"/>
      <c r="U2918"/>
      <c r="V2918"/>
      <c r="W2918" s="237"/>
      <c r="X2918"/>
      <c r="Y2918"/>
      <c r="Z2918"/>
      <c r="AA2918"/>
      <c r="AB2918"/>
      <c r="AC2918"/>
      <c r="AD2918"/>
      <c r="AE2918"/>
      <c r="AF2918"/>
      <c r="AG2918"/>
    </row>
    <row r="2919" spans="1:33" ht="18" x14ac:dyDescent="0.25">
      <c r="A2919" s="236"/>
      <c r="B2919" s="236"/>
      <c r="C2919" s="236"/>
      <c r="D2919" s="236"/>
      <c r="E2919"/>
      <c r="F2919" s="126"/>
      <c r="G2919" s="237"/>
      <c r="H2919"/>
      <c r="I2919"/>
      <c r="J2919" s="237"/>
      <c r="K2919"/>
      <c r="L2919"/>
      <c r="M2919"/>
      <c r="N2919"/>
      <c r="O2919"/>
      <c r="P2919"/>
      <c r="Q2919"/>
      <c r="S2919" s="115"/>
      <c r="U2919"/>
      <c r="V2919"/>
      <c r="W2919" s="237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5">
      <c r="A2920"/>
      <c r="B2920"/>
      <c r="C2920"/>
      <c r="D2920"/>
      <c r="E2920"/>
      <c r="F2920" s="126"/>
      <c r="G2920"/>
      <c r="H2920"/>
      <c r="I2920"/>
      <c r="J2920"/>
      <c r="K2920"/>
      <c r="L2920"/>
      <c r="M2920"/>
      <c r="N2920"/>
      <c r="O2920"/>
      <c r="P2920"/>
      <c r="Q2920"/>
      <c r="S2920" s="115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5">
      <c r="F2921" s="238"/>
      <c r="I2921"/>
      <c r="S2921" s="115"/>
      <c r="U2921"/>
      <c r="V2921"/>
    </row>
    <row r="2922" spans="1:33" x14ac:dyDescent="0.25">
      <c r="F2922" s="238"/>
      <c r="I2922"/>
      <c r="S2922" s="115"/>
      <c r="U2922"/>
      <c r="V2922"/>
    </row>
    <row r="2923" spans="1:33" ht="18" x14ac:dyDescent="0.25">
      <c r="A2923" s="236"/>
      <c r="B2923" s="236"/>
      <c r="C2923" s="236"/>
      <c r="D2923" s="236"/>
      <c r="E2923"/>
      <c r="F2923" s="126"/>
      <c r="G2923" s="237"/>
      <c r="H2923"/>
      <c r="I2923"/>
      <c r="J2923" s="237"/>
      <c r="K2923"/>
      <c r="L2923"/>
      <c r="M2923"/>
      <c r="N2923"/>
      <c r="O2923"/>
      <c r="P2923"/>
      <c r="Q2923"/>
      <c r="S2923" s="115"/>
      <c r="U2923"/>
      <c r="V2923"/>
      <c r="W2923" s="237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5">
      <c r="A2924"/>
      <c r="B2924"/>
      <c r="C2924"/>
      <c r="D2924"/>
      <c r="E2924"/>
      <c r="F2924" s="126"/>
      <c r="G2924"/>
      <c r="H2924"/>
      <c r="I2924"/>
      <c r="J2924"/>
      <c r="K2924"/>
      <c r="L2924"/>
      <c r="M2924"/>
      <c r="N2924"/>
      <c r="O2924"/>
      <c r="P2924"/>
      <c r="Q2924"/>
      <c r="S2924" s="115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5">
      <c r="F2925" s="238"/>
      <c r="I2925"/>
      <c r="S2925" s="115"/>
      <c r="U2925"/>
      <c r="V2925"/>
    </row>
    <row r="2926" spans="1:33" ht="18" x14ac:dyDescent="0.25">
      <c r="A2926" s="236"/>
      <c r="B2926" s="236"/>
      <c r="C2926" s="236"/>
      <c r="D2926" s="236"/>
      <c r="E2926"/>
      <c r="F2926" s="126"/>
      <c r="G2926" s="237"/>
      <c r="H2926"/>
      <c r="I2926"/>
      <c r="J2926" s="237"/>
      <c r="K2926"/>
      <c r="L2926"/>
      <c r="M2926"/>
      <c r="N2926"/>
      <c r="O2926"/>
      <c r="P2926"/>
      <c r="Q2926"/>
      <c r="S2926" s="115"/>
      <c r="U2926"/>
      <c r="V2926"/>
      <c r="W2926" s="237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5">
      <c r="A2927"/>
      <c r="B2927"/>
      <c r="C2927"/>
      <c r="D2927"/>
      <c r="E2927"/>
      <c r="F2927" s="126"/>
      <c r="G2927"/>
      <c r="H2927"/>
      <c r="I2927"/>
      <c r="J2927"/>
      <c r="K2927"/>
      <c r="L2927"/>
      <c r="M2927"/>
      <c r="N2927"/>
      <c r="O2927"/>
      <c r="P2927"/>
      <c r="Q2927"/>
      <c r="S2927" s="115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ht="18" x14ac:dyDescent="0.25">
      <c r="A2928" s="236"/>
      <c r="B2928" s="236"/>
      <c r="C2928" s="236"/>
      <c r="D2928" s="236"/>
      <c r="E2928"/>
      <c r="F2928" s="126"/>
      <c r="G2928" s="237"/>
      <c r="H2928"/>
      <c r="I2928"/>
      <c r="J2928" s="237"/>
      <c r="K2928"/>
      <c r="L2928"/>
      <c r="M2928"/>
      <c r="N2928"/>
      <c r="O2928"/>
      <c r="P2928"/>
      <c r="Q2928"/>
      <c r="S2928" s="115"/>
      <c r="U2928"/>
      <c r="V2928"/>
      <c r="W2928" s="237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5">
      <c r="A2929"/>
      <c r="B2929"/>
      <c r="C2929"/>
      <c r="D2929"/>
      <c r="E2929"/>
      <c r="F2929" s="126"/>
      <c r="G2929"/>
      <c r="H2929"/>
      <c r="I2929"/>
      <c r="J2929"/>
      <c r="K2929"/>
      <c r="L2929"/>
      <c r="M2929"/>
      <c r="N2929"/>
      <c r="O2929"/>
      <c r="P2929"/>
      <c r="Q2929"/>
      <c r="S2929" s="115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5">
      <c r="F2930" s="238"/>
      <c r="I2930"/>
      <c r="S2930" s="115"/>
      <c r="U2930"/>
      <c r="V2930"/>
    </row>
    <row r="2931" spans="1:33" x14ac:dyDescent="0.25">
      <c r="F2931" s="238"/>
      <c r="I2931"/>
      <c r="S2931" s="115"/>
      <c r="U2931"/>
      <c r="V2931"/>
    </row>
    <row r="2932" spans="1:33" ht="18" x14ac:dyDescent="0.25">
      <c r="A2932" s="236"/>
      <c r="B2932" s="236"/>
      <c r="C2932" s="236"/>
      <c r="D2932" s="236"/>
      <c r="E2932"/>
      <c r="F2932" s="126"/>
      <c r="G2932" s="237"/>
      <c r="H2932"/>
      <c r="I2932"/>
      <c r="J2932" s="237"/>
      <c r="K2932"/>
      <c r="L2932"/>
      <c r="M2932"/>
      <c r="N2932"/>
      <c r="O2932"/>
      <c r="P2932"/>
      <c r="Q2932"/>
      <c r="S2932" s="115"/>
      <c r="U2932"/>
      <c r="V2932"/>
      <c r="W2932" s="237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5">
      <c r="F2933" s="238"/>
      <c r="I2933"/>
      <c r="S2933" s="115"/>
      <c r="U2933"/>
      <c r="V2933"/>
    </row>
    <row r="2934" spans="1:33" ht="18" x14ac:dyDescent="0.25">
      <c r="A2934" s="236"/>
      <c r="B2934" s="236"/>
      <c r="C2934" s="236"/>
      <c r="D2934" s="236"/>
      <c r="E2934"/>
      <c r="F2934" s="126"/>
      <c r="G2934" s="237"/>
      <c r="H2934"/>
      <c r="I2934"/>
      <c r="J2934" s="237"/>
      <c r="K2934"/>
      <c r="L2934"/>
      <c r="M2934"/>
      <c r="N2934"/>
      <c r="O2934"/>
      <c r="P2934"/>
      <c r="Q2934"/>
      <c r="S2934" s="115"/>
      <c r="U2934"/>
      <c r="V2934"/>
      <c r="W2934" s="237"/>
      <c r="X2934"/>
      <c r="Y2934"/>
      <c r="Z2934"/>
      <c r="AA2934"/>
      <c r="AB2934"/>
      <c r="AC2934"/>
      <c r="AD2934"/>
      <c r="AE2934"/>
      <c r="AF2934"/>
      <c r="AG2934"/>
    </row>
    <row r="2935" spans="1:33" ht="18" x14ac:dyDescent="0.25">
      <c r="A2935" s="236"/>
      <c r="B2935" s="236"/>
      <c r="C2935" s="236"/>
      <c r="D2935" s="236"/>
      <c r="E2935"/>
      <c r="F2935" s="126"/>
      <c r="G2935" s="237"/>
      <c r="H2935"/>
      <c r="I2935"/>
      <c r="J2935" s="237"/>
      <c r="K2935"/>
      <c r="L2935"/>
      <c r="M2935"/>
      <c r="N2935"/>
      <c r="O2935"/>
      <c r="P2935"/>
      <c r="Q2935"/>
      <c r="S2935" s="115"/>
      <c r="U2935"/>
      <c r="V2935"/>
      <c r="W2935" s="237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5">
      <c r="A2936"/>
      <c r="B2936"/>
      <c r="C2936"/>
      <c r="D2936"/>
      <c r="E2936"/>
      <c r="F2936" s="126"/>
      <c r="G2936"/>
      <c r="H2936"/>
      <c r="I2936"/>
      <c r="J2936"/>
      <c r="K2936"/>
      <c r="L2936"/>
      <c r="M2936"/>
      <c r="N2936"/>
      <c r="O2936"/>
      <c r="P2936"/>
      <c r="Q2936"/>
      <c r="S2936" s="115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5">
      <c r="A2937"/>
      <c r="B2937"/>
      <c r="C2937"/>
      <c r="D2937"/>
      <c r="E2937"/>
      <c r="F2937" s="126"/>
      <c r="G2937"/>
      <c r="H2937"/>
      <c r="I2937"/>
      <c r="J2937"/>
      <c r="K2937"/>
      <c r="L2937"/>
      <c r="M2937"/>
      <c r="N2937"/>
      <c r="O2937"/>
      <c r="P2937"/>
      <c r="Q2937"/>
      <c r="S2937" s="115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5">
      <c r="A2938"/>
      <c r="B2938"/>
      <c r="C2938"/>
      <c r="D2938"/>
      <c r="E2938"/>
      <c r="F2938" s="126"/>
      <c r="G2938"/>
      <c r="H2938"/>
      <c r="I2938"/>
      <c r="J2938"/>
      <c r="K2938"/>
      <c r="L2938"/>
      <c r="M2938"/>
      <c r="N2938"/>
      <c r="O2938"/>
      <c r="P2938"/>
      <c r="Q2938"/>
      <c r="S2938" s="115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5">
      <c r="A2939"/>
      <c r="B2939"/>
      <c r="C2939"/>
      <c r="D2939"/>
      <c r="E2939"/>
      <c r="F2939" s="126"/>
      <c r="G2939"/>
      <c r="H2939"/>
      <c r="I2939"/>
      <c r="J2939"/>
      <c r="K2939"/>
      <c r="L2939"/>
      <c r="M2939"/>
      <c r="N2939"/>
      <c r="O2939"/>
      <c r="P2939"/>
      <c r="Q2939"/>
      <c r="S2939" s="115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ht="18" x14ac:dyDescent="0.25">
      <c r="A2940" s="236"/>
      <c r="B2940" s="236"/>
      <c r="C2940" s="236"/>
      <c r="D2940" s="236"/>
      <c r="E2940"/>
      <c r="F2940" s="126"/>
      <c r="G2940" s="237"/>
      <c r="H2940"/>
      <c r="I2940"/>
      <c r="J2940" s="237"/>
      <c r="K2940"/>
      <c r="L2940"/>
      <c r="M2940"/>
      <c r="N2940"/>
      <c r="O2940"/>
      <c r="P2940"/>
      <c r="Q2940"/>
      <c r="S2940" s="115"/>
      <c r="U2940"/>
      <c r="V2940"/>
      <c r="W2940" s="237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5">
      <c r="A2941"/>
      <c r="B2941"/>
      <c r="C2941"/>
      <c r="D2941"/>
      <c r="E2941"/>
      <c r="F2941" s="126"/>
      <c r="G2941"/>
      <c r="H2941"/>
      <c r="I2941"/>
      <c r="J2941"/>
      <c r="K2941"/>
      <c r="L2941"/>
      <c r="M2941"/>
      <c r="N2941"/>
      <c r="O2941"/>
      <c r="P2941"/>
      <c r="Q2941"/>
      <c r="S2941" s="115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5">
      <c r="A2942"/>
      <c r="B2942"/>
      <c r="C2942"/>
      <c r="D2942"/>
      <c r="E2942"/>
      <c r="F2942" s="126"/>
      <c r="G2942"/>
      <c r="H2942"/>
      <c r="I2942"/>
      <c r="J2942"/>
      <c r="K2942"/>
      <c r="L2942"/>
      <c r="M2942"/>
      <c r="N2942"/>
      <c r="O2942"/>
      <c r="P2942"/>
      <c r="Q2942"/>
      <c r="S2942" s="115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ht="18" x14ac:dyDescent="0.25">
      <c r="A2943" s="236"/>
      <c r="B2943" s="236"/>
      <c r="C2943" s="236"/>
      <c r="D2943" s="236"/>
      <c r="E2943"/>
      <c r="F2943" s="126"/>
      <c r="G2943" s="237"/>
      <c r="H2943"/>
      <c r="I2943"/>
      <c r="J2943" s="237"/>
      <c r="K2943"/>
      <c r="L2943"/>
      <c r="M2943"/>
      <c r="N2943"/>
      <c r="O2943"/>
      <c r="P2943"/>
      <c r="Q2943"/>
      <c r="S2943" s="115"/>
      <c r="U2943"/>
      <c r="V2943"/>
      <c r="W2943" s="237"/>
      <c r="X2943"/>
      <c r="Y2943"/>
      <c r="Z2943"/>
      <c r="AA2943"/>
      <c r="AB2943"/>
      <c r="AC2943"/>
      <c r="AD2943"/>
      <c r="AE2943"/>
      <c r="AF2943"/>
      <c r="AG2943"/>
    </row>
    <row r="2944" spans="1:33" ht="18" x14ac:dyDescent="0.25">
      <c r="A2944" s="236"/>
      <c r="B2944" s="236"/>
      <c r="C2944" s="236"/>
      <c r="D2944" s="236"/>
      <c r="E2944"/>
      <c r="F2944" s="126"/>
      <c r="G2944" s="237"/>
      <c r="H2944"/>
      <c r="I2944"/>
      <c r="J2944" s="237"/>
      <c r="K2944"/>
      <c r="L2944"/>
      <c r="M2944"/>
      <c r="N2944"/>
      <c r="O2944"/>
      <c r="P2944"/>
      <c r="Q2944"/>
      <c r="S2944" s="115"/>
      <c r="U2944"/>
      <c r="V2944"/>
      <c r="W2944" s="237"/>
      <c r="X2944"/>
      <c r="Y2944"/>
      <c r="Z2944"/>
      <c r="AA2944"/>
      <c r="AB2944"/>
      <c r="AC2944"/>
      <c r="AD2944"/>
      <c r="AE2944"/>
      <c r="AF2944"/>
      <c r="AG2944"/>
    </row>
    <row r="2945" spans="1:33" ht="18" x14ac:dyDescent="0.25">
      <c r="A2945" s="236"/>
      <c r="B2945" s="236"/>
      <c r="C2945" s="236"/>
      <c r="D2945" s="236"/>
      <c r="E2945"/>
      <c r="F2945" s="126"/>
      <c r="G2945" s="237"/>
      <c r="H2945"/>
      <c r="I2945"/>
      <c r="J2945" s="237"/>
      <c r="K2945"/>
      <c r="L2945"/>
      <c r="M2945"/>
      <c r="N2945"/>
      <c r="O2945"/>
      <c r="P2945"/>
      <c r="Q2945"/>
      <c r="S2945" s="115"/>
      <c r="U2945"/>
      <c r="V2945"/>
      <c r="W2945" s="237"/>
      <c r="X2945"/>
      <c r="Y2945"/>
      <c r="Z2945"/>
      <c r="AA2945"/>
      <c r="AB2945"/>
      <c r="AC2945"/>
      <c r="AD2945"/>
      <c r="AE2945"/>
      <c r="AF2945"/>
      <c r="AG2945"/>
    </row>
    <row r="2946" spans="1:33" ht="18" x14ac:dyDescent="0.25">
      <c r="A2946" s="236"/>
      <c r="B2946" s="236"/>
      <c r="C2946" s="236"/>
      <c r="D2946" s="236"/>
      <c r="E2946"/>
      <c r="F2946" s="126"/>
      <c r="G2946" s="237"/>
      <c r="H2946"/>
      <c r="I2946"/>
      <c r="J2946" s="237"/>
      <c r="K2946"/>
      <c r="L2946"/>
      <c r="M2946"/>
      <c r="N2946"/>
      <c r="O2946"/>
      <c r="P2946"/>
      <c r="Q2946"/>
      <c r="S2946" s="115"/>
      <c r="U2946"/>
      <c r="V2946"/>
      <c r="W2946" s="237"/>
      <c r="X2946"/>
      <c r="Y2946"/>
      <c r="Z2946"/>
      <c r="AA2946"/>
      <c r="AB2946"/>
      <c r="AC2946"/>
      <c r="AD2946"/>
      <c r="AE2946"/>
      <c r="AF2946"/>
      <c r="AG2946"/>
    </row>
    <row r="2947" spans="1:33" ht="18" x14ac:dyDescent="0.25">
      <c r="A2947" s="236"/>
      <c r="B2947" s="236"/>
      <c r="C2947" s="236"/>
      <c r="D2947" s="236"/>
      <c r="E2947"/>
      <c r="F2947" s="126"/>
      <c r="G2947" s="237"/>
      <c r="H2947"/>
      <c r="I2947"/>
      <c r="J2947" s="237"/>
      <c r="K2947"/>
      <c r="L2947"/>
      <c r="M2947"/>
      <c r="N2947"/>
      <c r="O2947"/>
      <c r="P2947"/>
      <c r="Q2947"/>
      <c r="S2947" s="115"/>
      <c r="U2947"/>
      <c r="V2947"/>
      <c r="W2947" s="23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5">
      <c r="A2948"/>
      <c r="B2948"/>
      <c r="C2948"/>
      <c r="D2948"/>
      <c r="E2948"/>
      <c r="F2948" s="126"/>
      <c r="G2948"/>
      <c r="H2948"/>
      <c r="I2948"/>
      <c r="J2948"/>
      <c r="K2948"/>
      <c r="L2948"/>
      <c r="M2948"/>
      <c r="N2948"/>
      <c r="O2948"/>
      <c r="P2948"/>
      <c r="Q2948"/>
      <c r="S2948" s="115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5">
      <c r="A2949"/>
      <c r="B2949"/>
      <c r="C2949"/>
      <c r="D2949"/>
      <c r="E2949"/>
      <c r="F2949" s="126"/>
      <c r="G2949"/>
      <c r="H2949"/>
      <c r="I2949"/>
      <c r="J2949"/>
      <c r="K2949"/>
      <c r="L2949"/>
      <c r="M2949"/>
      <c r="N2949"/>
      <c r="O2949"/>
      <c r="P2949"/>
      <c r="Q2949"/>
      <c r="S2949" s="115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ht="18" x14ac:dyDescent="0.25">
      <c r="A2950" s="236"/>
      <c r="B2950" s="236"/>
      <c r="C2950" s="236"/>
      <c r="D2950" s="236"/>
      <c r="E2950"/>
      <c r="F2950" s="126"/>
      <c r="G2950" s="237"/>
      <c r="H2950"/>
      <c r="I2950"/>
      <c r="J2950" s="237"/>
      <c r="K2950"/>
      <c r="L2950"/>
      <c r="M2950"/>
      <c r="N2950"/>
      <c r="O2950"/>
      <c r="P2950"/>
      <c r="Q2950"/>
      <c r="S2950" s="115"/>
      <c r="U2950"/>
      <c r="V2950"/>
      <c r="W2950" s="237"/>
      <c r="X2950"/>
      <c r="Y2950"/>
      <c r="Z2950"/>
      <c r="AA2950"/>
      <c r="AB2950"/>
      <c r="AC2950"/>
      <c r="AD2950"/>
      <c r="AE2950"/>
      <c r="AF2950"/>
      <c r="AG2950"/>
    </row>
    <row r="2951" spans="1:33" ht="18" x14ac:dyDescent="0.25">
      <c r="A2951" s="236"/>
      <c r="B2951" s="236"/>
      <c r="C2951" s="236"/>
      <c r="D2951" s="236"/>
      <c r="E2951"/>
      <c r="F2951" s="126"/>
      <c r="G2951" s="237"/>
      <c r="H2951"/>
      <c r="I2951"/>
      <c r="J2951" s="237"/>
      <c r="K2951"/>
      <c r="L2951"/>
      <c r="M2951"/>
      <c r="N2951"/>
      <c r="O2951"/>
      <c r="P2951"/>
      <c r="Q2951"/>
      <c r="S2951" s="115"/>
      <c r="U2951"/>
      <c r="V2951"/>
      <c r="W2951" s="237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5">
      <c r="F2952" s="238"/>
      <c r="I2952"/>
      <c r="S2952" s="115"/>
      <c r="U2952"/>
      <c r="V2952"/>
    </row>
    <row r="2953" spans="1:33" x14ac:dyDescent="0.25">
      <c r="F2953" s="238"/>
      <c r="I2953"/>
      <c r="S2953" s="115"/>
      <c r="U2953"/>
      <c r="V2953"/>
    </row>
    <row r="2954" spans="1:33" ht="18" x14ac:dyDescent="0.25">
      <c r="A2954" s="236"/>
      <c r="B2954" s="236"/>
      <c r="C2954" s="236"/>
      <c r="D2954" s="236"/>
      <c r="E2954"/>
      <c r="F2954" s="126"/>
      <c r="G2954" s="237"/>
      <c r="H2954"/>
      <c r="I2954"/>
      <c r="J2954" s="237"/>
      <c r="K2954"/>
      <c r="L2954"/>
      <c r="M2954"/>
      <c r="N2954"/>
      <c r="O2954"/>
      <c r="P2954"/>
      <c r="Q2954"/>
      <c r="S2954" s="115"/>
      <c r="U2954"/>
      <c r="V2954"/>
      <c r="W2954" s="237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5">
      <c r="A2955"/>
      <c r="B2955"/>
      <c r="C2955"/>
      <c r="D2955"/>
      <c r="E2955"/>
      <c r="F2955" s="126"/>
      <c r="G2955"/>
      <c r="H2955"/>
      <c r="I2955"/>
      <c r="J2955"/>
      <c r="K2955"/>
      <c r="L2955"/>
      <c r="M2955"/>
      <c r="N2955"/>
      <c r="O2955"/>
      <c r="P2955"/>
      <c r="Q2955"/>
      <c r="S2955" s="11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5">
      <c r="F2956" s="238"/>
      <c r="I2956"/>
      <c r="S2956" s="115"/>
      <c r="U2956"/>
      <c r="V2956"/>
    </row>
    <row r="2957" spans="1:33" x14ac:dyDescent="0.25">
      <c r="A2957"/>
      <c r="B2957"/>
      <c r="C2957"/>
      <c r="D2957"/>
      <c r="E2957"/>
      <c r="F2957" s="126"/>
      <c r="G2957"/>
      <c r="H2957"/>
      <c r="I2957"/>
      <c r="J2957"/>
      <c r="K2957"/>
      <c r="L2957"/>
      <c r="M2957"/>
      <c r="N2957"/>
      <c r="O2957"/>
      <c r="P2957"/>
      <c r="Q2957"/>
      <c r="S2957" s="115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ht="18" x14ac:dyDescent="0.25">
      <c r="A2958" s="236"/>
      <c r="B2958" s="236"/>
      <c r="C2958" s="236"/>
      <c r="D2958" s="236"/>
      <c r="E2958"/>
      <c r="F2958" s="126"/>
      <c r="G2958" s="237"/>
      <c r="H2958"/>
      <c r="I2958"/>
      <c r="J2958" s="237"/>
      <c r="K2958"/>
      <c r="L2958"/>
      <c r="M2958"/>
      <c r="N2958"/>
      <c r="O2958"/>
      <c r="P2958"/>
      <c r="Q2958"/>
      <c r="S2958" s="115"/>
      <c r="U2958"/>
      <c r="V2958"/>
      <c r="W2958" s="237"/>
      <c r="X2958"/>
      <c r="Y2958"/>
      <c r="Z2958"/>
      <c r="AA2958"/>
      <c r="AB2958"/>
      <c r="AC2958"/>
      <c r="AD2958"/>
      <c r="AE2958"/>
      <c r="AF2958"/>
      <c r="AG2958"/>
    </row>
    <row r="2959" spans="1:33" ht="18" x14ac:dyDescent="0.25">
      <c r="A2959" s="236"/>
      <c r="B2959" s="236"/>
      <c r="C2959" s="236"/>
      <c r="D2959" s="236"/>
      <c r="E2959"/>
      <c r="F2959" s="126"/>
      <c r="G2959" s="237"/>
      <c r="H2959"/>
      <c r="I2959"/>
      <c r="J2959" s="237"/>
      <c r="K2959"/>
      <c r="L2959"/>
      <c r="M2959"/>
      <c r="N2959"/>
      <c r="O2959"/>
      <c r="P2959"/>
      <c r="Q2959"/>
      <c r="S2959" s="115"/>
      <c r="U2959"/>
      <c r="V2959"/>
      <c r="W2959" s="237"/>
      <c r="X2959"/>
      <c r="Y2959"/>
      <c r="Z2959"/>
      <c r="AA2959"/>
      <c r="AB2959"/>
      <c r="AC2959"/>
      <c r="AD2959"/>
      <c r="AE2959"/>
      <c r="AF2959"/>
      <c r="AG2959"/>
    </row>
    <row r="2960" spans="1:33" ht="18" x14ac:dyDescent="0.25">
      <c r="A2960" s="236"/>
      <c r="B2960" s="236"/>
      <c r="C2960" s="236"/>
      <c r="D2960" s="236"/>
      <c r="E2960"/>
      <c r="F2960" s="126"/>
      <c r="G2960" s="237"/>
      <c r="H2960"/>
      <c r="I2960"/>
      <c r="J2960" s="237"/>
      <c r="K2960"/>
      <c r="L2960"/>
      <c r="M2960"/>
      <c r="N2960"/>
      <c r="O2960"/>
      <c r="P2960"/>
      <c r="Q2960"/>
      <c r="S2960" s="115"/>
      <c r="U2960"/>
      <c r="V2960"/>
      <c r="W2960" s="237"/>
      <c r="X2960"/>
      <c r="Y2960"/>
      <c r="Z2960"/>
      <c r="AA2960"/>
      <c r="AB2960"/>
      <c r="AC2960"/>
      <c r="AD2960"/>
      <c r="AE2960"/>
      <c r="AF2960"/>
      <c r="AG2960"/>
    </row>
    <row r="2961" spans="1:33" ht="18" x14ac:dyDescent="0.25">
      <c r="A2961" s="236"/>
      <c r="B2961" s="236"/>
      <c r="C2961" s="236"/>
      <c r="D2961" s="236"/>
      <c r="E2961"/>
      <c r="F2961" s="126"/>
      <c r="G2961" s="237"/>
      <c r="H2961"/>
      <c r="I2961"/>
      <c r="J2961" s="237"/>
      <c r="K2961"/>
      <c r="L2961"/>
      <c r="M2961"/>
      <c r="N2961"/>
      <c r="O2961"/>
      <c r="P2961"/>
      <c r="Q2961"/>
      <c r="S2961" s="115"/>
      <c r="U2961"/>
      <c r="V2961"/>
      <c r="W2961" s="237"/>
      <c r="X2961"/>
      <c r="Y2961"/>
      <c r="Z2961"/>
      <c r="AA2961"/>
      <c r="AB2961"/>
      <c r="AC2961"/>
      <c r="AD2961"/>
      <c r="AE2961"/>
      <c r="AF2961"/>
      <c r="AG2961"/>
    </row>
    <row r="2962" spans="1:33" ht="18" x14ac:dyDescent="0.25">
      <c r="A2962" s="236"/>
      <c r="B2962" s="236"/>
      <c r="C2962" s="236"/>
      <c r="D2962" s="236"/>
      <c r="E2962"/>
      <c r="F2962" s="126"/>
      <c r="G2962" s="237"/>
      <c r="H2962"/>
      <c r="I2962"/>
      <c r="J2962" s="237"/>
      <c r="K2962"/>
      <c r="L2962"/>
      <c r="M2962"/>
      <c r="N2962"/>
      <c r="O2962"/>
      <c r="P2962"/>
      <c r="Q2962"/>
      <c r="S2962" s="115"/>
      <c r="U2962"/>
      <c r="V2962"/>
      <c r="W2962" s="237"/>
      <c r="X2962"/>
      <c r="Y2962"/>
      <c r="Z2962"/>
      <c r="AA2962"/>
      <c r="AB2962"/>
      <c r="AC2962"/>
      <c r="AD2962"/>
      <c r="AE2962"/>
      <c r="AF2962"/>
      <c r="AG2962"/>
    </row>
    <row r="2963" spans="1:33" ht="18" x14ac:dyDescent="0.25">
      <c r="A2963" s="236"/>
      <c r="B2963" s="236"/>
      <c r="C2963" s="236"/>
      <c r="D2963" s="236"/>
      <c r="E2963"/>
      <c r="F2963" s="126"/>
      <c r="G2963" s="237"/>
      <c r="H2963"/>
      <c r="I2963"/>
      <c r="J2963" s="237"/>
      <c r="K2963"/>
      <c r="L2963"/>
      <c r="M2963"/>
      <c r="N2963"/>
      <c r="O2963"/>
      <c r="P2963"/>
      <c r="Q2963"/>
      <c r="S2963" s="115"/>
      <c r="U2963"/>
      <c r="V2963"/>
      <c r="W2963" s="237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5">
      <c r="A2964"/>
      <c r="B2964"/>
      <c r="C2964"/>
      <c r="D2964"/>
      <c r="E2964"/>
      <c r="F2964" s="126"/>
      <c r="G2964"/>
      <c r="H2964"/>
      <c r="I2964"/>
      <c r="J2964"/>
      <c r="K2964"/>
      <c r="L2964"/>
      <c r="M2964"/>
      <c r="N2964"/>
      <c r="O2964"/>
      <c r="P2964"/>
      <c r="Q2964"/>
      <c r="S2964" s="115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5">
      <c r="F2965" s="238"/>
      <c r="I2965"/>
      <c r="S2965" s="115"/>
      <c r="U2965"/>
      <c r="V2965"/>
    </row>
    <row r="2966" spans="1:33" ht="18" x14ac:dyDescent="0.25">
      <c r="A2966" s="236"/>
      <c r="B2966" s="236"/>
      <c r="C2966" s="236"/>
      <c r="D2966" s="236"/>
      <c r="E2966"/>
      <c r="F2966" s="126"/>
      <c r="G2966" s="237"/>
      <c r="H2966"/>
      <c r="I2966"/>
      <c r="J2966" s="237"/>
      <c r="K2966"/>
      <c r="L2966"/>
      <c r="M2966"/>
      <c r="N2966"/>
      <c r="O2966"/>
      <c r="P2966"/>
      <c r="Q2966"/>
      <c r="S2966" s="115"/>
      <c r="U2966"/>
      <c r="V2966"/>
      <c r="W2966" s="237"/>
      <c r="X2966"/>
      <c r="Y2966"/>
      <c r="Z2966"/>
      <c r="AA2966"/>
      <c r="AB2966"/>
      <c r="AC2966"/>
      <c r="AD2966"/>
      <c r="AE2966"/>
      <c r="AF2966"/>
      <c r="AG2966"/>
    </row>
    <row r="2967" spans="1:33" ht="18" x14ac:dyDescent="0.25">
      <c r="A2967" s="236"/>
      <c r="B2967" s="236"/>
      <c r="C2967" s="236"/>
      <c r="D2967" s="236"/>
      <c r="E2967"/>
      <c r="F2967" s="126"/>
      <c r="G2967" s="237"/>
      <c r="H2967"/>
      <c r="I2967"/>
      <c r="J2967" s="237"/>
      <c r="K2967"/>
      <c r="L2967"/>
      <c r="M2967"/>
      <c r="N2967"/>
      <c r="O2967"/>
      <c r="P2967"/>
      <c r="Q2967"/>
      <c r="S2967" s="115"/>
      <c r="U2967"/>
      <c r="V2967"/>
      <c r="W2967" s="237"/>
      <c r="X2967"/>
      <c r="Y2967"/>
      <c r="Z2967"/>
      <c r="AA2967"/>
      <c r="AB2967"/>
      <c r="AC2967"/>
      <c r="AD2967"/>
      <c r="AE2967"/>
      <c r="AF2967"/>
      <c r="AG2967"/>
    </row>
    <row r="2968" spans="1:33" ht="18" x14ac:dyDescent="0.25">
      <c r="A2968" s="236"/>
      <c r="B2968" s="236"/>
      <c r="C2968" s="236"/>
      <c r="D2968" s="236"/>
      <c r="E2968"/>
      <c r="F2968" s="126"/>
      <c r="G2968" s="237"/>
      <c r="H2968"/>
      <c r="I2968"/>
      <c r="J2968" s="237"/>
      <c r="K2968"/>
      <c r="L2968"/>
      <c r="M2968"/>
      <c r="N2968"/>
      <c r="O2968"/>
      <c r="P2968"/>
      <c r="Q2968"/>
      <c r="S2968" s="115"/>
      <c r="U2968"/>
      <c r="V2968"/>
      <c r="W2968" s="237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5">
      <c r="A2969"/>
      <c r="B2969"/>
      <c r="C2969"/>
      <c r="D2969"/>
      <c r="E2969"/>
      <c r="F2969" s="126"/>
      <c r="G2969"/>
      <c r="H2969"/>
      <c r="I2969"/>
      <c r="J2969"/>
      <c r="K2969"/>
      <c r="L2969"/>
      <c r="M2969"/>
      <c r="N2969"/>
      <c r="O2969"/>
      <c r="P2969"/>
      <c r="Q2969"/>
      <c r="S2969" s="115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ht="18" x14ac:dyDescent="0.25">
      <c r="A2970" s="236"/>
      <c r="B2970" s="236"/>
      <c r="C2970" s="236"/>
      <c r="D2970" s="236"/>
      <c r="E2970"/>
      <c r="F2970" s="126"/>
      <c r="G2970" s="237"/>
      <c r="H2970"/>
      <c r="I2970"/>
      <c r="J2970" s="237"/>
      <c r="K2970"/>
      <c r="L2970"/>
      <c r="M2970"/>
      <c r="N2970"/>
      <c r="O2970"/>
      <c r="P2970"/>
      <c r="Q2970"/>
      <c r="S2970" s="115"/>
      <c r="U2970"/>
      <c r="V2970"/>
      <c r="W2970" s="237"/>
      <c r="X2970"/>
      <c r="Y2970"/>
      <c r="Z2970"/>
      <c r="AA2970"/>
      <c r="AB2970"/>
      <c r="AC2970"/>
      <c r="AD2970"/>
      <c r="AE2970"/>
      <c r="AF2970"/>
      <c r="AG2970"/>
    </row>
    <row r="2971" spans="1:33" ht="18" x14ac:dyDescent="0.25">
      <c r="A2971" s="236"/>
      <c r="B2971" s="236"/>
      <c r="C2971" s="236"/>
      <c r="D2971" s="236"/>
      <c r="E2971"/>
      <c r="F2971" s="126"/>
      <c r="G2971" s="237"/>
      <c r="H2971"/>
      <c r="I2971"/>
      <c r="J2971" s="237"/>
      <c r="K2971"/>
      <c r="L2971"/>
      <c r="M2971"/>
      <c r="N2971"/>
      <c r="O2971"/>
      <c r="P2971"/>
      <c r="Q2971"/>
      <c r="S2971" s="115"/>
      <c r="U2971"/>
      <c r="V2971"/>
      <c r="W2971" s="237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5">
      <c r="A2972"/>
      <c r="B2972"/>
      <c r="C2972"/>
      <c r="D2972"/>
      <c r="E2972"/>
      <c r="F2972" s="126"/>
      <c r="G2972"/>
      <c r="H2972"/>
      <c r="I2972"/>
      <c r="J2972"/>
      <c r="K2972"/>
      <c r="L2972"/>
      <c r="M2972"/>
      <c r="N2972"/>
      <c r="O2972"/>
      <c r="P2972"/>
      <c r="Q2972"/>
      <c r="S2972" s="115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ht="18" x14ac:dyDescent="0.25">
      <c r="A2973" s="236"/>
      <c r="B2973" s="236"/>
      <c r="C2973" s="236"/>
      <c r="D2973" s="236"/>
      <c r="E2973"/>
      <c r="F2973" s="126"/>
      <c r="G2973" s="237"/>
      <c r="H2973"/>
      <c r="I2973"/>
      <c r="J2973" s="237"/>
      <c r="K2973"/>
      <c r="L2973"/>
      <c r="M2973"/>
      <c r="N2973"/>
      <c r="O2973"/>
      <c r="P2973"/>
      <c r="Q2973"/>
      <c r="S2973" s="115"/>
      <c r="U2973"/>
      <c r="V2973"/>
      <c r="W2973" s="237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5">
      <c r="A2974"/>
      <c r="B2974"/>
      <c r="C2974"/>
      <c r="D2974"/>
      <c r="E2974"/>
      <c r="F2974" s="126"/>
      <c r="G2974"/>
      <c r="H2974"/>
      <c r="I2974"/>
      <c r="J2974"/>
      <c r="K2974"/>
      <c r="L2974"/>
      <c r="M2974"/>
      <c r="N2974"/>
      <c r="O2974"/>
      <c r="P2974"/>
      <c r="Q2974"/>
      <c r="S2974" s="115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ht="18" x14ac:dyDescent="0.25">
      <c r="A2975" s="236"/>
      <c r="B2975" s="236"/>
      <c r="C2975" s="236"/>
      <c r="D2975" s="236"/>
      <c r="E2975"/>
      <c r="F2975" s="126"/>
      <c r="G2975" s="237"/>
      <c r="H2975"/>
      <c r="I2975"/>
      <c r="J2975" s="237"/>
      <c r="K2975"/>
      <c r="L2975"/>
      <c r="M2975"/>
      <c r="N2975"/>
      <c r="O2975"/>
      <c r="P2975"/>
      <c r="Q2975"/>
      <c r="S2975" s="115"/>
      <c r="U2975"/>
      <c r="V2975"/>
      <c r="W2975" s="237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5">
      <c r="A2976"/>
      <c r="B2976"/>
      <c r="C2976"/>
      <c r="D2976"/>
      <c r="E2976"/>
      <c r="F2976" s="126"/>
      <c r="G2976"/>
      <c r="H2976"/>
      <c r="I2976"/>
      <c r="J2976"/>
      <c r="K2976"/>
      <c r="L2976"/>
      <c r="M2976"/>
      <c r="N2976"/>
      <c r="O2976"/>
      <c r="P2976"/>
      <c r="Q2976"/>
      <c r="S2976" s="115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ht="18" x14ac:dyDescent="0.25">
      <c r="A2977" s="236"/>
      <c r="B2977" s="236"/>
      <c r="C2977" s="236"/>
      <c r="D2977" s="236"/>
      <c r="E2977"/>
      <c r="F2977" s="126"/>
      <c r="G2977" s="237"/>
      <c r="H2977"/>
      <c r="I2977"/>
      <c r="J2977" s="237"/>
      <c r="K2977"/>
      <c r="L2977"/>
      <c r="M2977"/>
      <c r="N2977"/>
      <c r="O2977"/>
      <c r="P2977"/>
      <c r="Q2977"/>
      <c r="S2977" s="115"/>
      <c r="U2977"/>
      <c r="V2977"/>
      <c r="W2977" s="23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5">
      <c r="F2978" s="238"/>
      <c r="I2978"/>
      <c r="S2978" s="115"/>
      <c r="U2978"/>
      <c r="V2978"/>
    </row>
    <row r="2979" spans="1:33" x14ac:dyDescent="0.25">
      <c r="A2979"/>
      <c r="B2979"/>
      <c r="C2979"/>
      <c r="D2979"/>
      <c r="E2979"/>
      <c r="F2979" s="126"/>
      <c r="G2979"/>
      <c r="H2979"/>
      <c r="I2979"/>
      <c r="J2979"/>
      <c r="K2979"/>
      <c r="L2979"/>
      <c r="M2979"/>
      <c r="N2979"/>
      <c r="O2979"/>
      <c r="P2979"/>
      <c r="Q2979"/>
      <c r="S2979" s="115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ht="18" x14ac:dyDescent="0.25">
      <c r="A2980" s="236"/>
      <c r="B2980" s="236"/>
      <c r="C2980" s="236"/>
      <c r="D2980" s="236"/>
      <c r="E2980"/>
      <c r="F2980" s="126"/>
      <c r="G2980" s="237"/>
      <c r="H2980"/>
      <c r="I2980"/>
      <c r="J2980" s="237"/>
      <c r="K2980"/>
      <c r="L2980"/>
      <c r="M2980"/>
      <c r="N2980"/>
      <c r="O2980"/>
      <c r="P2980"/>
      <c r="Q2980"/>
      <c r="S2980" s="115"/>
      <c r="U2980"/>
      <c r="V2980"/>
      <c r="W2980" s="237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5">
      <c r="A2981"/>
      <c r="B2981"/>
      <c r="C2981"/>
      <c r="D2981"/>
      <c r="E2981"/>
      <c r="F2981" s="126"/>
      <c r="G2981"/>
      <c r="H2981"/>
      <c r="I2981"/>
      <c r="J2981"/>
      <c r="K2981"/>
      <c r="L2981"/>
      <c r="M2981"/>
      <c r="N2981"/>
      <c r="O2981"/>
      <c r="P2981"/>
      <c r="Q2981"/>
      <c r="S2981" s="115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5">
      <c r="F2982" s="238"/>
      <c r="I2982"/>
      <c r="S2982" s="115"/>
      <c r="U2982"/>
      <c r="V2982"/>
    </row>
    <row r="2983" spans="1:33" x14ac:dyDescent="0.25">
      <c r="A2983"/>
      <c r="B2983"/>
      <c r="C2983"/>
      <c r="D2983"/>
      <c r="E2983"/>
      <c r="F2983" s="126"/>
      <c r="G2983"/>
      <c r="H2983"/>
      <c r="I2983"/>
      <c r="J2983"/>
      <c r="K2983"/>
      <c r="L2983"/>
      <c r="M2983"/>
      <c r="N2983"/>
      <c r="O2983"/>
      <c r="P2983"/>
      <c r="Q2983"/>
      <c r="S2983" s="115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ht="18" x14ac:dyDescent="0.25">
      <c r="A2984" s="236"/>
      <c r="B2984" s="236"/>
      <c r="C2984" s="236"/>
      <c r="D2984" s="236"/>
      <c r="E2984"/>
      <c r="F2984" s="126"/>
      <c r="G2984" s="237"/>
      <c r="H2984"/>
      <c r="I2984"/>
      <c r="J2984" s="237"/>
      <c r="K2984"/>
      <c r="L2984"/>
      <c r="M2984"/>
      <c r="N2984"/>
      <c r="O2984"/>
      <c r="P2984"/>
      <c r="Q2984"/>
      <c r="S2984" s="115"/>
      <c r="U2984"/>
      <c r="V2984"/>
      <c r="W2984" s="237"/>
      <c r="X2984"/>
      <c r="Y2984"/>
      <c r="Z2984"/>
      <c r="AA2984"/>
      <c r="AB2984"/>
      <c r="AC2984"/>
      <c r="AD2984"/>
      <c r="AE2984"/>
      <c r="AF2984"/>
      <c r="AG2984"/>
    </row>
    <row r="2985" spans="1:33" ht="18" x14ac:dyDescent="0.25">
      <c r="A2985" s="236"/>
      <c r="B2985" s="236"/>
      <c r="C2985" s="236"/>
      <c r="D2985" s="236"/>
      <c r="E2985"/>
      <c r="F2985" s="126"/>
      <c r="G2985" s="237"/>
      <c r="H2985"/>
      <c r="I2985"/>
      <c r="J2985" s="237"/>
      <c r="K2985"/>
      <c r="L2985"/>
      <c r="M2985"/>
      <c r="N2985"/>
      <c r="O2985"/>
      <c r="P2985"/>
      <c r="Q2985"/>
      <c r="S2985" s="115"/>
      <c r="U2985"/>
      <c r="V2985"/>
      <c r="W2985" s="237"/>
      <c r="X2985"/>
      <c r="Y2985"/>
      <c r="Z2985"/>
      <c r="AA2985"/>
      <c r="AB2985"/>
      <c r="AC2985"/>
      <c r="AD2985"/>
      <c r="AE2985"/>
      <c r="AF2985"/>
      <c r="AG2985"/>
    </row>
    <row r="2986" spans="1:33" ht="18" x14ac:dyDescent="0.25">
      <c r="A2986" s="236"/>
      <c r="B2986" s="236"/>
      <c r="C2986" s="236"/>
      <c r="D2986" s="236"/>
      <c r="E2986"/>
      <c r="F2986" s="126"/>
      <c r="G2986" s="237"/>
      <c r="H2986"/>
      <c r="I2986"/>
      <c r="J2986" s="237"/>
      <c r="K2986"/>
      <c r="L2986"/>
      <c r="M2986"/>
      <c r="N2986"/>
      <c r="O2986"/>
      <c r="P2986"/>
      <c r="Q2986"/>
      <c r="S2986" s="115"/>
      <c r="U2986"/>
      <c r="V2986"/>
      <c r="W2986" s="237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5">
      <c r="F2987" s="238"/>
      <c r="I2987"/>
      <c r="S2987" s="115"/>
      <c r="U2987"/>
      <c r="V2987"/>
    </row>
    <row r="2988" spans="1:33" x14ac:dyDescent="0.25">
      <c r="F2988" s="238"/>
      <c r="I2988"/>
      <c r="S2988" s="115"/>
      <c r="U2988"/>
      <c r="V2988"/>
    </row>
    <row r="2989" spans="1:33" x14ac:dyDescent="0.25">
      <c r="A2989"/>
      <c r="B2989"/>
      <c r="C2989"/>
      <c r="D2989"/>
      <c r="E2989"/>
      <c r="F2989" s="126"/>
      <c r="G2989"/>
      <c r="H2989"/>
      <c r="I2989"/>
      <c r="J2989"/>
      <c r="K2989"/>
      <c r="L2989"/>
      <c r="M2989"/>
      <c r="N2989"/>
      <c r="O2989"/>
      <c r="P2989"/>
      <c r="Q2989"/>
      <c r="S2989" s="115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5">
      <c r="F2990" s="238"/>
      <c r="I2990"/>
      <c r="S2990" s="115"/>
      <c r="U2990"/>
      <c r="V2990"/>
    </row>
    <row r="2991" spans="1:33" x14ac:dyDescent="0.25">
      <c r="F2991" s="238"/>
      <c r="I2991"/>
      <c r="S2991" s="115"/>
      <c r="U2991"/>
      <c r="V2991"/>
    </row>
    <row r="2992" spans="1:33" x14ac:dyDescent="0.25">
      <c r="A2992"/>
      <c r="B2992"/>
      <c r="C2992"/>
      <c r="D2992"/>
      <c r="E2992"/>
      <c r="F2992" s="126"/>
      <c r="G2992"/>
      <c r="H2992"/>
      <c r="I2992"/>
      <c r="J2992"/>
      <c r="K2992"/>
      <c r="L2992"/>
      <c r="M2992"/>
      <c r="N2992"/>
      <c r="O2992"/>
      <c r="P2992"/>
      <c r="Q2992"/>
      <c r="S2992" s="115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5">
      <c r="F2993" s="238"/>
      <c r="I2993"/>
      <c r="S2993" s="115"/>
      <c r="U2993"/>
      <c r="V2993"/>
    </row>
    <row r="2994" spans="1:33" ht="18" x14ac:dyDescent="0.25">
      <c r="A2994" s="236"/>
      <c r="B2994" s="236"/>
      <c r="C2994" s="236"/>
      <c r="D2994" s="236"/>
      <c r="E2994"/>
      <c r="F2994" s="126"/>
      <c r="G2994" s="237"/>
      <c r="H2994"/>
      <c r="I2994"/>
      <c r="J2994" s="237"/>
      <c r="K2994"/>
      <c r="L2994"/>
      <c r="M2994"/>
      <c r="N2994"/>
      <c r="O2994"/>
      <c r="P2994"/>
      <c r="Q2994"/>
      <c r="S2994" s="115"/>
      <c r="U2994"/>
      <c r="V2994"/>
      <c r="W2994" s="237"/>
      <c r="X2994"/>
      <c r="Y2994"/>
      <c r="Z2994"/>
      <c r="AA2994"/>
      <c r="AB2994"/>
      <c r="AC2994"/>
      <c r="AD2994"/>
      <c r="AE2994"/>
      <c r="AF2994"/>
      <c r="AG2994"/>
    </row>
    <row r="2995" spans="1:33" ht="18" x14ac:dyDescent="0.25">
      <c r="A2995" s="236"/>
      <c r="B2995" s="236"/>
      <c r="C2995" s="236"/>
      <c r="D2995" s="236"/>
      <c r="E2995"/>
      <c r="F2995" s="126"/>
      <c r="G2995" s="237"/>
      <c r="H2995"/>
      <c r="I2995"/>
      <c r="J2995" s="237"/>
      <c r="K2995"/>
      <c r="L2995"/>
      <c r="M2995"/>
      <c r="N2995"/>
      <c r="O2995"/>
      <c r="P2995"/>
      <c r="Q2995"/>
      <c r="S2995" s="115"/>
      <c r="U2995"/>
      <c r="V2995"/>
      <c r="W2995" s="237"/>
      <c r="X2995"/>
      <c r="Y2995"/>
      <c r="Z2995"/>
      <c r="AA2995"/>
      <c r="AB2995"/>
      <c r="AC2995"/>
      <c r="AD2995"/>
      <c r="AE2995"/>
      <c r="AF2995"/>
      <c r="AG2995"/>
    </row>
    <row r="2996" spans="1:33" ht="18" x14ac:dyDescent="0.25">
      <c r="A2996" s="236"/>
      <c r="B2996" s="236"/>
      <c r="C2996" s="236"/>
      <c r="D2996" s="236"/>
      <c r="E2996"/>
      <c r="F2996" s="126"/>
      <c r="G2996" s="237"/>
      <c r="H2996"/>
      <c r="I2996"/>
      <c r="J2996" s="237"/>
      <c r="K2996"/>
      <c r="L2996"/>
      <c r="M2996"/>
      <c r="N2996"/>
      <c r="O2996"/>
      <c r="P2996"/>
      <c r="Q2996"/>
      <c r="S2996" s="115"/>
      <c r="U2996"/>
      <c r="V2996"/>
      <c r="W2996" s="237"/>
      <c r="X2996"/>
      <c r="Y2996"/>
      <c r="Z2996"/>
      <c r="AA2996"/>
      <c r="AB2996"/>
      <c r="AC2996"/>
      <c r="AD2996"/>
      <c r="AE2996"/>
      <c r="AF2996"/>
      <c r="AG2996"/>
    </row>
    <row r="2997" spans="1:33" ht="18" x14ac:dyDescent="0.25">
      <c r="A2997" s="236"/>
      <c r="B2997" s="236"/>
      <c r="C2997" s="236"/>
      <c r="D2997" s="236"/>
      <c r="E2997"/>
      <c r="F2997" s="126"/>
      <c r="G2997" s="237"/>
      <c r="H2997"/>
      <c r="I2997"/>
      <c r="J2997" s="237"/>
      <c r="K2997"/>
      <c r="L2997"/>
      <c r="M2997"/>
      <c r="N2997"/>
      <c r="O2997"/>
      <c r="P2997"/>
      <c r="Q2997"/>
      <c r="S2997" s="115"/>
      <c r="U2997"/>
      <c r="V2997"/>
      <c r="W2997" s="237"/>
      <c r="X2997"/>
      <c r="Y2997"/>
      <c r="Z2997"/>
      <c r="AA2997"/>
      <c r="AB2997"/>
      <c r="AC2997"/>
      <c r="AD2997"/>
      <c r="AE2997"/>
      <c r="AF2997"/>
      <c r="AG2997"/>
    </row>
    <row r="2998" spans="1:33" ht="18" x14ac:dyDescent="0.25">
      <c r="A2998" s="236"/>
      <c r="B2998" s="236"/>
      <c r="C2998" s="236"/>
      <c r="D2998" s="236"/>
      <c r="E2998"/>
      <c r="F2998" s="126"/>
      <c r="G2998" s="237"/>
      <c r="H2998"/>
      <c r="I2998"/>
      <c r="J2998" s="237"/>
      <c r="K2998"/>
      <c r="L2998"/>
      <c r="M2998"/>
      <c r="N2998"/>
      <c r="O2998"/>
      <c r="P2998"/>
      <c r="Q2998"/>
      <c r="S2998" s="115"/>
      <c r="U2998"/>
      <c r="V2998"/>
      <c r="W2998" s="237"/>
      <c r="X2998"/>
      <c r="Y2998"/>
      <c r="Z2998"/>
      <c r="AA2998"/>
      <c r="AB2998"/>
      <c r="AC2998"/>
      <c r="AD2998"/>
      <c r="AE2998"/>
      <c r="AF2998"/>
      <c r="AG2998"/>
    </row>
    <row r="2999" spans="1:33" ht="18" x14ac:dyDescent="0.25">
      <c r="A2999" s="236"/>
      <c r="B2999" s="236"/>
      <c r="C2999" s="236"/>
      <c r="D2999" s="236"/>
      <c r="E2999"/>
      <c r="F2999" s="126"/>
      <c r="G2999" s="237"/>
      <c r="H2999"/>
      <c r="I2999"/>
      <c r="J2999" s="237"/>
      <c r="K2999"/>
      <c r="L2999"/>
      <c r="M2999"/>
      <c r="N2999"/>
      <c r="O2999"/>
      <c r="P2999"/>
      <c r="Q2999"/>
      <c r="S2999" s="115"/>
      <c r="U2999"/>
      <c r="V2999"/>
      <c r="W2999" s="237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5">
      <c r="F3000" s="238"/>
      <c r="I3000"/>
      <c r="S3000" s="115"/>
      <c r="U3000"/>
      <c r="V3000"/>
    </row>
    <row r="3001" spans="1:33" ht="18" x14ac:dyDescent="0.25">
      <c r="A3001" s="236"/>
      <c r="B3001" s="236"/>
      <c r="C3001" s="236"/>
      <c r="D3001" s="236"/>
      <c r="E3001"/>
      <c r="F3001" s="126"/>
      <c r="G3001" s="237"/>
      <c r="H3001"/>
      <c r="I3001"/>
      <c r="J3001" s="237"/>
      <c r="K3001"/>
      <c r="L3001"/>
      <c r="M3001"/>
      <c r="N3001"/>
      <c r="O3001"/>
      <c r="P3001"/>
      <c r="Q3001"/>
      <c r="S3001" s="115"/>
      <c r="U3001"/>
      <c r="V3001"/>
      <c r="W3001" s="237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5">
      <c r="F3002" s="238"/>
      <c r="I3002"/>
      <c r="S3002" s="115"/>
      <c r="U3002"/>
      <c r="V3002"/>
    </row>
    <row r="3003" spans="1:33" x14ac:dyDescent="0.25">
      <c r="A3003"/>
      <c r="B3003"/>
      <c r="C3003"/>
      <c r="D3003"/>
      <c r="E3003"/>
      <c r="F3003" s="126"/>
      <c r="G3003"/>
      <c r="H3003"/>
      <c r="I3003"/>
      <c r="J3003"/>
      <c r="K3003"/>
      <c r="L3003"/>
      <c r="M3003"/>
      <c r="N3003"/>
      <c r="O3003"/>
      <c r="P3003"/>
      <c r="Q3003"/>
      <c r="S3003" s="115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5">
      <c r="F3004" s="238"/>
      <c r="I3004"/>
      <c r="S3004" s="115"/>
      <c r="U3004"/>
      <c r="V3004"/>
    </row>
    <row r="3005" spans="1:33" ht="18" x14ac:dyDescent="0.25">
      <c r="A3005" s="236"/>
      <c r="B3005" s="236"/>
      <c r="C3005" s="236"/>
      <c r="D3005" s="236"/>
      <c r="E3005"/>
      <c r="F3005" s="126"/>
      <c r="G3005" s="237"/>
      <c r="H3005"/>
      <c r="I3005"/>
      <c r="J3005" s="237"/>
      <c r="K3005"/>
      <c r="L3005"/>
      <c r="M3005"/>
      <c r="N3005"/>
      <c r="O3005"/>
      <c r="P3005"/>
      <c r="Q3005"/>
      <c r="S3005" s="115"/>
      <c r="U3005"/>
      <c r="V3005"/>
      <c r="W3005" s="237"/>
      <c r="X3005"/>
      <c r="Y3005"/>
      <c r="Z3005"/>
      <c r="AA3005"/>
      <c r="AB3005"/>
      <c r="AC3005"/>
      <c r="AD3005"/>
      <c r="AE3005"/>
      <c r="AF3005"/>
      <c r="AG3005"/>
    </row>
    <row r="3006" spans="1:33" ht="18" x14ac:dyDescent="0.25">
      <c r="A3006" s="236"/>
      <c r="B3006" s="236"/>
      <c r="C3006" s="236"/>
      <c r="D3006" s="236"/>
      <c r="E3006"/>
      <c r="F3006" s="126"/>
      <c r="G3006" s="237"/>
      <c r="H3006"/>
      <c r="I3006"/>
      <c r="J3006" s="237"/>
      <c r="K3006"/>
      <c r="L3006"/>
      <c r="M3006"/>
      <c r="N3006"/>
      <c r="O3006"/>
      <c r="P3006"/>
      <c r="Q3006"/>
      <c r="S3006" s="115"/>
      <c r="U3006"/>
      <c r="V3006"/>
      <c r="W3006" s="237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5">
      <c r="A3007"/>
      <c r="B3007"/>
      <c r="C3007"/>
      <c r="D3007"/>
      <c r="E3007"/>
      <c r="F3007" s="126"/>
      <c r="G3007"/>
      <c r="H3007"/>
      <c r="I3007"/>
      <c r="J3007"/>
      <c r="K3007"/>
      <c r="L3007"/>
      <c r="M3007"/>
      <c r="N3007"/>
      <c r="O3007"/>
      <c r="P3007"/>
      <c r="Q3007"/>
      <c r="S3007" s="115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ht="18" x14ac:dyDescent="0.25">
      <c r="A3008" s="236"/>
      <c r="B3008" s="236"/>
      <c r="C3008" s="236"/>
      <c r="D3008" s="236"/>
      <c r="E3008"/>
      <c r="F3008" s="126"/>
      <c r="G3008" s="237"/>
      <c r="H3008"/>
      <c r="I3008"/>
      <c r="J3008" s="237"/>
      <c r="K3008"/>
      <c r="L3008"/>
      <c r="M3008"/>
      <c r="N3008"/>
      <c r="O3008"/>
      <c r="P3008"/>
      <c r="Q3008"/>
      <c r="S3008" s="115"/>
      <c r="U3008"/>
      <c r="V3008"/>
      <c r="W3008" s="237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5">
      <c r="A3009"/>
      <c r="B3009"/>
      <c r="C3009"/>
      <c r="D3009"/>
      <c r="E3009"/>
      <c r="F3009" s="126"/>
      <c r="G3009"/>
      <c r="H3009"/>
      <c r="I3009"/>
      <c r="J3009"/>
      <c r="K3009"/>
      <c r="L3009"/>
      <c r="M3009"/>
      <c r="N3009"/>
      <c r="O3009"/>
      <c r="P3009"/>
      <c r="Q3009"/>
      <c r="S3009" s="115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ht="18" x14ac:dyDescent="0.25">
      <c r="A3010" s="236"/>
      <c r="B3010" s="236"/>
      <c r="C3010" s="236"/>
      <c r="D3010" s="236"/>
      <c r="E3010"/>
      <c r="F3010" s="126"/>
      <c r="G3010" s="237"/>
      <c r="H3010"/>
      <c r="I3010"/>
      <c r="J3010" s="237"/>
      <c r="K3010"/>
      <c r="L3010"/>
      <c r="M3010"/>
      <c r="N3010"/>
      <c r="O3010"/>
      <c r="P3010"/>
      <c r="Q3010"/>
      <c r="S3010" s="115"/>
      <c r="U3010"/>
      <c r="V3010"/>
      <c r="W3010" s="237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5">
      <c r="F3011" s="238"/>
      <c r="I3011"/>
      <c r="S3011" s="115"/>
      <c r="U3011"/>
      <c r="V3011"/>
    </row>
    <row r="3012" spans="1:33" ht="18" x14ac:dyDescent="0.25">
      <c r="A3012" s="236"/>
      <c r="B3012" s="236"/>
      <c r="C3012" s="236"/>
      <c r="D3012" s="236"/>
      <c r="E3012"/>
      <c r="F3012" s="126"/>
      <c r="G3012" s="237"/>
      <c r="H3012"/>
      <c r="I3012"/>
      <c r="J3012" s="237"/>
      <c r="K3012"/>
      <c r="L3012"/>
      <c r="M3012"/>
      <c r="N3012"/>
      <c r="O3012"/>
      <c r="P3012"/>
      <c r="Q3012"/>
      <c r="S3012" s="115"/>
      <c r="U3012"/>
      <c r="V3012"/>
      <c r="W3012" s="237"/>
      <c r="X3012"/>
      <c r="Y3012"/>
      <c r="Z3012"/>
      <c r="AA3012"/>
      <c r="AB3012"/>
      <c r="AC3012"/>
      <c r="AD3012"/>
      <c r="AE3012"/>
      <c r="AF3012"/>
      <c r="AG3012"/>
    </row>
    <row r="3013" spans="1:33" ht="18" x14ac:dyDescent="0.25">
      <c r="A3013" s="236"/>
      <c r="B3013" s="236"/>
      <c r="C3013" s="236"/>
      <c r="D3013" s="236"/>
      <c r="E3013"/>
      <c r="F3013" s="126"/>
      <c r="G3013" s="237"/>
      <c r="H3013"/>
      <c r="I3013"/>
      <c r="J3013" s="237"/>
      <c r="K3013"/>
      <c r="L3013"/>
      <c r="M3013"/>
      <c r="N3013"/>
      <c r="O3013"/>
      <c r="P3013"/>
      <c r="Q3013"/>
      <c r="S3013" s="115"/>
      <c r="U3013"/>
      <c r="V3013"/>
      <c r="W3013" s="237"/>
      <c r="X3013"/>
      <c r="Y3013"/>
      <c r="Z3013"/>
      <c r="AA3013"/>
      <c r="AB3013"/>
      <c r="AC3013"/>
      <c r="AD3013"/>
      <c r="AE3013"/>
      <c r="AF3013"/>
      <c r="AG3013"/>
    </row>
    <row r="3014" spans="1:33" ht="18" x14ac:dyDescent="0.25">
      <c r="A3014" s="236"/>
      <c r="B3014" s="236"/>
      <c r="C3014" s="236"/>
      <c r="D3014" s="236"/>
      <c r="E3014"/>
      <c r="F3014" s="126"/>
      <c r="G3014" s="237"/>
      <c r="H3014"/>
      <c r="I3014"/>
      <c r="J3014" s="237"/>
      <c r="K3014"/>
      <c r="L3014"/>
      <c r="M3014"/>
      <c r="N3014"/>
      <c r="O3014"/>
      <c r="P3014"/>
      <c r="Q3014"/>
      <c r="S3014" s="115"/>
      <c r="U3014"/>
      <c r="V3014"/>
      <c r="W3014" s="237"/>
      <c r="X3014"/>
      <c r="Y3014"/>
      <c r="Z3014"/>
      <c r="AA3014"/>
      <c r="AB3014"/>
      <c r="AC3014"/>
      <c r="AD3014"/>
      <c r="AE3014"/>
      <c r="AF3014"/>
      <c r="AG3014"/>
    </row>
    <row r="3015" spans="1:33" ht="18" x14ac:dyDescent="0.25">
      <c r="A3015" s="236"/>
      <c r="B3015" s="236"/>
      <c r="C3015" s="236"/>
      <c r="D3015" s="236"/>
      <c r="E3015"/>
      <c r="F3015" s="126"/>
      <c r="G3015" s="237"/>
      <c r="H3015"/>
      <c r="I3015"/>
      <c r="J3015" s="237"/>
      <c r="K3015"/>
      <c r="L3015"/>
      <c r="M3015"/>
      <c r="N3015"/>
      <c r="O3015"/>
      <c r="P3015"/>
      <c r="Q3015"/>
      <c r="S3015" s="115"/>
      <c r="U3015"/>
      <c r="V3015"/>
      <c r="W3015" s="237"/>
      <c r="X3015"/>
      <c r="Y3015"/>
      <c r="Z3015"/>
      <c r="AA3015"/>
      <c r="AB3015"/>
      <c r="AC3015"/>
      <c r="AD3015"/>
      <c r="AE3015"/>
      <c r="AF3015"/>
      <c r="AG3015"/>
    </row>
    <row r="3016" spans="1:33" ht="18" x14ac:dyDescent="0.25">
      <c r="A3016" s="236"/>
      <c r="B3016" s="236"/>
      <c r="C3016" s="236"/>
      <c r="D3016" s="236"/>
      <c r="E3016"/>
      <c r="F3016" s="126"/>
      <c r="G3016" s="237"/>
      <c r="H3016"/>
      <c r="I3016"/>
      <c r="J3016" s="237"/>
      <c r="K3016"/>
      <c r="L3016"/>
      <c r="M3016"/>
      <c r="N3016"/>
      <c r="O3016"/>
      <c r="P3016"/>
      <c r="Q3016"/>
      <c r="S3016" s="115"/>
      <c r="U3016"/>
      <c r="V3016"/>
      <c r="W3016" s="237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5">
      <c r="F3017" s="238"/>
      <c r="I3017"/>
      <c r="S3017" s="115"/>
      <c r="U3017"/>
      <c r="V3017"/>
    </row>
    <row r="3018" spans="1:33" x14ac:dyDescent="0.25">
      <c r="A3018"/>
      <c r="B3018"/>
      <c r="C3018"/>
      <c r="D3018"/>
      <c r="E3018"/>
      <c r="F3018" s="126"/>
      <c r="G3018"/>
      <c r="H3018"/>
      <c r="I3018"/>
      <c r="J3018"/>
      <c r="K3018"/>
      <c r="L3018"/>
      <c r="M3018"/>
      <c r="N3018"/>
      <c r="O3018"/>
      <c r="P3018"/>
      <c r="Q3018"/>
      <c r="S3018" s="115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5">
      <c r="F3019" s="238"/>
      <c r="I3019"/>
      <c r="S3019" s="115"/>
      <c r="U3019"/>
      <c r="V3019"/>
    </row>
    <row r="3020" spans="1:33" x14ac:dyDescent="0.25">
      <c r="F3020" s="238"/>
      <c r="I3020"/>
      <c r="S3020" s="115"/>
      <c r="U3020"/>
      <c r="V3020"/>
    </row>
    <row r="3021" spans="1:33" x14ac:dyDescent="0.25">
      <c r="F3021" s="238"/>
      <c r="I3021"/>
      <c r="S3021" s="115"/>
      <c r="U3021"/>
      <c r="V3021"/>
    </row>
    <row r="3022" spans="1:33" x14ac:dyDescent="0.25">
      <c r="F3022" s="238"/>
      <c r="I3022"/>
      <c r="S3022" s="115"/>
      <c r="U3022"/>
      <c r="V3022"/>
    </row>
    <row r="3023" spans="1:33" x14ac:dyDescent="0.25">
      <c r="F3023" s="238"/>
      <c r="I3023"/>
      <c r="S3023" s="115"/>
      <c r="U3023"/>
      <c r="V3023"/>
    </row>
    <row r="3024" spans="1:33" x14ac:dyDescent="0.25">
      <c r="F3024" s="238"/>
      <c r="I3024"/>
      <c r="S3024" s="115"/>
      <c r="U3024"/>
      <c r="V3024"/>
    </row>
    <row r="3025" spans="1:33" x14ac:dyDescent="0.25">
      <c r="A3025"/>
      <c r="B3025"/>
      <c r="C3025"/>
      <c r="D3025"/>
      <c r="E3025"/>
      <c r="F3025" s="126"/>
      <c r="G3025"/>
      <c r="H3025"/>
      <c r="I3025"/>
      <c r="J3025"/>
      <c r="K3025"/>
      <c r="L3025"/>
      <c r="M3025"/>
      <c r="N3025"/>
      <c r="O3025"/>
      <c r="P3025"/>
      <c r="Q3025"/>
      <c r="S3025" s="11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5">
      <c r="F3026" s="238"/>
      <c r="I3026"/>
      <c r="S3026" s="115"/>
      <c r="U3026"/>
      <c r="V3026"/>
    </row>
    <row r="3027" spans="1:33" x14ac:dyDescent="0.25">
      <c r="A3027"/>
      <c r="B3027"/>
      <c r="C3027"/>
      <c r="D3027"/>
      <c r="E3027"/>
      <c r="F3027" s="126"/>
      <c r="G3027"/>
      <c r="H3027"/>
      <c r="I3027"/>
      <c r="J3027"/>
      <c r="K3027"/>
      <c r="L3027"/>
      <c r="M3027"/>
      <c r="N3027"/>
      <c r="O3027"/>
      <c r="P3027"/>
      <c r="Q3027"/>
      <c r="S3027" s="115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5">
      <c r="A3028"/>
      <c r="B3028"/>
      <c r="C3028"/>
      <c r="D3028"/>
      <c r="E3028"/>
      <c r="F3028" s="126"/>
      <c r="G3028"/>
      <c r="H3028"/>
      <c r="I3028"/>
      <c r="J3028"/>
      <c r="K3028"/>
      <c r="L3028"/>
      <c r="M3028"/>
      <c r="N3028"/>
      <c r="O3028"/>
      <c r="P3028"/>
      <c r="Q3028"/>
      <c r="S3028" s="115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ht="18" x14ac:dyDescent="0.25">
      <c r="A3029" s="236"/>
      <c r="B3029" s="236"/>
      <c r="C3029" s="236"/>
      <c r="D3029" s="236"/>
      <c r="E3029"/>
      <c r="F3029" s="126"/>
      <c r="G3029" s="237"/>
      <c r="H3029"/>
      <c r="I3029"/>
      <c r="J3029" s="237"/>
      <c r="K3029"/>
      <c r="L3029"/>
      <c r="M3029"/>
      <c r="N3029"/>
      <c r="O3029"/>
      <c r="P3029"/>
      <c r="Q3029"/>
      <c r="S3029" s="115"/>
      <c r="U3029"/>
      <c r="V3029"/>
      <c r="W3029" s="237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5">
      <c r="A3030"/>
      <c r="B3030"/>
      <c r="C3030"/>
      <c r="D3030"/>
      <c r="E3030"/>
      <c r="F3030" s="126"/>
      <c r="G3030"/>
      <c r="H3030"/>
      <c r="I3030"/>
      <c r="J3030"/>
      <c r="K3030"/>
      <c r="L3030"/>
      <c r="M3030"/>
      <c r="N3030"/>
      <c r="O3030"/>
      <c r="P3030"/>
      <c r="Q3030"/>
      <c r="S3030" s="115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5">
      <c r="F3031" s="238"/>
      <c r="I3031"/>
      <c r="S3031" s="115"/>
      <c r="U3031"/>
      <c r="V3031"/>
    </row>
    <row r="3032" spans="1:33" ht="18" x14ac:dyDescent="0.25">
      <c r="A3032" s="236"/>
      <c r="B3032" s="236"/>
      <c r="C3032" s="236"/>
      <c r="D3032" s="236"/>
      <c r="E3032"/>
      <c r="F3032" s="126"/>
      <c r="G3032" s="237"/>
      <c r="H3032"/>
      <c r="I3032"/>
      <c r="J3032" s="237"/>
      <c r="K3032"/>
      <c r="L3032"/>
      <c r="M3032"/>
      <c r="N3032"/>
      <c r="O3032"/>
      <c r="P3032"/>
      <c r="Q3032"/>
      <c r="S3032" s="115"/>
      <c r="U3032"/>
      <c r="V3032"/>
      <c r="W3032" s="237"/>
      <c r="X3032"/>
      <c r="Y3032"/>
      <c r="Z3032"/>
      <c r="AA3032"/>
      <c r="AB3032"/>
      <c r="AC3032"/>
      <c r="AD3032"/>
      <c r="AE3032"/>
      <c r="AF3032"/>
      <c r="AG3032"/>
    </row>
    <row r="3033" spans="1:33" ht="18" x14ac:dyDescent="0.25">
      <c r="A3033" s="236"/>
      <c r="B3033" s="236"/>
      <c r="C3033" s="236"/>
      <c r="D3033" s="236"/>
      <c r="E3033"/>
      <c r="F3033" s="126"/>
      <c r="G3033" s="237"/>
      <c r="H3033"/>
      <c r="I3033"/>
      <c r="J3033" s="237"/>
      <c r="K3033"/>
      <c r="L3033"/>
      <c r="M3033"/>
      <c r="N3033"/>
      <c r="O3033"/>
      <c r="P3033"/>
      <c r="Q3033"/>
      <c r="S3033" s="115"/>
      <c r="U3033"/>
      <c r="V3033"/>
      <c r="W3033" s="237"/>
      <c r="X3033"/>
      <c r="Y3033"/>
      <c r="Z3033"/>
      <c r="AA3033"/>
      <c r="AB3033"/>
      <c r="AC3033"/>
      <c r="AD3033"/>
      <c r="AE3033"/>
      <c r="AF3033"/>
      <c r="AG3033"/>
    </row>
    <row r="3034" spans="1:33" ht="18" x14ac:dyDescent="0.25">
      <c r="A3034" s="236"/>
      <c r="B3034" s="236"/>
      <c r="C3034" s="236"/>
      <c r="D3034" s="236"/>
      <c r="E3034"/>
      <c r="F3034" s="126"/>
      <c r="G3034" s="237"/>
      <c r="H3034"/>
      <c r="I3034"/>
      <c r="J3034" s="237"/>
      <c r="K3034"/>
      <c r="L3034"/>
      <c r="M3034"/>
      <c r="N3034"/>
      <c r="O3034"/>
      <c r="P3034"/>
      <c r="Q3034"/>
      <c r="S3034" s="115"/>
      <c r="U3034"/>
      <c r="V3034"/>
      <c r="W3034" s="237"/>
      <c r="X3034"/>
      <c r="Y3034"/>
      <c r="Z3034"/>
      <c r="AA3034"/>
      <c r="AB3034"/>
      <c r="AC3034"/>
      <c r="AD3034"/>
      <c r="AE3034"/>
      <c r="AF3034"/>
      <c r="AG3034"/>
    </row>
    <row r="3035" spans="1:33" ht="18" x14ac:dyDescent="0.25">
      <c r="A3035" s="236"/>
      <c r="B3035" s="236"/>
      <c r="C3035" s="236"/>
      <c r="D3035" s="236"/>
      <c r="E3035"/>
      <c r="F3035" s="126"/>
      <c r="G3035" s="237"/>
      <c r="H3035"/>
      <c r="I3035"/>
      <c r="J3035" s="237"/>
      <c r="K3035"/>
      <c r="L3035"/>
      <c r="M3035"/>
      <c r="N3035"/>
      <c r="O3035"/>
      <c r="P3035"/>
      <c r="Q3035"/>
      <c r="S3035" s="115"/>
      <c r="U3035"/>
      <c r="V3035"/>
      <c r="W3035" s="237"/>
      <c r="X3035"/>
      <c r="Y3035"/>
      <c r="Z3035"/>
      <c r="AA3035"/>
      <c r="AB3035"/>
      <c r="AC3035"/>
      <c r="AD3035"/>
      <c r="AE3035"/>
      <c r="AF3035"/>
      <c r="AG3035"/>
    </row>
    <row r="3036" spans="1:33" ht="18" x14ac:dyDescent="0.25">
      <c r="A3036" s="236"/>
      <c r="B3036" s="236"/>
      <c r="C3036" s="236"/>
      <c r="D3036" s="236"/>
      <c r="E3036"/>
      <c r="F3036" s="126"/>
      <c r="G3036" s="237"/>
      <c r="H3036"/>
      <c r="I3036"/>
      <c r="J3036" s="237"/>
      <c r="K3036"/>
      <c r="L3036"/>
      <c r="M3036"/>
      <c r="N3036"/>
      <c r="O3036"/>
      <c r="P3036"/>
      <c r="Q3036"/>
      <c r="S3036" s="115"/>
      <c r="U3036"/>
      <c r="V3036"/>
      <c r="W3036" s="237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5">
      <c r="A3037"/>
      <c r="B3037"/>
      <c r="C3037"/>
      <c r="D3037"/>
      <c r="E3037"/>
      <c r="F3037" s="126"/>
      <c r="G3037"/>
      <c r="H3037"/>
      <c r="I3037"/>
      <c r="J3037"/>
      <c r="K3037"/>
      <c r="L3037"/>
      <c r="M3037"/>
      <c r="N3037"/>
      <c r="O3037"/>
      <c r="P3037"/>
      <c r="Q3037"/>
      <c r="S3037" s="115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ht="18" x14ac:dyDescent="0.25">
      <c r="A3038" s="236"/>
      <c r="B3038" s="236"/>
      <c r="C3038" s="236"/>
      <c r="D3038" s="236"/>
      <c r="E3038"/>
      <c r="F3038" s="126"/>
      <c r="G3038" s="237"/>
      <c r="H3038"/>
      <c r="I3038"/>
      <c r="J3038" s="237"/>
      <c r="K3038"/>
      <c r="L3038"/>
      <c r="M3038"/>
      <c r="N3038"/>
      <c r="O3038"/>
      <c r="P3038"/>
      <c r="Q3038"/>
      <c r="S3038" s="115"/>
      <c r="U3038"/>
      <c r="V3038"/>
      <c r="W3038" s="237"/>
      <c r="X3038"/>
      <c r="Y3038"/>
      <c r="Z3038"/>
      <c r="AA3038"/>
      <c r="AB3038"/>
      <c r="AC3038"/>
      <c r="AD3038"/>
      <c r="AE3038"/>
      <c r="AF3038"/>
      <c r="AG3038"/>
    </row>
    <row r="3039" spans="1:33" ht="18" x14ac:dyDescent="0.25">
      <c r="A3039" s="236"/>
      <c r="B3039" s="236"/>
      <c r="C3039" s="236"/>
      <c r="D3039" s="236"/>
      <c r="E3039"/>
      <c r="F3039" s="126"/>
      <c r="G3039" s="237"/>
      <c r="H3039"/>
      <c r="I3039"/>
      <c r="J3039" s="237"/>
      <c r="K3039"/>
      <c r="L3039"/>
      <c r="M3039"/>
      <c r="N3039"/>
      <c r="O3039"/>
      <c r="P3039"/>
      <c r="Q3039"/>
      <c r="S3039" s="115"/>
      <c r="U3039"/>
      <c r="V3039"/>
      <c r="W3039" s="237"/>
      <c r="X3039"/>
      <c r="Y3039"/>
      <c r="Z3039"/>
      <c r="AA3039"/>
      <c r="AB3039"/>
      <c r="AC3039"/>
      <c r="AD3039"/>
      <c r="AE3039"/>
      <c r="AF3039"/>
      <c r="AG3039"/>
    </row>
    <row r="3040" spans="1:33" ht="18" x14ac:dyDescent="0.25">
      <c r="A3040" s="236"/>
      <c r="B3040" s="236"/>
      <c r="C3040" s="236"/>
      <c r="D3040" s="236"/>
      <c r="E3040"/>
      <c r="F3040" s="126"/>
      <c r="G3040" s="237"/>
      <c r="H3040"/>
      <c r="I3040"/>
      <c r="J3040" s="237"/>
      <c r="K3040"/>
      <c r="L3040"/>
      <c r="M3040"/>
      <c r="N3040"/>
      <c r="O3040"/>
      <c r="P3040"/>
      <c r="Q3040"/>
      <c r="S3040" s="115"/>
      <c r="U3040"/>
      <c r="V3040"/>
      <c r="W3040" s="237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5">
      <c r="F3041" s="238"/>
      <c r="I3041"/>
      <c r="S3041" s="115"/>
      <c r="U3041"/>
      <c r="V3041"/>
    </row>
    <row r="3042" spans="1:33" ht="18" x14ac:dyDescent="0.25">
      <c r="A3042" s="236"/>
      <c r="B3042" s="236"/>
      <c r="C3042" s="236"/>
      <c r="D3042" s="236"/>
      <c r="E3042"/>
      <c r="F3042" s="126"/>
      <c r="G3042" s="237"/>
      <c r="H3042"/>
      <c r="I3042"/>
      <c r="J3042" s="237"/>
      <c r="K3042"/>
      <c r="L3042"/>
      <c r="M3042"/>
      <c r="N3042"/>
      <c r="O3042"/>
      <c r="P3042"/>
      <c r="Q3042"/>
      <c r="S3042" s="115"/>
      <c r="U3042"/>
      <c r="V3042"/>
      <c r="W3042" s="237"/>
      <c r="X3042"/>
      <c r="Y3042"/>
      <c r="Z3042"/>
      <c r="AA3042"/>
      <c r="AB3042"/>
      <c r="AC3042"/>
      <c r="AD3042"/>
      <c r="AE3042"/>
      <c r="AF3042"/>
      <c r="AG3042"/>
    </row>
    <row r="3043" spans="1:33" ht="18" x14ac:dyDescent="0.25">
      <c r="A3043" s="236"/>
      <c r="B3043" s="236"/>
      <c r="C3043" s="236"/>
      <c r="D3043" s="236"/>
      <c r="E3043"/>
      <c r="F3043" s="126"/>
      <c r="G3043" s="237"/>
      <c r="H3043"/>
      <c r="I3043"/>
      <c r="J3043" s="237"/>
      <c r="K3043"/>
      <c r="L3043"/>
      <c r="M3043"/>
      <c r="N3043"/>
      <c r="O3043"/>
      <c r="P3043"/>
      <c r="Q3043"/>
      <c r="S3043" s="115"/>
      <c r="U3043"/>
      <c r="V3043"/>
      <c r="W3043" s="237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5">
      <c r="A3044"/>
      <c r="B3044"/>
      <c r="C3044"/>
      <c r="D3044"/>
      <c r="E3044"/>
      <c r="F3044" s="126"/>
      <c r="G3044"/>
      <c r="H3044"/>
      <c r="I3044"/>
      <c r="J3044"/>
      <c r="K3044"/>
      <c r="L3044"/>
      <c r="M3044"/>
      <c r="N3044"/>
      <c r="O3044"/>
      <c r="P3044"/>
      <c r="Q3044"/>
      <c r="S3044" s="115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ht="18" x14ac:dyDescent="0.25">
      <c r="A3045" s="236"/>
      <c r="B3045" s="236"/>
      <c r="C3045" s="236"/>
      <c r="D3045" s="236"/>
      <c r="E3045"/>
      <c r="F3045" s="126"/>
      <c r="G3045" s="237"/>
      <c r="H3045"/>
      <c r="I3045"/>
      <c r="J3045" s="237"/>
      <c r="K3045"/>
      <c r="L3045"/>
      <c r="M3045"/>
      <c r="N3045"/>
      <c r="O3045"/>
      <c r="P3045"/>
      <c r="Q3045"/>
      <c r="S3045" s="115"/>
      <c r="U3045"/>
      <c r="V3045"/>
      <c r="W3045" s="237"/>
      <c r="X3045"/>
      <c r="Y3045"/>
      <c r="Z3045"/>
      <c r="AA3045"/>
      <c r="AB3045"/>
      <c r="AC3045"/>
      <c r="AD3045"/>
      <c r="AE3045"/>
      <c r="AF3045"/>
      <c r="AG3045"/>
    </row>
    <row r="3046" spans="1:33" ht="18" x14ac:dyDescent="0.25">
      <c r="A3046" s="236"/>
      <c r="B3046" s="236"/>
      <c r="C3046" s="236"/>
      <c r="D3046" s="236"/>
      <c r="E3046"/>
      <c r="F3046" s="126"/>
      <c r="G3046" s="237"/>
      <c r="H3046"/>
      <c r="I3046"/>
      <c r="J3046" s="237"/>
      <c r="K3046"/>
      <c r="L3046"/>
      <c r="M3046"/>
      <c r="N3046"/>
      <c r="O3046"/>
      <c r="P3046"/>
      <c r="Q3046"/>
      <c r="S3046" s="115"/>
      <c r="U3046"/>
      <c r="V3046"/>
      <c r="W3046" s="237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5">
      <c r="A3047"/>
      <c r="B3047"/>
      <c r="C3047"/>
      <c r="D3047"/>
      <c r="E3047"/>
      <c r="F3047" s="126"/>
      <c r="G3047"/>
      <c r="H3047"/>
      <c r="I3047"/>
      <c r="J3047"/>
      <c r="K3047"/>
      <c r="L3047"/>
      <c r="M3047"/>
      <c r="N3047"/>
      <c r="O3047"/>
      <c r="P3047"/>
      <c r="Q3047"/>
      <c r="S3047" s="115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5">
      <c r="A3048"/>
      <c r="B3048"/>
      <c r="C3048"/>
      <c r="D3048"/>
      <c r="E3048"/>
      <c r="F3048" s="126"/>
      <c r="G3048"/>
      <c r="H3048"/>
      <c r="I3048"/>
      <c r="J3048"/>
      <c r="K3048"/>
      <c r="L3048"/>
      <c r="M3048"/>
      <c r="N3048"/>
      <c r="O3048"/>
      <c r="P3048"/>
      <c r="Q3048"/>
      <c r="S3048" s="115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5">
      <c r="A3049"/>
      <c r="B3049"/>
      <c r="C3049"/>
      <c r="D3049"/>
      <c r="E3049"/>
      <c r="F3049" s="126"/>
      <c r="G3049"/>
      <c r="H3049"/>
      <c r="I3049"/>
      <c r="J3049"/>
      <c r="K3049"/>
      <c r="L3049"/>
      <c r="M3049"/>
      <c r="N3049"/>
      <c r="O3049"/>
      <c r="P3049"/>
      <c r="Q3049"/>
      <c r="S3049" s="115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5">
      <c r="F3050" s="238"/>
      <c r="I3050"/>
      <c r="S3050" s="115"/>
      <c r="U3050"/>
      <c r="V3050"/>
    </row>
    <row r="3051" spans="1:33" x14ac:dyDescent="0.25">
      <c r="A3051"/>
      <c r="B3051"/>
      <c r="C3051"/>
      <c r="D3051"/>
      <c r="E3051"/>
      <c r="F3051" s="126"/>
      <c r="G3051"/>
      <c r="H3051"/>
      <c r="I3051"/>
      <c r="J3051"/>
      <c r="K3051"/>
      <c r="L3051"/>
      <c r="M3051"/>
      <c r="N3051"/>
      <c r="O3051"/>
      <c r="P3051"/>
      <c r="Q3051"/>
      <c r="S3051" s="115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5">
      <c r="A3052"/>
      <c r="B3052"/>
      <c r="C3052"/>
      <c r="D3052"/>
      <c r="E3052"/>
      <c r="F3052" s="126"/>
      <c r="G3052"/>
      <c r="H3052"/>
      <c r="I3052"/>
      <c r="J3052"/>
      <c r="K3052"/>
      <c r="L3052"/>
      <c r="M3052"/>
      <c r="N3052"/>
      <c r="O3052"/>
      <c r="P3052"/>
      <c r="Q3052"/>
      <c r="S3052" s="115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ht="18" x14ac:dyDescent="0.25">
      <c r="A3053" s="236"/>
      <c r="B3053" s="236"/>
      <c r="C3053" s="236"/>
      <c r="D3053" s="236"/>
      <c r="E3053"/>
      <c r="F3053" s="126"/>
      <c r="G3053" s="237"/>
      <c r="H3053"/>
      <c r="I3053"/>
      <c r="J3053" s="237"/>
      <c r="K3053"/>
      <c r="L3053"/>
      <c r="M3053"/>
      <c r="N3053"/>
      <c r="O3053"/>
      <c r="P3053"/>
      <c r="Q3053"/>
      <c r="S3053" s="115"/>
      <c r="U3053"/>
      <c r="V3053"/>
      <c r="W3053" s="237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5">
      <c r="A3054"/>
      <c r="B3054"/>
      <c r="C3054"/>
      <c r="D3054"/>
      <c r="E3054"/>
      <c r="F3054" s="126"/>
      <c r="G3054"/>
      <c r="H3054"/>
      <c r="I3054"/>
      <c r="J3054"/>
      <c r="K3054"/>
      <c r="L3054"/>
      <c r="M3054"/>
      <c r="N3054"/>
      <c r="O3054"/>
      <c r="P3054"/>
      <c r="Q3054"/>
      <c r="S3054" s="115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5">
      <c r="A3055"/>
      <c r="B3055"/>
      <c r="C3055"/>
      <c r="D3055"/>
      <c r="E3055"/>
      <c r="F3055" s="126"/>
      <c r="G3055"/>
      <c r="H3055"/>
      <c r="I3055"/>
      <c r="J3055"/>
      <c r="K3055"/>
      <c r="L3055"/>
      <c r="M3055"/>
      <c r="N3055"/>
      <c r="O3055"/>
      <c r="P3055"/>
      <c r="Q3055"/>
      <c r="S3055" s="11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5">
      <c r="F3056" s="238"/>
      <c r="I3056"/>
      <c r="S3056" s="115"/>
      <c r="U3056"/>
      <c r="V3056"/>
    </row>
    <row r="3057" spans="1:33" x14ac:dyDescent="0.25">
      <c r="A3057"/>
      <c r="B3057"/>
      <c r="C3057"/>
      <c r="D3057"/>
      <c r="E3057"/>
      <c r="F3057" s="126"/>
      <c r="G3057"/>
      <c r="H3057"/>
      <c r="I3057"/>
      <c r="J3057"/>
      <c r="K3057"/>
      <c r="L3057"/>
      <c r="M3057"/>
      <c r="N3057"/>
      <c r="O3057"/>
      <c r="P3057"/>
      <c r="Q3057"/>
      <c r="S3057" s="115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ht="18" x14ac:dyDescent="0.25">
      <c r="A3058" s="236"/>
      <c r="B3058" s="236"/>
      <c r="C3058" s="236"/>
      <c r="D3058" s="236"/>
      <c r="E3058"/>
      <c r="F3058" s="126"/>
      <c r="G3058" s="237"/>
      <c r="H3058"/>
      <c r="I3058"/>
      <c r="J3058" s="237"/>
      <c r="K3058"/>
      <c r="L3058"/>
      <c r="M3058"/>
      <c r="N3058"/>
      <c r="O3058"/>
      <c r="P3058"/>
      <c r="Q3058"/>
      <c r="S3058" s="115"/>
      <c r="U3058"/>
      <c r="V3058"/>
      <c r="W3058" s="237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5">
      <c r="F3059" s="238"/>
      <c r="I3059"/>
      <c r="S3059" s="115"/>
      <c r="U3059"/>
      <c r="V3059"/>
    </row>
    <row r="3060" spans="1:33" x14ac:dyDescent="0.25">
      <c r="F3060" s="238"/>
      <c r="I3060"/>
      <c r="S3060" s="115"/>
      <c r="U3060"/>
      <c r="V3060"/>
    </row>
    <row r="3061" spans="1:33" ht="18" x14ac:dyDescent="0.25">
      <c r="A3061" s="236"/>
      <c r="B3061" s="236"/>
      <c r="C3061" s="236"/>
      <c r="D3061" s="236"/>
      <c r="E3061"/>
      <c r="F3061" s="126"/>
      <c r="G3061" s="237"/>
      <c r="H3061"/>
      <c r="I3061"/>
      <c r="J3061" s="237"/>
      <c r="K3061"/>
      <c r="L3061"/>
      <c r="M3061"/>
      <c r="N3061"/>
      <c r="O3061"/>
      <c r="P3061"/>
      <c r="Q3061"/>
      <c r="S3061" s="115"/>
      <c r="U3061"/>
      <c r="V3061"/>
      <c r="W3061" s="237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5">
      <c r="F3062" s="238"/>
      <c r="I3062"/>
      <c r="S3062" s="115"/>
      <c r="U3062"/>
      <c r="V3062"/>
    </row>
    <row r="3063" spans="1:33" ht="18" x14ac:dyDescent="0.25">
      <c r="A3063" s="236"/>
      <c r="B3063" s="236"/>
      <c r="C3063" s="236"/>
      <c r="D3063" s="236"/>
      <c r="E3063"/>
      <c r="F3063" s="126"/>
      <c r="G3063" s="237"/>
      <c r="H3063"/>
      <c r="I3063"/>
      <c r="J3063" s="237"/>
      <c r="K3063"/>
      <c r="L3063"/>
      <c r="M3063"/>
      <c r="N3063"/>
      <c r="O3063"/>
      <c r="P3063"/>
      <c r="Q3063"/>
      <c r="S3063" s="115"/>
      <c r="U3063"/>
      <c r="V3063"/>
      <c r="W3063" s="237"/>
      <c r="X3063"/>
      <c r="Y3063"/>
      <c r="Z3063"/>
      <c r="AA3063"/>
      <c r="AB3063"/>
      <c r="AC3063"/>
      <c r="AD3063"/>
      <c r="AE3063"/>
      <c r="AF3063"/>
      <c r="AG3063"/>
    </row>
    <row r="3064" spans="1:33" ht="18" x14ac:dyDescent="0.25">
      <c r="A3064" s="236"/>
      <c r="B3064" s="236"/>
      <c r="C3064" s="236"/>
      <c r="D3064" s="236"/>
      <c r="E3064"/>
      <c r="F3064" s="126"/>
      <c r="G3064" s="237"/>
      <c r="H3064"/>
      <c r="I3064"/>
      <c r="J3064" s="237"/>
      <c r="K3064"/>
      <c r="L3064"/>
      <c r="M3064"/>
      <c r="N3064"/>
      <c r="O3064"/>
      <c r="P3064"/>
      <c r="Q3064"/>
      <c r="S3064" s="115"/>
      <c r="U3064"/>
      <c r="V3064"/>
      <c r="W3064" s="237"/>
      <c r="X3064"/>
      <c r="Y3064"/>
      <c r="Z3064"/>
      <c r="AA3064"/>
      <c r="AB3064"/>
      <c r="AC3064"/>
      <c r="AD3064"/>
      <c r="AE3064"/>
      <c r="AF3064"/>
      <c r="AG3064"/>
    </row>
    <row r="3065" spans="1:33" ht="18" x14ac:dyDescent="0.25">
      <c r="A3065" s="236"/>
      <c r="B3065" s="236"/>
      <c r="C3065" s="236"/>
      <c r="D3065" s="236"/>
      <c r="E3065"/>
      <c r="F3065" s="126"/>
      <c r="G3065" s="237"/>
      <c r="H3065"/>
      <c r="I3065"/>
      <c r="J3065" s="237"/>
      <c r="K3065"/>
      <c r="L3065"/>
      <c r="M3065"/>
      <c r="N3065"/>
      <c r="O3065"/>
      <c r="P3065"/>
      <c r="Q3065"/>
      <c r="S3065" s="115"/>
      <c r="U3065"/>
      <c r="V3065"/>
      <c r="W3065" s="237"/>
      <c r="X3065"/>
      <c r="Y3065"/>
      <c r="Z3065"/>
      <c r="AA3065"/>
      <c r="AB3065"/>
      <c r="AC3065"/>
      <c r="AD3065"/>
      <c r="AE3065"/>
      <c r="AF3065"/>
      <c r="AG3065"/>
    </row>
    <row r="3066" spans="1:33" ht="18" x14ac:dyDescent="0.25">
      <c r="A3066" s="236"/>
      <c r="B3066" s="236"/>
      <c r="C3066" s="236"/>
      <c r="D3066" s="236"/>
      <c r="E3066"/>
      <c r="F3066" s="126"/>
      <c r="G3066" s="237"/>
      <c r="H3066"/>
      <c r="I3066"/>
      <c r="J3066" s="237"/>
      <c r="K3066"/>
      <c r="L3066"/>
      <c r="M3066"/>
      <c r="N3066"/>
      <c r="O3066"/>
      <c r="P3066"/>
      <c r="Q3066"/>
      <c r="S3066" s="115"/>
      <c r="U3066"/>
      <c r="V3066"/>
      <c r="W3066" s="237"/>
      <c r="X3066"/>
      <c r="Y3066"/>
      <c r="Z3066"/>
      <c r="AA3066"/>
      <c r="AB3066"/>
      <c r="AC3066"/>
      <c r="AD3066"/>
      <c r="AE3066"/>
      <c r="AF3066"/>
      <c r="AG3066"/>
    </row>
    <row r="3067" spans="1:33" ht="18" x14ac:dyDescent="0.25">
      <c r="A3067" s="236"/>
      <c r="B3067" s="236"/>
      <c r="C3067" s="236"/>
      <c r="D3067" s="236"/>
      <c r="E3067"/>
      <c r="F3067" s="126"/>
      <c r="G3067" s="237"/>
      <c r="H3067"/>
      <c r="I3067"/>
      <c r="J3067" s="237"/>
      <c r="K3067"/>
      <c r="L3067"/>
      <c r="M3067"/>
      <c r="N3067"/>
      <c r="O3067"/>
      <c r="P3067"/>
      <c r="Q3067"/>
      <c r="S3067" s="115"/>
      <c r="U3067"/>
      <c r="V3067"/>
      <c r="W3067" s="23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5">
      <c r="A3068"/>
      <c r="B3068"/>
      <c r="C3068"/>
      <c r="D3068"/>
      <c r="E3068"/>
      <c r="F3068" s="126"/>
      <c r="G3068"/>
      <c r="H3068"/>
      <c r="I3068"/>
      <c r="J3068"/>
      <c r="K3068"/>
      <c r="L3068"/>
      <c r="M3068"/>
      <c r="N3068"/>
      <c r="O3068"/>
      <c r="P3068"/>
      <c r="Q3068"/>
      <c r="S3068" s="115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5">
      <c r="A3069"/>
      <c r="B3069"/>
      <c r="C3069"/>
      <c r="D3069"/>
      <c r="E3069"/>
      <c r="F3069" s="126"/>
      <c r="G3069"/>
      <c r="H3069"/>
      <c r="I3069"/>
      <c r="J3069"/>
      <c r="K3069"/>
      <c r="L3069"/>
      <c r="M3069"/>
      <c r="N3069"/>
      <c r="O3069"/>
      <c r="P3069"/>
      <c r="Q3069"/>
      <c r="S3069" s="115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ht="18" x14ac:dyDescent="0.25">
      <c r="A3070" s="236"/>
      <c r="B3070" s="236"/>
      <c r="C3070" s="236"/>
      <c r="D3070" s="236"/>
      <c r="E3070"/>
      <c r="F3070" s="126"/>
      <c r="G3070" s="237"/>
      <c r="H3070"/>
      <c r="I3070"/>
      <c r="J3070" s="237"/>
      <c r="K3070"/>
      <c r="L3070"/>
      <c r="M3070"/>
      <c r="N3070"/>
      <c r="O3070"/>
      <c r="P3070"/>
      <c r="Q3070"/>
      <c r="S3070" s="115"/>
      <c r="U3070"/>
      <c r="V3070"/>
      <c r="W3070" s="237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5">
      <c r="F3071" s="238"/>
      <c r="I3071"/>
      <c r="S3071" s="115"/>
      <c r="U3071"/>
      <c r="V3071"/>
    </row>
    <row r="3072" spans="1:33" ht="18" x14ac:dyDescent="0.25">
      <c r="A3072" s="236"/>
      <c r="B3072" s="236"/>
      <c r="C3072" s="236"/>
      <c r="D3072" s="236"/>
      <c r="E3072"/>
      <c r="F3072" s="126"/>
      <c r="G3072" s="237"/>
      <c r="H3072"/>
      <c r="I3072"/>
      <c r="J3072" s="237"/>
      <c r="K3072"/>
      <c r="L3072"/>
      <c r="M3072"/>
      <c r="N3072"/>
      <c r="O3072"/>
      <c r="P3072"/>
      <c r="Q3072"/>
      <c r="S3072" s="115"/>
      <c r="U3072"/>
      <c r="V3072"/>
      <c r="W3072" s="237"/>
      <c r="X3072"/>
      <c r="Y3072"/>
      <c r="Z3072"/>
      <c r="AA3072"/>
      <c r="AB3072"/>
      <c r="AC3072"/>
      <c r="AD3072"/>
      <c r="AE3072"/>
      <c r="AF3072"/>
      <c r="AG3072"/>
    </row>
    <row r="3073" spans="1:33" ht="18" x14ac:dyDescent="0.25">
      <c r="A3073" s="236"/>
      <c r="B3073" s="236"/>
      <c r="C3073" s="236"/>
      <c r="D3073" s="236"/>
      <c r="E3073"/>
      <c r="F3073" s="126"/>
      <c r="G3073" s="237"/>
      <c r="H3073"/>
      <c r="I3073"/>
      <c r="J3073" s="237"/>
      <c r="K3073"/>
      <c r="L3073"/>
      <c r="M3073"/>
      <c r="N3073"/>
      <c r="O3073"/>
      <c r="P3073"/>
      <c r="Q3073"/>
      <c r="S3073" s="115"/>
      <c r="U3073"/>
      <c r="V3073"/>
      <c r="W3073" s="237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5">
      <c r="F3074" s="238"/>
      <c r="I3074"/>
      <c r="S3074" s="115"/>
      <c r="U3074"/>
      <c r="V3074"/>
    </row>
    <row r="3075" spans="1:33" x14ac:dyDescent="0.25">
      <c r="F3075" s="238"/>
      <c r="I3075"/>
      <c r="S3075" s="115"/>
      <c r="U3075"/>
      <c r="V3075"/>
    </row>
    <row r="3076" spans="1:33" x14ac:dyDescent="0.25">
      <c r="A3076"/>
      <c r="B3076"/>
      <c r="C3076"/>
      <c r="D3076"/>
      <c r="E3076"/>
      <c r="F3076" s="126"/>
      <c r="G3076"/>
      <c r="H3076"/>
      <c r="I3076"/>
      <c r="J3076"/>
      <c r="K3076"/>
      <c r="L3076"/>
      <c r="M3076"/>
      <c r="N3076"/>
      <c r="O3076"/>
      <c r="P3076"/>
      <c r="Q3076"/>
      <c r="S3076" s="115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5">
      <c r="A3077"/>
      <c r="B3077"/>
      <c r="C3077"/>
      <c r="D3077"/>
      <c r="E3077"/>
      <c r="F3077" s="126"/>
      <c r="G3077"/>
      <c r="H3077"/>
      <c r="I3077"/>
      <c r="J3077"/>
      <c r="K3077"/>
      <c r="L3077"/>
      <c r="M3077"/>
      <c r="N3077"/>
      <c r="O3077"/>
      <c r="P3077"/>
      <c r="Q3077"/>
      <c r="S3077" s="115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5">
      <c r="F3078" s="238"/>
      <c r="I3078"/>
      <c r="S3078" s="115"/>
      <c r="U3078"/>
      <c r="V3078"/>
    </row>
    <row r="3079" spans="1:33" ht="18" x14ac:dyDescent="0.25">
      <c r="A3079" s="236"/>
      <c r="B3079" s="236"/>
      <c r="C3079" s="236"/>
      <c r="D3079" s="236"/>
      <c r="E3079"/>
      <c r="F3079" s="126"/>
      <c r="G3079" s="237"/>
      <c r="H3079"/>
      <c r="I3079"/>
      <c r="J3079" s="237"/>
      <c r="K3079"/>
      <c r="L3079"/>
      <c r="M3079"/>
      <c r="N3079"/>
      <c r="O3079"/>
      <c r="P3079"/>
      <c r="Q3079"/>
      <c r="S3079" s="115"/>
      <c r="U3079"/>
      <c r="V3079"/>
      <c r="W3079" s="237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5">
      <c r="A3080"/>
      <c r="B3080"/>
      <c r="C3080"/>
      <c r="D3080"/>
      <c r="E3080"/>
      <c r="F3080" s="126"/>
      <c r="G3080"/>
      <c r="H3080"/>
      <c r="I3080"/>
      <c r="J3080"/>
      <c r="K3080"/>
      <c r="L3080"/>
      <c r="M3080"/>
      <c r="N3080"/>
      <c r="O3080"/>
      <c r="P3080"/>
      <c r="Q3080"/>
      <c r="S3080" s="115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ht="18" x14ac:dyDescent="0.25">
      <c r="A3081" s="236"/>
      <c r="B3081" s="236"/>
      <c r="C3081" s="236"/>
      <c r="D3081" s="236"/>
      <c r="E3081"/>
      <c r="F3081" s="126"/>
      <c r="G3081" s="237"/>
      <c r="H3081"/>
      <c r="I3081"/>
      <c r="J3081" s="237"/>
      <c r="K3081"/>
      <c r="L3081"/>
      <c r="M3081"/>
      <c r="N3081"/>
      <c r="O3081"/>
      <c r="P3081"/>
      <c r="Q3081"/>
      <c r="S3081" s="115"/>
      <c r="U3081"/>
      <c r="V3081"/>
      <c r="W3081" s="237"/>
      <c r="X3081"/>
      <c r="Y3081"/>
      <c r="Z3081"/>
      <c r="AA3081"/>
      <c r="AB3081"/>
      <c r="AC3081"/>
      <c r="AD3081"/>
      <c r="AE3081"/>
      <c r="AF3081"/>
      <c r="AG3081"/>
    </row>
    <row r="3082" spans="1:33" ht="18" x14ac:dyDescent="0.25">
      <c r="A3082" s="236"/>
      <c r="B3082" s="236"/>
      <c r="C3082" s="236"/>
      <c r="D3082" s="236"/>
      <c r="E3082"/>
      <c r="F3082" s="126"/>
      <c r="G3082" s="237"/>
      <c r="H3082"/>
      <c r="I3082"/>
      <c r="J3082" s="237"/>
      <c r="K3082"/>
      <c r="L3082"/>
      <c r="M3082"/>
      <c r="N3082"/>
      <c r="O3082"/>
      <c r="P3082"/>
      <c r="Q3082"/>
      <c r="S3082" s="115"/>
      <c r="U3082"/>
      <c r="V3082"/>
      <c r="W3082" s="237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5">
      <c r="A3083"/>
      <c r="B3083"/>
      <c r="C3083"/>
      <c r="D3083"/>
      <c r="E3083"/>
      <c r="F3083" s="126"/>
      <c r="G3083"/>
      <c r="H3083"/>
      <c r="I3083"/>
      <c r="J3083"/>
      <c r="K3083"/>
      <c r="L3083"/>
      <c r="M3083"/>
      <c r="N3083"/>
      <c r="O3083"/>
      <c r="P3083"/>
      <c r="Q3083"/>
      <c r="S3083" s="115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5">
      <c r="F3084" s="238"/>
      <c r="I3084"/>
      <c r="S3084" s="115"/>
      <c r="U3084"/>
      <c r="V3084"/>
    </row>
    <row r="3085" spans="1:33" ht="18" x14ac:dyDescent="0.25">
      <c r="A3085" s="236"/>
      <c r="B3085" s="236"/>
      <c r="C3085" s="236"/>
      <c r="D3085" s="236"/>
      <c r="E3085"/>
      <c r="F3085" s="126"/>
      <c r="G3085" s="237"/>
      <c r="H3085"/>
      <c r="I3085"/>
      <c r="J3085" s="237"/>
      <c r="K3085"/>
      <c r="L3085"/>
      <c r="M3085"/>
      <c r="N3085"/>
      <c r="O3085"/>
      <c r="P3085"/>
      <c r="Q3085"/>
      <c r="S3085" s="115"/>
      <c r="U3085"/>
      <c r="V3085"/>
      <c r="W3085" s="237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5">
      <c r="A3086"/>
      <c r="B3086"/>
      <c r="C3086"/>
      <c r="D3086"/>
      <c r="E3086"/>
      <c r="F3086" s="126"/>
      <c r="G3086"/>
      <c r="H3086"/>
      <c r="I3086"/>
      <c r="J3086"/>
      <c r="K3086"/>
      <c r="L3086"/>
      <c r="M3086"/>
      <c r="N3086"/>
      <c r="O3086"/>
      <c r="P3086"/>
      <c r="Q3086"/>
      <c r="S3086" s="115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5">
      <c r="F3087" s="238"/>
      <c r="I3087"/>
      <c r="S3087" s="115"/>
      <c r="U3087"/>
      <c r="V3087"/>
    </row>
    <row r="3088" spans="1:33" ht="18" x14ac:dyDescent="0.25">
      <c r="A3088" s="236"/>
      <c r="B3088" s="236"/>
      <c r="C3088" s="236"/>
      <c r="D3088" s="236"/>
      <c r="E3088"/>
      <c r="F3088" s="126"/>
      <c r="G3088" s="237"/>
      <c r="H3088"/>
      <c r="I3088"/>
      <c r="J3088" s="237"/>
      <c r="K3088"/>
      <c r="L3088"/>
      <c r="M3088"/>
      <c r="N3088"/>
      <c r="O3088"/>
      <c r="P3088"/>
      <c r="Q3088"/>
      <c r="S3088" s="115"/>
      <c r="U3088"/>
      <c r="V3088"/>
      <c r="W3088" s="237"/>
      <c r="X3088"/>
      <c r="Y3088"/>
      <c r="Z3088"/>
      <c r="AA3088"/>
      <c r="AB3088"/>
      <c r="AC3088"/>
      <c r="AD3088"/>
      <c r="AE3088"/>
      <c r="AF3088"/>
      <c r="AG3088"/>
    </row>
    <row r="3089" spans="1:33" ht="18" x14ac:dyDescent="0.25">
      <c r="A3089" s="236"/>
      <c r="B3089" s="236"/>
      <c r="C3089" s="236"/>
      <c r="D3089" s="236"/>
      <c r="E3089"/>
      <c r="F3089" s="126"/>
      <c r="G3089" s="237"/>
      <c r="H3089"/>
      <c r="I3089"/>
      <c r="J3089" s="237"/>
      <c r="K3089"/>
      <c r="L3089"/>
      <c r="M3089"/>
      <c r="N3089"/>
      <c r="O3089"/>
      <c r="P3089"/>
      <c r="Q3089"/>
      <c r="S3089" s="115"/>
      <c r="U3089"/>
      <c r="V3089"/>
      <c r="W3089" s="237"/>
      <c r="X3089"/>
      <c r="Y3089"/>
      <c r="Z3089"/>
      <c r="AA3089"/>
      <c r="AB3089"/>
      <c r="AC3089"/>
      <c r="AD3089"/>
      <c r="AE3089"/>
      <c r="AF3089"/>
      <c r="AG3089"/>
    </row>
    <row r="3090" spans="1:33" ht="18" x14ac:dyDescent="0.25">
      <c r="A3090" s="236"/>
      <c r="B3090" s="236"/>
      <c r="C3090" s="236"/>
      <c r="D3090" s="236"/>
      <c r="E3090"/>
      <c r="F3090" s="126"/>
      <c r="G3090" s="237"/>
      <c r="H3090"/>
      <c r="I3090"/>
      <c r="J3090" s="237"/>
      <c r="K3090"/>
      <c r="L3090"/>
      <c r="M3090"/>
      <c r="N3090"/>
      <c r="O3090"/>
      <c r="P3090"/>
      <c r="Q3090"/>
      <c r="S3090" s="115"/>
      <c r="U3090"/>
      <c r="V3090"/>
      <c r="W3090" s="237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5">
      <c r="F3091" s="238"/>
      <c r="I3091"/>
      <c r="S3091" s="115"/>
      <c r="U3091"/>
      <c r="V3091"/>
    </row>
    <row r="3092" spans="1:33" ht="18" x14ac:dyDescent="0.25">
      <c r="A3092" s="236"/>
      <c r="B3092" s="236"/>
      <c r="C3092" s="236"/>
      <c r="D3092" s="236"/>
      <c r="E3092"/>
      <c r="F3092" s="126"/>
      <c r="G3092" s="237"/>
      <c r="H3092"/>
      <c r="I3092"/>
      <c r="J3092" s="237"/>
      <c r="K3092"/>
      <c r="L3092"/>
      <c r="M3092"/>
      <c r="N3092"/>
      <c r="O3092"/>
      <c r="P3092"/>
      <c r="Q3092"/>
      <c r="S3092" s="115"/>
      <c r="U3092"/>
      <c r="V3092"/>
      <c r="W3092" s="237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5">
      <c r="F3093" s="238"/>
      <c r="I3093"/>
      <c r="S3093" s="115"/>
      <c r="U3093"/>
      <c r="V3093"/>
    </row>
    <row r="3094" spans="1:33" x14ac:dyDescent="0.25">
      <c r="F3094" s="238"/>
      <c r="I3094"/>
      <c r="S3094" s="115"/>
      <c r="U3094"/>
      <c r="V3094"/>
    </row>
    <row r="3095" spans="1:33" ht="18" x14ac:dyDescent="0.25">
      <c r="A3095" s="236"/>
      <c r="B3095" s="236"/>
      <c r="C3095" s="236"/>
      <c r="D3095" s="236"/>
      <c r="E3095"/>
      <c r="F3095" s="126"/>
      <c r="G3095" s="237"/>
      <c r="H3095"/>
      <c r="I3095"/>
      <c r="J3095" s="237"/>
      <c r="K3095"/>
      <c r="L3095"/>
      <c r="M3095"/>
      <c r="N3095"/>
      <c r="O3095"/>
      <c r="P3095"/>
      <c r="Q3095"/>
      <c r="S3095" s="115"/>
      <c r="U3095"/>
      <c r="V3095"/>
      <c r="W3095" s="237"/>
      <c r="X3095"/>
      <c r="Y3095"/>
      <c r="Z3095"/>
      <c r="AA3095"/>
      <c r="AB3095"/>
      <c r="AC3095"/>
      <c r="AD3095"/>
      <c r="AE3095"/>
      <c r="AF3095"/>
      <c r="AG3095"/>
    </row>
    <row r="3096" spans="1:33" ht="18" x14ac:dyDescent="0.25">
      <c r="A3096" s="236"/>
      <c r="B3096" s="236"/>
      <c r="C3096" s="236"/>
      <c r="D3096" s="236"/>
      <c r="E3096"/>
      <c r="F3096" s="126"/>
      <c r="G3096" s="237"/>
      <c r="H3096"/>
      <c r="I3096"/>
      <c r="J3096" s="237"/>
      <c r="K3096"/>
      <c r="L3096"/>
      <c r="M3096"/>
      <c r="N3096"/>
      <c r="O3096"/>
      <c r="P3096"/>
      <c r="Q3096"/>
      <c r="S3096" s="115"/>
      <c r="U3096"/>
      <c r="V3096"/>
      <c r="W3096" s="237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5">
      <c r="A3097"/>
      <c r="B3097"/>
      <c r="C3097"/>
      <c r="D3097"/>
      <c r="E3097"/>
      <c r="F3097" s="126"/>
      <c r="G3097"/>
      <c r="H3097"/>
      <c r="I3097"/>
      <c r="J3097"/>
      <c r="K3097"/>
      <c r="L3097"/>
      <c r="M3097"/>
      <c r="N3097"/>
      <c r="O3097"/>
      <c r="P3097"/>
      <c r="Q3097"/>
      <c r="S3097" s="115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5">
      <c r="A3098"/>
      <c r="B3098"/>
      <c r="C3098"/>
      <c r="D3098"/>
      <c r="E3098"/>
      <c r="F3098" s="126"/>
      <c r="G3098"/>
      <c r="H3098"/>
      <c r="I3098"/>
      <c r="J3098"/>
      <c r="K3098"/>
      <c r="L3098"/>
      <c r="M3098"/>
      <c r="N3098"/>
      <c r="O3098"/>
      <c r="P3098"/>
      <c r="Q3098"/>
      <c r="S3098" s="115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ht="18" x14ac:dyDescent="0.25">
      <c r="A3099" s="236"/>
      <c r="B3099" s="236"/>
      <c r="C3099" s="236"/>
      <c r="D3099" s="236"/>
      <c r="E3099"/>
      <c r="F3099" s="126"/>
      <c r="G3099" s="237"/>
      <c r="H3099"/>
      <c r="I3099"/>
      <c r="J3099" s="237"/>
      <c r="K3099"/>
      <c r="L3099"/>
      <c r="M3099"/>
      <c r="N3099"/>
      <c r="O3099"/>
      <c r="P3099"/>
      <c r="Q3099"/>
      <c r="S3099" s="115"/>
      <c r="U3099"/>
      <c r="V3099"/>
      <c r="W3099" s="237"/>
      <c r="X3099"/>
      <c r="Y3099"/>
      <c r="Z3099"/>
      <c r="AA3099"/>
      <c r="AB3099"/>
      <c r="AC3099"/>
      <c r="AD3099"/>
      <c r="AE3099"/>
      <c r="AF3099"/>
      <c r="AG3099"/>
    </row>
    <row r="3100" spans="1:33" ht="18" x14ac:dyDescent="0.25">
      <c r="A3100" s="236"/>
      <c r="B3100" s="236"/>
      <c r="C3100" s="236"/>
      <c r="D3100" s="236"/>
      <c r="E3100"/>
      <c r="F3100" s="126"/>
      <c r="G3100" s="237"/>
      <c r="H3100"/>
      <c r="I3100"/>
      <c r="J3100" s="237"/>
      <c r="K3100"/>
      <c r="L3100"/>
      <c r="M3100"/>
      <c r="N3100"/>
      <c r="O3100"/>
      <c r="P3100"/>
      <c r="Q3100"/>
      <c r="S3100" s="115"/>
      <c r="U3100"/>
      <c r="V3100"/>
      <c r="W3100" s="237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5">
      <c r="A3101"/>
      <c r="B3101"/>
      <c r="C3101"/>
      <c r="D3101"/>
      <c r="E3101"/>
      <c r="F3101" s="126"/>
      <c r="G3101"/>
      <c r="H3101"/>
      <c r="I3101"/>
      <c r="J3101"/>
      <c r="K3101"/>
      <c r="L3101"/>
      <c r="M3101"/>
      <c r="N3101"/>
      <c r="O3101"/>
      <c r="P3101"/>
      <c r="Q3101"/>
      <c r="S3101" s="115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ht="18" x14ac:dyDescent="0.25">
      <c r="A3102" s="236"/>
      <c r="B3102" s="236"/>
      <c r="C3102" s="236"/>
      <c r="D3102" s="236"/>
      <c r="E3102"/>
      <c r="F3102" s="126"/>
      <c r="G3102" s="237"/>
      <c r="H3102"/>
      <c r="I3102"/>
      <c r="J3102" s="237"/>
      <c r="K3102"/>
      <c r="L3102"/>
      <c r="M3102"/>
      <c r="N3102"/>
      <c r="O3102"/>
      <c r="P3102"/>
      <c r="Q3102"/>
      <c r="S3102" s="115"/>
      <c r="U3102"/>
      <c r="V3102"/>
      <c r="W3102" s="237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5">
      <c r="F3103" s="238"/>
      <c r="I3103"/>
      <c r="S3103" s="115"/>
      <c r="U3103"/>
      <c r="V3103"/>
    </row>
    <row r="3104" spans="1:33" ht="18" x14ac:dyDescent="0.25">
      <c r="A3104" s="236"/>
      <c r="B3104" s="236"/>
      <c r="C3104" s="236"/>
      <c r="D3104" s="236"/>
      <c r="E3104"/>
      <c r="F3104" s="126"/>
      <c r="G3104" s="237"/>
      <c r="H3104"/>
      <c r="I3104"/>
      <c r="J3104" s="237"/>
      <c r="K3104"/>
      <c r="L3104"/>
      <c r="M3104"/>
      <c r="N3104"/>
      <c r="O3104"/>
      <c r="P3104"/>
      <c r="Q3104"/>
      <c r="S3104" s="115"/>
      <c r="U3104"/>
      <c r="V3104"/>
      <c r="W3104" s="237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5">
      <c r="F3105" s="238"/>
      <c r="I3105"/>
      <c r="S3105" s="115"/>
      <c r="U3105"/>
      <c r="V3105"/>
    </row>
    <row r="3106" spans="1:33" x14ac:dyDescent="0.25">
      <c r="F3106" s="238"/>
      <c r="I3106"/>
      <c r="S3106" s="115"/>
      <c r="U3106"/>
      <c r="V3106"/>
    </row>
    <row r="3107" spans="1:33" ht="18" x14ac:dyDescent="0.25">
      <c r="A3107" s="236"/>
      <c r="B3107" s="236"/>
      <c r="C3107" s="236"/>
      <c r="D3107" s="236"/>
      <c r="E3107"/>
      <c r="F3107" s="126"/>
      <c r="G3107" s="237"/>
      <c r="H3107"/>
      <c r="I3107"/>
      <c r="J3107" s="237"/>
      <c r="K3107"/>
      <c r="L3107"/>
      <c r="M3107"/>
      <c r="N3107"/>
      <c r="O3107"/>
      <c r="P3107"/>
      <c r="Q3107"/>
      <c r="S3107" s="115"/>
      <c r="U3107"/>
      <c r="V3107"/>
      <c r="W3107" s="237"/>
      <c r="X3107"/>
      <c r="Y3107"/>
      <c r="Z3107"/>
      <c r="AA3107"/>
      <c r="AB3107"/>
      <c r="AC3107"/>
      <c r="AD3107"/>
      <c r="AE3107"/>
      <c r="AF3107"/>
      <c r="AG3107"/>
    </row>
    <row r="3108" spans="1:33" ht="18" x14ac:dyDescent="0.25">
      <c r="A3108" s="236"/>
      <c r="B3108" s="236"/>
      <c r="C3108" s="236"/>
      <c r="D3108" s="236"/>
      <c r="E3108"/>
      <c r="F3108" s="126"/>
      <c r="G3108" s="237"/>
      <c r="H3108"/>
      <c r="I3108"/>
      <c r="J3108" s="237"/>
      <c r="K3108"/>
      <c r="L3108"/>
      <c r="M3108"/>
      <c r="N3108"/>
      <c r="O3108"/>
      <c r="P3108"/>
      <c r="Q3108"/>
      <c r="S3108" s="115"/>
      <c r="U3108"/>
      <c r="V3108"/>
      <c r="W3108" s="237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5">
      <c r="A3109"/>
      <c r="B3109"/>
      <c r="C3109"/>
      <c r="D3109"/>
      <c r="E3109"/>
      <c r="F3109" s="126"/>
      <c r="G3109"/>
      <c r="H3109"/>
      <c r="I3109"/>
      <c r="J3109"/>
      <c r="K3109"/>
      <c r="L3109"/>
      <c r="M3109"/>
      <c r="N3109"/>
      <c r="O3109"/>
      <c r="P3109"/>
      <c r="Q3109"/>
      <c r="S3109" s="115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ht="18" x14ac:dyDescent="0.25">
      <c r="A3110" s="236"/>
      <c r="B3110" s="236"/>
      <c r="C3110" s="236"/>
      <c r="D3110" s="236"/>
      <c r="E3110"/>
      <c r="F3110" s="126"/>
      <c r="G3110" s="237"/>
      <c r="H3110"/>
      <c r="I3110"/>
      <c r="J3110" s="237"/>
      <c r="K3110"/>
      <c r="L3110"/>
      <c r="M3110"/>
      <c r="N3110"/>
      <c r="O3110"/>
      <c r="P3110"/>
      <c r="Q3110"/>
      <c r="S3110" s="115"/>
      <c r="U3110"/>
      <c r="V3110"/>
      <c r="W3110" s="237"/>
      <c r="X3110"/>
      <c r="Y3110"/>
      <c r="Z3110"/>
      <c r="AA3110"/>
      <c r="AB3110"/>
      <c r="AC3110"/>
      <c r="AD3110"/>
      <c r="AE3110"/>
      <c r="AF3110"/>
      <c r="AG3110"/>
    </row>
    <row r="3111" spans="1:33" ht="18" x14ac:dyDescent="0.25">
      <c r="A3111" s="236"/>
      <c r="B3111" s="236"/>
      <c r="C3111" s="236"/>
      <c r="D3111" s="236"/>
      <c r="E3111"/>
      <c r="F3111" s="126"/>
      <c r="G3111" s="237"/>
      <c r="H3111"/>
      <c r="I3111"/>
      <c r="J3111" s="237"/>
      <c r="K3111"/>
      <c r="L3111"/>
      <c r="M3111"/>
      <c r="N3111"/>
      <c r="O3111"/>
      <c r="P3111"/>
      <c r="Q3111"/>
      <c r="S3111" s="115"/>
      <c r="U3111"/>
      <c r="V3111"/>
      <c r="W3111" s="237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5">
      <c r="F3112" s="238"/>
      <c r="I3112"/>
      <c r="S3112" s="115"/>
      <c r="U3112"/>
      <c r="V3112"/>
    </row>
    <row r="3113" spans="1:33" x14ac:dyDescent="0.25">
      <c r="F3113" s="238"/>
      <c r="I3113"/>
      <c r="S3113" s="115"/>
      <c r="U3113"/>
      <c r="V3113"/>
    </row>
    <row r="3114" spans="1:33" x14ac:dyDescent="0.25">
      <c r="F3114" s="238"/>
      <c r="I3114"/>
      <c r="S3114" s="115"/>
      <c r="U3114"/>
      <c r="V3114"/>
    </row>
    <row r="3115" spans="1:33" x14ac:dyDescent="0.25">
      <c r="A3115"/>
      <c r="B3115"/>
      <c r="C3115"/>
      <c r="D3115"/>
      <c r="E3115"/>
      <c r="F3115" s="126"/>
      <c r="G3115"/>
      <c r="H3115"/>
      <c r="I3115"/>
      <c r="J3115"/>
      <c r="K3115"/>
      <c r="L3115"/>
      <c r="M3115"/>
      <c r="N3115"/>
      <c r="O3115"/>
      <c r="P3115"/>
      <c r="Q3115"/>
      <c r="S3115" s="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5">
      <c r="A3116"/>
      <c r="B3116"/>
      <c r="C3116"/>
      <c r="D3116"/>
      <c r="E3116"/>
      <c r="F3116" s="126"/>
      <c r="G3116"/>
      <c r="H3116"/>
      <c r="I3116"/>
      <c r="J3116"/>
      <c r="K3116"/>
      <c r="L3116"/>
      <c r="M3116"/>
      <c r="N3116"/>
      <c r="O3116"/>
      <c r="P3116"/>
      <c r="Q3116"/>
      <c r="S3116" s="115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5">
      <c r="A3117"/>
      <c r="B3117"/>
      <c r="C3117"/>
      <c r="D3117"/>
      <c r="E3117"/>
      <c r="F3117" s="126"/>
      <c r="G3117"/>
      <c r="H3117"/>
      <c r="I3117"/>
      <c r="J3117"/>
      <c r="K3117"/>
      <c r="L3117"/>
      <c r="M3117"/>
      <c r="N3117"/>
      <c r="O3117"/>
      <c r="P3117"/>
      <c r="Q3117"/>
      <c r="S3117" s="115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ht="18" x14ac:dyDescent="0.25">
      <c r="A3118" s="236"/>
      <c r="B3118" s="236"/>
      <c r="C3118" s="236"/>
      <c r="D3118" s="236"/>
      <c r="E3118"/>
      <c r="F3118" s="126"/>
      <c r="G3118" s="237"/>
      <c r="H3118"/>
      <c r="I3118"/>
      <c r="J3118" s="237"/>
      <c r="K3118"/>
      <c r="L3118"/>
      <c r="M3118"/>
      <c r="N3118"/>
      <c r="O3118"/>
      <c r="P3118"/>
      <c r="Q3118"/>
      <c r="S3118" s="115"/>
      <c r="U3118"/>
      <c r="V3118"/>
      <c r="W3118" s="237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5">
      <c r="F3119" s="238"/>
      <c r="I3119"/>
      <c r="S3119" s="115"/>
      <c r="U3119"/>
      <c r="V3119"/>
    </row>
    <row r="3120" spans="1:33" x14ac:dyDescent="0.25">
      <c r="F3120" s="238"/>
      <c r="I3120"/>
      <c r="S3120" s="115"/>
      <c r="U3120"/>
      <c r="V3120"/>
    </row>
    <row r="3121" spans="1:33" ht="18" x14ac:dyDescent="0.25">
      <c r="A3121" s="236"/>
      <c r="B3121" s="236"/>
      <c r="C3121" s="236"/>
      <c r="D3121" s="236"/>
      <c r="E3121"/>
      <c r="F3121" s="126"/>
      <c r="G3121" s="237"/>
      <c r="H3121"/>
      <c r="I3121"/>
      <c r="J3121" s="237"/>
      <c r="K3121"/>
      <c r="L3121"/>
      <c r="M3121"/>
      <c r="N3121"/>
      <c r="O3121"/>
      <c r="P3121"/>
      <c r="Q3121"/>
      <c r="S3121" s="115"/>
      <c r="U3121"/>
      <c r="V3121"/>
      <c r="W3121" s="237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5">
      <c r="A3122"/>
      <c r="B3122"/>
      <c r="C3122"/>
      <c r="D3122"/>
      <c r="E3122"/>
      <c r="F3122" s="126"/>
      <c r="G3122"/>
      <c r="H3122"/>
      <c r="I3122"/>
      <c r="J3122"/>
      <c r="K3122"/>
      <c r="L3122"/>
      <c r="M3122"/>
      <c r="N3122"/>
      <c r="O3122"/>
      <c r="P3122"/>
      <c r="Q3122"/>
      <c r="S3122" s="115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ht="18" x14ac:dyDescent="0.25">
      <c r="A3123" s="236"/>
      <c r="B3123" s="236"/>
      <c r="C3123" s="236"/>
      <c r="D3123" s="236"/>
      <c r="E3123"/>
      <c r="F3123" s="126"/>
      <c r="G3123" s="237"/>
      <c r="H3123"/>
      <c r="I3123"/>
      <c r="J3123" s="237"/>
      <c r="K3123"/>
      <c r="L3123"/>
      <c r="M3123"/>
      <c r="N3123"/>
      <c r="O3123"/>
      <c r="P3123"/>
      <c r="Q3123"/>
      <c r="S3123" s="115"/>
      <c r="U3123"/>
      <c r="V3123"/>
      <c r="W3123" s="237"/>
      <c r="X3123"/>
      <c r="Y3123"/>
      <c r="Z3123"/>
      <c r="AA3123"/>
      <c r="AB3123"/>
      <c r="AC3123"/>
      <c r="AD3123"/>
      <c r="AE3123"/>
      <c r="AF3123"/>
      <c r="AG3123"/>
    </row>
    <row r="3124" spans="1:33" ht="18" x14ac:dyDescent="0.25">
      <c r="A3124" s="236"/>
      <c r="B3124" s="236"/>
      <c r="C3124" s="236"/>
      <c r="D3124" s="236"/>
      <c r="E3124"/>
      <c r="F3124" s="126"/>
      <c r="G3124" s="237"/>
      <c r="H3124"/>
      <c r="I3124"/>
      <c r="J3124" s="237"/>
      <c r="K3124"/>
      <c r="L3124"/>
      <c r="M3124"/>
      <c r="N3124"/>
      <c r="O3124"/>
      <c r="P3124"/>
      <c r="Q3124"/>
      <c r="S3124" s="115"/>
      <c r="U3124"/>
      <c r="V3124"/>
      <c r="W3124" s="237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5">
      <c r="F3125" s="238"/>
      <c r="I3125"/>
      <c r="S3125" s="115"/>
      <c r="U3125"/>
      <c r="V3125"/>
    </row>
    <row r="3126" spans="1:33" ht="18" x14ac:dyDescent="0.25">
      <c r="A3126" s="236"/>
      <c r="B3126" s="236"/>
      <c r="C3126" s="236"/>
      <c r="D3126" s="236"/>
      <c r="E3126"/>
      <c r="F3126" s="126"/>
      <c r="G3126" s="237"/>
      <c r="H3126"/>
      <c r="I3126"/>
      <c r="J3126" s="237"/>
      <c r="K3126"/>
      <c r="L3126"/>
      <c r="M3126"/>
      <c r="N3126"/>
      <c r="O3126"/>
      <c r="P3126"/>
      <c r="Q3126"/>
      <c r="S3126" s="115"/>
      <c r="U3126"/>
      <c r="V3126"/>
      <c r="W3126" s="237"/>
      <c r="X3126"/>
      <c r="Y3126"/>
      <c r="Z3126"/>
      <c r="AA3126"/>
      <c r="AB3126"/>
      <c r="AC3126"/>
      <c r="AD3126"/>
      <c r="AE3126"/>
      <c r="AF3126"/>
      <c r="AG3126"/>
    </row>
    <row r="3127" spans="1:33" ht="18" x14ac:dyDescent="0.25">
      <c r="A3127" s="236"/>
      <c r="B3127" s="236"/>
      <c r="C3127" s="236"/>
      <c r="D3127" s="236"/>
      <c r="E3127"/>
      <c r="F3127" s="126"/>
      <c r="G3127" s="237"/>
      <c r="H3127"/>
      <c r="I3127"/>
      <c r="J3127" s="237"/>
      <c r="K3127"/>
      <c r="L3127"/>
      <c r="M3127"/>
      <c r="N3127"/>
      <c r="O3127"/>
      <c r="P3127"/>
      <c r="Q3127"/>
      <c r="S3127" s="115"/>
      <c r="U3127"/>
      <c r="V3127"/>
      <c r="W3127" s="23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5">
      <c r="F3128" s="238"/>
      <c r="I3128"/>
      <c r="S3128" s="115"/>
      <c r="U3128"/>
      <c r="V3128"/>
    </row>
    <row r="3129" spans="1:33" ht="18" x14ac:dyDescent="0.25">
      <c r="A3129" s="236"/>
      <c r="B3129" s="236"/>
      <c r="C3129" s="236"/>
      <c r="D3129" s="236"/>
      <c r="E3129"/>
      <c r="F3129" s="126"/>
      <c r="G3129" s="237"/>
      <c r="H3129"/>
      <c r="I3129"/>
      <c r="J3129" s="237"/>
      <c r="K3129"/>
      <c r="L3129"/>
      <c r="M3129"/>
      <c r="N3129"/>
      <c r="O3129"/>
      <c r="P3129"/>
      <c r="Q3129"/>
      <c r="S3129" s="115"/>
      <c r="U3129"/>
      <c r="V3129"/>
      <c r="W3129" s="237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5">
      <c r="F3130" s="238"/>
      <c r="I3130"/>
      <c r="S3130" s="115"/>
      <c r="U3130"/>
      <c r="V3130"/>
    </row>
    <row r="3131" spans="1:33" ht="18" x14ac:dyDescent="0.25">
      <c r="A3131" s="236"/>
      <c r="B3131" s="236"/>
      <c r="C3131" s="236"/>
      <c r="D3131" s="236"/>
      <c r="E3131"/>
      <c r="F3131" s="126"/>
      <c r="G3131" s="237"/>
      <c r="H3131"/>
      <c r="I3131"/>
      <c r="J3131" s="237"/>
      <c r="K3131"/>
      <c r="L3131"/>
      <c r="M3131"/>
      <c r="N3131"/>
      <c r="O3131"/>
      <c r="P3131"/>
      <c r="Q3131"/>
      <c r="S3131" s="115"/>
      <c r="U3131"/>
      <c r="V3131"/>
      <c r="W3131" s="237"/>
      <c r="X3131"/>
      <c r="Y3131"/>
      <c r="Z3131"/>
      <c r="AA3131"/>
      <c r="AB3131"/>
      <c r="AC3131"/>
      <c r="AD3131"/>
      <c r="AE3131"/>
      <c r="AF3131"/>
      <c r="AG3131"/>
    </row>
    <row r="3132" spans="1:33" ht="18" x14ac:dyDescent="0.25">
      <c r="A3132" s="236"/>
      <c r="B3132" s="236"/>
      <c r="C3132" s="236"/>
      <c r="D3132" s="236"/>
      <c r="E3132"/>
      <c r="F3132" s="126"/>
      <c r="G3132" s="237"/>
      <c r="H3132"/>
      <c r="I3132"/>
      <c r="J3132" s="237"/>
      <c r="K3132"/>
      <c r="L3132"/>
      <c r="M3132"/>
      <c r="N3132"/>
      <c r="O3132"/>
      <c r="P3132"/>
      <c r="Q3132"/>
      <c r="S3132" s="115"/>
      <c r="U3132"/>
      <c r="V3132"/>
      <c r="W3132" s="237"/>
      <c r="X3132"/>
      <c r="Y3132"/>
      <c r="Z3132"/>
      <c r="AA3132"/>
      <c r="AB3132"/>
      <c r="AC3132"/>
      <c r="AD3132"/>
      <c r="AE3132"/>
      <c r="AF3132"/>
      <c r="AG3132"/>
    </row>
    <row r="3133" spans="1:33" ht="18" x14ac:dyDescent="0.25">
      <c r="A3133" s="236"/>
      <c r="B3133" s="236"/>
      <c r="C3133" s="236"/>
      <c r="D3133" s="236"/>
      <c r="E3133"/>
      <c r="F3133" s="126"/>
      <c r="G3133" s="237"/>
      <c r="H3133"/>
      <c r="I3133"/>
      <c r="J3133" s="237"/>
      <c r="K3133"/>
      <c r="L3133"/>
      <c r="M3133"/>
      <c r="N3133"/>
      <c r="O3133"/>
      <c r="P3133"/>
      <c r="Q3133"/>
      <c r="S3133" s="115"/>
      <c r="U3133"/>
      <c r="V3133"/>
      <c r="W3133" s="237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5">
      <c r="F3134" s="238"/>
      <c r="I3134"/>
      <c r="S3134" s="115"/>
      <c r="U3134"/>
      <c r="V3134"/>
    </row>
    <row r="3135" spans="1:33" ht="18" x14ac:dyDescent="0.25">
      <c r="A3135" s="236"/>
      <c r="B3135" s="236"/>
      <c r="C3135" s="236"/>
      <c r="D3135" s="236"/>
      <c r="E3135"/>
      <c r="F3135" s="126"/>
      <c r="G3135" s="237"/>
      <c r="H3135"/>
      <c r="I3135"/>
      <c r="J3135" s="237"/>
      <c r="K3135"/>
      <c r="L3135"/>
      <c r="M3135"/>
      <c r="N3135"/>
      <c r="O3135"/>
      <c r="P3135"/>
      <c r="Q3135"/>
      <c r="S3135" s="115"/>
      <c r="U3135"/>
      <c r="V3135"/>
      <c r="W3135" s="237"/>
      <c r="X3135"/>
      <c r="Y3135"/>
      <c r="Z3135"/>
      <c r="AA3135"/>
      <c r="AB3135"/>
      <c r="AC3135"/>
      <c r="AD3135"/>
      <c r="AE3135"/>
      <c r="AF3135"/>
      <c r="AG3135"/>
    </row>
    <row r="3136" spans="1:33" ht="18" x14ac:dyDescent="0.25">
      <c r="A3136" s="236"/>
      <c r="B3136" s="236"/>
      <c r="C3136" s="236"/>
      <c r="D3136" s="236"/>
      <c r="E3136"/>
      <c r="F3136" s="126"/>
      <c r="G3136" s="237"/>
      <c r="H3136"/>
      <c r="I3136"/>
      <c r="J3136" s="237"/>
      <c r="K3136"/>
      <c r="L3136"/>
      <c r="M3136"/>
      <c r="N3136"/>
      <c r="O3136"/>
      <c r="P3136"/>
      <c r="Q3136"/>
      <c r="S3136" s="115"/>
      <c r="U3136"/>
      <c r="V3136"/>
      <c r="W3136" s="237"/>
      <c r="X3136"/>
      <c r="Y3136"/>
      <c r="Z3136"/>
      <c r="AA3136"/>
      <c r="AB3136"/>
      <c r="AC3136"/>
      <c r="AD3136"/>
      <c r="AE3136"/>
      <c r="AF3136"/>
      <c r="AG3136"/>
    </row>
    <row r="3137" spans="1:33" ht="18" x14ac:dyDescent="0.25">
      <c r="A3137" s="236"/>
      <c r="B3137" s="236"/>
      <c r="C3137" s="236"/>
      <c r="D3137" s="236"/>
      <c r="E3137"/>
      <c r="F3137" s="126"/>
      <c r="G3137" s="237"/>
      <c r="H3137"/>
      <c r="I3137"/>
      <c r="J3137" s="237"/>
      <c r="K3137"/>
      <c r="L3137"/>
      <c r="M3137"/>
      <c r="N3137"/>
      <c r="O3137"/>
      <c r="P3137"/>
      <c r="Q3137"/>
      <c r="S3137" s="115"/>
      <c r="U3137"/>
      <c r="V3137"/>
      <c r="W3137" s="237"/>
      <c r="X3137"/>
      <c r="Y3137"/>
      <c r="Z3137"/>
      <c r="AA3137"/>
      <c r="AB3137"/>
      <c r="AC3137"/>
      <c r="AD3137"/>
      <c r="AE3137"/>
      <c r="AF3137"/>
      <c r="AG3137"/>
    </row>
    <row r="3138" spans="1:33" ht="18" x14ac:dyDescent="0.25">
      <c r="A3138" s="236"/>
      <c r="B3138" s="236"/>
      <c r="C3138" s="236"/>
      <c r="D3138" s="236"/>
      <c r="E3138"/>
      <c r="F3138" s="126"/>
      <c r="G3138" s="237"/>
      <c r="H3138"/>
      <c r="I3138"/>
      <c r="J3138" s="237"/>
      <c r="K3138"/>
      <c r="L3138"/>
      <c r="M3138"/>
      <c r="N3138"/>
      <c r="O3138"/>
      <c r="P3138"/>
      <c r="Q3138"/>
      <c r="S3138" s="115"/>
      <c r="U3138"/>
      <c r="V3138"/>
      <c r="W3138" s="237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5">
      <c r="A3139"/>
      <c r="B3139"/>
      <c r="C3139"/>
      <c r="D3139"/>
      <c r="E3139"/>
      <c r="F3139" s="126"/>
      <c r="G3139"/>
      <c r="H3139"/>
      <c r="I3139"/>
      <c r="J3139"/>
      <c r="K3139"/>
      <c r="L3139"/>
      <c r="M3139"/>
      <c r="N3139"/>
      <c r="O3139"/>
      <c r="P3139"/>
      <c r="Q3139"/>
      <c r="S3139" s="115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5">
      <c r="A3140"/>
      <c r="B3140"/>
      <c r="C3140"/>
      <c r="D3140"/>
      <c r="E3140"/>
      <c r="F3140" s="126"/>
      <c r="G3140"/>
      <c r="H3140"/>
      <c r="I3140"/>
      <c r="J3140"/>
      <c r="K3140"/>
      <c r="L3140"/>
      <c r="M3140"/>
      <c r="N3140"/>
      <c r="O3140"/>
      <c r="P3140"/>
      <c r="Q3140"/>
      <c r="S3140" s="115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5">
      <c r="A3141"/>
      <c r="B3141"/>
      <c r="C3141"/>
      <c r="D3141"/>
      <c r="E3141"/>
      <c r="F3141" s="126"/>
      <c r="G3141"/>
      <c r="H3141"/>
      <c r="I3141"/>
      <c r="J3141"/>
      <c r="K3141"/>
      <c r="L3141"/>
      <c r="M3141"/>
      <c r="N3141"/>
      <c r="O3141"/>
      <c r="P3141"/>
      <c r="Q3141"/>
      <c r="S3141" s="115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ht="18" x14ac:dyDescent="0.25">
      <c r="A3142" s="236"/>
      <c r="B3142" s="236"/>
      <c r="C3142" s="236"/>
      <c r="D3142" s="236"/>
      <c r="E3142"/>
      <c r="F3142" s="126"/>
      <c r="G3142" s="237"/>
      <c r="H3142"/>
      <c r="I3142"/>
      <c r="J3142" s="237"/>
      <c r="K3142"/>
      <c r="L3142"/>
      <c r="M3142"/>
      <c r="N3142"/>
      <c r="O3142"/>
      <c r="P3142"/>
      <c r="Q3142"/>
      <c r="S3142" s="115"/>
      <c r="U3142"/>
      <c r="V3142"/>
      <c r="W3142" s="237"/>
      <c r="X3142"/>
      <c r="Y3142"/>
      <c r="Z3142"/>
      <c r="AA3142"/>
      <c r="AB3142"/>
      <c r="AC3142"/>
      <c r="AD3142"/>
      <c r="AE3142"/>
      <c r="AF3142"/>
      <c r="AG3142"/>
    </row>
    <row r="3143" spans="1:33" ht="18" x14ac:dyDescent="0.25">
      <c r="A3143" s="236"/>
      <c r="B3143" s="236"/>
      <c r="C3143" s="236"/>
      <c r="D3143" s="236"/>
      <c r="E3143"/>
      <c r="F3143" s="126"/>
      <c r="G3143" s="237"/>
      <c r="H3143"/>
      <c r="I3143"/>
      <c r="J3143" s="237"/>
      <c r="K3143"/>
      <c r="L3143"/>
      <c r="M3143"/>
      <c r="N3143"/>
      <c r="O3143"/>
      <c r="P3143"/>
      <c r="Q3143"/>
      <c r="S3143" s="115"/>
      <c r="U3143"/>
      <c r="V3143"/>
      <c r="W3143" s="237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5">
      <c r="F3144" s="238"/>
      <c r="I3144"/>
      <c r="S3144" s="115"/>
      <c r="U3144"/>
      <c r="V3144"/>
    </row>
    <row r="3145" spans="1:33" ht="18" x14ac:dyDescent="0.25">
      <c r="A3145" s="236"/>
      <c r="B3145" s="236"/>
      <c r="C3145" s="236"/>
      <c r="D3145" s="236"/>
      <c r="E3145"/>
      <c r="F3145" s="126"/>
      <c r="G3145" s="237"/>
      <c r="H3145"/>
      <c r="I3145"/>
      <c r="J3145" s="237"/>
      <c r="K3145"/>
      <c r="L3145"/>
      <c r="M3145"/>
      <c r="N3145"/>
      <c r="O3145"/>
      <c r="P3145"/>
      <c r="Q3145"/>
      <c r="S3145" s="115"/>
      <c r="U3145"/>
      <c r="V3145"/>
      <c r="W3145" s="237"/>
      <c r="X3145"/>
      <c r="Y3145"/>
      <c r="Z3145"/>
      <c r="AA3145"/>
      <c r="AB3145"/>
      <c r="AC3145"/>
      <c r="AD3145"/>
      <c r="AE3145"/>
      <c r="AF3145"/>
      <c r="AG3145"/>
    </row>
    <row r="3146" spans="1:33" ht="18" x14ac:dyDescent="0.25">
      <c r="A3146" s="236"/>
      <c r="B3146" s="236"/>
      <c r="C3146" s="236"/>
      <c r="D3146" s="236"/>
      <c r="E3146"/>
      <c r="F3146" s="126"/>
      <c r="G3146" s="237"/>
      <c r="H3146"/>
      <c r="I3146"/>
      <c r="J3146" s="237"/>
      <c r="K3146"/>
      <c r="L3146"/>
      <c r="M3146"/>
      <c r="N3146"/>
      <c r="O3146"/>
      <c r="P3146"/>
      <c r="Q3146"/>
      <c r="S3146" s="115"/>
      <c r="U3146"/>
      <c r="V3146"/>
      <c r="W3146" s="237"/>
      <c r="X3146"/>
      <c r="Y3146"/>
      <c r="Z3146"/>
      <c r="AA3146"/>
      <c r="AB3146"/>
      <c r="AC3146"/>
      <c r="AD3146"/>
      <c r="AE3146"/>
      <c r="AF3146"/>
      <c r="AG3146"/>
    </row>
    <row r="3147" spans="1:33" ht="18" x14ac:dyDescent="0.25">
      <c r="A3147" s="236"/>
      <c r="B3147" s="236"/>
      <c r="C3147" s="236"/>
      <c r="D3147" s="236"/>
      <c r="E3147"/>
      <c r="F3147" s="126"/>
      <c r="G3147" s="237"/>
      <c r="H3147"/>
      <c r="I3147"/>
      <c r="J3147" s="237"/>
      <c r="K3147"/>
      <c r="L3147"/>
      <c r="M3147"/>
      <c r="N3147"/>
      <c r="O3147"/>
      <c r="P3147"/>
      <c r="Q3147"/>
      <c r="S3147" s="115"/>
      <c r="U3147"/>
      <c r="V3147"/>
      <c r="W3147" s="237"/>
      <c r="X3147"/>
      <c r="Y3147"/>
      <c r="Z3147"/>
      <c r="AA3147"/>
      <c r="AB3147"/>
      <c r="AC3147"/>
      <c r="AD3147"/>
      <c r="AE3147"/>
      <c r="AF3147"/>
      <c r="AG3147"/>
    </row>
    <row r="3148" spans="1:33" ht="18" x14ac:dyDescent="0.25">
      <c r="A3148" s="236"/>
      <c r="B3148" s="236"/>
      <c r="C3148" s="236"/>
      <c r="D3148" s="236"/>
      <c r="E3148"/>
      <c r="F3148" s="126"/>
      <c r="G3148" s="237"/>
      <c r="H3148"/>
      <c r="I3148"/>
      <c r="J3148" s="237"/>
      <c r="K3148"/>
      <c r="L3148"/>
      <c r="M3148"/>
      <c r="N3148"/>
      <c r="O3148"/>
      <c r="P3148"/>
      <c r="Q3148"/>
      <c r="S3148" s="115"/>
      <c r="U3148"/>
      <c r="V3148"/>
      <c r="W3148" s="237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5">
      <c r="F3149" s="238"/>
      <c r="I3149"/>
      <c r="S3149" s="115"/>
      <c r="U3149"/>
      <c r="V3149"/>
    </row>
    <row r="3150" spans="1:33" ht="18" x14ac:dyDescent="0.25">
      <c r="A3150" s="236"/>
      <c r="B3150" s="236"/>
      <c r="C3150" s="236"/>
      <c r="D3150" s="236"/>
      <c r="E3150"/>
      <c r="F3150" s="126"/>
      <c r="G3150" s="237"/>
      <c r="H3150"/>
      <c r="I3150"/>
      <c r="J3150" s="237"/>
      <c r="K3150"/>
      <c r="L3150"/>
      <c r="M3150"/>
      <c r="N3150"/>
      <c r="O3150"/>
      <c r="P3150"/>
      <c r="Q3150"/>
      <c r="S3150" s="115"/>
      <c r="U3150"/>
      <c r="V3150"/>
      <c r="W3150" s="237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5">
      <c r="F3151" s="238"/>
      <c r="I3151"/>
      <c r="S3151" s="115"/>
      <c r="U3151"/>
      <c r="V3151"/>
    </row>
    <row r="3152" spans="1:33" ht="18" x14ac:dyDescent="0.25">
      <c r="A3152" s="236"/>
      <c r="B3152" s="236"/>
      <c r="C3152" s="236"/>
      <c r="D3152" s="236"/>
      <c r="E3152"/>
      <c r="F3152" s="126"/>
      <c r="G3152" s="237"/>
      <c r="H3152"/>
      <c r="I3152"/>
      <c r="J3152" s="237"/>
      <c r="K3152"/>
      <c r="L3152"/>
      <c r="M3152"/>
      <c r="N3152"/>
      <c r="O3152"/>
      <c r="P3152"/>
      <c r="Q3152"/>
      <c r="S3152" s="115"/>
      <c r="U3152"/>
      <c r="V3152"/>
      <c r="W3152" s="237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5">
      <c r="F3153" s="238"/>
      <c r="I3153"/>
      <c r="S3153" s="115"/>
      <c r="U3153"/>
      <c r="V3153"/>
    </row>
    <row r="3154" spans="1:33" ht="18" x14ac:dyDescent="0.25">
      <c r="A3154" s="236"/>
      <c r="B3154" s="236"/>
      <c r="C3154" s="236"/>
      <c r="D3154" s="236"/>
      <c r="E3154"/>
      <c r="F3154" s="126"/>
      <c r="G3154" s="237"/>
      <c r="H3154"/>
      <c r="I3154"/>
      <c r="J3154" s="237"/>
      <c r="K3154"/>
      <c r="L3154"/>
      <c r="M3154"/>
      <c r="N3154"/>
      <c r="O3154"/>
      <c r="P3154"/>
      <c r="Q3154"/>
      <c r="S3154" s="115"/>
      <c r="U3154"/>
      <c r="V3154"/>
      <c r="W3154" s="237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5">
      <c r="A3155"/>
      <c r="B3155"/>
      <c r="C3155"/>
      <c r="D3155"/>
      <c r="E3155"/>
      <c r="F3155" s="126"/>
      <c r="G3155"/>
      <c r="H3155"/>
      <c r="I3155"/>
      <c r="J3155"/>
      <c r="K3155"/>
      <c r="L3155"/>
      <c r="M3155"/>
      <c r="N3155"/>
      <c r="O3155"/>
      <c r="P3155"/>
      <c r="Q3155"/>
      <c r="S3155" s="11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ht="18" x14ac:dyDescent="0.25">
      <c r="A3156" s="236"/>
      <c r="B3156" s="236"/>
      <c r="C3156" s="236"/>
      <c r="D3156" s="236"/>
      <c r="E3156"/>
      <c r="F3156" s="126"/>
      <c r="G3156" s="237"/>
      <c r="H3156"/>
      <c r="I3156"/>
      <c r="J3156" s="237"/>
      <c r="K3156"/>
      <c r="L3156"/>
      <c r="M3156"/>
      <c r="N3156"/>
      <c r="O3156"/>
      <c r="P3156"/>
      <c r="Q3156"/>
      <c r="S3156" s="115"/>
      <c r="U3156"/>
      <c r="V3156"/>
      <c r="W3156" s="237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5">
      <c r="A3157"/>
      <c r="B3157"/>
      <c r="C3157"/>
      <c r="D3157"/>
      <c r="E3157"/>
      <c r="F3157" s="126"/>
      <c r="G3157"/>
      <c r="H3157"/>
      <c r="I3157"/>
      <c r="J3157"/>
      <c r="K3157"/>
      <c r="L3157"/>
      <c r="M3157"/>
      <c r="N3157"/>
      <c r="O3157"/>
      <c r="P3157"/>
      <c r="Q3157"/>
      <c r="S3157" s="115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5">
      <c r="A3158"/>
      <c r="B3158"/>
      <c r="C3158"/>
      <c r="D3158"/>
      <c r="E3158"/>
      <c r="F3158" s="126"/>
      <c r="G3158"/>
      <c r="H3158"/>
      <c r="I3158"/>
      <c r="J3158"/>
      <c r="K3158"/>
      <c r="L3158"/>
      <c r="M3158"/>
      <c r="N3158"/>
      <c r="O3158"/>
      <c r="P3158"/>
      <c r="Q3158"/>
      <c r="S3158" s="115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5">
      <c r="F3159" s="238"/>
      <c r="I3159"/>
      <c r="S3159" s="115"/>
      <c r="U3159"/>
      <c r="V3159"/>
    </row>
    <row r="3160" spans="1:33" x14ac:dyDescent="0.25">
      <c r="A3160"/>
      <c r="B3160"/>
      <c r="C3160"/>
      <c r="D3160"/>
      <c r="E3160"/>
      <c r="F3160" s="126"/>
      <c r="G3160"/>
      <c r="H3160"/>
      <c r="I3160"/>
      <c r="J3160"/>
      <c r="K3160"/>
      <c r="L3160"/>
      <c r="M3160"/>
      <c r="N3160"/>
      <c r="O3160"/>
      <c r="P3160"/>
      <c r="Q3160"/>
      <c r="S3160" s="115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ht="18" x14ac:dyDescent="0.25">
      <c r="A3161" s="236"/>
      <c r="B3161" s="236"/>
      <c r="C3161" s="236"/>
      <c r="D3161" s="236"/>
      <c r="E3161"/>
      <c r="F3161" s="126"/>
      <c r="G3161" s="237"/>
      <c r="H3161"/>
      <c r="I3161"/>
      <c r="J3161" s="237"/>
      <c r="K3161"/>
      <c r="L3161"/>
      <c r="M3161"/>
      <c r="N3161"/>
      <c r="O3161"/>
      <c r="P3161"/>
      <c r="Q3161"/>
      <c r="S3161" s="115"/>
      <c r="U3161"/>
      <c r="V3161"/>
      <c r="W3161" s="237"/>
      <c r="X3161"/>
      <c r="Y3161"/>
      <c r="Z3161"/>
      <c r="AA3161"/>
      <c r="AB3161"/>
      <c r="AC3161"/>
      <c r="AD3161"/>
      <c r="AE3161"/>
      <c r="AF3161"/>
      <c r="AG3161"/>
    </row>
    <row r="3162" spans="1:33" ht="18" x14ac:dyDescent="0.25">
      <c r="A3162" s="236"/>
      <c r="B3162" s="236"/>
      <c r="C3162" s="236"/>
      <c r="D3162" s="236"/>
      <c r="E3162"/>
      <c r="F3162" s="126"/>
      <c r="G3162" s="237"/>
      <c r="H3162"/>
      <c r="I3162"/>
      <c r="J3162" s="237"/>
      <c r="K3162"/>
      <c r="L3162"/>
      <c r="M3162"/>
      <c r="N3162"/>
      <c r="O3162"/>
      <c r="P3162"/>
      <c r="Q3162"/>
      <c r="S3162" s="115"/>
      <c r="U3162"/>
      <c r="V3162"/>
      <c r="W3162" s="237"/>
      <c r="X3162"/>
      <c r="Y3162"/>
      <c r="Z3162"/>
      <c r="AA3162"/>
      <c r="AB3162"/>
      <c r="AC3162"/>
      <c r="AD3162"/>
      <c r="AE3162"/>
      <c r="AF3162"/>
      <c r="AG3162"/>
    </row>
    <row r="3163" spans="1:33" ht="18" x14ac:dyDescent="0.25">
      <c r="A3163" s="236"/>
      <c r="B3163" s="236"/>
      <c r="C3163" s="236"/>
      <c r="D3163" s="236"/>
      <c r="E3163"/>
      <c r="F3163" s="126"/>
      <c r="G3163" s="237"/>
      <c r="H3163"/>
      <c r="I3163"/>
      <c r="J3163" s="237"/>
      <c r="K3163"/>
      <c r="L3163"/>
      <c r="M3163"/>
      <c r="N3163"/>
      <c r="O3163"/>
      <c r="P3163"/>
      <c r="Q3163"/>
      <c r="S3163" s="115"/>
      <c r="U3163"/>
      <c r="V3163"/>
      <c r="W3163" s="237"/>
      <c r="X3163"/>
      <c r="Y3163"/>
      <c r="Z3163"/>
      <c r="AA3163"/>
      <c r="AB3163"/>
      <c r="AC3163"/>
      <c r="AD3163"/>
      <c r="AE3163"/>
      <c r="AF3163"/>
      <c r="AG3163"/>
    </row>
    <row r="3164" spans="1:33" ht="18" x14ac:dyDescent="0.25">
      <c r="A3164" s="236"/>
      <c r="B3164" s="236"/>
      <c r="C3164" s="236"/>
      <c r="D3164" s="236"/>
      <c r="E3164"/>
      <c r="F3164" s="126"/>
      <c r="G3164" s="237"/>
      <c r="H3164"/>
      <c r="I3164"/>
      <c r="J3164" s="237"/>
      <c r="K3164"/>
      <c r="L3164"/>
      <c r="M3164"/>
      <c r="N3164"/>
      <c r="O3164"/>
      <c r="P3164"/>
      <c r="Q3164"/>
      <c r="S3164" s="115"/>
      <c r="U3164"/>
      <c r="V3164"/>
      <c r="W3164" s="237"/>
      <c r="X3164"/>
      <c r="Y3164"/>
      <c r="Z3164"/>
      <c r="AA3164"/>
      <c r="AB3164"/>
      <c r="AC3164"/>
      <c r="AD3164"/>
      <c r="AE3164"/>
      <c r="AF3164"/>
      <c r="AG3164"/>
    </row>
    <row r="3165" spans="1:33" ht="18" x14ac:dyDescent="0.25">
      <c r="A3165" s="236"/>
      <c r="B3165" s="236"/>
      <c r="C3165" s="236"/>
      <c r="D3165" s="236"/>
      <c r="E3165"/>
      <c r="F3165" s="126"/>
      <c r="G3165" s="237"/>
      <c r="H3165"/>
      <c r="I3165"/>
      <c r="J3165" s="237"/>
      <c r="K3165"/>
      <c r="L3165"/>
      <c r="M3165"/>
      <c r="N3165"/>
      <c r="O3165"/>
      <c r="P3165"/>
      <c r="Q3165"/>
      <c r="S3165" s="115"/>
      <c r="U3165"/>
      <c r="V3165"/>
      <c r="W3165" s="237"/>
      <c r="X3165"/>
      <c r="Y3165"/>
      <c r="Z3165"/>
      <c r="AA3165"/>
      <c r="AB3165"/>
      <c r="AC3165"/>
      <c r="AD3165"/>
      <c r="AE3165"/>
      <c r="AF3165"/>
      <c r="AG3165"/>
    </row>
    <row r="3166" spans="1:33" ht="18" x14ac:dyDescent="0.25">
      <c r="A3166" s="236"/>
      <c r="B3166" s="236"/>
      <c r="C3166" s="236"/>
      <c r="D3166" s="236"/>
      <c r="E3166"/>
      <c r="F3166" s="126"/>
      <c r="G3166" s="237"/>
      <c r="H3166"/>
      <c r="I3166"/>
      <c r="J3166" s="237"/>
      <c r="K3166"/>
      <c r="L3166"/>
      <c r="M3166"/>
      <c r="N3166"/>
      <c r="O3166"/>
      <c r="P3166"/>
      <c r="Q3166"/>
      <c r="S3166" s="115"/>
      <c r="U3166"/>
      <c r="V3166"/>
      <c r="W3166" s="237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5">
      <c r="A3167"/>
      <c r="B3167"/>
      <c r="C3167"/>
      <c r="D3167"/>
      <c r="E3167"/>
      <c r="F3167" s="126"/>
      <c r="G3167"/>
      <c r="H3167"/>
      <c r="I3167"/>
      <c r="J3167"/>
      <c r="K3167"/>
      <c r="L3167"/>
      <c r="M3167"/>
      <c r="N3167"/>
      <c r="O3167"/>
      <c r="P3167"/>
      <c r="Q3167"/>
      <c r="S3167" s="115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5">
      <c r="F3168" s="238"/>
      <c r="I3168"/>
      <c r="S3168" s="115"/>
      <c r="U3168"/>
      <c r="V3168"/>
    </row>
    <row r="3169" spans="1:33" x14ac:dyDescent="0.25">
      <c r="F3169" s="238"/>
      <c r="I3169"/>
      <c r="S3169" s="115"/>
      <c r="U3169"/>
      <c r="V3169"/>
    </row>
    <row r="3170" spans="1:33" x14ac:dyDescent="0.25">
      <c r="F3170" s="238"/>
      <c r="I3170"/>
      <c r="S3170" s="115"/>
      <c r="U3170"/>
      <c r="V3170"/>
    </row>
    <row r="3171" spans="1:33" ht="18" x14ac:dyDescent="0.25">
      <c r="A3171" s="236"/>
      <c r="B3171" s="236"/>
      <c r="C3171" s="236"/>
      <c r="D3171" s="236"/>
      <c r="E3171"/>
      <c r="F3171" s="126"/>
      <c r="G3171" s="237"/>
      <c r="H3171"/>
      <c r="I3171"/>
      <c r="J3171" s="237"/>
      <c r="K3171"/>
      <c r="L3171"/>
      <c r="M3171"/>
      <c r="N3171"/>
      <c r="O3171"/>
      <c r="P3171"/>
      <c r="Q3171"/>
      <c r="S3171" s="115"/>
      <c r="U3171"/>
      <c r="V3171"/>
      <c r="W3171" s="237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5">
      <c r="F3172" s="238"/>
      <c r="I3172"/>
      <c r="S3172" s="115"/>
      <c r="U3172"/>
      <c r="V3172"/>
    </row>
    <row r="3173" spans="1:33" x14ac:dyDescent="0.25">
      <c r="A3173"/>
      <c r="B3173"/>
      <c r="C3173"/>
      <c r="D3173"/>
      <c r="E3173"/>
      <c r="F3173" s="126"/>
      <c r="G3173"/>
      <c r="H3173"/>
      <c r="I3173"/>
      <c r="J3173"/>
      <c r="K3173"/>
      <c r="L3173"/>
      <c r="M3173"/>
      <c r="N3173"/>
      <c r="O3173"/>
      <c r="P3173"/>
      <c r="Q3173"/>
      <c r="S3173" s="115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5">
      <c r="A3174"/>
      <c r="B3174"/>
      <c r="C3174"/>
      <c r="D3174"/>
      <c r="E3174"/>
      <c r="F3174" s="126"/>
      <c r="G3174"/>
      <c r="H3174"/>
      <c r="I3174"/>
      <c r="J3174"/>
      <c r="K3174"/>
      <c r="L3174"/>
      <c r="M3174"/>
      <c r="N3174"/>
      <c r="O3174"/>
      <c r="P3174"/>
      <c r="Q3174"/>
      <c r="S3174" s="115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5">
      <c r="F3175" s="238"/>
      <c r="I3175"/>
      <c r="S3175" s="115"/>
      <c r="U3175"/>
      <c r="V3175"/>
    </row>
    <row r="3176" spans="1:33" ht="18" x14ac:dyDescent="0.25">
      <c r="A3176" s="236"/>
      <c r="B3176" s="236"/>
      <c r="C3176" s="236"/>
      <c r="D3176" s="236"/>
      <c r="E3176"/>
      <c r="F3176" s="126"/>
      <c r="G3176" s="237"/>
      <c r="H3176"/>
      <c r="I3176"/>
      <c r="J3176" s="237"/>
      <c r="K3176"/>
      <c r="L3176"/>
      <c r="M3176"/>
      <c r="N3176"/>
      <c r="O3176"/>
      <c r="P3176"/>
      <c r="Q3176"/>
      <c r="S3176" s="115"/>
      <c r="U3176"/>
      <c r="V3176"/>
      <c r="W3176" s="237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5">
      <c r="F3177" s="238"/>
      <c r="I3177"/>
      <c r="S3177" s="115"/>
      <c r="U3177"/>
      <c r="V3177"/>
    </row>
    <row r="3178" spans="1:33" x14ac:dyDescent="0.25">
      <c r="F3178" s="238"/>
      <c r="I3178"/>
      <c r="S3178" s="115"/>
      <c r="U3178"/>
      <c r="V3178"/>
    </row>
    <row r="3179" spans="1:33" ht="18" x14ac:dyDescent="0.25">
      <c r="A3179" s="236"/>
      <c r="B3179" s="236"/>
      <c r="C3179" s="236"/>
      <c r="D3179" s="236"/>
      <c r="E3179"/>
      <c r="F3179" s="126"/>
      <c r="G3179" s="237"/>
      <c r="H3179"/>
      <c r="I3179"/>
      <c r="J3179" s="237"/>
      <c r="K3179"/>
      <c r="L3179"/>
      <c r="M3179"/>
      <c r="N3179"/>
      <c r="O3179"/>
      <c r="P3179"/>
      <c r="Q3179"/>
      <c r="S3179" s="115"/>
      <c r="U3179"/>
      <c r="V3179"/>
      <c r="W3179" s="237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5">
      <c r="A3180"/>
      <c r="B3180"/>
      <c r="C3180"/>
      <c r="D3180"/>
      <c r="E3180"/>
      <c r="F3180" s="126"/>
      <c r="G3180"/>
      <c r="H3180"/>
      <c r="I3180"/>
      <c r="J3180"/>
      <c r="K3180"/>
      <c r="L3180"/>
      <c r="M3180"/>
      <c r="N3180"/>
      <c r="O3180"/>
      <c r="P3180"/>
      <c r="Q3180"/>
      <c r="S3180" s="115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ht="18" x14ac:dyDescent="0.25">
      <c r="A3181" s="236"/>
      <c r="B3181" s="236"/>
      <c r="C3181" s="236"/>
      <c r="D3181" s="236"/>
      <c r="E3181"/>
      <c r="F3181" s="126"/>
      <c r="G3181" s="237"/>
      <c r="H3181"/>
      <c r="I3181"/>
      <c r="J3181" s="237"/>
      <c r="K3181"/>
      <c r="L3181"/>
      <c r="M3181"/>
      <c r="N3181"/>
      <c r="O3181"/>
      <c r="P3181"/>
      <c r="Q3181"/>
      <c r="S3181" s="115"/>
      <c r="U3181"/>
      <c r="V3181"/>
      <c r="W3181" s="237"/>
      <c r="X3181"/>
      <c r="Y3181"/>
      <c r="Z3181"/>
      <c r="AA3181"/>
      <c r="AB3181"/>
      <c r="AC3181"/>
      <c r="AD3181"/>
      <c r="AE3181"/>
      <c r="AF3181"/>
      <c r="AG3181"/>
    </row>
    <row r="3182" spans="1:33" ht="18" x14ac:dyDescent="0.25">
      <c r="A3182" s="236"/>
      <c r="B3182" s="236"/>
      <c r="C3182" s="236"/>
      <c r="D3182" s="236"/>
      <c r="E3182"/>
      <c r="F3182" s="126"/>
      <c r="G3182" s="237"/>
      <c r="H3182"/>
      <c r="I3182"/>
      <c r="J3182" s="237"/>
      <c r="K3182"/>
      <c r="L3182"/>
      <c r="M3182"/>
      <c r="N3182"/>
      <c r="O3182"/>
      <c r="P3182"/>
      <c r="Q3182"/>
      <c r="S3182" s="115"/>
      <c r="U3182"/>
      <c r="V3182"/>
      <c r="W3182" s="237"/>
      <c r="X3182"/>
      <c r="Y3182"/>
      <c r="Z3182"/>
      <c r="AA3182"/>
      <c r="AB3182"/>
      <c r="AC3182"/>
      <c r="AD3182"/>
      <c r="AE3182"/>
      <c r="AF3182"/>
      <c r="AG3182"/>
    </row>
    <row r="3183" spans="1:33" ht="18" x14ac:dyDescent="0.25">
      <c r="A3183" s="236"/>
      <c r="B3183" s="236"/>
      <c r="C3183" s="236"/>
      <c r="D3183" s="236"/>
      <c r="E3183"/>
      <c r="F3183" s="126"/>
      <c r="G3183" s="237"/>
      <c r="H3183"/>
      <c r="I3183"/>
      <c r="J3183" s="237"/>
      <c r="K3183"/>
      <c r="L3183"/>
      <c r="M3183"/>
      <c r="N3183"/>
      <c r="O3183"/>
      <c r="P3183"/>
      <c r="Q3183"/>
      <c r="S3183" s="115"/>
      <c r="U3183"/>
      <c r="V3183"/>
      <c r="W3183" s="237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5">
      <c r="A3184"/>
      <c r="B3184"/>
      <c r="C3184"/>
      <c r="D3184"/>
      <c r="E3184"/>
      <c r="F3184" s="126"/>
      <c r="G3184"/>
      <c r="H3184"/>
      <c r="I3184"/>
      <c r="J3184"/>
      <c r="K3184"/>
      <c r="L3184"/>
      <c r="M3184"/>
      <c r="N3184"/>
      <c r="O3184"/>
      <c r="P3184"/>
      <c r="Q3184"/>
      <c r="S3184" s="115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ht="18" x14ac:dyDescent="0.25">
      <c r="A3185" s="236"/>
      <c r="B3185" s="236"/>
      <c r="C3185" s="236"/>
      <c r="D3185" s="236"/>
      <c r="E3185"/>
      <c r="F3185" s="126"/>
      <c r="G3185" s="237"/>
      <c r="H3185"/>
      <c r="I3185"/>
      <c r="J3185" s="237"/>
      <c r="K3185"/>
      <c r="L3185"/>
      <c r="M3185"/>
      <c r="N3185"/>
      <c r="O3185"/>
      <c r="P3185"/>
      <c r="Q3185"/>
      <c r="S3185" s="115"/>
      <c r="U3185"/>
      <c r="V3185"/>
      <c r="W3185" s="237"/>
      <c r="X3185"/>
      <c r="Y3185"/>
      <c r="Z3185"/>
      <c r="AA3185"/>
      <c r="AB3185"/>
      <c r="AC3185"/>
      <c r="AD3185"/>
      <c r="AE3185"/>
      <c r="AF3185"/>
      <c r="AG3185"/>
    </row>
    <row r="3186" spans="1:33" ht="18" x14ac:dyDescent="0.25">
      <c r="A3186" s="236"/>
      <c r="B3186" s="236"/>
      <c r="C3186" s="236"/>
      <c r="D3186" s="236"/>
      <c r="E3186"/>
      <c r="F3186" s="126"/>
      <c r="G3186" s="237"/>
      <c r="H3186"/>
      <c r="I3186"/>
      <c r="J3186" s="237"/>
      <c r="K3186"/>
      <c r="L3186"/>
      <c r="M3186"/>
      <c r="N3186"/>
      <c r="O3186"/>
      <c r="P3186"/>
      <c r="Q3186"/>
      <c r="S3186" s="115"/>
      <c r="U3186"/>
      <c r="V3186"/>
      <c r="W3186" s="237"/>
      <c r="X3186"/>
      <c r="Y3186"/>
      <c r="Z3186"/>
      <c r="AA3186"/>
      <c r="AB3186"/>
      <c r="AC3186"/>
      <c r="AD3186"/>
      <c r="AE3186"/>
      <c r="AF3186"/>
      <c r="AG3186"/>
    </row>
    <row r="3187" spans="1:33" ht="18" x14ac:dyDescent="0.25">
      <c r="A3187" s="236"/>
      <c r="B3187" s="236"/>
      <c r="C3187" s="236"/>
      <c r="D3187" s="236"/>
      <c r="E3187"/>
      <c r="F3187" s="126"/>
      <c r="G3187" s="237"/>
      <c r="H3187"/>
      <c r="I3187"/>
      <c r="J3187" s="237"/>
      <c r="K3187"/>
      <c r="L3187"/>
      <c r="M3187"/>
      <c r="N3187"/>
      <c r="O3187"/>
      <c r="P3187"/>
      <c r="Q3187"/>
      <c r="S3187" s="115"/>
      <c r="U3187"/>
      <c r="V3187"/>
      <c r="W3187" s="237"/>
      <c r="X3187"/>
      <c r="Y3187"/>
      <c r="Z3187"/>
      <c r="AA3187"/>
      <c r="AB3187"/>
      <c r="AC3187"/>
      <c r="AD3187"/>
      <c r="AE3187"/>
      <c r="AF3187"/>
      <c r="AG3187"/>
    </row>
    <row r="3188" spans="1:33" ht="18" x14ac:dyDescent="0.25">
      <c r="A3188" s="236"/>
      <c r="B3188" s="236"/>
      <c r="C3188" s="236"/>
      <c r="D3188" s="236"/>
      <c r="E3188"/>
      <c r="F3188" s="126"/>
      <c r="G3188" s="237"/>
      <c r="H3188"/>
      <c r="I3188"/>
      <c r="J3188" s="237"/>
      <c r="K3188"/>
      <c r="L3188"/>
      <c r="M3188"/>
      <c r="N3188"/>
      <c r="O3188"/>
      <c r="P3188"/>
      <c r="Q3188"/>
      <c r="S3188" s="115"/>
      <c r="U3188"/>
      <c r="V3188"/>
      <c r="W3188" s="237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5">
      <c r="F3189" s="238"/>
      <c r="I3189"/>
      <c r="S3189" s="115"/>
      <c r="U3189"/>
      <c r="V3189"/>
    </row>
    <row r="3190" spans="1:33" x14ac:dyDescent="0.25">
      <c r="A3190"/>
      <c r="B3190"/>
      <c r="C3190"/>
      <c r="D3190"/>
      <c r="E3190"/>
      <c r="F3190" s="126"/>
      <c r="G3190"/>
      <c r="H3190"/>
      <c r="I3190"/>
      <c r="J3190"/>
      <c r="K3190"/>
      <c r="L3190"/>
      <c r="M3190"/>
      <c r="N3190"/>
      <c r="O3190"/>
      <c r="P3190"/>
      <c r="Q3190"/>
      <c r="S3190" s="115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5">
      <c r="F3191" s="238"/>
      <c r="I3191"/>
      <c r="S3191" s="115"/>
      <c r="U3191"/>
      <c r="V3191"/>
    </row>
    <row r="3192" spans="1:33" ht="18" x14ac:dyDescent="0.25">
      <c r="A3192" s="236"/>
      <c r="B3192" s="236"/>
      <c r="C3192" s="236"/>
      <c r="D3192" s="236"/>
      <c r="E3192"/>
      <c r="F3192" s="126"/>
      <c r="G3192" s="237"/>
      <c r="H3192"/>
      <c r="I3192"/>
      <c r="J3192" s="237"/>
      <c r="K3192"/>
      <c r="L3192"/>
      <c r="M3192"/>
      <c r="N3192"/>
      <c r="O3192"/>
      <c r="P3192"/>
      <c r="Q3192"/>
      <c r="S3192" s="115"/>
      <c r="U3192"/>
      <c r="V3192"/>
      <c r="W3192" s="237"/>
      <c r="X3192"/>
      <c r="Y3192"/>
      <c r="Z3192"/>
      <c r="AA3192"/>
      <c r="AB3192"/>
      <c r="AC3192"/>
      <c r="AD3192"/>
      <c r="AE3192"/>
      <c r="AF3192"/>
      <c r="AG3192"/>
    </row>
    <row r="3193" spans="1:33" ht="18" x14ac:dyDescent="0.25">
      <c r="A3193" s="236"/>
      <c r="B3193" s="236"/>
      <c r="C3193" s="236"/>
      <c r="D3193" s="236"/>
      <c r="E3193"/>
      <c r="F3193" s="126"/>
      <c r="G3193" s="237"/>
      <c r="H3193"/>
      <c r="I3193"/>
      <c r="J3193" s="237"/>
      <c r="K3193"/>
      <c r="L3193"/>
      <c r="M3193"/>
      <c r="N3193"/>
      <c r="O3193"/>
      <c r="P3193"/>
      <c r="Q3193"/>
      <c r="S3193" s="115"/>
      <c r="U3193"/>
      <c r="V3193"/>
      <c r="W3193" s="237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5">
      <c r="F3194" s="238"/>
      <c r="I3194"/>
      <c r="S3194" s="115"/>
      <c r="U3194"/>
      <c r="V3194"/>
    </row>
    <row r="3195" spans="1:33" ht="18" x14ac:dyDescent="0.25">
      <c r="A3195" s="236"/>
      <c r="B3195" s="236"/>
      <c r="C3195" s="236"/>
      <c r="D3195" s="236"/>
      <c r="E3195"/>
      <c r="F3195" s="126"/>
      <c r="G3195" s="237"/>
      <c r="H3195"/>
      <c r="I3195"/>
      <c r="J3195" s="237"/>
      <c r="K3195"/>
      <c r="L3195"/>
      <c r="M3195"/>
      <c r="N3195"/>
      <c r="O3195"/>
      <c r="P3195"/>
      <c r="Q3195"/>
      <c r="S3195" s="115"/>
      <c r="U3195"/>
      <c r="V3195"/>
      <c r="W3195" s="237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5">
      <c r="F3196" s="238"/>
      <c r="I3196"/>
      <c r="S3196" s="115"/>
      <c r="U3196"/>
      <c r="V3196"/>
    </row>
    <row r="3197" spans="1:33" ht="18" x14ac:dyDescent="0.25">
      <c r="A3197" s="236"/>
      <c r="B3197" s="236"/>
      <c r="C3197" s="236"/>
      <c r="D3197" s="236"/>
      <c r="E3197"/>
      <c r="F3197" s="126"/>
      <c r="G3197" s="237"/>
      <c r="H3197"/>
      <c r="I3197"/>
      <c r="J3197" s="237"/>
      <c r="K3197"/>
      <c r="L3197"/>
      <c r="M3197"/>
      <c r="N3197"/>
      <c r="O3197"/>
      <c r="P3197"/>
      <c r="Q3197"/>
      <c r="S3197" s="115"/>
      <c r="U3197"/>
      <c r="V3197"/>
      <c r="W3197" s="237"/>
      <c r="X3197"/>
      <c r="Y3197"/>
      <c r="Z3197"/>
      <c r="AA3197"/>
      <c r="AB3197"/>
      <c r="AC3197"/>
      <c r="AD3197"/>
      <c r="AE3197"/>
      <c r="AF3197"/>
      <c r="AG3197"/>
    </row>
    <row r="3198" spans="1:33" ht="18" x14ac:dyDescent="0.25">
      <c r="A3198" s="236"/>
      <c r="B3198" s="236"/>
      <c r="C3198" s="236"/>
      <c r="D3198" s="236"/>
      <c r="E3198"/>
      <c r="F3198" s="126"/>
      <c r="G3198" s="237"/>
      <c r="H3198"/>
      <c r="I3198"/>
      <c r="J3198" s="237"/>
      <c r="K3198"/>
      <c r="L3198"/>
      <c r="M3198"/>
      <c r="N3198"/>
      <c r="O3198"/>
      <c r="P3198"/>
      <c r="Q3198"/>
      <c r="S3198" s="115"/>
      <c r="U3198"/>
      <c r="V3198"/>
      <c r="W3198" s="237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5">
      <c r="A3199"/>
      <c r="B3199"/>
      <c r="C3199"/>
      <c r="D3199"/>
      <c r="E3199"/>
      <c r="F3199" s="126"/>
      <c r="G3199"/>
      <c r="H3199"/>
      <c r="I3199"/>
      <c r="J3199"/>
      <c r="K3199"/>
      <c r="L3199"/>
      <c r="M3199"/>
      <c r="N3199"/>
      <c r="O3199"/>
      <c r="P3199"/>
      <c r="Q3199"/>
      <c r="S3199" s="115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5">
      <c r="F3200" s="238"/>
      <c r="I3200"/>
      <c r="S3200" s="115"/>
      <c r="U3200"/>
      <c r="V3200"/>
    </row>
    <row r="3201" spans="1:33" x14ac:dyDescent="0.25">
      <c r="A3201"/>
      <c r="B3201"/>
      <c r="C3201"/>
      <c r="D3201"/>
      <c r="E3201"/>
      <c r="F3201" s="126"/>
      <c r="G3201"/>
      <c r="H3201"/>
      <c r="I3201"/>
      <c r="J3201"/>
      <c r="K3201"/>
      <c r="L3201"/>
      <c r="M3201"/>
      <c r="N3201"/>
      <c r="O3201"/>
      <c r="P3201"/>
      <c r="Q3201"/>
      <c r="S3201" s="115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5">
      <c r="F3202" s="238"/>
      <c r="I3202"/>
      <c r="S3202" s="115"/>
      <c r="U3202"/>
      <c r="V3202"/>
    </row>
    <row r="3203" spans="1:33" ht="18" x14ac:dyDescent="0.25">
      <c r="A3203" s="236"/>
      <c r="B3203" s="236"/>
      <c r="C3203" s="236"/>
      <c r="D3203" s="236"/>
      <c r="E3203"/>
      <c r="F3203" s="126"/>
      <c r="G3203" s="237"/>
      <c r="H3203"/>
      <c r="I3203"/>
      <c r="J3203" s="237"/>
      <c r="K3203"/>
      <c r="L3203"/>
      <c r="M3203"/>
      <c r="N3203"/>
      <c r="O3203"/>
      <c r="P3203"/>
      <c r="Q3203"/>
      <c r="S3203" s="115"/>
      <c r="U3203"/>
      <c r="V3203"/>
      <c r="W3203" s="237"/>
      <c r="X3203"/>
      <c r="Y3203"/>
      <c r="Z3203"/>
      <c r="AA3203"/>
      <c r="AB3203"/>
      <c r="AC3203"/>
      <c r="AD3203"/>
      <c r="AE3203"/>
      <c r="AF3203"/>
      <c r="AG3203"/>
    </row>
    <row r="3204" spans="1:33" ht="18" x14ac:dyDescent="0.25">
      <c r="A3204" s="236"/>
      <c r="B3204" s="236"/>
      <c r="C3204" s="236"/>
      <c r="D3204" s="236"/>
      <c r="E3204"/>
      <c r="F3204" s="126"/>
      <c r="G3204" s="237"/>
      <c r="H3204"/>
      <c r="I3204"/>
      <c r="J3204" s="237"/>
      <c r="K3204"/>
      <c r="L3204"/>
      <c r="M3204"/>
      <c r="N3204"/>
      <c r="O3204"/>
      <c r="P3204"/>
      <c r="Q3204"/>
      <c r="S3204" s="115"/>
      <c r="U3204"/>
      <c r="V3204"/>
      <c r="W3204" s="237"/>
      <c r="X3204"/>
      <c r="Y3204"/>
      <c r="Z3204"/>
      <c r="AA3204"/>
      <c r="AB3204"/>
      <c r="AC3204"/>
      <c r="AD3204"/>
      <c r="AE3204"/>
      <c r="AF3204"/>
      <c r="AG3204"/>
    </row>
    <row r="3205" spans="1:33" ht="18" x14ac:dyDescent="0.25">
      <c r="A3205" s="236"/>
      <c r="B3205" s="236"/>
      <c r="C3205" s="236"/>
      <c r="D3205" s="236"/>
      <c r="E3205"/>
      <c r="F3205" s="126"/>
      <c r="G3205" s="237"/>
      <c r="H3205"/>
      <c r="I3205"/>
      <c r="J3205" s="237"/>
      <c r="K3205"/>
      <c r="L3205"/>
      <c r="M3205"/>
      <c r="N3205"/>
      <c r="O3205"/>
      <c r="P3205"/>
      <c r="Q3205"/>
      <c r="S3205" s="115"/>
      <c r="U3205"/>
      <c r="V3205"/>
      <c r="W3205" s="237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5">
      <c r="A3206"/>
      <c r="B3206"/>
      <c r="C3206"/>
      <c r="D3206"/>
      <c r="E3206"/>
      <c r="F3206" s="126"/>
      <c r="G3206"/>
      <c r="H3206"/>
      <c r="I3206"/>
      <c r="J3206"/>
      <c r="K3206"/>
      <c r="L3206"/>
      <c r="M3206"/>
      <c r="N3206"/>
      <c r="O3206"/>
      <c r="P3206"/>
      <c r="Q3206"/>
      <c r="S3206" s="115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5">
      <c r="F3207" s="238"/>
      <c r="I3207"/>
      <c r="S3207" s="115"/>
      <c r="U3207"/>
      <c r="V3207"/>
    </row>
    <row r="3208" spans="1:33" ht="18" x14ac:dyDescent="0.25">
      <c r="A3208" s="236"/>
      <c r="B3208" s="236"/>
      <c r="C3208" s="236"/>
      <c r="D3208" s="236"/>
      <c r="E3208"/>
      <c r="F3208" s="126"/>
      <c r="G3208" s="237"/>
      <c r="H3208"/>
      <c r="I3208"/>
      <c r="J3208" s="237"/>
      <c r="K3208"/>
      <c r="L3208"/>
      <c r="M3208"/>
      <c r="N3208"/>
      <c r="O3208"/>
      <c r="P3208"/>
      <c r="Q3208"/>
      <c r="S3208" s="115"/>
      <c r="U3208"/>
      <c r="V3208"/>
      <c r="W3208" s="237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5">
      <c r="A3209"/>
      <c r="B3209"/>
      <c r="C3209"/>
      <c r="D3209"/>
      <c r="E3209"/>
      <c r="F3209" s="126"/>
      <c r="G3209"/>
      <c r="H3209"/>
      <c r="I3209"/>
      <c r="J3209"/>
      <c r="K3209"/>
      <c r="L3209"/>
      <c r="M3209"/>
      <c r="N3209"/>
      <c r="O3209"/>
      <c r="P3209"/>
      <c r="Q3209"/>
      <c r="S3209" s="115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ht="18" x14ac:dyDescent="0.25">
      <c r="A3210" s="236"/>
      <c r="B3210" s="236"/>
      <c r="C3210" s="236"/>
      <c r="D3210" s="236"/>
      <c r="E3210"/>
      <c r="F3210" s="126"/>
      <c r="G3210" s="237"/>
      <c r="H3210"/>
      <c r="I3210"/>
      <c r="J3210" s="237"/>
      <c r="K3210"/>
      <c r="L3210"/>
      <c r="M3210"/>
      <c r="N3210"/>
      <c r="O3210"/>
      <c r="P3210"/>
      <c r="Q3210"/>
      <c r="S3210" s="115"/>
      <c r="U3210"/>
      <c r="V3210"/>
      <c r="W3210" s="237"/>
      <c r="X3210"/>
      <c r="Y3210"/>
      <c r="Z3210"/>
      <c r="AA3210"/>
      <c r="AB3210"/>
      <c r="AC3210"/>
      <c r="AD3210"/>
      <c r="AE3210"/>
      <c r="AF3210"/>
      <c r="AG3210"/>
    </row>
    <row r="3211" spans="1:33" ht="18" x14ac:dyDescent="0.25">
      <c r="A3211" s="236"/>
      <c r="B3211" s="236"/>
      <c r="C3211" s="236"/>
      <c r="D3211" s="236"/>
      <c r="E3211"/>
      <c r="F3211" s="126"/>
      <c r="G3211" s="237"/>
      <c r="H3211"/>
      <c r="I3211"/>
      <c r="J3211" s="237"/>
      <c r="K3211"/>
      <c r="L3211"/>
      <c r="M3211"/>
      <c r="N3211"/>
      <c r="O3211"/>
      <c r="P3211"/>
      <c r="Q3211"/>
      <c r="S3211" s="115"/>
      <c r="U3211"/>
      <c r="V3211"/>
      <c r="W3211" s="237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5">
      <c r="A3212"/>
      <c r="B3212"/>
      <c r="C3212"/>
      <c r="D3212"/>
      <c r="E3212"/>
      <c r="F3212" s="126"/>
      <c r="G3212"/>
      <c r="H3212"/>
      <c r="I3212"/>
      <c r="J3212"/>
      <c r="K3212"/>
      <c r="L3212"/>
      <c r="M3212"/>
      <c r="N3212"/>
      <c r="O3212"/>
      <c r="P3212"/>
      <c r="Q3212"/>
      <c r="S3212" s="115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5">
      <c r="F3213" s="238"/>
      <c r="I3213"/>
      <c r="S3213" s="115"/>
      <c r="U3213"/>
      <c r="V3213"/>
    </row>
    <row r="3214" spans="1:33" ht="18" x14ac:dyDescent="0.25">
      <c r="A3214" s="236"/>
      <c r="B3214" s="236"/>
      <c r="C3214" s="236"/>
      <c r="D3214" s="236"/>
      <c r="E3214"/>
      <c r="F3214" s="126"/>
      <c r="G3214" s="237"/>
      <c r="H3214"/>
      <c r="I3214"/>
      <c r="J3214" s="237"/>
      <c r="K3214"/>
      <c r="L3214"/>
      <c r="M3214"/>
      <c r="N3214"/>
      <c r="O3214"/>
      <c r="P3214"/>
      <c r="Q3214"/>
      <c r="S3214" s="115"/>
      <c r="U3214"/>
      <c r="V3214"/>
      <c r="W3214" s="237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5">
      <c r="A3215"/>
      <c r="B3215"/>
      <c r="C3215"/>
      <c r="D3215"/>
      <c r="E3215"/>
      <c r="F3215" s="126"/>
      <c r="G3215"/>
      <c r="H3215"/>
      <c r="I3215"/>
      <c r="J3215"/>
      <c r="K3215"/>
      <c r="L3215"/>
      <c r="M3215"/>
      <c r="N3215"/>
      <c r="O3215"/>
      <c r="P3215"/>
      <c r="Q3215"/>
      <c r="S3215" s="1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ht="18" x14ac:dyDescent="0.25">
      <c r="A3216" s="236"/>
      <c r="B3216" s="236"/>
      <c r="C3216" s="236"/>
      <c r="D3216" s="236"/>
      <c r="E3216"/>
      <c r="F3216" s="126"/>
      <c r="G3216" s="237"/>
      <c r="H3216"/>
      <c r="I3216"/>
      <c r="J3216" s="237"/>
      <c r="K3216"/>
      <c r="L3216"/>
      <c r="M3216"/>
      <c r="N3216"/>
      <c r="O3216"/>
      <c r="P3216"/>
      <c r="Q3216"/>
      <c r="S3216" s="115"/>
      <c r="U3216"/>
      <c r="V3216"/>
      <c r="W3216" s="237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5">
      <c r="A3217"/>
      <c r="B3217"/>
      <c r="C3217"/>
      <c r="D3217"/>
      <c r="E3217"/>
      <c r="F3217" s="126"/>
      <c r="G3217"/>
      <c r="H3217"/>
      <c r="I3217"/>
      <c r="J3217"/>
      <c r="K3217"/>
      <c r="L3217"/>
      <c r="M3217"/>
      <c r="N3217"/>
      <c r="O3217"/>
      <c r="P3217"/>
      <c r="Q3217"/>
      <c r="S3217" s="115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5">
      <c r="A3218"/>
      <c r="B3218"/>
      <c r="C3218"/>
      <c r="D3218"/>
      <c r="E3218"/>
      <c r="F3218" s="126"/>
      <c r="G3218"/>
      <c r="H3218"/>
      <c r="I3218"/>
      <c r="J3218"/>
      <c r="K3218"/>
      <c r="L3218"/>
      <c r="M3218"/>
      <c r="N3218"/>
      <c r="O3218"/>
      <c r="P3218"/>
      <c r="Q3218"/>
      <c r="S3218" s="115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ht="18" x14ac:dyDescent="0.25">
      <c r="A3219" s="236"/>
      <c r="B3219" s="236"/>
      <c r="C3219" s="236"/>
      <c r="D3219" s="236"/>
      <c r="E3219"/>
      <c r="F3219" s="126"/>
      <c r="G3219" s="237"/>
      <c r="H3219"/>
      <c r="I3219"/>
      <c r="J3219" s="237"/>
      <c r="K3219"/>
      <c r="L3219"/>
      <c r="M3219"/>
      <c r="N3219"/>
      <c r="O3219"/>
      <c r="P3219"/>
      <c r="Q3219"/>
      <c r="S3219" s="115"/>
      <c r="U3219"/>
      <c r="V3219"/>
      <c r="W3219" s="237"/>
      <c r="X3219"/>
      <c r="Y3219"/>
      <c r="Z3219"/>
      <c r="AA3219"/>
      <c r="AB3219"/>
      <c r="AC3219"/>
      <c r="AD3219"/>
      <c r="AE3219"/>
      <c r="AF3219"/>
      <c r="AG3219"/>
    </row>
    <row r="3220" spans="1:33" ht="18" x14ac:dyDescent="0.25">
      <c r="A3220" s="236"/>
      <c r="B3220" s="236"/>
      <c r="C3220" s="236"/>
      <c r="D3220" s="236"/>
      <c r="E3220"/>
      <c r="F3220" s="126"/>
      <c r="G3220" s="237"/>
      <c r="H3220"/>
      <c r="I3220"/>
      <c r="J3220" s="237"/>
      <c r="K3220"/>
      <c r="L3220"/>
      <c r="M3220"/>
      <c r="N3220"/>
      <c r="O3220"/>
      <c r="P3220"/>
      <c r="Q3220"/>
      <c r="S3220" s="115"/>
      <c r="U3220"/>
      <c r="V3220"/>
      <c r="W3220" s="237"/>
      <c r="X3220"/>
      <c r="Y3220"/>
      <c r="Z3220"/>
      <c r="AA3220"/>
      <c r="AB3220"/>
      <c r="AC3220"/>
      <c r="AD3220"/>
      <c r="AE3220"/>
      <c r="AF3220"/>
      <c r="AG3220"/>
    </row>
    <row r="3221" spans="1:33" ht="18" x14ac:dyDescent="0.25">
      <c r="A3221" s="236"/>
      <c r="B3221" s="236"/>
      <c r="C3221" s="236"/>
      <c r="D3221" s="236"/>
      <c r="E3221"/>
      <c r="F3221" s="126"/>
      <c r="G3221" s="237"/>
      <c r="H3221"/>
      <c r="I3221"/>
      <c r="J3221" s="237"/>
      <c r="K3221"/>
      <c r="L3221"/>
      <c r="M3221"/>
      <c r="N3221"/>
      <c r="O3221"/>
      <c r="P3221"/>
      <c r="Q3221"/>
      <c r="S3221" s="115"/>
      <c r="U3221"/>
      <c r="V3221"/>
      <c r="W3221" s="237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5">
      <c r="F3222" s="238"/>
      <c r="I3222"/>
      <c r="S3222" s="115"/>
      <c r="U3222"/>
      <c r="V3222"/>
    </row>
    <row r="3223" spans="1:33" ht="18" x14ac:dyDescent="0.25">
      <c r="A3223" s="236"/>
      <c r="B3223" s="236"/>
      <c r="C3223" s="236"/>
      <c r="D3223" s="236"/>
      <c r="E3223"/>
      <c r="F3223" s="126"/>
      <c r="G3223" s="237"/>
      <c r="H3223"/>
      <c r="I3223"/>
      <c r="J3223" s="237"/>
      <c r="K3223"/>
      <c r="L3223"/>
      <c r="M3223"/>
      <c r="N3223"/>
      <c r="O3223"/>
      <c r="P3223"/>
      <c r="Q3223"/>
      <c r="S3223" s="115"/>
      <c r="U3223"/>
      <c r="V3223"/>
      <c r="W3223" s="237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5">
      <c r="A3224"/>
      <c r="B3224"/>
      <c r="C3224"/>
      <c r="D3224"/>
      <c r="E3224"/>
      <c r="F3224" s="126"/>
      <c r="G3224"/>
      <c r="H3224"/>
      <c r="I3224"/>
      <c r="J3224"/>
      <c r="K3224"/>
      <c r="L3224"/>
      <c r="M3224"/>
      <c r="N3224"/>
      <c r="O3224"/>
      <c r="P3224"/>
      <c r="Q3224"/>
      <c r="S3224" s="115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ht="18" x14ac:dyDescent="0.25">
      <c r="A3225" s="236"/>
      <c r="B3225" s="236"/>
      <c r="C3225" s="236"/>
      <c r="D3225" s="236"/>
      <c r="E3225"/>
      <c r="F3225" s="126"/>
      <c r="G3225" s="237"/>
      <c r="H3225"/>
      <c r="I3225"/>
      <c r="J3225" s="237"/>
      <c r="K3225"/>
      <c r="L3225"/>
      <c r="M3225"/>
      <c r="N3225"/>
      <c r="O3225"/>
      <c r="P3225"/>
      <c r="Q3225"/>
      <c r="S3225" s="115"/>
      <c r="U3225"/>
      <c r="V3225"/>
      <c r="W3225" s="237"/>
      <c r="X3225"/>
      <c r="Y3225"/>
      <c r="Z3225"/>
      <c r="AA3225"/>
      <c r="AB3225"/>
      <c r="AC3225"/>
      <c r="AD3225"/>
      <c r="AE3225"/>
      <c r="AF3225"/>
      <c r="AG3225"/>
    </row>
    <row r="3226" spans="1:33" ht="18" x14ac:dyDescent="0.25">
      <c r="A3226" s="236"/>
      <c r="B3226" s="236"/>
      <c r="C3226" s="236"/>
      <c r="D3226" s="236"/>
      <c r="E3226"/>
      <c r="F3226" s="126"/>
      <c r="G3226" s="237"/>
      <c r="H3226"/>
      <c r="I3226"/>
      <c r="J3226" s="237"/>
      <c r="K3226"/>
      <c r="L3226"/>
      <c r="M3226"/>
      <c r="N3226"/>
      <c r="O3226"/>
      <c r="P3226"/>
      <c r="Q3226"/>
      <c r="S3226" s="115"/>
      <c r="U3226"/>
      <c r="V3226"/>
      <c r="W3226" s="237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5">
      <c r="F3227" s="238"/>
      <c r="I3227"/>
      <c r="S3227" s="115"/>
      <c r="U3227"/>
      <c r="V3227"/>
    </row>
    <row r="3228" spans="1:33" x14ac:dyDescent="0.25">
      <c r="F3228" s="238"/>
      <c r="I3228"/>
      <c r="S3228" s="115"/>
      <c r="U3228"/>
      <c r="V3228"/>
    </row>
    <row r="3229" spans="1:33" x14ac:dyDescent="0.25">
      <c r="F3229" s="238"/>
      <c r="I3229"/>
      <c r="S3229" s="115"/>
      <c r="U3229"/>
      <c r="V3229"/>
    </row>
    <row r="3230" spans="1:33" x14ac:dyDescent="0.25">
      <c r="A3230"/>
      <c r="B3230"/>
      <c r="C3230"/>
      <c r="D3230"/>
      <c r="E3230"/>
      <c r="F3230" s="126"/>
      <c r="G3230"/>
      <c r="H3230"/>
      <c r="I3230"/>
      <c r="J3230"/>
      <c r="K3230"/>
      <c r="L3230"/>
      <c r="M3230"/>
      <c r="N3230"/>
      <c r="O3230"/>
      <c r="P3230"/>
      <c r="Q3230"/>
      <c r="S3230" s="115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5">
      <c r="A3231"/>
      <c r="B3231"/>
      <c r="C3231"/>
      <c r="D3231"/>
      <c r="E3231"/>
      <c r="F3231" s="126"/>
      <c r="G3231"/>
      <c r="H3231"/>
      <c r="I3231"/>
      <c r="J3231"/>
      <c r="K3231"/>
      <c r="L3231"/>
      <c r="M3231"/>
      <c r="N3231"/>
      <c r="O3231"/>
      <c r="P3231"/>
      <c r="Q3231"/>
      <c r="S3231" s="115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ht="18" x14ac:dyDescent="0.25">
      <c r="A3232" s="236"/>
      <c r="B3232" s="236"/>
      <c r="C3232" s="236"/>
      <c r="D3232" s="236"/>
      <c r="E3232"/>
      <c r="F3232" s="126"/>
      <c r="G3232" s="237"/>
      <c r="H3232"/>
      <c r="I3232"/>
      <c r="J3232" s="237"/>
      <c r="K3232"/>
      <c r="L3232"/>
      <c r="M3232"/>
      <c r="N3232"/>
      <c r="O3232"/>
      <c r="P3232"/>
      <c r="Q3232"/>
      <c r="S3232" s="115"/>
      <c r="U3232"/>
      <c r="V3232"/>
      <c r="W3232" s="237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5">
      <c r="F3233" s="238"/>
      <c r="I3233"/>
      <c r="S3233" s="115"/>
      <c r="U3233"/>
      <c r="V3233"/>
    </row>
    <row r="3234" spans="1:33" x14ac:dyDescent="0.25">
      <c r="F3234" s="238"/>
      <c r="I3234"/>
      <c r="S3234" s="115"/>
      <c r="U3234"/>
      <c r="V3234"/>
    </row>
    <row r="3235" spans="1:33" ht="18" x14ac:dyDescent="0.25">
      <c r="A3235" s="236"/>
      <c r="B3235" s="236"/>
      <c r="C3235" s="236"/>
      <c r="D3235" s="236"/>
      <c r="E3235"/>
      <c r="F3235" s="126"/>
      <c r="G3235" s="237"/>
      <c r="H3235"/>
      <c r="I3235"/>
      <c r="J3235" s="237"/>
      <c r="K3235"/>
      <c r="L3235"/>
      <c r="M3235"/>
      <c r="N3235"/>
      <c r="O3235"/>
      <c r="P3235"/>
      <c r="Q3235"/>
      <c r="S3235" s="115"/>
      <c r="U3235"/>
      <c r="V3235"/>
      <c r="W3235" s="237"/>
      <c r="X3235"/>
      <c r="Y3235"/>
      <c r="Z3235"/>
      <c r="AA3235"/>
      <c r="AB3235"/>
      <c r="AC3235"/>
      <c r="AD3235"/>
      <c r="AE3235"/>
      <c r="AF3235"/>
      <c r="AG3235"/>
    </row>
    <row r="3236" spans="1:33" ht="18" x14ac:dyDescent="0.25">
      <c r="A3236" s="236"/>
      <c r="B3236" s="236"/>
      <c r="C3236" s="236"/>
      <c r="D3236" s="236"/>
      <c r="E3236"/>
      <c r="F3236" s="126"/>
      <c r="G3236" s="237"/>
      <c r="H3236"/>
      <c r="I3236"/>
      <c r="J3236" s="237"/>
      <c r="K3236"/>
      <c r="L3236"/>
      <c r="M3236"/>
      <c r="N3236"/>
      <c r="O3236"/>
      <c r="P3236"/>
      <c r="Q3236"/>
      <c r="S3236" s="115"/>
      <c r="U3236"/>
      <c r="V3236"/>
      <c r="W3236" s="237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5">
      <c r="A3237"/>
      <c r="B3237"/>
      <c r="C3237"/>
      <c r="D3237"/>
      <c r="E3237"/>
      <c r="F3237" s="126"/>
      <c r="G3237"/>
      <c r="H3237"/>
      <c r="I3237"/>
      <c r="J3237"/>
      <c r="K3237"/>
      <c r="L3237"/>
      <c r="M3237"/>
      <c r="N3237"/>
      <c r="O3237"/>
      <c r="P3237"/>
      <c r="Q3237"/>
      <c r="S3237" s="115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5">
      <c r="A3238"/>
      <c r="B3238"/>
      <c r="C3238"/>
      <c r="D3238"/>
      <c r="E3238"/>
      <c r="F3238" s="126"/>
      <c r="G3238"/>
      <c r="H3238"/>
      <c r="I3238"/>
      <c r="J3238"/>
      <c r="K3238"/>
      <c r="L3238"/>
      <c r="M3238"/>
      <c r="N3238"/>
      <c r="O3238"/>
      <c r="P3238"/>
      <c r="Q3238"/>
      <c r="S3238" s="115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5">
      <c r="A3239"/>
      <c r="B3239"/>
      <c r="C3239"/>
      <c r="D3239"/>
      <c r="E3239"/>
      <c r="F3239" s="126"/>
      <c r="G3239"/>
      <c r="H3239"/>
      <c r="I3239"/>
      <c r="J3239"/>
      <c r="K3239"/>
      <c r="L3239"/>
      <c r="M3239"/>
      <c r="N3239"/>
      <c r="O3239"/>
      <c r="P3239"/>
      <c r="Q3239"/>
      <c r="S3239" s="115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5">
      <c r="A3240"/>
      <c r="B3240"/>
      <c r="C3240"/>
      <c r="D3240"/>
      <c r="E3240"/>
      <c r="F3240" s="126"/>
      <c r="G3240"/>
      <c r="H3240"/>
      <c r="I3240"/>
      <c r="J3240"/>
      <c r="K3240"/>
      <c r="L3240"/>
      <c r="M3240"/>
      <c r="N3240"/>
      <c r="O3240"/>
      <c r="P3240"/>
      <c r="Q3240"/>
      <c r="S3240" s="115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5">
      <c r="F3241" s="238"/>
      <c r="I3241"/>
      <c r="S3241" s="115"/>
      <c r="U3241"/>
      <c r="V3241"/>
    </row>
    <row r="3242" spans="1:33" ht="18" x14ac:dyDescent="0.25">
      <c r="A3242" s="236"/>
      <c r="B3242" s="236"/>
      <c r="C3242" s="236"/>
      <c r="D3242" s="236"/>
      <c r="E3242"/>
      <c r="F3242" s="126"/>
      <c r="G3242" s="237"/>
      <c r="H3242"/>
      <c r="I3242"/>
      <c r="J3242" s="237"/>
      <c r="K3242"/>
      <c r="L3242"/>
      <c r="M3242"/>
      <c r="N3242"/>
      <c r="O3242"/>
      <c r="P3242"/>
      <c r="Q3242"/>
      <c r="S3242" s="115"/>
      <c r="U3242"/>
      <c r="V3242"/>
      <c r="W3242" s="237"/>
      <c r="X3242"/>
      <c r="Y3242"/>
      <c r="Z3242"/>
      <c r="AA3242"/>
      <c r="AB3242"/>
      <c r="AC3242"/>
      <c r="AD3242"/>
      <c r="AE3242"/>
      <c r="AF3242"/>
      <c r="AG3242"/>
    </row>
    <row r="3243" spans="1:33" ht="18" x14ac:dyDescent="0.25">
      <c r="A3243" s="236"/>
      <c r="B3243" s="236"/>
      <c r="C3243" s="236"/>
      <c r="D3243" s="236"/>
      <c r="E3243"/>
      <c r="F3243" s="126"/>
      <c r="G3243" s="237"/>
      <c r="H3243"/>
      <c r="I3243"/>
      <c r="J3243" s="237"/>
      <c r="K3243"/>
      <c r="L3243"/>
      <c r="M3243"/>
      <c r="N3243"/>
      <c r="O3243"/>
      <c r="P3243"/>
      <c r="Q3243"/>
      <c r="S3243" s="115"/>
      <c r="U3243"/>
      <c r="V3243"/>
      <c r="W3243" s="237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5">
      <c r="F3244" s="238"/>
      <c r="I3244"/>
      <c r="S3244" s="115"/>
      <c r="U3244"/>
      <c r="V3244"/>
    </row>
    <row r="3245" spans="1:33" x14ac:dyDescent="0.25">
      <c r="A3245"/>
      <c r="B3245"/>
      <c r="C3245"/>
      <c r="D3245"/>
      <c r="E3245"/>
      <c r="F3245" s="126"/>
      <c r="G3245"/>
      <c r="H3245"/>
      <c r="I3245"/>
      <c r="J3245"/>
      <c r="K3245"/>
      <c r="L3245"/>
      <c r="M3245"/>
      <c r="N3245"/>
      <c r="O3245"/>
      <c r="P3245"/>
      <c r="Q3245"/>
      <c r="S3245" s="11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5">
      <c r="A3246"/>
      <c r="B3246"/>
      <c r="C3246"/>
      <c r="D3246"/>
      <c r="E3246"/>
      <c r="F3246" s="126"/>
      <c r="G3246"/>
      <c r="H3246"/>
      <c r="I3246"/>
      <c r="J3246"/>
      <c r="K3246"/>
      <c r="L3246"/>
      <c r="M3246"/>
      <c r="N3246"/>
      <c r="O3246"/>
      <c r="P3246"/>
      <c r="Q3246"/>
      <c r="S3246" s="115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ht="18" x14ac:dyDescent="0.25">
      <c r="A3247" s="236"/>
      <c r="B3247" s="236"/>
      <c r="C3247" s="236"/>
      <c r="D3247" s="236"/>
      <c r="E3247"/>
      <c r="F3247" s="126"/>
      <c r="G3247" s="237"/>
      <c r="H3247"/>
      <c r="I3247"/>
      <c r="J3247" s="237"/>
      <c r="K3247"/>
      <c r="L3247"/>
      <c r="M3247"/>
      <c r="N3247"/>
      <c r="O3247"/>
      <c r="P3247"/>
      <c r="Q3247"/>
      <c r="S3247" s="115"/>
      <c r="U3247"/>
      <c r="V3247"/>
      <c r="W3247" s="23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5">
      <c r="F3248" s="238"/>
      <c r="I3248"/>
      <c r="S3248" s="115"/>
      <c r="U3248"/>
      <c r="V3248"/>
    </row>
    <row r="3249" spans="1:33" x14ac:dyDescent="0.25">
      <c r="A3249"/>
      <c r="B3249"/>
      <c r="C3249"/>
      <c r="D3249"/>
      <c r="E3249"/>
      <c r="F3249" s="126"/>
      <c r="G3249"/>
      <c r="H3249"/>
      <c r="I3249"/>
      <c r="J3249"/>
      <c r="K3249"/>
      <c r="L3249"/>
      <c r="M3249"/>
      <c r="N3249"/>
      <c r="O3249"/>
      <c r="P3249"/>
      <c r="Q3249"/>
      <c r="S3249" s="115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5">
      <c r="F3250" s="238"/>
      <c r="I3250"/>
      <c r="S3250" s="115"/>
      <c r="U3250"/>
      <c r="V3250"/>
    </row>
    <row r="3251" spans="1:33" ht="18" x14ac:dyDescent="0.25">
      <c r="A3251" s="236"/>
      <c r="B3251" s="236"/>
      <c r="C3251" s="236"/>
      <c r="D3251" s="236"/>
      <c r="E3251"/>
      <c r="F3251" s="126"/>
      <c r="G3251" s="237"/>
      <c r="H3251"/>
      <c r="I3251"/>
      <c r="J3251" s="237"/>
      <c r="K3251"/>
      <c r="L3251"/>
      <c r="M3251"/>
      <c r="N3251"/>
      <c r="O3251"/>
      <c r="P3251"/>
      <c r="Q3251"/>
      <c r="S3251" s="115"/>
      <c r="U3251"/>
      <c r="V3251"/>
      <c r="W3251" s="237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5">
      <c r="F3252" s="238"/>
      <c r="I3252"/>
      <c r="S3252" s="115"/>
      <c r="U3252"/>
      <c r="V3252"/>
    </row>
    <row r="3253" spans="1:33" x14ac:dyDescent="0.25">
      <c r="A3253"/>
      <c r="B3253"/>
      <c r="C3253"/>
      <c r="D3253"/>
      <c r="E3253"/>
      <c r="F3253" s="126"/>
      <c r="G3253"/>
      <c r="H3253"/>
      <c r="I3253"/>
      <c r="J3253"/>
      <c r="K3253"/>
      <c r="L3253"/>
      <c r="M3253"/>
      <c r="N3253"/>
      <c r="O3253"/>
      <c r="P3253"/>
      <c r="Q3253"/>
      <c r="S3253" s="115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5">
      <c r="F3254" s="238"/>
      <c r="I3254"/>
      <c r="S3254" s="115"/>
      <c r="U3254"/>
      <c r="V3254"/>
    </row>
    <row r="3255" spans="1:33" ht="18" x14ac:dyDescent="0.25">
      <c r="A3255" s="236"/>
      <c r="B3255" s="236"/>
      <c r="C3255" s="236"/>
      <c r="D3255" s="236"/>
      <c r="E3255"/>
      <c r="F3255" s="126"/>
      <c r="G3255" s="237"/>
      <c r="H3255"/>
      <c r="I3255"/>
      <c r="J3255" s="237"/>
      <c r="K3255"/>
      <c r="L3255"/>
      <c r="M3255"/>
      <c r="N3255"/>
      <c r="O3255"/>
      <c r="P3255"/>
      <c r="Q3255"/>
      <c r="S3255" s="115"/>
      <c r="U3255"/>
      <c r="V3255"/>
      <c r="W3255" s="237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5">
      <c r="F3256" s="238"/>
      <c r="I3256"/>
      <c r="S3256" s="115"/>
      <c r="U3256"/>
      <c r="V3256"/>
    </row>
    <row r="3257" spans="1:33" ht="18" x14ac:dyDescent="0.25">
      <c r="A3257" s="236"/>
      <c r="B3257" s="236"/>
      <c r="C3257" s="236"/>
      <c r="D3257" s="236"/>
      <c r="E3257"/>
      <c r="F3257" s="126"/>
      <c r="G3257" s="237"/>
      <c r="H3257"/>
      <c r="I3257"/>
      <c r="J3257" s="237"/>
      <c r="K3257"/>
      <c r="L3257"/>
      <c r="M3257"/>
      <c r="N3257"/>
      <c r="O3257"/>
      <c r="P3257"/>
      <c r="Q3257"/>
      <c r="S3257" s="115"/>
      <c r="U3257"/>
      <c r="V3257"/>
      <c r="W3257" s="237"/>
      <c r="X3257"/>
      <c r="Y3257"/>
      <c r="Z3257"/>
      <c r="AA3257"/>
      <c r="AB3257"/>
      <c r="AC3257"/>
      <c r="AD3257"/>
      <c r="AE3257"/>
      <c r="AF3257"/>
      <c r="AG3257"/>
    </row>
    <row r="3258" spans="1:33" ht="18" x14ac:dyDescent="0.25">
      <c r="A3258" s="236"/>
      <c r="B3258" s="236"/>
      <c r="C3258" s="236"/>
      <c r="D3258" s="236"/>
      <c r="E3258"/>
      <c r="F3258" s="126"/>
      <c r="G3258" s="237"/>
      <c r="H3258"/>
      <c r="I3258"/>
      <c r="J3258" s="237"/>
      <c r="K3258"/>
      <c r="L3258"/>
      <c r="M3258"/>
      <c r="N3258"/>
      <c r="O3258"/>
      <c r="P3258"/>
      <c r="Q3258"/>
      <c r="S3258" s="115"/>
      <c r="U3258"/>
      <c r="V3258"/>
      <c r="W3258" s="237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5">
      <c r="A3259"/>
      <c r="B3259"/>
      <c r="C3259"/>
      <c r="D3259"/>
      <c r="E3259"/>
      <c r="F3259" s="126"/>
      <c r="G3259"/>
      <c r="H3259"/>
      <c r="I3259"/>
      <c r="J3259"/>
      <c r="K3259"/>
      <c r="L3259"/>
      <c r="M3259"/>
      <c r="N3259"/>
      <c r="O3259"/>
      <c r="P3259"/>
      <c r="Q3259"/>
      <c r="S3259" s="115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ht="18" x14ac:dyDescent="0.25">
      <c r="A3260" s="236"/>
      <c r="B3260" s="236"/>
      <c r="C3260" s="236"/>
      <c r="D3260" s="236"/>
      <c r="E3260"/>
      <c r="F3260" s="126"/>
      <c r="G3260" s="237"/>
      <c r="H3260"/>
      <c r="I3260"/>
      <c r="J3260" s="237"/>
      <c r="K3260"/>
      <c r="L3260"/>
      <c r="M3260"/>
      <c r="N3260"/>
      <c r="O3260"/>
      <c r="P3260"/>
      <c r="Q3260"/>
      <c r="S3260" s="115"/>
      <c r="U3260"/>
      <c r="V3260"/>
      <c r="W3260" s="237"/>
      <c r="X3260"/>
      <c r="Y3260"/>
      <c r="Z3260"/>
      <c r="AA3260"/>
      <c r="AB3260"/>
      <c r="AC3260"/>
      <c r="AD3260"/>
      <c r="AE3260"/>
      <c r="AF3260"/>
      <c r="AG3260"/>
    </row>
    <row r="3261" spans="1:33" ht="18" x14ac:dyDescent="0.25">
      <c r="A3261" s="236"/>
      <c r="B3261" s="236"/>
      <c r="C3261" s="236"/>
      <c r="D3261" s="236"/>
      <c r="E3261"/>
      <c r="F3261" s="126"/>
      <c r="G3261" s="237"/>
      <c r="H3261"/>
      <c r="I3261"/>
      <c r="J3261" s="237"/>
      <c r="K3261"/>
      <c r="L3261"/>
      <c r="M3261"/>
      <c r="N3261"/>
      <c r="O3261"/>
      <c r="P3261"/>
      <c r="Q3261"/>
      <c r="S3261" s="115"/>
      <c r="U3261"/>
      <c r="V3261"/>
      <c r="W3261" s="237"/>
      <c r="X3261"/>
      <c r="Y3261"/>
      <c r="Z3261"/>
      <c r="AA3261"/>
      <c r="AB3261"/>
      <c r="AC3261"/>
      <c r="AD3261"/>
      <c r="AE3261"/>
      <c r="AF3261"/>
      <c r="AG3261"/>
    </row>
    <row r="3262" spans="1:33" ht="18" x14ac:dyDescent="0.25">
      <c r="A3262" s="236"/>
      <c r="B3262" s="236"/>
      <c r="C3262" s="236"/>
      <c r="D3262" s="236"/>
      <c r="E3262"/>
      <c r="F3262" s="126"/>
      <c r="G3262" s="237"/>
      <c r="H3262"/>
      <c r="I3262"/>
      <c r="J3262" s="237"/>
      <c r="K3262"/>
      <c r="L3262"/>
      <c r="M3262"/>
      <c r="N3262"/>
      <c r="O3262"/>
      <c r="P3262"/>
      <c r="Q3262"/>
      <c r="S3262" s="115"/>
      <c r="U3262"/>
      <c r="V3262"/>
      <c r="W3262" s="237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5">
      <c r="A3263"/>
      <c r="B3263"/>
      <c r="C3263"/>
      <c r="D3263"/>
      <c r="E3263"/>
      <c r="F3263" s="126"/>
      <c r="G3263"/>
      <c r="H3263"/>
      <c r="I3263"/>
      <c r="J3263"/>
      <c r="K3263"/>
      <c r="L3263"/>
      <c r="M3263"/>
      <c r="N3263"/>
      <c r="O3263"/>
      <c r="P3263"/>
      <c r="Q3263"/>
      <c r="S3263" s="115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5">
      <c r="F3264" s="238"/>
      <c r="I3264"/>
      <c r="S3264" s="115"/>
      <c r="U3264"/>
      <c r="V3264"/>
    </row>
    <row r="3265" spans="1:33" ht="18" x14ac:dyDescent="0.25">
      <c r="A3265" s="236"/>
      <c r="B3265" s="236"/>
      <c r="C3265" s="236"/>
      <c r="D3265" s="236"/>
      <c r="E3265"/>
      <c r="F3265" s="126"/>
      <c r="G3265" s="237"/>
      <c r="H3265"/>
      <c r="I3265"/>
      <c r="J3265" s="237"/>
      <c r="K3265"/>
      <c r="L3265"/>
      <c r="M3265"/>
      <c r="N3265"/>
      <c r="O3265"/>
      <c r="P3265"/>
      <c r="Q3265"/>
      <c r="S3265" s="115"/>
      <c r="U3265"/>
      <c r="V3265"/>
      <c r="W3265" s="237"/>
      <c r="X3265"/>
      <c r="Y3265"/>
      <c r="Z3265"/>
      <c r="AA3265"/>
      <c r="AB3265"/>
      <c r="AC3265"/>
      <c r="AD3265"/>
      <c r="AE3265"/>
      <c r="AF3265"/>
      <c r="AG3265"/>
    </row>
    <row r="3266" spans="1:33" ht="18" x14ac:dyDescent="0.25">
      <c r="A3266" s="236"/>
      <c r="B3266" s="236"/>
      <c r="C3266" s="236"/>
      <c r="D3266" s="236"/>
      <c r="E3266"/>
      <c r="F3266" s="126"/>
      <c r="G3266" s="237"/>
      <c r="H3266"/>
      <c r="I3266"/>
      <c r="J3266" s="237"/>
      <c r="K3266"/>
      <c r="L3266"/>
      <c r="M3266"/>
      <c r="N3266"/>
      <c r="O3266"/>
      <c r="P3266"/>
      <c r="Q3266"/>
      <c r="S3266" s="115"/>
      <c r="U3266"/>
      <c r="V3266"/>
      <c r="W3266" s="237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5">
      <c r="F3267" s="238"/>
      <c r="I3267"/>
      <c r="S3267" s="115"/>
      <c r="U3267"/>
      <c r="V3267"/>
    </row>
    <row r="3268" spans="1:33" x14ac:dyDescent="0.25">
      <c r="A3268"/>
      <c r="B3268"/>
      <c r="C3268"/>
      <c r="D3268"/>
      <c r="E3268"/>
      <c r="F3268" s="126"/>
      <c r="G3268"/>
      <c r="H3268"/>
      <c r="I3268"/>
      <c r="J3268"/>
      <c r="K3268"/>
      <c r="L3268"/>
      <c r="M3268"/>
      <c r="N3268"/>
      <c r="O3268"/>
      <c r="P3268"/>
      <c r="Q3268"/>
      <c r="S3268" s="115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5">
      <c r="A3269"/>
      <c r="B3269"/>
      <c r="C3269"/>
      <c r="D3269"/>
      <c r="E3269"/>
      <c r="F3269" s="126"/>
      <c r="G3269"/>
      <c r="H3269"/>
      <c r="I3269"/>
      <c r="J3269"/>
      <c r="K3269"/>
      <c r="L3269"/>
      <c r="M3269"/>
      <c r="N3269"/>
      <c r="O3269"/>
      <c r="P3269"/>
      <c r="Q3269"/>
      <c r="S3269" s="115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5">
      <c r="A3270"/>
      <c r="B3270"/>
      <c r="C3270"/>
      <c r="D3270"/>
      <c r="E3270"/>
      <c r="F3270" s="126"/>
      <c r="G3270"/>
      <c r="H3270"/>
      <c r="I3270"/>
      <c r="J3270"/>
      <c r="K3270"/>
      <c r="L3270"/>
      <c r="M3270"/>
      <c r="N3270"/>
      <c r="O3270"/>
      <c r="P3270"/>
      <c r="Q3270"/>
      <c r="S3270" s="115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5">
      <c r="A3271"/>
      <c r="B3271"/>
      <c r="C3271"/>
      <c r="D3271"/>
      <c r="E3271"/>
      <c r="F3271" s="126"/>
      <c r="G3271"/>
      <c r="H3271"/>
      <c r="I3271"/>
      <c r="J3271"/>
      <c r="K3271"/>
      <c r="L3271"/>
      <c r="M3271"/>
      <c r="N3271"/>
      <c r="O3271"/>
      <c r="P3271"/>
      <c r="Q3271"/>
      <c r="S3271" s="115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ht="18" x14ac:dyDescent="0.25">
      <c r="A3272" s="236"/>
      <c r="B3272" s="236"/>
      <c r="C3272" s="236"/>
      <c r="D3272" s="236"/>
      <c r="E3272"/>
      <c r="F3272" s="126"/>
      <c r="G3272" s="237"/>
      <c r="H3272"/>
      <c r="I3272"/>
      <c r="J3272" s="237"/>
      <c r="K3272"/>
      <c r="L3272"/>
      <c r="M3272"/>
      <c r="N3272"/>
      <c r="O3272"/>
      <c r="P3272"/>
      <c r="Q3272"/>
      <c r="S3272" s="115"/>
      <c r="U3272"/>
      <c r="V3272"/>
      <c r="W3272" s="237"/>
      <c r="X3272"/>
      <c r="Y3272"/>
      <c r="Z3272"/>
      <c r="AA3272"/>
      <c r="AB3272"/>
      <c r="AC3272"/>
      <c r="AD3272"/>
      <c r="AE3272"/>
      <c r="AF3272"/>
      <c r="AG3272"/>
    </row>
    <row r="3273" spans="1:33" ht="18" x14ac:dyDescent="0.25">
      <c r="A3273" s="236"/>
      <c r="B3273" s="236"/>
      <c r="C3273" s="236"/>
      <c r="D3273" s="236"/>
      <c r="E3273"/>
      <c r="F3273" s="126"/>
      <c r="G3273" s="237"/>
      <c r="H3273"/>
      <c r="I3273"/>
      <c r="J3273" s="237"/>
      <c r="K3273"/>
      <c r="L3273"/>
      <c r="M3273"/>
      <c r="N3273"/>
      <c r="O3273"/>
      <c r="P3273"/>
      <c r="Q3273"/>
      <c r="S3273" s="115"/>
      <c r="U3273"/>
      <c r="V3273"/>
      <c r="W3273" s="237"/>
      <c r="X3273"/>
      <c r="Y3273"/>
      <c r="Z3273"/>
      <c r="AA3273"/>
      <c r="AB3273"/>
      <c r="AC3273"/>
      <c r="AD3273"/>
      <c r="AE3273"/>
      <c r="AF3273"/>
      <c r="AG3273"/>
    </row>
    <row r="3274" spans="1:33" ht="18" x14ac:dyDescent="0.25">
      <c r="A3274" s="236"/>
      <c r="B3274" s="236"/>
      <c r="C3274" s="236"/>
      <c r="D3274" s="236"/>
      <c r="E3274"/>
      <c r="F3274" s="126"/>
      <c r="G3274" s="237"/>
      <c r="H3274"/>
      <c r="I3274"/>
      <c r="J3274" s="237"/>
      <c r="K3274"/>
      <c r="L3274"/>
      <c r="M3274"/>
      <c r="N3274"/>
      <c r="O3274"/>
      <c r="P3274"/>
      <c r="Q3274"/>
      <c r="S3274" s="115"/>
      <c r="U3274"/>
      <c r="V3274"/>
      <c r="W3274" s="237"/>
      <c r="X3274"/>
      <c r="Y3274"/>
      <c r="Z3274"/>
      <c r="AA3274"/>
      <c r="AB3274"/>
      <c r="AC3274"/>
      <c r="AD3274"/>
      <c r="AE3274"/>
      <c r="AF3274"/>
      <c r="AG3274"/>
    </row>
    <row r="3275" spans="1:33" ht="18" x14ac:dyDescent="0.25">
      <c r="A3275" s="236"/>
      <c r="B3275" s="236"/>
      <c r="C3275" s="236"/>
      <c r="D3275" s="236"/>
      <c r="E3275"/>
      <c r="F3275" s="126"/>
      <c r="G3275" s="237"/>
      <c r="H3275"/>
      <c r="I3275"/>
      <c r="J3275" s="237"/>
      <c r="K3275"/>
      <c r="L3275"/>
      <c r="M3275"/>
      <c r="N3275"/>
      <c r="O3275"/>
      <c r="P3275"/>
      <c r="Q3275"/>
      <c r="S3275" s="115"/>
      <c r="U3275"/>
      <c r="V3275"/>
      <c r="W3275" s="237"/>
      <c r="X3275"/>
      <c r="Y3275"/>
      <c r="Z3275"/>
      <c r="AA3275"/>
      <c r="AB3275"/>
      <c r="AC3275"/>
      <c r="AD3275"/>
      <c r="AE3275"/>
      <c r="AF3275"/>
      <c r="AG3275"/>
    </row>
    <row r="3276" spans="1:33" ht="18" x14ac:dyDescent="0.25">
      <c r="A3276" s="236"/>
      <c r="B3276" s="236"/>
      <c r="C3276" s="236"/>
      <c r="D3276" s="236"/>
      <c r="E3276"/>
      <c r="F3276" s="126"/>
      <c r="G3276" s="237"/>
      <c r="H3276"/>
      <c r="I3276"/>
      <c r="J3276" s="237"/>
      <c r="K3276"/>
      <c r="L3276"/>
      <c r="M3276"/>
      <c r="N3276"/>
      <c r="O3276"/>
      <c r="P3276"/>
      <c r="Q3276"/>
      <c r="S3276" s="115"/>
      <c r="U3276"/>
      <c r="V3276"/>
      <c r="W3276" s="237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5">
      <c r="F3277" s="238"/>
      <c r="I3277"/>
      <c r="S3277" s="115"/>
      <c r="U3277"/>
      <c r="V3277"/>
    </row>
    <row r="3278" spans="1:33" ht="18" x14ac:dyDescent="0.25">
      <c r="A3278" s="236"/>
      <c r="B3278" s="236"/>
      <c r="C3278" s="236"/>
      <c r="D3278" s="236"/>
      <c r="E3278"/>
      <c r="F3278" s="126"/>
      <c r="G3278" s="237"/>
      <c r="H3278"/>
      <c r="I3278"/>
      <c r="J3278" s="237"/>
      <c r="K3278"/>
      <c r="L3278"/>
      <c r="M3278"/>
      <c r="N3278"/>
      <c r="O3278"/>
      <c r="P3278"/>
      <c r="Q3278"/>
      <c r="S3278" s="115"/>
      <c r="U3278"/>
      <c r="V3278"/>
      <c r="W3278" s="237"/>
      <c r="X3278"/>
      <c r="Y3278"/>
      <c r="Z3278"/>
      <c r="AA3278"/>
      <c r="AB3278"/>
      <c r="AC3278"/>
      <c r="AD3278"/>
      <c r="AE3278"/>
      <c r="AF3278"/>
      <c r="AG3278"/>
    </row>
    <row r="3279" spans="1:33" ht="18" x14ac:dyDescent="0.25">
      <c r="A3279" s="236"/>
      <c r="B3279" s="236"/>
      <c r="C3279" s="236"/>
      <c r="D3279" s="236"/>
      <c r="E3279"/>
      <c r="F3279" s="126"/>
      <c r="G3279" s="237"/>
      <c r="H3279"/>
      <c r="I3279"/>
      <c r="J3279" s="237"/>
      <c r="K3279"/>
      <c r="L3279"/>
      <c r="M3279"/>
      <c r="N3279"/>
      <c r="O3279"/>
      <c r="P3279"/>
      <c r="Q3279"/>
      <c r="S3279" s="115"/>
      <c r="U3279"/>
      <c r="V3279"/>
      <c r="W3279" s="237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5">
      <c r="A3280"/>
      <c r="B3280"/>
      <c r="C3280"/>
      <c r="D3280"/>
      <c r="E3280"/>
      <c r="F3280" s="126"/>
      <c r="G3280"/>
      <c r="H3280"/>
      <c r="I3280"/>
      <c r="J3280"/>
      <c r="K3280"/>
      <c r="L3280"/>
      <c r="M3280"/>
      <c r="N3280"/>
      <c r="O3280"/>
      <c r="P3280"/>
      <c r="Q3280"/>
      <c r="S3280" s="115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5">
      <c r="A3281"/>
      <c r="B3281"/>
      <c r="C3281"/>
      <c r="D3281"/>
      <c r="E3281"/>
      <c r="F3281" s="126"/>
      <c r="G3281"/>
      <c r="H3281"/>
      <c r="I3281"/>
      <c r="J3281"/>
      <c r="K3281"/>
      <c r="L3281"/>
      <c r="M3281"/>
      <c r="N3281"/>
      <c r="O3281"/>
      <c r="P3281"/>
      <c r="Q3281"/>
      <c r="S3281" s="115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5">
      <c r="A3282"/>
      <c r="B3282"/>
      <c r="C3282"/>
      <c r="D3282"/>
      <c r="E3282"/>
      <c r="F3282" s="126"/>
      <c r="G3282"/>
      <c r="H3282"/>
      <c r="I3282"/>
      <c r="J3282"/>
      <c r="K3282"/>
      <c r="L3282"/>
      <c r="M3282"/>
      <c r="N3282"/>
      <c r="O3282"/>
      <c r="P3282"/>
      <c r="Q3282"/>
      <c r="S3282" s="115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5">
      <c r="F3283" s="238"/>
      <c r="I3283"/>
      <c r="S3283" s="115"/>
      <c r="U3283"/>
      <c r="V3283"/>
    </row>
    <row r="3284" spans="1:33" x14ac:dyDescent="0.25">
      <c r="A3284"/>
      <c r="B3284"/>
      <c r="C3284"/>
      <c r="D3284"/>
      <c r="E3284"/>
      <c r="F3284" s="126"/>
      <c r="G3284"/>
      <c r="H3284"/>
      <c r="I3284"/>
      <c r="J3284"/>
      <c r="K3284"/>
      <c r="L3284"/>
      <c r="M3284"/>
      <c r="N3284"/>
      <c r="O3284"/>
      <c r="P3284"/>
      <c r="Q3284"/>
      <c r="S3284" s="115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5">
      <c r="A3285"/>
      <c r="B3285"/>
      <c r="C3285"/>
      <c r="D3285"/>
      <c r="E3285"/>
      <c r="F3285" s="126"/>
      <c r="G3285"/>
      <c r="H3285"/>
      <c r="I3285"/>
      <c r="J3285"/>
      <c r="K3285"/>
      <c r="L3285"/>
      <c r="M3285"/>
      <c r="N3285"/>
      <c r="O3285"/>
      <c r="P3285"/>
      <c r="Q3285"/>
      <c r="S3285" s="11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5">
      <c r="F3286" s="238"/>
      <c r="I3286"/>
      <c r="S3286" s="115"/>
      <c r="U3286"/>
      <c r="V3286"/>
    </row>
    <row r="3287" spans="1:33" x14ac:dyDescent="0.25">
      <c r="A3287"/>
      <c r="B3287"/>
      <c r="C3287"/>
      <c r="D3287"/>
      <c r="E3287"/>
      <c r="F3287" s="126"/>
      <c r="G3287"/>
      <c r="H3287"/>
      <c r="I3287"/>
      <c r="J3287"/>
      <c r="K3287"/>
      <c r="L3287"/>
      <c r="M3287"/>
      <c r="N3287"/>
      <c r="O3287"/>
      <c r="P3287"/>
      <c r="Q3287"/>
      <c r="S3287" s="115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ht="18" x14ac:dyDescent="0.25">
      <c r="A3288" s="236"/>
      <c r="B3288" s="236"/>
      <c r="C3288" s="236"/>
      <c r="D3288" s="236"/>
      <c r="E3288"/>
      <c r="F3288" s="126"/>
      <c r="G3288" s="237"/>
      <c r="H3288"/>
      <c r="I3288"/>
      <c r="J3288" s="237"/>
      <c r="K3288"/>
      <c r="L3288"/>
      <c r="M3288"/>
      <c r="N3288"/>
      <c r="O3288"/>
      <c r="P3288"/>
      <c r="Q3288"/>
      <c r="S3288" s="115"/>
      <c r="U3288"/>
      <c r="V3288"/>
      <c r="W3288" s="237"/>
      <c r="X3288"/>
      <c r="Y3288"/>
      <c r="Z3288"/>
      <c r="AA3288"/>
      <c r="AB3288"/>
      <c r="AC3288"/>
      <c r="AD3288"/>
      <c r="AE3288"/>
      <c r="AF3288"/>
      <c r="AG3288"/>
    </row>
    <row r="3289" spans="1:33" ht="18" x14ac:dyDescent="0.25">
      <c r="A3289" s="236"/>
      <c r="B3289" s="236"/>
      <c r="C3289" s="236"/>
      <c r="D3289" s="236"/>
      <c r="E3289"/>
      <c r="F3289" s="126"/>
      <c r="G3289" s="237"/>
      <c r="H3289"/>
      <c r="I3289"/>
      <c r="J3289" s="237"/>
      <c r="K3289"/>
      <c r="L3289"/>
      <c r="M3289"/>
      <c r="N3289"/>
      <c r="O3289"/>
      <c r="P3289"/>
      <c r="Q3289"/>
      <c r="S3289" s="115"/>
      <c r="U3289"/>
      <c r="V3289"/>
      <c r="W3289" s="237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5">
      <c r="A3290"/>
      <c r="B3290"/>
      <c r="C3290"/>
      <c r="D3290"/>
      <c r="E3290"/>
      <c r="F3290" s="126"/>
      <c r="G3290"/>
      <c r="H3290"/>
      <c r="I3290"/>
      <c r="J3290"/>
      <c r="K3290"/>
      <c r="L3290"/>
      <c r="M3290"/>
      <c r="N3290"/>
      <c r="O3290"/>
      <c r="P3290"/>
      <c r="Q3290"/>
      <c r="S3290" s="115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5">
      <c r="F3291" s="238"/>
      <c r="I3291"/>
      <c r="S3291" s="115"/>
      <c r="U3291"/>
      <c r="V3291"/>
    </row>
    <row r="3292" spans="1:33" ht="18" x14ac:dyDescent="0.25">
      <c r="A3292" s="236"/>
      <c r="B3292" s="236"/>
      <c r="C3292" s="236"/>
      <c r="D3292" s="236"/>
      <c r="E3292"/>
      <c r="F3292" s="126"/>
      <c r="G3292" s="237"/>
      <c r="H3292"/>
      <c r="I3292"/>
      <c r="J3292" s="237"/>
      <c r="K3292"/>
      <c r="L3292"/>
      <c r="M3292"/>
      <c r="N3292"/>
      <c r="O3292"/>
      <c r="P3292"/>
      <c r="Q3292"/>
      <c r="S3292" s="115"/>
      <c r="U3292"/>
      <c r="V3292"/>
      <c r="W3292" s="237"/>
      <c r="X3292"/>
      <c r="Y3292"/>
      <c r="Z3292"/>
      <c r="AA3292"/>
      <c r="AB3292"/>
      <c r="AC3292"/>
      <c r="AD3292"/>
      <c r="AE3292"/>
      <c r="AF3292"/>
      <c r="AG3292"/>
    </row>
    <row r="3293" spans="1:33" ht="18" x14ac:dyDescent="0.25">
      <c r="A3293" s="236"/>
      <c r="B3293" s="236"/>
      <c r="C3293" s="236"/>
      <c r="D3293" s="236"/>
      <c r="E3293"/>
      <c r="F3293" s="126"/>
      <c r="G3293" s="237"/>
      <c r="H3293"/>
      <c r="I3293"/>
      <c r="J3293" s="237"/>
      <c r="K3293"/>
      <c r="L3293"/>
      <c r="M3293"/>
      <c r="N3293"/>
      <c r="O3293"/>
      <c r="P3293"/>
      <c r="Q3293"/>
      <c r="S3293" s="115"/>
      <c r="U3293"/>
      <c r="V3293"/>
      <c r="W3293" s="237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5">
      <c r="F3294" s="238"/>
      <c r="I3294"/>
      <c r="S3294" s="115"/>
      <c r="U3294"/>
      <c r="V3294"/>
    </row>
    <row r="3295" spans="1:33" x14ac:dyDescent="0.25">
      <c r="A3295"/>
      <c r="B3295"/>
      <c r="C3295"/>
      <c r="D3295"/>
      <c r="E3295"/>
      <c r="F3295" s="126"/>
      <c r="G3295"/>
      <c r="H3295"/>
      <c r="I3295"/>
      <c r="J3295"/>
      <c r="K3295"/>
      <c r="L3295"/>
      <c r="M3295"/>
      <c r="N3295"/>
      <c r="O3295"/>
      <c r="P3295"/>
      <c r="Q3295"/>
      <c r="S3295" s="11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5">
      <c r="A3296"/>
      <c r="B3296"/>
      <c r="C3296"/>
      <c r="D3296"/>
      <c r="E3296"/>
      <c r="F3296" s="126"/>
      <c r="G3296"/>
      <c r="H3296"/>
      <c r="I3296"/>
      <c r="J3296"/>
      <c r="K3296"/>
      <c r="L3296"/>
      <c r="M3296"/>
      <c r="N3296"/>
      <c r="O3296"/>
      <c r="P3296"/>
      <c r="Q3296"/>
      <c r="S3296" s="115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ht="18" x14ac:dyDescent="0.25">
      <c r="A3297" s="236"/>
      <c r="B3297" s="236"/>
      <c r="C3297" s="236"/>
      <c r="D3297" s="236"/>
      <c r="E3297"/>
      <c r="F3297" s="126"/>
      <c r="G3297" s="237"/>
      <c r="H3297"/>
      <c r="I3297"/>
      <c r="J3297" s="237"/>
      <c r="K3297"/>
      <c r="L3297"/>
      <c r="M3297"/>
      <c r="N3297"/>
      <c r="O3297"/>
      <c r="P3297"/>
      <c r="Q3297"/>
      <c r="S3297" s="115"/>
      <c r="U3297"/>
      <c r="V3297"/>
      <c r="W3297" s="237"/>
      <c r="X3297"/>
      <c r="Y3297"/>
      <c r="Z3297"/>
      <c r="AA3297"/>
      <c r="AB3297"/>
      <c r="AC3297"/>
      <c r="AD3297"/>
      <c r="AE3297"/>
      <c r="AF3297"/>
      <c r="AG3297"/>
    </row>
    <row r="3298" spans="1:33" ht="18" x14ac:dyDescent="0.25">
      <c r="A3298" s="236"/>
      <c r="B3298" s="236"/>
      <c r="C3298" s="236"/>
      <c r="D3298" s="236"/>
      <c r="E3298"/>
      <c r="F3298" s="126"/>
      <c r="G3298" s="237"/>
      <c r="H3298"/>
      <c r="I3298"/>
      <c r="J3298" s="237"/>
      <c r="K3298"/>
      <c r="L3298"/>
      <c r="M3298"/>
      <c r="N3298"/>
      <c r="O3298"/>
      <c r="P3298"/>
      <c r="Q3298"/>
      <c r="S3298" s="115"/>
      <c r="U3298"/>
      <c r="V3298"/>
      <c r="W3298" s="237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5">
      <c r="F3299" s="238"/>
      <c r="I3299"/>
      <c r="S3299" s="115"/>
      <c r="U3299"/>
      <c r="V3299"/>
    </row>
    <row r="3300" spans="1:33" ht="18" x14ac:dyDescent="0.25">
      <c r="A3300" s="236"/>
      <c r="B3300" s="236"/>
      <c r="C3300" s="236"/>
      <c r="D3300" s="236"/>
      <c r="E3300"/>
      <c r="F3300" s="126"/>
      <c r="G3300" s="237"/>
      <c r="H3300"/>
      <c r="I3300"/>
      <c r="J3300" s="237"/>
      <c r="K3300"/>
      <c r="L3300"/>
      <c r="M3300"/>
      <c r="N3300"/>
      <c r="O3300"/>
      <c r="P3300"/>
      <c r="Q3300"/>
      <c r="S3300" s="115"/>
      <c r="U3300"/>
      <c r="V3300"/>
      <c r="W3300" s="237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5">
      <c r="F3301" s="238"/>
      <c r="I3301"/>
      <c r="S3301" s="115"/>
      <c r="U3301"/>
      <c r="V3301"/>
    </row>
    <row r="3302" spans="1:33" x14ac:dyDescent="0.25">
      <c r="F3302" s="238"/>
      <c r="I3302"/>
      <c r="S3302" s="115"/>
      <c r="U3302"/>
      <c r="V3302"/>
    </row>
    <row r="3303" spans="1:33" x14ac:dyDescent="0.25">
      <c r="A3303"/>
      <c r="B3303"/>
      <c r="C3303"/>
      <c r="D3303"/>
      <c r="E3303"/>
      <c r="F3303" s="126"/>
      <c r="G3303"/>
      <c r="H3303"/>
      <c r="I3303"/>
      <c r="J3303"/>
      <c r="K3303"/>
      <c r="L3303"/>
      <c r="M3303"/>
      <c r="N3303"/>
      <c r="O3303"/>
      <c r="P3303"/>
      <c r="Q3303"/>
      <c r="S3303" s="115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5">
      <c r="F3304" s="238"/>
      <c r="I3304"/>
      <c r="S3304" s="115"/>
      <c r="U3304"/>
      <c r="V3304"/>
    </row>
    <row r="3305" spans="1:33" ht="18" x14ac:dyDescent="0.25">
      <c r="A3305" s="236"/>
      <c r="B3305" s="236"/>
      <c r="C3305" s="236"/>
      <c r="D3305" s="236"/>
      <c r="E3305"/>
      <c r="F3305" s="126"/>
      <c r="G3305" s="237"/>
      <c r="H3305"/>
      <c r="I3305"/>
      <c r="J3305" s="237"/>
      <c r="K3305"/>
      <c r="L3305"/>
      <c r="M3305"/>
      <c r="N3305"/>
      <c r="O3305"/>
      <c r="P3305"/>
      <c r="Q3305"/>
      <c r="S3305" s="115"/>
      <c r="U3305"/>
      <c r="V3305"/>
      <c r="W3305" s="237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5">
      <c r="A3306"/>
      <c r="B3306"/>
      <c r="C3306"/>
      <c r="D3306"/>
      <c r="E3306"/>
      <c r="F3306" s="126"/>
      <c r="G3306"/>
      <c r="H3306"/>
      <c r="I3306"/>
      <c r="J3306"/>
      <c r="K3306"/>
      <c r="L3306"/>
      <c r="M3306"/>
      <c r="N3306"/>
      <c r="O3306"/>
      <c r="P3306"/>
      <c r="Q3306"/>
      <c r="S3306" s="115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ht="18" x14ac:dyDescent="0.25">
      <c r="A3307" s="236"/>
      <c r="B3307" s="236"/>
      <c r="C3307" s="236"/>
      <c r="D3307" s="236"/>
      <c r="E3307"/>
      <c r="F3307" s="126"/>
      <c r="G3307" s="237"/>
      <c r="H3307"/>
      <c r="I3307"/>
      <c r="J3307" s="237"/>
      <c r="K3307"/>
      <c r="L3307"/>
      <c r="M3307"/>
      <c r="N3307"/>
      <c r="O3307"/>
      <c r="P3307"/>
      <c r="Q3307"/>
      <c r="S3307" s="115"/>
      <c r="U3307"/>
      <c r="V3307"/>
      <c r="W3307" s="23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5">
      <c r="A3308"/>
      <c r="B3308"/>
      <c r="C3308"/>
      <c r="D3308"/>
      <c r="E3308"/>
      <c r="F3308" s="126"/>
      <c r="G3308"/>
      <c r="H3308"/>
      <c r="I3308"/>
      <c r="J3308"/>
      <c r="K3308"/>
      <c r="L3308"/>
      <c r="M3308"/>
      <c r="N3308"/>
      <c r="O3308"/>
      <c r="P3308"/>
      <c r="Q3308"/>
      <c r="S3308" s="115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5">
      <c r="A3309"/>
      <c r="B3309"/>
      <c r="C3309"/>
      <c r="D3309"/>
      <c r="E3309"/>
      <c r="F3309" s="126"/>
      <c r="G3309"/>
      <c r="H3309"/>
      <c r="I3309"/>
      <c r="J3309"/>
      <c r="K3309"/>
      <c r="L3309"/>
      <c r="M3309"/>
      <c r="N3309"/>
      <c r="O3309"/>
      <c r="P3309"/>
      <c r="Q3309"/>
      <c r="S3309" s="115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5">
      <c r="A3310"/>
      <c r="B3310"/>
      <c r="C3310"/>
      <c r="D3310"/>
      <c r="E3310"/>
      <c r="F3310" s="126"/>
      <c r="G3310"/>
      <c r="H3310"/>
      <c r="I3310"/>
      <c r="J3310"/>
      <c r="K3310"/>
      <c r="L3310"/>
      <c r="M3310"/>
      <c r="N3310"/>
      <c r="O3310"/>
      <c r="P3310"/>
      <c r="Q3310"/>
      <c r="S3310" s="115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ht="18" x14ac:dyDescent="0.25">
      <c r="A3311" s="236"/>
      <c r="B3311" s="236"/>
      <c r="C3311" s="236"/>
      <c r="D3311" s="236"/>
      <c r="E3311"/>
      <c r="F3311" s="126"/>
      <c r="G3311" s="237"/>
      <c r="H3311"/>
      <c r="I3311"/>
      <c r="J3311" s="237"/>
      <c r="K3311"/>
      <c r="L3311"/>
      <c r="M3311"/>
      <c r="N3311"/>
      <c r="O3311"/>
      <c r="P3311"/>
      <c r="Q3311"/>
      <c r="S3311" s="115"/>
      <c r="U3311"/>
      <c r="V3311"/>
      <c r="W3311" s="237"/>
      <c r="X3311"/>
      <c r="Y3311"/>
      <c r="Z3311"/>
      <c r="AA3311"/>
      <c r="AB3311"/>
      <c r="AC3311"/>
      <c r="AD3311"/>
      <c r="AE3311"/>
      <c r="AF3311"/>
      <c r="AG3311"/>
    </row>
    <row r="3312" spans="1:33" ht="18" x14ac:dyDescent="0.25">
      <c r="A3312" s="236"/>
      <c r="B3312" s="236"/>
      <c r="C3312" s="236"/>
      <c r="D3312" s="236"/>
      <c r="E3312"/>
      <c r="F3312" s="126"/>
      <c r="G3312" s="237"/>
      <c r="H3312"/>
      <c r="I3312"/>
      <c r="J3312" s="237"/>
      <c r="K3312"/>
      <c r="L3312"/>
      <c r="M3312"/>
      <c r="N3312"/>
      <c r="O3312"/>
      <c r="P3312"/>
      <c r="Q3312"/>
      <c r="S3312" s="115"/>
      <c r="U3312"/>
      <c r="V3312"/>
      <c r="W3312" s="237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5">
      <c r="A3313"/>
      <c r="B3313"/>
      <c r="C3313"/>
      <c r="D3313"/>
      <c r="E3313"/>
      <c r="F3313" s="126"/>
      <c r="G3313"/>
      <c r="H3313"/>
      <c r="I3313"/>
      <c r="J3313"/>
      <c r="K3313"/>
      <c r="L3313"/>
      <c r="M3313"/>
      <c r="N3313"/>
      <c r="O3313"/>
      <c r="P3313"/>
      <c r="Q3313"/>
      <c r="S3313" s="115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5">
      <c r="A3314"/>
      <c r="B3314"/>
      <c r="C3314"/>
      <c r="D3314"/>
      <c r="E3314"/>
      <c r="F3314" s="126"/>
      <c r="G3314"/>
      <c r="H3314"/>
      <c r="I3314"/>
      <c r="J3314"/>
      <c r="K3314"/>
      <c r="L3314"/>
      <c r="M3314"/>
      <c r="N3314"/>
      <c r="O3314"/>
      <c r="P3314"/>
      <c r="Q3314"/>
      <c r="S3314" s="115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5">
      <c r="F3315" s="238"/>
      <c r="I3315"/>
      <c r="S3315" s="115"/>
      <c r="U3315"/>
      <c r="V3315"/>
    </row>
    <row r="3316" spans="1:33" x14ac:dyDescent="0.25">
      <c r="A3316"/>
      <c r="B3316"/>
      <c r="C3316"/>
      <c r="D3316"/>
      <c r="E3316"/>
      <c r="F3316" s="126"/>
      <c r="G3316"/>
      <c r="H3316"/>
      <c r="I3316"/>
      <c r="J3316"/>
      <c r="K3316"/>
      <c r="L3316"/>
      <c r="M3316"/>
      <c r="N3316"/>
      <c r="O3316"/>
      <c r="P3316"/>
      <c r="Q3316"/>
      <c r="S3316" s="115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ht="18" x14ac:dyDescent="0.25">
      <c r="A3317" s="236"/>
      <c r="B3317" s="236"/>
      <c r="C3317" s="236"/>
      <c r="D3317" s="236"/>
      <c r="E3317"/>
      <c r="F3317" s="126"/>
      <c r="G3317" s="237"/>
      <c r="H3317"/>
      <c r="I3317"/>
      <c r="J3317" s="237"/>
      <c r="K3317"/>
      <c r="L3317"/>
      <c r="M3317"/>
      <c r="N3317"/>
      <c r="O3317"/>
      <c r="P3317"/>
      <c r="Q3317"/>
      <c r="S3317" s="115"/>
      <c r="U3317"/>
      <c r="V3317"/>
      <c r="W3317" s="237"/>
      <c r="X3317"/>
      <c r="Y3317"/>
      <c r="Z3317"/>
      <c r="AA3317"/>
      <c r="AB3317"/>
      <c r="AC3317"/>
      <c r="AD3317"/>
      <c r="AE3317"/>
      <c r="AF3317"/>
      <c r="AG3317"/>
    </row>
    <row r="3318" spans="1:33" ht="18" x14ac:dyDescent="0.25">
      <c r="A3318" s="236"/>
      <c r="B3318" s="236"/>
      <c r="C3318" s="236"/>
      <c r="D3318" s="236"/>
      <c r="E3318"/>
      <c r="F3318" s="126"/>
      <c r="G3318" s="237"/>
      <c r="H3318"/>
      <c r="I3318"/>
      <c r="J3318" s="237"/>
      <c r="K3318"/>
      <c r="L3318"/>
      <c r="M3318"/>
      <c r="N3318"/>
      <c r="O3318"/>
      <c r="P3318"/>
      <c r="Q3318"/>
      <c r="S3318" s="115"/>
      <c r="U3318"/>
      <c r="V3318"/>
      <c r="W3318" s="237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5">
      <c r="A3319"/>
      <c r="B3319"/>
      <c r="C3319"/>
      <c r="D3319"/>
      <c r="E3319"/>
      <c r="F3319" s="126"/>
      <c r="G3319"/>
      <c r="H3319"/>
      <c r="I3319"/>
      <c r="J3319"/>
      <c r="K3319"/>
      <c r="L3319"/>
      <c r="M3319"/>
      <c r="N3319"/>
      <c r="O3319"/>
      <c r="P3319"/>
      <c r="Q3319"/>
      <c r="S3319" s="115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5">
      <c r="A3320"/>
      <c r="B3320"/>
      <c r="C3320"/>
      <c r="D3320"/>
      <c r="E3320"/>
      <c r="F3320" s="126"/>
      <c r="G3320"/>
      <c r="H3320"/>
      <c r="I3320"/>
      <c r="J3320"/>
      <c r="K3320"/>
      <c r="L3320"/>
      <c r="M3320"/>
      <c r="N3320"/>
      <c r="O3320"/>
      <c r="P3320"/>
      <c r="Q3320"/>
      <c r="S3320" s="115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ht="18" x14ac:dyDescent="0.25">
      <c r="A3321" s="236"/>
      <c r="B3321" s="236"/>
      <c r="C3321" s="236"/>
      <c r="D3321" s="236"/>
      <c r="E3321"/>
      <c r="F3321" s="126"/>
      <c r="G3321" s="237"/>
      <c r="H3321"/>
      <c r="I3321"/>
      <c r="J3321" s="237"/>
      <c r="K3321"/>
      <c r="L3321"/>
      <c r="M3321"/>
      <c r="N3321"/>
      <c r="O3321"/>
      <c r="P3321"/>
      <c r="Q3321"/>
      <c r="S3321" s="115"/>
      <c r="U3321"/>
      <c r="V3321"/>
      <c r="W3321" s="237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5">
      <c r="F3322" s="238"/>
      <c r="I3322"/>
      <c r="S3322" s="115"/>
      <c r="U3322"/>
      <c r="V3322"/>
    </row>
    <row r="3323" spans="1:33" x14ac:dyDescent="0.25">
      <c r="F3323" s="238"/>
      <c r="I3323"/>
      <c r="S3323" s="115"/>
      <c r="U3323"/>
      <c r="V3323"/>
    </row>
    <row r="3324" spans="1:33" x14ac:dyDescent="0.25">
      <c r="F3324" s="238"/>
      <c r="I3324"/>
      <c r="S3324" s="115"/>
      <c r="U3324"/>
      <c r="V3324"/>
    </row>
    <row r="3325" spans="1:33" x14ac:dyDescent="0.25">
      <c r="A3325"/>
      <c r="B3325"/>
      <c r="C3325"/>
      <c r="D3325"/>
      <c r="E3325"/>
      <c r="F3325" s="126"/>
      <c r="G3325"/>
      <c r="H3325"/>
      <c r="I3325"/>
      <c r="J3325"/>
      <c r="K3325"/>
      <c r="L3325"/>
      <c r="M3325"/>
      <c r="N3325"/>
      <c r="O3325"/>
      <c r="P3325"/>
      <c r="Q3325"/>
      <c r="S3325" s="11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5">
      <c r="F3326" s="238"/>
      <c r="I3326"/>
      <c r="S3326" s="115"/>
      <c r="U3326"/>
      <c r="V3326"/>
    </row>
    <row r="3327" spans="1:33" x14ac:dyDescent="0.25">
      <c r="A3327"/>
      <c r="B3327"/>
      <c r="C3327"/>
      <c r="D3327"/>
      <c r="E3327"/>
      <c r="F3327" s="126"/>
      <c r="G3327"/>
      <c r="H3327"/>
      <c r="I3327"/>
      <c r="J3327"/>
      <c r="K3327"/>
      <c r="L3327"/>
      <c r="M3327"/>
      <c r="N3327"/>
      <c r="O3327"/>
      <c r="P3327"/>
      <c r="Q3327"/>
      <c r="S3327" s="115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5">
      <c r="F3328" s="238"/>
      <c r="I3328"/>
      <c r="S3328" s="115"/>
      <c r="U3328"/>
      <c r="V3328"/>
    </row>
    <row r="3329" spans="1:33" x14ac:dyDescent="0.25">
      <c r="F3329" s="238"/>
      <c r="I3329"/>
      <c r="S3329" s="115"/>
      <c r="U3329"/>
      <c r="V3329"/>
    </row>
    <row r="3330" spans="1:33" ht="18" x14ac:dyDescent="0.25">
      <c r="A3330" s="236"/>
      <c r="B3330" s="236"/>
      <c r="C3330" s="236"/>
      <c r="D3330" s="236"/>
      <c r="E3330"/>
      <c r="F3330" s="126"/>
      <c r="G3330" s="237"/>
      <c r="H3330"/>
      <c r="I3330"/>
      <c r="J3330" s="237"/>
      <c r="K3330"/>
      <c r="L3330"/>
      <c r="M3330"/>
      <c r="N3330"/>
      <c r="O3330"/>
      <c r="P3330"/>
      <c r="Q3330"/>
      <c r="S3330" s="115"/>
      <c r="U3330"/>
      <c r="V3330"/>
      <c r="W3330" s="237"/>
      <c r="X3330"/>
      <c r="Y3330"/>
      <c r="Z3330"/>
      <c r="AA3330"/>
      <c r="AB3330"/>
      <c r="AC3330"/>
      <c r="AD3330"/>
      <c r="AE3330"/>
      <c r="AF3330"/>
      <c r="AG3330"/>
    </row>
    <row r="3331" spans="1:33" ht="18" x14ac:dyDescent="0.25">
      <c r="A3331" s="236"/>
      <c r="B3331" s="236"/>
      <c r="C3331" s="236"/>
      <c r="D3331" s="236"/>
      <c r="E3331"/>
      <c r="F3331" s="126"/>
      <c r="G3331" s="237"/>
      <c r="H3331"/>
      <c r="I3331"/>
      <c r="J3331" s="237"/>
      <c r="K3331"/>
      <c r="L3331"/>
      <c r="M3331"/>
      <c r="N3331"/>
      <c r="O3331"/>
      <c r="P3331"/>
      <c r="Q3331"/>
      <c r="S3331" s="115"/>
      <c r="U3331"/>
      <c r="V3331"/>
      <c r="W3331" s="237"/>
      <c r="X3331"/>
      <c r="Y3331"/>
      <c r="Z3331"/>
      <c r="AA3331"/>
      <c r="AB3331"/>
      <c r="AC3331"/>
      <c r="AD3331"/>
      <c r="AE3331"/>
      <c r="AF3331"/>
      <c r="AG3331"/>
    </row>
    <row r="3332" spans="1:33" ht="18" x14ac:dyDescent="0.25">
      <c r="A3332" s="236"/>
      <c r="B3332" s="236"/>
      <c r="C3332" s="236"/>
      <c r="D3332" s="236"/>
      <c r="E3332"/>
      <c r="F3332" s="126"/>
      <c r="G3332" s="237"/>
      <c r="H3332"/>
      <c r="I3332"/>
      <c r="J3332" s="237"/>
      <c r="K3332"/>
      <c r="L3332"/>
      <c r="M3332"/>
      <c r="N3332"/>
      <c r="O3332"/>
      <c r="P3332"/>
      <c r="Q3332"/>
      <c r="S3332" s="115"/>
      <c r="U3332"/>
      <c r="V3332"/>
      <c r="W3332" s="237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5">
      <c r="F3333" s="238"/>
      <c r="I3333"/>
      <c r="S3333" s="115"/>
      <c r="U3333"/>
      <c r="V3333"/>
    </row>
    <row r="3334" spans="1:33" x14ac:dyDescent="0.25">
      <c r="A3334"/>
      <c r="B3334"/>
      <c r="C3334"/>
      <c r="D3334"/>
      <c r="E3334"/>
      <c r="F3334" s="126"/>
      <c r="G3334"/>
      <c r="H3334"/>
      <c r="I3334"/>
      <c r="J3334"/>
      <c r="K3334"/>
      <c r="L3334"/>
      <c r="M3334"/>
      <c r="N3334"/>
      <c r="O3334"/>
      <c r="P3334"/>
      <c r="Q3334"/>
      <c r="S3334" s="115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5">
      <c r="A3335"/>
      <c r="B3335"/>
      <c r="C3335"/>
      <c r="D3335"/>
      <c r="E3335"/>
      <c r="F3335" s="126"/>
      <c r="G3335"/>
      <c r="H3335"/>
      <c r="I3335"/>
      <c r="J3335"/>
      <c r="K3335"/>
      <c r="L3335"/>
      <c r="M3335"/>
      <c r="N3335"/>
      <c r="O3335"/>
      <c r="P3335"/>
      <c r="Q3335"/>
      <c r="S3335" s="11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ht="18" x14ac:dyDescent="0.25">
      <c r="A3336" s="236"/>
      <c r="B3336" s="236"/>
      <c r="C3336" s="236"/>
      <c r="D3336" s="236"/>
      <c r="E3336"/>
      <c r="F3336" s="126"/>
      <c r="G3336" s="237"/>
      <c r="H3336"/>
      <c r="I3336"/>
      <c r="J3336" s="237"/>
      <c r="K3336"/>
      <c r="L3336"/>
      <c r="M3336"/>
      <c r="N3336"/>
      <c r="O3336"/>
      <c r="P3336"/>
      <c r="Q3336"/>
      <c r="S3336" s="115"/>
      <c r="U3336"/>
      <c r="V3336"/>
      <c r="W3336" s="237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5">
      <c r="A3337"/>
      <c r="B3337"/>
      <c r="C3337"/>
      <c r="D3337"/>
      <c r="E3337"/>
      <c r="F3337" s="126"/>
      <c r="G3337"/>
      <c r="H3337"/>
      <c r="I3337"/>
      <c r="J3337"/>
      <c r="K3337"/>
      <c r="L3337"/>
      <c r="M3337"/>
      <c r="N3337"/>
      <c r="O3337"/>
      <c r="P3337"/>
      <c r="Q3337"/>
      <c r="S3337" s="115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5">
      <c r="F3338" s="238"/>
      <c r="I3338"/>
      <c r="S3338" s="115"/>
      <c r="U3338"/>
      <c r="V3338"/>
    </row>
    <row r="3339" spans="1:33" x14ac:dyDescent="0.25">
      <c r="A3339"/>
      <c r="B3339"/>
      <c r="C3339"/>
      <c r="D3339"/>
      <c r="E3339"/>
      <c r="F3339" s="126"/>
      <c r="G3339"/>
      <c r="H3339"/>
      <c r="I3339"/>
      <c r="J3339"/>
      <c r="K3339"/>
      <c r="L3339"/>
      <c r="M3339"/>
      <c r="N3339"/>
      <c r="O3339"/>
      <c r="P3339"/>
      <c r="Q3339"/>
      <c r="S3339" s="115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ht="18" x14ac:dyDescent="0.25">
      <c r="A3340" s="236"/>
      <c r="B3340" s="236"/>
      <c r="C3340" s="236"/>
      <c r="D3340" s="236"/>
      <c r="E3340"/>
      <c r="F3340" s="126"/>
      <c r="G3340" s="237"/>
      <c r="H3340"/>
      <c r="I3340"/>
      <c r="J3340" s="237"/>
      <c r="K3340"/>
      <c r="L3340"/>
      <c r="M3340"/>
      <c r="N3340"/>
      <c r="O3340"/>
      <c r="P3340"/>
      <c r="Q3340"/>
      <c r="S3340" s="115"/>
      <c r="U3340"/>
      <c r="V3340"/>
      <c r="W3340" s="237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5">
      <c r="A3341"/>
      <c r="B3341"/>
      <c r="C3341"/>
      <c r="D3341"/>
      <c r="E3341"/>
      <c r="F3341" s="126"/>
      <c r="G3341"/>
      <c r="H3341"/>
      <c r="I3341"/>
      <c r="J3341"/>
      <c r="K3341"/>
      <c r="L3341"/>
      <c r="M3341"/>
      <c r="N3341"/>
      <c r="O3341"/>
      <c r="P3341"/>
      <c r="Q3341"/>
      <c r="S3341" s="115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ht="18" x14ac:dyDescent="0.25">
      <c r="A3342" s="236"/>
      <c r="B3342" s="236"/>
      <c r="C3342" s="236"/>
      <c r="D3342" s="236"/>
      <c r="E3342"/>
      <c r="F3342" s="126"/>
      <c r="G3342" s="237"/>
      <c r="H3342"/>
      <c r="I3342"/>
      <c r="J3342" s="237"/>
      <c r="K3342"/>
      <c r="L3342"/>
      <c r="M3342"/>
      <c r="N3342"/>
      <c r="O3342"/>
      <c r="P3342"/>
      <c r="Q3342"/>
      <c r="S3342" s="115"/>
      <c r="U3342"/>
      <c r="V3342"/>
      <c r="W3342" s="237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5">
      <c r="A3343"/>
      <c r="B3343"/>
      <c r="C3343"/>
      <c r="D3343"/>
      <c r="E3343"/>
      <c r="F3343" s="126"/>
      <c r="G3343"/>
      <c r="H3343"/>
      <c r="I3343"/>
      <c r="J3343"/>
      <c r="K3343"/>
      <c r="L3343"/>
      <c r="M3343"/>
      <c r="N3343"/>
      <c r="O3343"/>
      <c r="P3343"/>
      <c r="Q3343"/>
      <c r="S3343" s="115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5">
      <c r="A3344"/>
      <c r="B3344"/>
      <c r="C3344"/>
      <c r="D3344"/>
      <c r="E3344"/>
      <c r="F3344" s="126"/>
      <c r="G3344"/>
      <c r="H3344"/>
      <c r="I3344"/>
      <c r="J3344"/>
      <c r="K3344"/>
      <c r="L3344"/>
      <c r="M3344"/>
      <c r="N3344"/>
      <c r="O3344"/>
      <c r="P3344"/>
      <c r="Q3344"/>
      <c r="S3344" s="115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5">
      <c r="F3345" s="238"/>
      <c r="I3345"/>
      <c r="S3345" s="115"/>
      <c r="U3345"/>
      <c r="V3345"/>
    </row>
    <row r="3346" spans="1:33" ht="18" x14ac:dyDescent="0.25">
      <c r="A3346" s="236"/>
      <c r="B3346" s="236"/>
      <c r="C3346" s="236"/>
      <c r="D3346" s="236"/>
      <c r="E3346"/>
      <c r="F3346" s="126"/>
      <c r="G3346" s="237"/>
      <c r="H3346"/>
      <c r="I3346"/>
      <c r="J3346" s="237"/>
      <c r="K3346"/>
      <c r="L3346"/>
      <c r="M3346"/>
      <c r="N3346"/>
      <c r="O3346"/>
      <c r="P3346"/>
      <c r="Q3346"/>
      <c r="S3346" s="115"/>
      <c r="U3346"/>
      <c r="V3346"/>
      <c r="W3346" s="237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5">
      <c r="F3347" s="238"/>
      <c r="I3347"/>
      <c r="S3347" s="115"/>
      <c r="U3347"/>
      <c r="V3347"/>
    </row>
    <row r="3348" spans="1:33" x14ac:dyDescent="0.25">
      <c r="A3348"/>
      <c r="B3348"/>
      <c r="C3348"/>
      <c r="D3348"/>
      <c r="E3348"/>
      <c r="F3348" s="126"/>
      <c r="G3348"/>
      <c r="H3348"/>
      <c r="I3348"/>
      <c r="J3348"/>
      <c r="K3348"/>
      <c r="L3348"/>
      <c r="M3348"/>
      <c r="N3348"/>
      <c r="O3348"/>
      <c r="P3348"/>
      <c r="Q3348"/>
      <c r="S3348" s="115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5">
      <c r="A3349"/>
      <c r="B3349"/>
      <c r="C3349"/>
      <c r="D3349"/>
      <c r="E3349"/>
      <c r="F3349" s="126"/>
      <c r="G3349"/>
      <c r="H3349"/>
      <c r="I3349"/>
      <c r="J3349"/>
      <c r="K3349"/>
      <c r="L3349"/>
      <c r="M3349"/>
      <c r="N3349"/>
      <c r="O3349"/>
      <c r="P3349"/>
      <c r="Q3349"/>
      <c r="S3349" s="115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ht="18" x14ac:dyDescent="0.25">
      <c r="A3350" s="236"/>
      <c r="B3350" s="236"/>
      <c r="C3350" s="236"/>
      <c r="D3350" s="236"/>
      <c r="E3350"/>
      <c r="F3350" s="126"/>
      <c r="G3350" s="237"/>
      <c r="H3350"/>
      <c r="I3350"/>
      <c r="J3350" s="237"/>
      <c r="K3350"/>
      <c r="L3350"/>
      <c r="M3350"/>
      <c r="N3350"/>
      <c r="O3350"/>
      <c r="P3350"/>
      <c r="Q3350"/>
      <c r="S3350" s="115"/>
      <c r="U3350"/>
      <c r="V3350"/>
      <c r="W3350" s="237"/>
      <c r="X3350"/>
      <c r="Y3350"/>
      <c r="Z3350"/>
      <c r="AA3350"/>
      <c r="AB3350"/>
      <c r="AC3350"/>
      <c r="AD3350"/>
      <c r="AE3350"/>
      <c r="AF3350"/>
      <c r="AG3350"/>
    </row>
    <row r="3351" spans="1:33" ht="18" x14ac:dyDescent="0.25">
      <c r="A3351" s="236"/>
      <c r="B3351" s="236"/>
      <c r="C3351" s="236"/>
      <c r="D3351" s="236"/>
      <c r="E3351"/>
      <c r="F3351" s="126"/>
      <c r="G3351" s="237"/>
      <c r="H3351"/>
      <c r="I3351"/>
      <c r="J3351" s="237"/>
      <c r="K3351"/>
      <c r="L3351"/>
      <c r="M3351"/>
      <c r="N3351"/>
      <c r="O3351"/>
      <c r="P3351"/>
      <c r="Q3351"/>
      <c r="S3351" s="115"/>
      <c r="U3351"/>
      <c r="V3351"/>
      <c r="W3351" s="237"/>
      <c r="X3351"/>
      <c r="Y3351"/>
      <c r="Z3351"/>
      <c r="AA3351"/>
      <c r="AB3351"/>
      <c r="AC3351"/>
      <c r="AD3351"/>
      <c r="AE3351"/>
      <c r="AF3351"/>
      <c r="AG3351"/>
    </row>
    <row r="3352" spans="1:33" ht="18" x14ac:dyDescent="0.25">
      <c r="A3352" s="236"/>
      <c r="B3352" s="236"/>
      <c r="C3352" s="236"/>
      <c r="D3352" s="236"/>
      <c r="E3352"/>
      <c r="F3352" s="126"/>
      <c r="G3352" s="237"/>
      <c r="H3352"/>
      <c r="I3352"/>
      <c r="J3352" s="237"/>
      <c r="K3352"/>
      <c r="L3352"/>
      <c r="M3352"/>
      <c r="N3352"/>
      <c r="O3352"/>
      <c r="P3352"/>
      <c r="Q3352"/>
      <c r="S3352" s="115"/>
      <c r="U3352"/>
      <c r="V3352"/>
      <c r="W3352" s="237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5">
      <c r="F3353" s="238"/>
      <c r="I3353"/>
      <c r="S3353" s="115"/>
      <c r="U3353"/>
      <c r="V3353"/>
    </row>
    <row r="3354" spans="1:33" ht="18" x14ac:dyDescent="0.25">
      <c r="A3354" s="236"/>
      <c r="B3354" s="236"/>
      <c r="C3354" s="236"/>
      <c r="D3354" s="236"/>
      <c r="E3354"/>
      <c r="F3354" s="126"/>
      <c r="G3354" s="237"/>
      <c r="H3354"/>
      <c r="I3354"/>
      <c r="J3354" s="237"/>
      <c r="K3354"/>
      <c r="L3354"/>
      <c r="M3354"/>
      <c r="N3354"/>
      <c r="O3354"/>
      <c r="P3354"/>
      <c r="Q3354"/>
      <c r="S3354" s="115"/>
      <c r="U3354"/>
      <c r="V3354"/>
      <c r="W3354" s="237"/>
      <c r="X3354"/>
      <c r="Y3354"/>
      <c r="Z3354"/>
      <c r="AA3354"/>
      <c r="AB3354"/>
      <c r="AC3354"/>
      <c r="AD3354"/>
      <c r="AE3354"/>
      <c r="AF3354"/>
      <c r="AG3354"/>
    </row>
    <row r="3355" spans="1:33" ht="18" x14ac:dyDescent="0.25">
      <c r="A3355" s="236"/>
      <c r="B3355" s="236"/>
      <c r="C3355" s="236"/>
      <c r="D3355" s="236"/>
      <c r="E3355"/>
      <c r="F3355" s="126"/>
      <c r="G3355" s="237"/>
      <c r="H3355"/>
      <c r="I3355"/>
      <c r="J3355" s="237"/>
      <c r="K3355"/>
      <c r="L3355"/>
      <c r="M3355"/>
      <c r="N3355"/>
      <c r="O3355"/>
      <c r="P3355"/>
      <c r="Q3355"/>
      <c r="S3355" s="115"/>
      <c r="U3355"/>
      <c r="V3355"/>
      <c r="W3355" s="237"/>
      <c r="X3355"/>
      <c r="Y3355"/>
      <c r="Z3355"/>
      <c r="AA3355"/>
      <c r="AB3355"/>
      <c r="AC3355"/>
      <c r="AD3355"/>
      <c r="AE3355"/>
      <c r="AF3355"/>
      <c r="AG3355"/>
    </row>
    <row r="3356" spans="1:33" ht="18" x14ac:dyDescent="0.25">
      <c r="A3356" s="236"/>
      <c r="B3356" s="236"/>
      <c r="C3356" s="236"/>
      <c r="D3356" s="236"/>
      <c r="E3356"/>
      <c r="F3356" s="126"/>
      <c r="G3356" s="237"/>
      <c r="H3356"/>
      <c r="I3356"/>
      <c r="J3356" s="237"/>
      <c r="K3356"/>
      <c r="L3356"/>
      <c r="M3356"/>
      <c r="N3356"/>
      <c r="O3356"/>
      <c r="P3356"/>
      <c r="Q3356"/>
      <c r="S3356" s="115"/>
      <c r="U3356"/>
      <c r="V3356"/>
      <c r="W3356" s="237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5">
      <c r="A3357"/>
      <c r="B3357"/>
      <c r="C3357"/>
      <c r="D3357"/>
      <c r="E3357"/>
      <c r="F3357" s="126"/>
      <c r="G3357"/>
      <c r="H3357"/>
      <c r="I3357"/>
      <c r="J3357"/>
      <c r="K3357"/>
      <c r="L3357"/>
      <c r="M3357"/>
      <c r="N3357"/>
      <c r="O3357"/>
      <c r="P3357"/>
      <c r="Q3357"/>
      <c r="S3357" s="115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5">
      <c r="A3358"/>
      <c r="B3358"/>
      <c r="C3358"/>
      <c r="D3358"/>
      <c r="E3358"/>
      <c r="F3358" s="126"/>
      <c r="G3358"/>
      <c r="H3358"/>
      <c r="I3358"/>
      <c r="J3358"/>
      <c r="K3358"/>
      <c r="L3358"/>
      <c r="M3358"/>
      <c r="N3358"/>
      <c r="O3358"/>
      <c r="P3358"/>
      <c r="Q3358"/>
      <c r="S3358" s="115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ht="18" x14ac:dyDescent="0.25">
      <c r="A3359" s="236"/>
      <c r="B3359" s="236"/>
      <c r="C3359" s="236"/>
      <c r="D3359" s="236"/>
      <c r="E3359"/>
      <c r="F3359" s="126"/>
      <c r="G3359" s="237"/>
      <c r="H3359"/>
      <c r="I3359"/>
      <c r="J3359" s="237"/>
      <c r="K3359"/>
      <c r="L3359"/>
      <c r="M3359"/>
      <c r="N3359"/>
      <c r="O3359"/>
      <c r="P3359"/>
      <c r="Q3359"/>
      <c r="S3359" s="115"/>
      <c r="U3359"/>
      <c r="V3359"/>
      <c r="W3359" s="237"/>
      <c r="X3359"/>
      <c r="Y3359"/>
      <c r="Z3359"/>
      <c r="AA3359"/>
      <c r="AB3359"/>
      <c r="AC3359"/>
      <c r="AD3359"/>
      <c r="AE3359"/>
      <c r="AF3359"/>
      <c r="AG3359"/>
    </row>
    <row r="3360" spans="1:33" ht="18" x14ac:dyDescent="0.25">
      <c r="A3360" s="236"/>
      <c r="B3360" s="236"/>
      <c r="C3360" s="236"/>
      <c r="D3360" s="236"/>
      <c r="E3360"/>
      <c r="F3360" s="126"/>
      <c r="G3360" s="237"/>
      <c r="H3360"/>
      <c r="I3360"/>
      <c r="J3360" s="237"/>
      <c r="K3360"/>
      <c r="L3360"/>
      <c r="M3360"/>
      <c r="N3360"/>
      <c r="O3360"/>
      <c r="P3360"/>
      <c r="Q3360"/>
      <c r="S3360" s="115"/>
      <c r="U3360"/>
      <c r="V3360"/>
      <c r="W3360" s="237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5">
      <c r="A3361"/>
      <c r="B3361"/>
      <c r="C3361"/>
      <c r="D3361"/>
      <c r="E3361"/>
      <c r="F3361" s="126"/>
      <c r="G3361"/>
      <c r="H3361"/>
      <c r="I3361"/>
      <c r="J3361"/>
      <c r="K3361"/>
      <c r="L3361"/>
      <c r="M3361"/>
      <c r="N3361"/>
      <c r="O3361"/>
      <c r="P3361"/>
      <c r="Q3361"/>
      <c r="S3361" s="115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5">
      <c r="F3362" s="238"/>
      <c r="I3362"/>
      <c r="S3362" s="115"/>
      <c r="U3362"/>
      <c r="V3362"/>
    </row>
    <row r="3363" spans="1:33" ht="18" x14ac:dyDescent="0.25">
      <c r="A3363" s="236"/>
      <c r="B3363" s="236"/>
      <c r="C3363" s="236"/>
      <c r="D3363" s="236"/>
      <c r="E3363"/>
      <c r="F3363" s="126"/>
      <c r="G3363" s="237"/>
      <c r="H3363"/>
      <c r="I3363"/>
      <c r="J3363" s="237"/>
      <c r="K3363"/>
      <c r="L3363"/>
      <c r="M3363"/>
      <c r="N3363"/>
      <c r="O3363"/>
      <c r="P3363"/>
      <c r="Q3363"/>
      <c r="S3363" s="115"/>
      <c r="U3363"/>
      <c r="V3363"/>
      <c r="W3363" s="237"/>
      <c r="X3363"/>
      <c r="Y3363"/>
      <c r="Z3363"/>
      <c r="AA3363"/>
      <c r="AB3363"/>
      <c r="AC3363"/>
      <c r="AD3363"/>
      <c r="AE3363"/>
      <c r="AF3363"/>
      <c r="AG3363"/>
    </row>
    <row r="3364" spans="1:33" ht="18" x14ac:dyDescent="0.25">
      <c r="A3364" s="236"/>
      <c r="B3364" s="236"/>
      <c r="C3364" s="236"/>
      <c r="D3364" s="236"/>
      <c r="E3364"/>
      <c r="F3364" s="126"/>
      <c r="G3364" s="237"/>
      <c r="H3364"/>
      <c r="I3364"/>
      <c r="J3364" s="237"/>
      <c r="K3364"/>
      <c r="L3364"/>
      <c r="M3364"/>
      <c r="N3364"/>
      <c r="O3364"/>
      <c r="P3364"/>
      <c r="Q3364"/>
      <c r="S3364" s="115"/>
      <c r="U3364"/>
      <c r="V3364"/>
      <c r="W3364" s="237"/>
      <c r="X3364"/>
      <c r="Y3364"/>
      <c r="Z3364"/>
      <c r="AA3364"/>
      <c r="AB3364"/>
      <c r="AC3364"/>
      <c r="AD3364"/>
      <c r="AE3364"/>
      <c r="AF3364"/>
      <c r="AG3364"/>
    </row>
    <row r="3365" spans="1:33" ht="18" x14ac:dyDescent="0.25">
      <c r="A3365" s="236"/>
      <c r="B3365" s="236"/>
      <c r="C3365" s="236"/>
      <c r="D3365" s="236"/>
      <c r="E3365"/>
      <c r="F3365" s="126"/>
      <c r="G3365" s="237"/>
      <c r="H3365"/>
      <c r="I3365"/>
      <c r="J3365" s="237"/>
      <c r="K3365"/>
      <c r="L3365"/>
      <c r="M3365"/>
      <c r="N3365"/>
      <c r="O3365"/>
      <c r="P3365"/>
      <c r="Q3365"/>
      <c r="S3365" s="115"/>
      <c r="U3365"/>
      <c r="V3365"/>
      <c r="W3365" s="237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5">
      <c r="F3366" s="238"/>
      <c r="I3366"/>
      <c r="S3366" s="115"/>
      <c r="U3366"/>
      <c r="V3366"/>
    </row>
    <row r="3367" spans="1:33" ht="18" x14ac:dyDescent="0.25">
      <c r="A3367" s="236"/>
      <c r="B3367" s="236"/>
      <c r="C3367" s="236"/>
      <c r="D3367" s="236"/>
      <c r="E3367"/>
      <c r="F3367" s="126"/>
      <c r="G3367" s="237"/>
      <c r="H3367"/>
      <c r="I3367"/>
      <c r="J3367" s="237"/>
      <c r="K3367"/>
      <c r="L3367"/>
      <c r="M3367"/>
      <c r="N3367"/>
      <c r="O3367"/>
      <c r="P3367"/>
      <c r="Q3367"/>
      <c r="S3367" s="115"/>
      <c r="U3367"/>
      <c r="V3367"/>
      <c r="W3367" s="237"/>
      <c r="X3367"/>
      <c r="Y3367"/>
      <c r="Z3367"/>
      <c r="AA3367"/>
      <c r="AB3367"/>
      <c r="AC3367"/>
      <c r="AD3367"/>
      <c r="AE3367"/>
      <c r="AF3367"/>
      <c r="AG3367"/>
    </row>
    <row r="3368" spans="1:33" ht="18" x14ac:dyDescent="0.25">
      <c r="A3368" s="236"/>
      <c r="B3368" s="236"/>
      <c r="C3368" s="236"/>
      <c r="D3368" s="236"/>
      <c r="E3368"/>
      <c r="F3368" s="126"/>
      <c r="G3368" s="237"/>
      <c r="H3368"/>
      <c r="I3368"/>
      <c r="J3368" s="237"/>
      <c r="K3368"/>
      <c r="L3368"/>
      <c r="M3368"/>
      <c r="N3368"/>
      <c r="O3368"/>
      <c r="P3368"/>
      <c r="Q3368"/>
      <c r="S3368" s="115"/>
      <c r="U3368"/>
      <c r="V3368"/>
      <c r="W3368" s="237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5">
      <c r="A3369"/>
      <c r="B3369"/>
      <c r="C3369"/>
      <c r="D3369"/>
      <c r="E3369"/>
      <c r="F3369" s="126"/>
      <c r="G3369"/>
      <c r="H3369"/>
      <c r="I3369"/>
      <c r="J3369"/>
      <c r="K3369"/>
      <c r="L3369"/>
      <c r="M3369"/>
      <c r="N3369"/>
      <c r="O3369"/>
      <c r="P3369"/>
      <c r="Q3369"/>
      <c r="S3369" s="115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5">
      <c r="A3370"/>
      <c r="B3370"/>
      <c r="C3370"/>
      <c r="D3370"/>
      <c r="E3370"/>
      <c r="F3370" s="126"/>
      <c r="G3370"/>
      <c r="H3370"/>
      <c r="I3370"/>
      <c r="J3370"/>
      <c r="K3370"/>
      <c r="L3370"/>
      <c r="M3370"/>
      <c r="N3370"/>
      <c r="O3370"/>
      <c r="P3370"/>
      <c r="Q3370"/>
      <c r="S3370" s="115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ht="18" x14ac:dyDescent="0.25">
      <c r="A3371" s="236"/>
      <c r="B3371" s="236"/>
      <c r="C3371" s="236"/>
      <c r="D3371" s="236"/>
      <c r="E3371"/>
      <c r="F3371" s="126"/>
      <c r="G3371" s="237"/>
      <c r="H3371"/>
      <c r="I3371"/>
      <c r="J3371" s="237"/>
      <c r="K3371"/>
      <c r="L3371"/>
      <c r="M3371"/>
      <c r="N3371"/>
      <c r="O3371"/>
      <c r="P3371"/>
      <c r="Q3371"/>
      <c r="S3371" s="115"/>
      <c r="U3371"/>
      <c r="V3371"/>
      <c r="W3371" s="237"/>
      <c r="X3371"/>
      <c r="Y3371"/>
      <c r="Z3371"/>
      <c r="AA3371"/>
      <c r="AB3371"/>
      <c r="AC3371"/>
      <c r="AD3371"/>
      <c r="AE3371"/>
      <c r="AF3371"/>
      <c r="AG3371"/>
    </row>
    <row r="3372" spans="1:33" ht="18" x14ac:dyDescent="0.25">
      <c r="A3372" s="236"/>
      <c r="B3372" s="236"/>
      <c r="C3372" s="236"/>
      <c r="D3372" s="236"/>
      <c r="E3372"/>
      <c r="F3372" s="126"/>
      <c r="G3372" s="237"/>
      <c r="H3372"/>
      <c r="I3372"/>
      <c r="J3372" s="237"/>
      <c r="K3372"/>
      <c r="L3372"/>
      <c r="M3372"/>
      <c r="N3372"/>
      <c r="O3372"/>
      <c r="P3372"/>
      <c r="Q3372"/>
      <c r="S3372" s="115"/>
      <c r="U3372"/>
      <c r="V3372"/>
      <c r="W3372" s="237"/>
      <c r="X3372"/>
      <c r="Y3372"/>
      <c r="Z3372"/>
      <c r="AA3372"/>
      <c r="AB3372"/>
      <c r="AC3372"/>
      <c r="AD3372"/>
      <c r="AE3372"/>
      <c r="AF3372"/>
      <c r="AG3372"/>
    </row>
    <row r="3373" spans="1:33" ht="18" x14ac:dyDescent="0.25">
      <c r="A3373" s="236"/>
      <c r="B3373" s="236"/>
      <c r="C3373" s="236"/>
      <c r="D3373" s="236"/>
      <c r="E3373"/>
      <c r="F3373" s="126"/>
      <c r="G3373" s="237"/>
      <c r="H3373"/>
      <c r="I3373"/>
      <c r="J3373" s="237"/>
      <c r="K3373"/>
      <c r="L3373"/>
      <c r="M3373"/>
      <c r="N3373"/>
      <c r="O3373"/>
      <c r="P3373"/>
      <c r="Q3373"/>
      <c r="S3373" s="115"/>
      <c r="U3373"/>
      <c r="V3373"/>
      <c r="W3373" s="237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5">
      <c r="F3374" s="238"/>
      <c r="I3374"/>
      <c r="S3374" s="115"/>
      <c r="U3374"/>
      <c r="V3374"/>
    </row>
    <row r="3375" spans="1:33" ht="18" x14ac:dyDescent="0.25">
      <c r="A3375" s="236"/>
      <c r="B3375" s="236"/>
      <c r="C3375" s="236"/>
      <c r="D3375" s="236"/>
      <c r="E3375"/>
      <c r="F3375" s="126"/>
      <c r="G3375" s="237"/>
      <c r="H3375"/>
      <c r="I3375"/>
      <c r="J3375" s="237"/>
      <c r="K3375"/>
      <c r="L3375"/>
      <c r="M3375"/>
      <c r="N3375"/>
      <c r="O3375"/>
      <c r="P3375"/>
      <c r="Q3375"/>
      <c r="S3375" s="115"/>
      <c r="U3375"/>
      <c r="V3375"/>
      <c r="W3375" s="237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5">
      <c r="F3376" s="238"/>
      <c r="I3376"/>
      <c r="S3376" s="115"/>
      <c r="U3376"/>
      <c r="V3376"/>
    </row>
    <row r="3377" spans="1:33" ht="18" x14ac:dyDescent="0.25">
      <c r="A3377" s="236"/>
      <c r="B3377" s="236"/>
      <c r="C3377" s="236"/>
      <c r="D3377" s="236"/>
      <c r="E3377"/>
      <c r="F3377" s="126"/>
      <c r="G3377" s="237"/>
      <c r="H3377"/>
      <c r="I3377"/>
      <c r="J3377" s="237"/>
      <c r="K3377"/>
      <c r="L3377"/>
      <c r="M3377"/>
      <c r="N3377"/>
      <c r="O3377"/>
      <c r="P3377"/>
      <c r="Q3377"/>
      <c r="S3377" s="115"/>
      <c r="U3377"/>
      <c r="V3377"/>
      <c r="W3377" s="237"/>
      <c r="X3377"/>
      <c r="Y3377"/>
      <c r="Z3377"/>
      <c r="AA3377"/>
      <c r="AB3377"/>
      <c r="AC3377"/>
      <c r="AD3377"/>
      <c r="AE3377"/>
      <c r="AF3377"/>
      <c r="AG3377"/>
    </row>
    <row r="3378" spans="1:33" ht="18" x14ac:dyDescent="0.25">
      <c r="A3378" s="236"/>
      <c r="B3378" s="236"/>
      <c r="C3378" s="236"/>
      <c r="D3378" s="236"/>
      <c r="E3378"/>
      <c r="F3378" s="126"/>
      <c r="G3378" s="237"/>
      <c r="H3378"/>
      <c r="I3378"/>
      <c r="J3378" s="237"/>
      <c r="K3378"/>
      <c r="L3378"/>
      <c r="M3378"/>
      <c r="N3378"/>
      <c r="O3378"/>
      <c r="P3378"/>
      <c r="Q3378"/>
      <c r="S3378" s="115"/>
      <c r="U3378"/>
      <c r="V3378"/>
      <c r="W3378" s="237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5">
      <c r="F3379" s="238"/>
      <c r="I3379"/>
      <c r="S3379" s="115"/>
      <c r="U3379"/>
      <c r="V3379"/>
    </row>
    <row r="3380" spans="1:33" ht="18" x14ac:dyDescent="0.25">
      <c r="A3380" s="236"/>
      <c r="B3380" s="236"/>
      <c r="C3380" s="236"/>
      <c r="D3380" s="236"/>
      <c r="E3380"/>
      <c r="F3380" s="126"/>
      <c r="G3380" s="237"/>
      <c r="H3380"/>
      <c r="I3380"/>
      <c r="J3380" s="237"/>
      <c r="K3380"/>
      <c r="L3380"/>
      <c r="M3380"/>
      <c r="N3380"/>
      <c r="O3380"/>
      <c r="P3380"/>
      <c r="Q3380"/>
      <c r="S3380" s="115"/>
      <c r="U3380"/>
      <c r="V3380"/>
      <c r="W3380" s="237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5">
      <c r="A3381"/>
      <c r="B3381"/>
      <c r="C3381"/>
      <c r="D3381"/>
      <c r="E3381"/>
      <c r="F3381" s="126"/>
      <c r="G3381"/>
      <c r="H3381"/>
      <c r="I3381"/>
      <c r="J3381"/>
      <c r="K3381"/>
      <c r="L3381"/>
      <c r="M3381"/>
      <c r="N3381"/>
      <c r="O3381"/>
      <c r="P3381"/>
      <c r="Q3381"/>
      <c r="S3381" s="115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ht="18" x14ac:dyDescent="0.25">
      <c r="A3382" s="236"/>
      <c r="B3382" s="236"/>
      <c r="C3382" s="236"/>
      <c r="D3382" s="236"/>
      <c r="E3382"/>
      <c r="F3382" s="126"/>
      <c r="G3382" s="237"/>
      <c r="H3382"/>
      <c r="I3382"/>
      <c r="J3382" s="237"/>
      <c r="K3382"/>
      <c r="L3382"/>
      <c r="M3382"/>
      <c r="N3382"/>
      <c r="O3382"/>
      <c r="P3382"/>
      <c r="Q3382"/>
      <c r="S3382" s="115"/>
      <c r="U3382"/>
      <c r="V3382"/>
      <c r="W3382" s="237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5">
      <c r="F3383" s="238"/>
      <c r="I3383"/>
      <c r="S3383" s="115"/>
      <c r="U3383"/>
      <c r="V3383"/>
    </row>
    <row r="3384" spans="1:33" ht="18" x14ac:dyDescent="0.25">
      <c r="A3384" s="236"/>
      <c r="B3384" s="236"/>
      <c r="C3384" s="236"/>
      <c r="D3384" s="236"/>
      <c r="E3384"/>
      <c r="F3384" s="126"/>
      <c r="G3384" s="237"/>
      <c r="H3384"/>
      <c r="I3384"/>
      <c r="J3384" s="237"/>
      <c r="K3384"/>
      <c r="L3384"/>
      <c r="M3384"/>
      <c r="N3384"/>
      <c r="O3384"/>
      <c r="P3384"/>
      <c r="Q3384"/>
      <c r="S3384" s="115"/>
      <c r="U3384"/>
      <c r="V3384"/>
      <c r="W3384" s="237"/>
      <c r="X3384"/>
      <c r="Y3384"/>
      <c r="Z3384"/>
      <c r="AA3384"/>
      <c r="AB3384"/>
      <c r="AC3384"/>
      <c r="AD3384"/>
      <c r="AE3384"/>
      <c r="AF3384"/>
      <c r="AG3384"/>
    </row>
    <row r="3385" spans="1:33" ht="18" x14ac:dyDescent="0.25">
      <c r="A3385" s="236"/>
      <c r="B3385" s="236"/>
      <c r="C3385" s="236"/>
      <c r="D3385" s="236"/>
      <c r="E3385"/>
      <c r="F3385" s="126"/>
      <c r="G3385" s="237"/>
      <c r="H3385"/>
      <c r="I3385"/>
      <c r="J3385" s="237"/>
      <c r="K3385"/>
      <c r="L3385"/>
      <c r="M3385"/>
      <c r="N3385"/>
      <c r="O3385"/>
      <c r="P3385"/>
      <c r="Q3385"/>
      <c r="S3385" s="115"/>
      <c r="U3385"/>
      <c r="V3385"/>
      <c r="W3385" s="237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5">
      <c r="A3386"/>
      <c r="B3386"/>
      <c r="C3386"/>
      <c r="D3386"/>
      <c r="E3386"/>
      <c r="F3386" s="126"/>
      <c r="G3386"/>
      <c r="H3386"/>
      <c r="I3386"/>
      <c r="J3386"/>
      <c r="K3386"/>
      <c r="L3386"/>
      <c r="M3386"/>
      <c r="N3386"/>
      <c r="O3386"/>
      <c r="P3386"/>
      <c r="Q3386"/>
      <c r="S3386" s="115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5">
      <c r="A3387"/>
      <c r="B3387"/>
      <c r="C3387"/>
      <c r="D3387"/>
      <c r="E3387"/>
      <c r="F3387" s="126"/>
      <c r="G3387"/>
      <c r="H3387"/>
      <c r="I3387"/>
      <c r="J3387"/>
      <c r="K3387"/>
      <c r="L3387"/>
      <c r="M3387"/>
      <c r="N3387"/>
      <c r="O3387"/>
      <c r="P3387"/>
      <c r="Q3387"/>
      <c r="S3387" s="115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5">
      <c r="F3388" s="238"/>
      <c r="I3388"/>
      <c r="S3388" s="115"/>
      <c r="U3388"/>
      <c r="V3388"/>
    </row>
    <row r="3389" spans="1:33" x14ac:dyDescent="0.25">
      <c r="A3389"/>
      <c r="B3389"/>
      <c r="C3389"/>
      <c r="D3389"/>
      <c r="E3389"/>
      <c r="F3389" s="126"/>
      <c r="G3389"/>
      <c r="H3389"/>
      <c r="I3389"/>
      <c r="J3389"/>
      <c r="K3389"/>
      <c r="L3389"/>
      <c r="M3389"/>
      <c r="N3389"/>
      <c r="O3389"/>
      <c r="P3389"/>
      <c r="Q3389"/>
      <c r="S3389" s="115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ht="18" x14ac:dyDescent="0.25">
      <c r="A3390" s="236"/>
      <c r="B3390" s="236"/>
      <c r="C3390" s="236"/>
      <c r="D3390" s="236"/>
      <c r="E3390"/>
      <c r="F3390" s="126"/>
      <c r="G3390" s="237"/>
      <c r="H3390"/>
      <c r="I3390"/>
      <c r="J3390" s="237"/>
      <c r="K3390"/>
      <c r="L3390"/>
      <c r="M3390"/>
      <c r="N3390"/>
      <c r="O3390"/>
      <c r="P3390"/>
      <c r="Q3390"/>
      <c r="S3390" s="115"/>
      <c r="U3390"/>
      <c r="V3390"/>
      <c r="W3390" s="237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5">
      <c r="F3391" s="238"/>
      <c r="I3391"/>
      <c r="S3391" s="115"/>
      <c r="U3391"/>
      <c r="V3391"/>
    </row>
    <row r="3392" spans="1:33" ht="18" x14ac:dyDescent="0.25">
      <c r="A3392" s="236"/>
      <c r="B3392" s="236"/>
      <c r="C3392" s="236"/>
      <c r="D3392" s="236"/>
      <c r="E3392"/>
      <c r="F3392" s="126"/>
      <c r="G3392" s="237"/>
      <c r="H3392"/>
      <c r="I3392"/>
      <c r="J3392" s="237"/>
      <c r="K3392"/>
      <c r="L3392"/>
      <c r="M3392"/>
      <c r="N3392"/>
      <c r="O3392"/>
      <c r="P3392"/>
      <c r="Q3392"/>
      <c r="S3392" s="115"/>
      <c r="U3392"/>
      <c r="V3392"/>
      <c r="W3392" s="237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5">
      <c r="A3393"/>
      <c r="B3393"/>
      <c r="C3393"/>
      <c r="D3393"/>
      <c r="E3393"/>
      <c r="F3393" s="126"/>
      <c r="G3393"/>
      <c r="H3393"/>
      <c r="I3393"/>
      <c r="J3393"/>
      <c r="K3393"/>
      <c r="L3393"/>
      <c r="M3393"/>
      <c r="N3393"/>
      <c r="O3393"/>
      <c r="P3393"/>
      <c r="Q3393"/>
      <c r="S3393" s="115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ht="18" x14ac:dyDescent="0.25">
      <c r="A3394" s="236"/>
      <c r="B3394" s="236"/>
      <c r="C3394" s="236"/>
      <c r="D3394" s="236"/>
      <c r="E3394"/>
      <c r="F3394" s="126"/>
      <c r="G3394" s="237"/>
      <c r="H3394"/>
      <c r="I3394"/>
      <c r="J3394" s="237"/>
      <c r="K3394"/>
      <c r="L3394"/>
      <c r="M3394"/>
      <c r="N3394"/>
      <c r="O3394"/>
      <c r="P3394"/>
      <c r="Q3394"/>
      <c r="S3394" s="115"/>
      <c r="U3394"/>
      <c r="V3394"/>
      <c r="W3394" s="237"/>
      <c r="X3394"/>
      <c r="Y3394"/>
      <c r="Z3394"/>
      <c r="AA3394"/>
      <c r="AB3394"/>
      <c r="AC3394"/>
      <c r="AD3394"/>
      <c r="AE3394"/>
      <c r="AF3394"/>
      <c r="AG3394"/>
    </row>
    <row r="3395" spans="1:33" ht="18" x14ac:dyDescent="0.25">
      <c r="A3395" s="236"/>
      <c r="B3395" s="236"/>
      <c r="C3395" s="236"/>
      <c r="D3395" s="236"/>
      <c r="E3395"/>
      <c r="F3395" s="126"/>
      <c r="G3395" s="237"/>
      <c r="H3395"/>
      <c r="I3395"/>
      <c r="J3395" s="237"/>
      <c r="K3395"/>
      <c r="L3395"/>
      <c r="M3395"/>
      <c r="N3395"/>
      <c r="O3395"/>
      <c r="P3395"/>
      <c r="Q3395"/>
      <c r="S3395" s="115"/>
      <c r="U3395"/>
      <c r="V3395"/>
      <c r="W3395" s="237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5">
      <c r="F3396" s="238"/>
      <c r="I3396"/>
      <c r="S3396" s="115"/>
      <c r="U3396"/>
      <c r="V3396"/>
    </row>
    <row r="3397" spans="1:33" x14ac:dyDescent="0.25">
      <c r="F3397" s="238"/>
      <c r="I3397"/>
      <c r="S3397" s="115"/>
      <c r="U3397"/>
      <c r="V3397"/>
    </row>
    <row r="3398" spans="1:33" x14ac:dyDescent="0.25">
      <c r="A3398"/>
      <c r="B3398"/>
      <c r="C3398"/>
      <c r="D3398"/>
      <c r="E3398"/>
      <c r="F3398" s="126"/>
      <c r="G3398"/>
      <c r="H3398"/>
      <c r="I3398"/>
      <c r="J3398"/>
      <c r="K3398"/>
      <c r="L3398"/>
      <c r="M3398"/>
      <c r="N3398"/>
      <c r="O3398"/>
      <c r="P3398"/>
      <c r="Q3398"/>
      <c r="S3398" s="115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5">
      <c r="F3399" s="238"/>
      <c r="I3399"/>
      <c r="S3399" s="115"/>
      <c r="U3399"/>
      <c r="V3399"/>
    </row>
    <row r="3400" spans="1:33" ht="18" x14ac:dyDescent="0.25">
      <c r="A3400" s="236"/>
      <c r="B3400" s="236"/>
      <c r="C3400" s="236"/>
      <c r="D3400" s="236"/>
      <c r="E3400"/>
      <c r="F3400" s="126"/>
      <c r="G3400" s="237"/>
      <c r="H3400"/>
      <c r="I3400"/>
      <c r="J3400" s="237"/>
      <c r="K3400"/>
      <c r="L3400"/>
      <c r="M3400"/>
      <c r="N3400"/>
      <c r="O3400"/>
      <c r="P3400"/>
      <c r="Q3400"/>
      <c r="S3400" s="115"/>
      <c r="U3400"/>
      <c r="V3400"/>
      <c r="W3400" s="237"/>
      <c r="X3400"/>
      <c r="Y3400"/>
      <c r="Z3400"/>
      <c r="AA3400"/>
      <c r="AB3400"/>
      <c r="AC3400"/>
      <c r="AD3400"/>
      <c r="AE3400"/>
      <c r="AF3400"/>
      <c r="AG3400"/>
    </row>
    <row r="3401" spans="1:33" ht="18" x14ac:dyDescent="0.25">
      <c r="A3401" s="236"/>
      <c r="B3401" s="236"/>
      <c r="C3401" s="236"/>
      <c r="D3401" s="236"/>
      <c r="E3401"/>
      <c r="F3401" s="126"/>
      <c r="G3401" s="237"/>
      <c r="H3401"/>
      <c r="I3401"/>
      <c r="J3401" s="237"/>
      <c r="K3401"/>
      <c r="L3401"/>
      <c r="M3401"/>
      <c r="N3401"/>
      <c r="O3401"/>
      <c r="P3401"/>
      <c r="Q3401"/>
      <c r="S3401" s="115"/>
      <c r="U3401"/>
      <c r="V3401"/>
      <c r="W3401" s="237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5">
      <c r="F3402" s="238"/>
      <c r="I3402"/>
      <c r="S3402" s="115"/>
      <c r="U3402"/>
      <c r="V3402"/>
    </row>
    <row r="3403" spans="1:33" x14ac:dyDescent="0.25">
      <c r="F3403" s="238"/>
      <c r="I3403"/>
      <c r="S3403" s="115"/>
      <c r="U3403"/>
      <c r="V3403"/>
    </row>
    <row r="3404" spans="1:33" ht="18" x14ac:dyDescent="0.25">
      <c r="A3404" s="236"/>
      <c r="B3404" s="236"/>
      <c r="C3404" s="236"/>
      <c r="D3404" s="236"/>
      <c r="E3404"/>
      <c r="F3404" s="126"/>
      <c r="G3404" s="237"/>
      <c r="H3404"/>
      <c r="I3404"/>
      <c r="J3404" s="237"/>
      <c r="K3404"/>
      <c r="L3404"/>
      <c r="M3404"/>
      <c r="N3404"/>
      <c r="O3404"/>
      <c r="P3404"/>
      <c r="Q3404"/>
      <c r="S3404" s="115"/>
      <c r="U3404"/>
      <c r="V3404"/>
      <c r="W3404" s="237"/>
      <c r="X3404"/>
      <c r="Y3404"/>
      <c r="Z3404"/>
      <c r="AA3404"/>
      <c r="AB3404"/>
      <c r="AC3404"/>
      <c r="AD3404"/>
      <c r="AE3404"/>
      <c r="AF3404"/>
      <c r="AG3404"/>
    </row>
    <row r="3405" spans="1:33" ht="18" x14ac:dyDescent="0.25">
      <c r="A3405" s="236"/>
      <c r="B3405" s="236"/>
      <c r="C3405" s="236"/>
      <c r="D3405" s="236"/>
      <c r="E3405"/>
      <c r="F3405" s="126"/>
      <c r="G3405" s="237"/>
      <c r="H3405"/>
      <c r="I3405"/>
      <c r="J3405" s="237"/>
      <c r="K3405"/>
      <c r="L3405"/>
      <c r="M3405"/>
      <c r="N3405"/>
      <c r="O3405"/>
      <c r="P3405"/>
      <c r="Q3405"/>
      <c r="S3405" s="115"/>
      <c r="U3405"/>
      <c r="V3405"/>
      <c r="W3405" s="237"/>
      <c r="X3405"/>
      <c r="Y3405"/>
      <c r="Z3405"/>
      <c r="AA3405"/>
      <c r="AB3405"/>
      <c r="AC3405"/>
      <c r="AD3405"/>
      <c r="AE3405"/>
      <c r="AF3405"/>
      <c r="AG3405"/>
    </row>
    <row r="3406" spans="1:33" ht="18" x14ac:dyDescent="0.25">
      <c r="A3406" s="236"/>
      <c r="B3406" s="236"/>
      <c r="C3406" s="236"/>
      <c r="D3406" s="236"/>
      <c r="E3406"/>
      <c r="F3406" s="126"/>
      <c r="G3406" s="237"/>
      <c r="H3406"/>
      <c r="I3406"/>
      <c r="J3406" s="237"/>
      <c r="K3406"/>
      <c r="L3406"/>
      <c r="M3406"/>
      <c r="N3406"/>
      <c r="O3406"/>
      <c r="P3406"/>
      <c r="Q3406"/>
      <c r="S3406" s="115"/>
      <c r="U3406"/>
      <c r="V3406"/>
      <c r="W3406" s="237"/>
      <c r="X3406"/>
      <c r="Y3406"/>
      <c r="Z3406"/>
      <c r="AA3406"/>
      <c r="AB3406"/>
      <c r="AC3406"/>
      <c r="AD3406"/>
      <c r="AE3406"/>
      <c r="AF3406"/>
      <c r="AG3406"/>
    </row>
    <row r="3407" spans="1:33" ht="18" x14ac:dyDescent="0.25">
      <c r="A3407" s="236"/>
      <c r="B3407" s="236"/>
      <c r="C3407" s="236"/>
      <c r="D3407" s="236"/>
      <c r="E3407"/>
      <c r="F3407" s="126"/>
      <c r="G3407" s="237"/>
      <c r="H3407"/>
      <c r="I3407"/>
      <c r="J3407" s="237"/>
      <c r="K3407"/>
      <c r="L3407"/>
      <c r="M3407"/>
      <c r="N3407"/>
      <c r="O3407"/>
      <c r="P3407"/>
      <c r="Q3407"/>
      <c r="S3407" s="115"/>
      <c r="U3407"/>
      <c r="V3407"/>
      <c r="W3407" s="237"/>
      <c r="X3407"/>
      <c r="Y3407"/>
      <c r="Z3407"/>
      <c r="AA3407"/>
      <c r="AB3407"/>
      <c r="AC3407"/>
      <c r="AD3407"/>
      <c r="AE3407"/>
      <c r="AF3407"/>
      <c r="AG3407"/>
    </row>
    <row r="3408" spans="1:33" ht="18" x14ac:dyDescent="0.25">
      <c r="A3408" s="236"/>
      <c r="B3408" s="236"/>
      <c r="C3408" s="236"/>
      <c r="D3408" s="236"/>
      <c r="E3408"/>
      <c r="F3408" s="126"/>
      <c r="G3408" s="237"/>
      <c r="H3408"/>
      <c r="I3408"/>
      <c r="J3408" s="237"/>
      <c r="K3408"/>
      <c r="L3408"/>
      <c r="M3408"/>
      <c r="N3408"/>
      <c r="O3408"/>
      <c r="P3408"/>
      <c r="Q3408"/>
      <c r="S3408" s="115"/>
      <c r="U3408"/>
      <c r="V3408"/>
      <c r="W3408" s="237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5">
      <c r="F3409" s="238"/>
      <c r="I3409"/>
      <c r="S3409" s="115"/>
      <c r="U3409"/>
      <c r="V3409"/>
    </row>
    <row r="3410" spans="1:33" x14ac:dyDescent="0.25">
      <c r="F3410" s="238"/>
      <c r="I3410"/>
      <c r="S3410" s="115"/>
      <c r="U3410"/>
      <c r="V3410"/>
    </row>
    <row r="3411" spans="1:33" x14ac:dyDescent="0.25">
      <c r="A3411"/>
      <c r="B3411"/>
      <c r="C3411"/>
      <c r="D3411"/>
      <c r="E3411"/>
      <c r="F3411" s="126"/>
      <c r="G3411"/>
      <c r="H3411"/>
      <c r="I3411"/>
      <c r="J3411"/>
      <c r="K3411"/>
      <c r="L3411"/>
      <c r="M3411"/>
      <c r="N3411"/>
      <c r="O3411"/>
      <c r="P3411"/>
      <c r="Q3411"/>
      <c r="S3411" s="115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5">
      <c r="A3412"/>
      <c r="B3412"/>
      <c r="C3412"/>
      <c r="D3412"/>
      <c r="E3412"/>
      <c r="F3412" s="126"/>
      <c r="G3412"/>
      <c r="H3412"/>
      <c r="I3412"/>
      <c r="J3412"/>
      <c r="K3412"/>
      <c r="L3412"/>
      <c r="M3412"/>
      <c r="N3412"/>
      <c r="O3412"/>
      <c r="P3412"/>
      <c r="Q3412"/>
      <c r="S3412" s="115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ht="18" x14ac:dyDescent="0.25">
      <c r="A3413" s="236"/>
      <c r="B3413" s="236"/>
      <c r="C3413" s="236"/>
      <c r="D3413" s="236"/>
      <c r="E3413"/>
      <c r="F3413" s="126"/>
      <c r="G3413" s="237"/>
      <c r="H3413"/>
      <c r="I3413"/>
      <c r="J3413" s="237"/>
      <c r="K3413"/>
      <c r="L3413"/>
      <c r="M3413"/>
      <c r="N3413"/>
      <c r="O3413"/>
      <c r="P3413"/>
      <c r="Q3413"/>
      <c r="S3413" s="115"/>
      <c r="U3413"/>
      <c r="V3413"/>
      <c r="W3413" s="237"/>
      <c r="X3413"/>
      <c r="Y3413"/>
      <c r="Z3413"/>
      <c r="AA3413"/>
      <c r="AB3413"/>
      <c r="AC3413"/>
      <c r="AD3413"/>
      <c r="AE3413"/>
      <c r="AF3413"/>
      <c r="AG3413"/>
    </row>
    <row r="3414" spans="1:33" ht="18" x14ac:dyDescent="0.25">
      <c r="A3414" s="236"/>
      <c r="B3414" s="236"/>
      <c r="C3414" s="236"/>
      <c r="D3414" s="236"/>
      <c r="E3414"/>
      <c r="F3414" s="126"/>
      <c r="G3414" s="237"/>
      <c r="H3414"/>
      <c r="I3414"/>
      <c r="J3414" s="237"/>
      <c r="K3414"/>
      <c r="L3414"/>
      <c r="M3414"/>
      <c r="N3414"/>
      <c r="O3414"/>
      <c r="P3414"/>
      <c r="Q3414"/>
      <c r="S3414" s="115"/>
      <c r="U3414"/>
      <c r="V3414"/>
      <c r="W3414" s="237"/>
      <c r="X3414"/>
      <c r="Y3414"/>
      <c r="Z3414"/>
      <c r="AA3414"/>
      <c r="AB3414"/>
      <c r="AC3414"/>
      <c r="AD3414"/>
      <c r="AE3414"/>
      <c r="AF3414"/>
      <c r="AG3414"/>
    </row>
    <row r="3415" spans="1:33" ht="18" x14ac:dyDescent="0.25">
      <c r="A3415" s="236"/>
      <c r="B3415" s="236"/>
      <c r="C3415" s="236"/>
      <c r="D3415" s="236"/>
      <c r="E3415"/>
      <c r="F3415" s="126"/>
      <c r="G3415" s="237"/>
      <c r="H3415"/>
      <c r="I3415"/>
      <c r="J3415" s="237"/>
      <c r="K3415"/>
      <c r="L3415"/>
      <c r="M3415"/>
      <c r="N3415"/>
      <c r="O3415"/>
      <c r="P3415"/>
      <c r="Q3415"/>
      <c r="S3415" s="115"/>
      <c r="U3415"/>
      <c r="V3415"/>
      <c r="W3415" s="237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5">
      <c r="F3416" s="238"/>
      <c r="I3416"/>
      <c r="S3416" s="115"/>
      <c r="U3416"/>
      <c r="V3416"/>
    </row>
    <row r="3417" spans="1:33" x14ac:dyDescent="0.25">
      <c r="A3417"/>
      <c r="B3417"/>
      <c r="C3417"/>
      <c r="D3417"/>
      <c r="E3417"/>
      <c r="F3417" s="126"/>
      <c r="G3417"/>
      <c r="H3417"/>
      <c r="I3417"/>
      <c r="J3417"/>
      <c r="K3417"/>
      <c r="L3417"/>
      <c r="M3417"/>
      <c r="N3417"/>
      <c r="O3417"/>
      <c r="P3417"/>
      <c r="Q3417"/>
      <c r="S3417" s="115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ht="18" x14ac:dyDescent="0.25">
      <c r="A3418" s="236"/>
      <c r="B3418" s="236"/>
      <c r="C3418" s="236"/>
      <c r="D3418" s="236"/>
      <c r="E3418"/>
      <c r="F3418" s="126"/>
      <c r="G3418" s="237"/>
      <c r="H3418"/>
      <c r="I3418"/>
      <c r="J3418" s="237"/>
      <c r="K3418"/>
      <c r="L3418"/>
      <c r="M3418"/>
      <c r="N3418"/>
      <c r="O3418"/>
      <c r="P3418"/>
      <c r="Q3418"/>
      <c r="S3418" s="115"/>
      <c r="U3418"/>
      <c r="V3418"/>
      <c r="W3418" s="237"/>
      <c r="X3418"/>
      <c r="Y3418"/>
      <c r="Z3418"/>
      <c r="AA3418"/>
      <c r="AB3418"/>
      <c r="AC3418"/>
      <c r="AD3418"/>
      <c r="AE3418"/>
      <c r="AF3418"/>
      <c r="AG3418"/>
    </row>
    <row r="3419" spans="1:33" ht="18" x14ac:dyDescent="0.25">
      <c r="A3419" s="236"/>
      <c r="B3419" s="236"/>
      <c r="C3419" s="236"/>
      <c r="D3419" s="236"/>
      <c r="E3419"/>
      <c r="F3419" s="126"/>
      <c r="G3419" s="237"/>
      <c r="H3419"/>
      <c r="I3419"/>
      <c r="J3419" s="237"/>
      <c r="K3419"/>
      <c r="L3419"/>
      <c r="M3419"/>
      <c r="N3419"/>
      <c r="O3419"/>
      <c r="P3419"/>
      <c r="Q3419"/>
      <c r="S3419" s="115"/>
      <c r="U3419"/>
      <c r="V3419"/>
      <c r="W3419" s="237"/>
      <c r="X3419"/>
      <c r="Y3419"/>
      <c r="Z3419"/>
      <c r="AA3419"/>
      <c r="AB3419"/>
      <c r="AC3419"/>
      <c r="AD3419"/>
      <c r="AE3419"/>
      <c r="AF3419"/>
      <c r="AG3419"/>
    </row>
    <row r="3420" spans="1:33" ht="18" x14ac:dyDescent="0.25">
      <c r="A3420" s="236"/>
      <c r="B3420" s="236"/>
      <c r="C3420" s="236"/>
      <c r="D3420" s="236"/>
      <c r="E3420"/>
      <c r="F3420" s="126"/>
      <c r="G3420" s="237"/>
      <c r="H3420"/>
      <c r="I3420"/>
      <c r="J3420" s="237"/>
      <c r="K3420"/>
      <c r="L3420"/>
      <c r="M3420"/>
      <c r="N3420"/>
      <c r="O3420"/>
      <c r="P3420"/>
      <c r="Q3420"/>
      <c r="S3420" s="115"/>
      <c r="U3420"/>
      <c r="V3420"/>
      <c r="W3420" s="237"/>
      <c r="X3420"/>
      <c r="Y3420"/>
      <c r="Z3420"/>
      <c r="AA3420"/>
      <c r="AB3420"/>
      <c r="AC3420"/>
      <c r="AD3420"/>
      <c r="AE3420"/>
      <c r="AF3420"/>
      <c r="AG3420"/>
    </row>
    <row r="3421" spans="1:33" ht="18" x14ac:dyDescent="0.25">
      <c r="A3421" s="236"/>
      <c r="B3421" s="236"/>
      <c r="C3421" s="236"/>
      <c r="D3421" s="236"/>
      <c r="E3421"/>
      <c r="F3421" s="126"/>
      <c r="G3421" s="237"/>
      <c r="H3421"/>
      <c r="I3421"/>
      <c r="J3421" s="237"/>
      <c r="K3421"/>
      <c r="L3421"/>
      <c r="M3421"/>
      <c r="N3421"/>
      <c r="O3421"/>
      <c r="P3421"/>
      <c r="Q3421"/>
      <c r="S3421" s="115"/>
      <c r="U3421"/>
      <c r="V3421"/>
      <c r="W3421" s="237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5">
      <c r="F3422" s="238"/>
      <c r="I3422"/>
      <c r="S3422" s="115"/>
      <c r="U3422"/>
      <c r="V3422"/>
    </row>
    <row r="3423" spans="1:33" ht="18" x14ac:dyDescent="0.25">
      <c r="A3423" s="236"/>
      <c r="B3423" s="236"/>
      <c r="C3423" s="236"/>
      <c r="D3423" s="236"/>
      <c r="E3423"/>
      <c r="F3423" s="126"/>
      <c r="G3423" s="237"/>
      <c r="H3423"/>
      <c r="I3423"/>
      <c r="J3423" s="237"/>
      <c r="K3423"/>
      <c r="L3423"/>
      <c r="M3423"/>
      <c r="N3423"/>
      <c r="O3423"/>
      <c r="P3423"/>
      <c r="Q3423"/>
      <c r="S3423" s="115"/>
      <c r="U3423"/>
      <c r="V3423"/>
      <c r="W3423" s="237"/>
      <c r="X3423"/>
      <c r="Y3423"/>
      <c r="Z3423"/>
      <c r="AA3423"/>
      <c r="AB3423"/>
      <c r="AC3423"/>
      <c r="AD3423"/>
      <c r="AE3423"/>
      <c r="AF3423"/>
      <c r="AG3423"/>
    </row>
    <row r="3424" spans="1:33" ht="18" x14ac:dyDescent="0.25">
      <c r="A3424" s="236"/>
      <c r="B3424" s="236"/>
      <c r="C3424" s="236"/>
      <c r="D3424" s="236"/>
      <c r="E3424"/>
      <c r="F3424" s="126"/>
      <c r="G3424" s="237"/>
      <c r="H3424"/>
      <c r="I3424"/>
      <c r="J3424" s="237"/>
      <c r="K3424"/>
      <c r="L3424"/>
      <c r="M3424"/>
      <c r="N3424"/>
      <c r="O3424"/>
      <c r="P3424"/>
      <c r="Q3424"/>
      <c r="S3424" s="115"/>
      <c r="U3424"/>
      <c r="V3424"/>
      <c r="W3424" s="237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5">
      <c r="A3425"/>
      <c r="B3425"/>
      <c r="C3425"/>
      <c r="D3425"/>
      <c r="E3425"/>
      <c r="F3425" s="126"/>
      <c r="G3425"/>
      <c r="H3425"/>
      <c r="I3425"/>
      <c r="J3425"/>
      <c r="K3425"/>
      <c r="L3425"/>
      <c r="M3425"/>
      <c r="N3425"/>
      <c r="O3425"/>
      <c r="P3425"/>
      <c r="Q3425"/>
      <c r="S3425" s="11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ht="18" x14ac:dyDescent="0.25">
      <c r="A3426" s="236"/>
      <c r="B3426" s="236"/>
      <c r="C3426" s="236"/>
      <c r="D3426" s="236"/>
      <c r="E3426"/>
      <c r="F3426" s="126"/>
      <c r="G3426" s="237"/>
      <c r="H3426"/>
      <c r="I3426"/>
      <c r="J3426" s="237"/>
      <c r="K3426"/>
      <c r="L3426"/>
      <c r="M3426"/>
      <c r="N3426"/>
      <c r="O3426"/>
      <c r="P3426"/>
      <c r="Q3426"/>
      <c r="S3426" s="115"/>
      <c r="U3426"/>
      <c r="V3426"/>
      <c r="W3426" s="237"/>
      <c r="X3426"/>
      <c r="Y3426"/>
      <c r="Z3426"/>
      <c r="AA3426"/>
      <c r="AB3426"/>
      <c r="AC3426"/>
      <c r="AD3426"/>
      <c r="AE3426"/>
      <c r="AF3426"/>
      <c r="AG3426"/>
    </row>
    <row r="3427" spans="1:33" ht="18" x14ac:dyDescent="0.25">
      <c r="A3427" s="236"/>
      <c r="B3427" s="236"/>
      <c r="C3427" s="236"/>
      <c r="D3427" s="236"/>
      <c r="E3427"/>
      <c r="F3427" s="126"/>
      <c r="G3427" s="237"/>
      <c r="H3427"/>
      <c r="I3427"/>
      <c r="J3427" s="237"/>
      <c r="K3427"/>
      <c r="L3427"/>
      <c r="M3427"/>
      <c r="N3427"/>
      <c r="O3427"/>
      <c r="P3427"/>
      <c r="Q3427"/>
      <c r="S3427" s="115"/>
      <c r="U3427"/>
      <c r="V3427"/>
      <c r="W3427" s="23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5">
      <c r="F3428" s="238"/>
      <c r="I3428"/>
      <c r="S3428" s="115"/>
      <c r="U3428"/>
      <c r="V3428"/>
    </row>
    <row r="3429" spans="1:33" x14ac:dyDescent="0.25">
      <c r="A3429"/>
      <c r="B3429"/>
      <c r="C3429"/>
      <c r="D3429"/>
      <c r="E3429"/>
      <c r="F3429" s="126"/>
      <c r="G3429"/>
      <c r="H3429"/>
      <c r="I3429"/>
      <c r="J3429"/>
      <c r="K3429"/>
      <c r="L3429"/>
      <c r="M3429"/>
      <c r="N3429"/>
      <c r="O3429"/>
      <c r="P3429"/>
      <c r="Q3429"/>
      <c r="S3429" s="115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5">
      <c r="A3430"/>
      <c r="B3430"/>
      <c r="C3430"/>
      <c r="D3430"/>
      <c r="E3430"/>
      <c r="F3430" s="126"/>
      <c r="G3430"/>
      <c r="H3430"/>
      <c r="I3430"/>
      <c r="J3430"/>
      <c r="K3430"/>
      <c r="L3430"/>
      <c r="M3430"/>
      <c r="N3430"/>
      <c r="O3430"/>
      <c r="P3430"/>
      <c r="Q3430"/>
      <c r="S3430" s="115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ht="18" x14ac:dyDescent="0.25">
      <c r="A3431" s="236"/>
      <c r="B3431" s="236"/>
      <c r="C3431" s="236"/>
      <c r="D3431" s="236"/>
      <c r="E3431"/>
      <c r="F3431" s="126"/>
      <c r="G3431" s="237"/>
      <c r="H3431"/>
      <c r="I3431"/>
      <c r="J3431" s="237"/>
      <c r="K3431"/>
      <c r="L3431"/>
      <c r="M3431"/>
      <c r="N3431"/>
      <c r="O3431"/>
      <c r="P3431"/>
      <c r="Q3431"/>
      <c r="S3431" s="115"/>
      <c r="U3431"/>
      <c r="V3431"/>
      <c r="W3431" s="237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5">
      <c r="A3432"/>
      <c r="B3432"/>
      <c r="C3432"/>
      <c r="D3432"/>
      <c r="E3432"/>
      <c r="F3432" s="126"/>
      <c r="G3432"/>
      <c r="H3432"/>
      <c r="I3432"/>
      <c r="J3432"/>
      <c r="K3432"/>
      <c r="L3432"/>
      <c r="M3432"/>
      <c r="N3432"/>
      <c r="O3432"/>
      <c r="P3432"/>
      <c r="Q3432"/>
      <c r="S3432" s="115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5">
      <c r="A3433"/>
      <c r="B3433"/>
      <c r="C3433"/>
      <c r="D3433"/>
      <c r="E3433"/>
      <c r="F3433" s="126"/>
      <c r="G3433"/>
      <c r="H3433"/>
      <c r="I3433"/>
      <c r="J3433"/>
      <c r="K3433"/>
      <c r="L3433"/>
      <c r="M3433"/>
      <c r="N3433"/>
      <c r="O3433"/>
      <c r="P3433"/>
      <c r="Q3433"/>
      <c r="S3433" s="115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ht="18" x14ac:dyDescent="0.25">
      <c r="A3434" s="236"/>
      <c r="B3434" s="236"/>
      <c r="C3434" s="236"/>
      <c r="D3434" s="236"/>
      <c r="E3434"/>
      <c r="F3434" s="126"/>
      <c r="G3434" s="237"/>
      <c r="H3434"/>
      <c r="I3434"/>
      <c r="J3434" s="237"/>
      <c r="K3434"/>
      <c r="L3434"/>
      <c r="M3434"/>
      <c r="N3434"/>
      <c r="O3434"/>
      <c r="P3434"/>
      <c r="Q3434"/>
      <c r="S3434" s="115"/>
      <c r="U3434"/>
      <c r="V3434"/>
      <c r="W3434" s="237"/>
      <c r="X3434"/>
      <c r="Y3434"/>
      <c r="Z3434"/>
      <c r="AA3434"/>
      <c r="AB3434"/>
      <c r="AC3434"/>
      <c r="AD3434"/>
      <c r="AE3434"/>
      <c r="AF3434"/>
      <c r="AG3434"/>
    </row>
    <row r="3435" spans="1:33" ht="18" x14ac:dyDescent="0.25">
      <c r="A3435" s="236"/>
      <c r="B3435" s="236"/>
      <c r="C3435" s="236"/>
      <c r="D3435" s="236"/>
      <c r="E3435"/>
      <c r="F3435" s="126"/>
      <c r="G3435" s="237"/>
      <c r="H3435"/>
      <c r="I3435"/>
      <c r="J3435" s="237"/>
      <c r="K3435"/>
      <c r="L3435"/>
      <c r="M3435"/>
      <c r="N3435"/>
      <c r="O3435"/>
      <c r="P3435"/>
      <c r="Q3435"/>
      <c r="S3435" s="115"/>
      <c r="U3435"/>
      <c r="V3435"/>
      <c r="W3435" s="237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5">
      <c r="A3436"/>
      <c r="B3436"/>
      <c r="C3436"/>
      <c r="D3436"/>
      <c r="E3436"/>
      <c r="F3436" s="126"/>
      <c r="G3436"/>
      <c r="H3436"/>
      <c r="I3436"/>
      <c r="J3436"/>
      <c r="K3436"/>
      <c r="L3436"/>
      <c r="M3436"/>
      <c r="N3436"/>
      <c r="O3436"/>
      <c r="P3436"/>
      <c r="Q3436"/>
      <c r="S3436" s="115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5">
      <c r="A3437"/>
      <c r="B3437"/>
      <c r="C3437"/>
      <c r="D3437"/>
      <c r="E3437"/>
      <c r="F3437" s="126"/>
      <c r="G3437"/>
      <c r="H3437"/>
      <c r="I3437"/>
      <c r="J3437"/>
      <c r="K3437"/>
      <c r="L3437"/>
      <c r="M3437"/>
      <c r="N3437"/>
      <c r="O3437"/>
      <c r="P3437"/>
      <c r="Q3437"/>
      <c r="S3437" s="115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ht="18" x14ac:dyDescent="0.25">
      <c r="A3438" s="236"/>
      <c r="B3438" s="236"/>
      <c r="C3438" s="236"/>
      <c r="D3438" s="236"/>
      <c r="E3438"/>
      <c r="F3438" s="126"/>
      <c r="G3438" s="237"/>
      <c r="H3438"/>
      <c r="I3438"/>
      <c r="J3438" s="237"/>
      <c r="K3438"/>
      <c r="L3438"/>
      <c r="M3438"/>
      <c r="N3438"/>
      <c r="O3438"/>
      <c r="P3438"/>
      <c r="Q3438"/>
      <c r="S3438" s="115"/>
      <c r="U3438"/>
      <c r="V3438"/>
      <c r="W3438" s="237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5">
      <c r="A3439"/>
      <c r="B3439"/>
      <c r="C3439"/>
      <c r="D3439"/>
      <c r="E3439"/>
      <c r="F3439" s="126"/>
      <c r="G3439"/>
      <c r="H3439"/>
      <c r="I3439"/>
      <c r="J3439"/>
      <c r="K3439"/>
      <c r="L3439"/>
      <c r="M3439"/>
      <c r="N3439"/>
      <c r="O3439"/>
      <c r="P3439"/>
      <c r="Q3439"/>
      <c r="S3439" s="115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ht="18" x14ac:dyDescent="0.25">
      <c r="A3440" s="236"/>
      <c r="B3440" s="236"/>
      <c r="C3440" s="236"/>
      <c r="D3440" s="236"/>
      <c r="E3440"/>
      <c r="F3440" s="126"/>
      <c r="G3440" s="237"/>
      <c r="H3440"/>
      <c r="I3440"/>
      <c r="J3440" s="237"/>
      <c r="K3440"/>
      <c r="L3440"/>
      <c r="M3440"/>
      <c r="N3440"/>
      <c r="O3440"/>
      <c r="P3440"/>
      <c r="Q3440"/>
      <c r="S3440" s="115"/>
      <c r="U3440"/>
      <c r="V3440"/>
      <c r="W3440" s="237"/>
      <c r="X3440"/>
      <c r="Y3440"/>
      <c r="Z3440"/>
      <c r="AA3440"/>
      <c r="AB3440"/>
      <c r="AC3440"/>
      <c r="AD3440"/>
      <c r="AE3440"/>
      <c r="AF3440"/>
      <c r="AG3440"/>
    </row>
    <row r="3441" spans="1:33" ht="18" x14ac:dyDescent="0.25">
      <c r="A3441" s="236"/>
      <c r="B3441" s="236"/>
      <c r="C3441" s="236"/>
      <c r="D3441" s="236"/>
      <c r="E3441"/>
      <c r="F3441" s="126"/>
      <c r="G3441" s="237"/>
      <c r="H3441"/>
      <c r="I3441"/>
      <c r="J3441" s="237"/>
      <c r="K3441"/>
      <c r="L3441"/>
      <c r="M3441"/>
      <c r="N3441"/>
      <c r="O3441"/>
      <c r="P3441"/>
      <c r="Q3441"/>
      <c r="S3441" s="115"/>
      <c r="U3441"/>
      <c r="V3441"/>
      <c r="W3441" s="237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5">
      <c r="A3442"/>
      <c r="B3442"/>
      <c r="C3442"/>
      <c r="D3442"/>
      <c r="E3442"/>
      <c r="F3442" s="126"/>
      <c r="G3442"/>
      <c r="H3442"/>
      <c r="I3442"/>
      <c r="J3442"/>
      <c r="K3442"/>
      <c r="L3442"/>
      <c r="M3442"/>
      <c r="N3442"/>
      <c r="O3442"/>
      <c r="P3442"/>
      <c r="Q3442"/>
      <c r="S3442" s="115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ht="18" x14ac:dyDescent="0.25">
      <c r="A3443" s="236"/>
      <c r="B3443" s="236"/>
      <c r="C3443" s="236"/>
      <c r="D3443" s="236"/>
      <c r="E3443"/>
      <c r="F3443" s="126"/>
      <c r="G3443" s="237"/>
      <c r="H3443"/>
      <c r="I3443"/>
      <c r="J3443" s="237"/>
      <c r="K3443"/>
      <c r="L3443"/>
      <c r="M3443"/>
      <c r="N3443"/>
      <c r="O3443"/>
      <c r="P3443"/>
      <c r="Q3443"/>
      <c r="S3443" s="115"/>
      <c r="U3443"/>
      <c r="V3443"/>
      <c r="W3443" s="237"/>
      <c r="X3443"/>
      <c r="Y3443"/>
      <c r="Z3443"/>
      <c r="AA3443"/>
      <c r="AB3443"/>
      <c r="AC3443"/>
      <c r="AD3443"/>
      <c r="AE3443"/>
      <c r="AF3443"/>
      <c r="AG3443"/>
    </row>
    <row r="3444" spans="1:33" ht="18" x14ac:dyDescent="0.25">
      <c r="A3444" s="236"/>
      <c r="B3444" s="236"/>
      <c r="C3444" s="236"/>
      <c r="D3444" s="236"/>
      <c r="E3444"/>
      <c r="F3444" s="126"/>
      <c r="G3444" s="237"/>
      <c r="H3444"/>
      <c r="I3444"/>
      <c r="J3444" s="237"/>
      <c r="K3444"/>
      <c r="L3444"/>
      <c r="M3444"/>
      <c r="N3444"/>
      <c r="O3444"/>
      <c r="P3444"/>
      <c r="Q3444"/>
      <c r="S3444" s="115"/>
      <c r="U3444"/>
      <c r="V3444"/>
      <c r="W3444" s="237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5">
      <c r="A3445"/>
      <c r="B3445"/>
      <c r="C3445"/>
      <c r="D3445"/>
      <c r="E3445"/>
      <c r="F3445" s="126"/>
      <c r="G3445"/>
      <c r="H3445"/>
      <c r="I3445"/>
      <c r="J3445"/>
      <c r="K3445"/>
      <c r="L3445"/>
      <c r="M3445"/>
      <c r="N3445"/>
      <c r="O3445"/>
      <c r="P3445"/>
      <c r="Q3445"/>
      <c r="S3445" s="11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ht="18" x14ac:dyDescent="0.25">
      <c r="A3446" s="236"/>
      <c r="B3446" s="236"/>
      <c r="C3446" s="236"/>
      <c r="D3446" s="236"/>
      <c r="E3446"/>
      <c r="F3446" s="126"/>
      <c r="G3446" s="237"/>
      <c r="H3446"/>
      <c r="I3446"/>
      <c r="J3446" s="237"/>
      <c r="K3446"/>
      <c r="L3446"/>
      <c r="M3446"/>
      <c r="N3446"/>
      <c r="O3446"/>
      <c r="P3446"/>
      <c r="Q3446"/>
      <c r="S3446" s="115"/>
      <c r="U3446"/>
      <c r="V3446"/>
      <c r="W3446" s="237"/>
      <c r="X3446"/>
      <c r="Y3446"/>
      <c r="Z3446"/>
      <c r="AA3446"/>
      <c r="AB3446"/>
      <c r="AC3446"/>
      <c r="AD3446"/>
      <c r="AE3446"/>
      <c r="AF3446"/>
      <c r="AG3446"/>
    </row>
    <row r="3447" spans="1:33" ht="18" x14ac:dyDescent="0.25">
      <c r="A3447" s="236"/>
      <c r="B3447" s="236"/>
      <c r="C3447" s="236"/>
      <c r="D3447" s="236"/>
      <c r="E3447"/>
      <c r="F3447" s="126"/>
      <c r="G3447" s="237"/>
      <c r="H3447"/>
      <c r="I3447"/>
      <c r="J3447" s="237"/>
      <c r="K3447"/>
      <c r="L3447"/>
      <c r="M3447"/>
      <c r="N3447"/>
      <c r="O3447"/>
      <c r="P3447"/>
      <c r="Q3447"/>
      <c r="S3447" s="115"/>
      <c r="U3447"/>
      <c r="V3447"/>
      <c r="W3447" s="23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5">
      <c r="F3448" s="238"/>
      <c r="I3448"/>
      <c r="S3448" s="115"/>
      <c r="U3448"/>
      <c r="V3448"/>
    </row>
    <row r="3449" spans="1:33" ht="18" x14ac:dyDescent="0.25">
      <c r="A3449" s="236"/>
      <c r="B3449" s="236"/>
      <c r="C3449" s="236"/>
      <c r="D3449" s="236"/>
      <c r="E3449"/>
      <c r="F3449" s="126"/>
      <c r="G3449" s="237"/>
      <c r="H3449"/>
      <c r="I3449"/>
      <c r="J3449" s="237"/>
      <c r="K3449"/>
      <c r="L3449"/>
      <c r="M3449"/>
      <c r="N3449"/>
      <c r="O3449"/>
      <c r="P3449"/>
      <c r="Q3449"/>
      <c r="S3449" s="115"/>
      <c r="U3449"/>
      <c r="V3449"/>
      <c r="W3449" s="237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5">
      <c r="A3450"/>
      <c r="B3450"/>
      <c r="C3450"/>
      <c r="D3450"/>
      <c r="E3450"/>
      <c r="F3450" s="126"/>
      <c r="G3450"/>
      <c r="H3450"/>
      <c r="I3450"/>
      <c r="J3450"/>
      <c r="K3450"/>
      <c r="L3450"/>
      <c r="M3450"/>
      <c r="N3450"/>
      <c r="O3450"/>
      <c r="P3450"/>
      <c r="Q3450"/>
      <c r="S3450" s="115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ht="18" x14ac:dyDescent="0.25">
      <c r="A3451" s="236"/>
      <c r="B3451" s="236"/>
      <c r="C3451" s="236"/>
      <c r="D3451" s="236"/>
      <c r="E3451"/>
      <c r="F3451" s="126"/>
      <c r="G3451" s="237"/>
      <c r="H3451"/>
      <c r="I3451"/>
      <c r="J3451" s="237"/>
      <c r="K3451"/>
      <c r="L3451"/>
      <c r="M3451"/>
      <c r="N3451"/>
      <c r="O3451"/>
      <c r="P3451"/>
      <c r="Q3451"/>
      <c r="S3451" s="115"/>
      <c r="U3451"/>
      <c r="V3451"/>
      <c r="W3451" s="237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5">
      <c r="A3452"/>
      <c r="B3452"/>
      <c r="C3452"/>
      <c r="D3452"/>
      <c r="E3452"/>
      <c r="F3452" s="126"/>
      <c r="G3452"/>
      <c r="H3452"/>
      <c r="I3452"/>
      <c r="J3452"/>
      <c r="K3452"/>
      <c r="L3452"/>
      <c r="M3452"/>
      <c r="N3452"/>
      <c r="O3452"/>
      <c r="P3452"/>
      <c r="Q3452"/>
      <c r="S3452" s="115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ht="18" x14ac:dyDescent="0.25">
      <c r="A3453" s="236"/>
      <c r="B3453" s="236"/>
      <c r="C3453" s="236"/>
      <c r="D3453" s="236"/>
      <c r="E3453"/>
      <c r="F3453" s="126"/>
      <c r="G3453" s="237"/>
      <c r="H3453"/>
      <c r="I3453"/>
      <c r="J3453" s="237"/>
      <c r="K3453"/>
      <c r="L3453"/>
      <c r="M3453"/>
      <c r="N3453"/>
      <c r="O3453"/>
      <c r="P3453"/>
      <c r="Q3453"/>
      <c r="S3453" s="115"/>
      <c r="U3453"/>
      <c r="V3453"/>
      <c r="W3453" s="237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5">
      <c r="F3454" s="238"/>
      <c r="I3454"/>
      <c r="S3454" s="115"/>
      <c r="U3454"/>
      <c r="V3454"/>
    </row>
    <row r="3455" spans="1:33" ht="18" x14ac:dyDescent="0.25">
      <c r="A3455" s="236"/>
      <c r="B3455" s="236"/>
      <c r="C3455" s="236"/>
      <c r="D3455" s="236"/>
      <c r="E3455"/>
      <c r="F3455" s="126"/>
      <c r="G3455" s="237"/>
      <c r="H3455"/>
      <c r="I3455"/>
      <c r="J3455" s="237"/>
      <c r="K3455"/>
      <c r="L3455"/>
      <c r="M3455"/>
      <c r="N3455"/>
      <c r="O3455"/>
      <c r="P3455"/>
      <c r="Q3455"/>
      <c r="S3455" s="115"/>
      <c r="U3455"/>
      <c r="V3455"/>
      <c r="W3455" s="237"/>
      <c r="X3455"/>
      <c r="Y3455"/>
      <c r="Z3455"/>
      <c r="AA3455"/>
      <c r="AB3455"/>
      <c r="AC3455"/>
      <c r="AD3455"/>
      <c r="AE3455"/>
      <c r="AF3455"/>
      <c r="AG3455"/>
    </row>
    <row r="3456" spans="1:33" ht="18" x14ac:dyDescent="0.25">
      <c r="A3456" s="236"/>
      <c r="B3456" s="236"/>
      <c r="C3456" s="236"/>
      <c r="D3456" s="236"/>
      <c r="E3456"/>
      <c r="F3456" s="126"/>
      <c r="G3456" s="237"/>
      <c r="H3456"/>
      <c r="I3456"/>
      <c r="J3456" s="237"/>
      <c r="K3456"/>
      <c r="L3456"/>
      <c r="M3456"/>
      <c r="N3456"/>
      <c r="O3456"/>
      <c r="P3456"/>
      <c r="Q3456"/>
      <c r="S3456" s="115"/>
      <c r="U3456"/>
      <c r="V3456"/>
      <c r="W3456" s="237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5">
      <c r="A3457"/>
      <c r="B3457"/>
      <c r="C3457"/>
      <c r="D3457"/>
      <c r="E3457"/>
      <c r="F3457" s="126"/>
      <c r="G3457"/>
      <c r="H3457"/>
      <c r="I3457"/>
      <c r="J3457"/>
      <c r="K3457"/>
      <c r="L3457"/>
      <c r="M3457"/>
      <c r="N3457"/>
      <c r="O3457"/>
      <c r="P3457"/>
      <c r="Q3457"/>
      <c r="S3457" s="115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ht="18" x14ac:dyDescent="0.25">
      <c r="A3458" s="236"/>
      <c r="B3458" s="236"/>
      <c r="C3458" s="236"/>
      <c r="D3458" s="236"/>
      <c r="E3458"/>
      <c r="F3458" s="126"/>
      <c r="G3458" s="237"/>
      <c r="H3458"/>
      <c r="I3458"/>
      <c r="J3458" s="237"/>
      <c r="K3458"/>
      <c r="L3458"/>
      <c r="M3458"/>
      <c r="N3458"/>
      <c r="O3458"/>
      <c r="P3458"/>
      <c r="Q3458"/>
      <c r="S3458" s="115"/>
      <c r="U3458"/>
      <c r="V3458"/>
      <c r="W3458" s="237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5">
      <c r="A3459"/>
      <c r="B3459"/>
      <c r="C3459"/>
      <c r="D3459"/>
      <c r="E3459"/>
      <c r="F3459" s="126"/>
      <c r="G3459"/>
      <c r="H3459"/>
      <c r="I3459"/>
      <c r="J3459"/>
      <c r="K3459"/>
      <c r="L3459"/>
      <c r="M3459"/>
      <c r="N3459"/>
      <c r="O3459"/>
      <c r="P3459"/>
      <c r="Q3459"/>
      <c r="S3459" s="115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ht="18" x14ac:dyDescent="0.25">
      <c r="A3460" s="236"/>
      <c r="B3460" s="236"/>
      <c r="C3460" s="236"/>
      <c r="D3460" s="236"/>
      <c r="E3460"/>
      <c r="F3460" s="126"/>
      <c r="G3460" s="237"/>
      <c r="H3460"/>
      <c r="I3460"/>
      <c r="J3460" s="237"/>
      <c r="K3460"/>
      <c r="L3460"/>
      <c r="M3460"/>
      <c r="N3460"/>
      <c r="O3460"/>
      <c r="P3460"/>
      <c r="Q3460"/>
      <c r="S3460" s="115"/>
      <c r="U3460"/>
      <c r="V3460"/>
      <c r="W3460" s="237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5">
      <c r="F3461" s="238"/>
      <c r="I3461"/>
      <c r="S3461" s="115"/>
      <c r="U3461"/>
      <c r="V3461"/>
    </row>
    <row r="3462" spans="1:33" x14ac:dyDescent="0.25">
      <c r="F3462" s="238"/>
      <c r="I3462"/>
      <c r="S3462" s="115"/>
      <c r="U3462"/>
      <c r="V3462"/>
    </row>
    <row r="3463" spans="1:33" ht="18" x14ac:dyDescent="0.25">
      <c r="A3463" s="236"/>
      <c r="B3463" s="236"/>
      <c r="C3463" s="236"/>
      <c r="D3463" s="236"/>
      <c r="E3463"/>
      <c r="F3463" s="126"/>
      <c r="G3463" s="237"/>
      <c r="H3463"/>
      <c r="I3463"/>
      <c r="J3463" s="237"/>
      <c r="K3463"/>
      <c r="L3463"/>
      <c r="M3463"/>
      <c r="N3463"/>
      <c r="O3463"/>
      <c r="P3463"/>
      <c r="Q3463"/>
      <c r="S3463" s="115"/>
      <c r="U3463"/>
      <c r="V3463"/>
      <c r="W3463" s="237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5">
      <c r="F3464" s="238"/>
      <c r="I3464"/>
      <c r="S3464" s="115"/>
      <c r="U3464"/>
      <c r="V3464"/>
    </row>
    <row r="3465" spans="1:33" x14ac:dyDescent="0.25">
      <c r="F3465" s="238"/>
      <c r="I3465"/>
      <c r="S3465" s="115"/>
      <c r="U3465"/>
      <c r="V3465"/>
    </row>
    <row r="3466" spans="1:33" x14ac:dyDescent="0.25">
      <c r="A3466"/>
      <c r="B3466"/>
      <c r="C3466"/>
      <c r="D3466"/>
      <c r="E3466"/>
      <c r="F3466" s="126"/>
      <c r="G3466"/>
      <c r="H3466"/>
      <c r="I3466"/>
      <c r="J3466"/>
      <c r="K3466"/>
      <c r="L3466"/>
      <c r="M3466"/>
      <c r="N3466"/>
      <c r="O3466"/>
      <c r="P3466"/>
      <c r="Q3466"/>
      <c r="S3466" s="115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ht="18" x14ac:dyDescent="0.25">
      <c r="A3467" s="236"/>
      <c r="B3467" s="236"/>
      <c r="C3467" s="236"/>
      <c r="D3467" s="236"/>
      <c r="E3467"/>
      <c r="F3467" s="126"/>
      <c r="G3467" s="237"/>
      <c r="H3467"/>
      <c r="I3467"/>
      <c r="J3467" s="237"/>
      <c r="K3467"/>
      <c r="L3467"/>
      <c r="M3467"/>
      <c r="N3467"/>
      <c r="O3467"/>
      <c r="P3467"/>
      <c r="Q3467"/>
      <c r="S3467" s="115"/>
      <c r="U3467"/>
      <c r="V3467"/>
      <c r="W3467" s="237"/>
      <c r="X3467"/>
      <c r="Y3467"/>
      <c r="Z3467"/>
      <c r="AA3467"/>
      <c r="AB3467"/>
      <c r="AC3467"/>
      <c r="AD3467"/>
      <c r="AE3467"/>
      <c r="AF3467"/>
      <c r="AG3467"/>
    </row>
    <row r="3468" spans="1:33" ht="18" x14ac:dyDescent="0.25">
      <c r="A3468" s="236"/>
      <c r="B3468" s="236"/>
      <c r="C3468" s="236"/>
      <c r="D3468" s="236"/>
      <c r="E3468"/>
      <c r="F3468" s="126"/>
      <c r="G3468" s="237"/>
      <c r="H3468"/>
      <c r="I3468"/>
      <c r="J3468" s="237"/>
      <c r="K3468"/>
      <c r="L3468"/>
      <c r="M3468"/>
      <c r="N3468"/>
      <c r="O3468"/>
      <c r="P3468"/>
      <c r="Q3468"/>
      <c r="S3468" s="115"/>
      <c r="U3468"/>
      <c r="V3468"/>
      <c r="W3468" s="237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5">
      <c r="F3469" s="238"/>
      <c r="I3469"/>
      <c r="S3469" s="115"/>
      <c r="U3469"/>
      <c r="V3469"/>
    </row>
    <row r="3470" spans="1:33" x14ac:dyDescent="0.25">
      <c r="A3470"/>
      <c r="B3470"/>
      <c r="C3470"/>
      <c r="D3470"/>
      <c r="E3470"/>
      <c r="F3470" s="126"/>
      <c r="G3470"/>
      <c r="H3470"/>
      <c r="I3470"/>
      <c r="J3470"/>
      <c r="K3470"/>
      <c r="L3470"/>
      <c r="M3470"/>
      <c r="N3470"/>
      <c r="O3470"/>
      <c r="P3470"/>
      <c r="Q3470"/>
      <c r="S3470" s="115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ht="18" x14ac:dyDescent="0.25">
      <c r="A3471" s="236"/>
      <c r="B3471" s="236"/>
      <c r="C3471" s="236"/>
      <c r="D3471" s="236"/>
      <c r="E3471"/>
      <c r="F3471" s="126"/>
      <c r="G3471" s="237"/>
      <c r="H3471"/>
      <c r="I3471"/>
      <c r="J3471" s="237"/>
      <c r="K3471"/>
      <c r="L3471"/>
      <c r="M3471"/>
      <c r="N3471"/>
      <c r="O3471"/>
      <c r="P3471"/>
      <c r="Q3471"/>
      <c r="S3471" s="115"/>
      <c r="U3471"/>
      <c r="V3471"/>
      <c r="W3471" s="237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5">
      <c r="A3472"/>
      <c r="B3472"/>
      <c r="C3472"/>
      <c r="D3472"/>
      <c r="E3472"/>
      <c r="F3472" s="126"/>
      <c r="G3472"/>
      <c r="H3472"/>
      <c r="I3472"/>
      <c r="J3472"/>
      <c r="K3472"/>
      <c r="L3472"/>
      <c r="M3472"/>
      <c r="N3472"/>
      <c r="O3472"/>
      <c r="P3472"/>
      <c r="Q3472"/>
      <c r="S3472" s="115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ht="18" x14ac:dyDescent="0.25">
      <c r="A3473" s="236"/>
      <c r="B3473" s="236"/>
      <c r="C3473" s="236"/>
      <c r="D3473" s="236"/>
      <c r="E3473"/>
      <c r="F3473" s="126"/>
      <c r="G3473" s="237"/>
      <c r="H3473"/>
      <c r="I3473"/>
      <c r="J3473" s="237"/>
      <c r="K3473"/>
      <c r="L3473"/>
      <c r="M3473"/>
      <c r="N3473"/>
      <c r="O3473"/>
      <c r="P3473"/>
      <c r="Q3473"/>
      <c r="S3473" s="115"/>
      <c r="U3473"/>
      <c r="V3473"/>
      <c r="W3473" s="237"/>
      <c r="X3473"/>
      <c r="Y3473"/>
      <c r="Z3473"/>
      <c r="AA3473"/>
      <c r="AB3473"/>
      <c r="AC3473"/>
      <c r="AD3473"/>
      <c r="AE3473"/>
      <c r="AF3473"/>
      <c r="AG3473"/>
    </row>
    <row r="3474" spans="1:33" ht="18" x14ac:dyDescent="0.25">
      <c r="A3474" s="236"/>
      <c r="B3474" s="236"/>
      <c r="C3474" s="236"/>
      <c r="D3474" s="236"/>
      <c r="E3474"/>
      <c r="F3474" s="126"/>
      <c r="G3474" s="237"/>
      <c r="H3474"/>
      <c r="I3474"/>
      <c r="J3474" s="237"/>
      <c r="K3474"/>
      <c r="L3474"/>
      <c r="M3474"/>
      <c r="N3474"/>
      <c r="O3474"/>
      <c r="P3474"/>
      <c r="Q3474"/>
      <c r="S3474" s="115"/>
      <c r="U3474"/>
      <c r="V3474"/>
      <c r="W3474" s="237"/>
      <c r="X3474"/>
      <c r="Y3474"/>
      <c r="Z3474"/>
      <c r="AA3474"/>
      <c r="AB3474"/>
      <c r="AC3474"/>
      <c r="AD3474"/>
      <c r="AE3474"/>
      <c r="AF3474"/>
      <c r="AG3474"/>
    </row>
    <row r="3475" spans="1:33" ht="18" x14ac:dyDescent="0.25">
      <c r="A3475" s="236"/>
      <c r="B3475" s="236"/>
      <c r="C3475" s="236"/>
      <c r="D3475" s="236"/>
      <c r="E3475"/>
      <c r="F3475" s="126"/>
      <c r="G3475" s="237"/>
      <c r="H3475"/>
      <c r="I3475"/>
      <c r="J3475" s="237"/>
      <c r="K3475"/>
      <c r="L3475"/>
      <c r="M3475"/>
      <c r="N3475"/>
      <c r="O3475"/>
      <c r="P3475"/>
      <c r="Q3475"/>
      <c r="S3475" s="115"/>
      <c r="U3475"/>
      <c r="V3475"/>
      <c r="W3475" s="237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5">
      <c r="A3476"/>
      <c r="B3476"/>
      <c r="C3476"/>
      <c r="D3476"/>
      <c r="E3476"/>
      <c r="F3476" s="126"/>
      <c r="G3476"/>
      <c r="H3476"/>
      <c r="I3476"/>
      <c r="J3476"/>
      <c r="K3476"/>
      <c r="L3476"/>
      <c r="M3476"/>
      <c r="N3476"/>
      <c r="O3476"/>
      <c r="P3476"/>
      <c r="Q3476"/>
      <c r="S3476" s="115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5">
      <c r="A3477"/>
      <c r="B3477"/>
      <c r="C3477"/>
      <c r="D3477"/>
      <c r="E3477"/>
      <c r="F3477" s="126"/>
      <c r="G3477"/>
      <c r="H3477"/>
      <c r="I3477"/>
      <c r="J3477"/>
      <c r="K3477"/>
      <c r="L3477"/>
      <c r="M3477"/>
      <c r="N3477"/>
      <c r="O3477"/>
      <c r="P3477"/>
      <c r="Q3477"/>
      <c r="S3477" s="115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5">
      <c r="F3478" s="238"/>
      <c r="I3478"/>
      <c r="S3478" s="115"/>
      <c r="U3478"/>
      <c r="V3478"/>
    </row>
    <row r="3479" spans="1:33" ht="18" x14ac:dyDescent="0.25">
      <c r="A3479" s="236"/>
      <c r="B3479" s="236"/>
      <c r="C3479" s="236"/>
      <c r="D3479" s="236"/>
      <c r="E3479"/>
      <c r="F3479" s="126"/>
      <c r="G3479" s="237"/>
      <c r="H3479"/>
      <c r="I3479"/>
      <c r="J3479" s="237"/>
      <c r="K3479"/>
      <c r="L3479"/>
      <c r="M3479"/>
      <c r="N3479"/>
      <c r="O3479"/>
      <c r="P3479"/>
      <c r="Q3479"/>
      <c r="S3479" s="115"/>
      <c r="U3479"/>
      <c r="V3479"/>
      <c r="W3479" s="237"/>
      <c r="X3479"/>
      <c r="Y3479"/>
      <c r="Z3479"/>
      <c r="AA3479"/>
      <c r="AB3479"/>
      <c r="AC3479"/>
      <c r="AD3479"/>
      <c r="AE3479"/>
      <c r="AF3479"/>
      <c r="AG3479"/>
    </row>
    <row r="3480" spans="1:33" ht="18" x14ac:dyDescent="0.25">
      <c r="A3480" s="236"/>
      <c r="B3480" s="236"/>
      <c r="C3480" s="236"/>
      <c r="D3480" s="236"/>
      <c r="E3480"/>
      <c r="F3480" s="126"/>
      <c r="G3480" s="237"/>
      <c r="H3480"/>
      <c r="I3480"/>
      <c r="J3480" s="237"/>
      <c r="K3480"/>
      <c r="L3480"/>
      <c r="M3480"/>
      <c r="N3480"/>
      <c r="O3480"/>
      <c r="P3480"/>
      <c r="Q3480"/>
      <c r="S3480" s="115"/>
      <c r="U3480"/>
      <c r="V3480"/>
      <c r="W3480" s="237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5">
      <c r="A3481"/>
      <c r="B3481"/>
      <c r="C3481"/>
      <c r="D3481"/>
      <c r="E3481"/>
      <c r="F3481" s="126"/>
      <c r="G3481"/>
      <c r="H3481"/>
      <c r="I3481"/>
      <c r="J3481"/>
      <c r="K3481"/>
      <c r="L3481"/>
      <c r="M3481"/>
      <c r="N3481"/>
      <c r="O3481"/>
      <c r="P3481"/>
      <c r="Q3481"/>
      <c r="S3481" s="115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ht="18" x14ac:dyDescent="0.25">
      <c r="A3482" s="236"/>
      <c r="B3482" s="236"/>
      <c r="C3482" s="236"/>
      <c r="D3482" s="236"/>
      <c r="E3482"/>
      <c r="F3482" s="126"/>
      <c r="G3482" s="237"/>
      <c r="H3482"/>
      <c r="I3482"/>
      <c r="J3482" s="237"/>
      <c r="K3482"/>
      <c r="L3482"/>
      <c r="M3482"/>
      <c r="N3482"/>
      <c r="O3482"/>
      <c r="P3482"/>
      <c r="Q3482"/>
      <c r="S3482" s="115"/>
      <c r="U3482"/>
      <c r="V3482"/>
      <c r="W3482" s="237"/>
      <c r="X3482"/>
      <c r="Y3482"/>
      <c r="Z3482"/>
      <c r="AA3482"/>
      <c r="AB3482"/>
      <c r="AC3482"/>
      <c r="AD3482"/>
      <c r="AE3482"/>
      <c r="AF3482"/>
      <c r="AG3482"/>
    </row>
    <row r="3483" spans="1:33" ht="18" x14ac:dyDescent="0.25">
      <c r="A3483" s="236"/>
      <c r="B3483" s="236"/>
      <c r="C3483" s="236"/>
      <c r="D3483" s="236"/>
      <c r="E3483"/>
      <c r="F3483" s="126"/>
      <c r="G3483" s="237"/>
      <c r="H3483"/>
      <c r="I3483"/>
      <c r="J3483" s="237"/>
      <c r="K3483"/>
      <c r="L3483"/>
      <c r="M3483"/>
      <c r="N3483"/>
      <c r="O3483"/>
      <c r="P3483"/>
      <c r="Q3483"/>
      <c r="S3483" s="115"/>
      <c r="U3483"/>
      <c r="V3483"/>
      <c r="W3483" s="237"/>
      <c r="X3483"/>
      <c r="Y3483"/>
      <c r="Z3483"/>
      <c r="AA3483"/>
      <c r="AB3483"/>
      <c r="AC3483"/>
      <c r="AD3483"/>
      <c r="AE3483"/>
      <c r="AF3483"/>
      <c r="AG3483"/>
    </row>
    <row r="3484" spans="1:33" ht="18" x14ac:dyDescent="0.25">
      <c r="A3484" s="236"/>
      <c r="B3484" s="236"/>
      <c r="C3484" s="236"/>
      <c r="D3484" s="236"/>
      <c r="E3484"/>
      <c r="F3484" s="126"/>
      <c r="G3484" s="237"/>
      <c r="H3484"/>
      <c r="I3484"/>
      <c r="J3484" s="237"/>
      <c r="K3484"/>
      <c r="L3484"/>
      <c r="M3484"/>
      <c r="N3484"/>
      <c r="O3484"/>
      <c r="P3484"/>
      <c r="Q3484"/>
      <c r="S3484" s="115"/>
      <c r="U3484"/>
      <c r="V3484"/>
      <c r="W3484" s="237"/>
      <c r="X3484"/>
      <c r="Y3484"/>
      <c r="Z3484"/>
      <c r="AA3484"/>
      <c r="AB3484"/>
      <c r="AC3484"/>
      <c r="AD3484"/>
      <c r="AE3484"/>
      <c r="AF3484"/>
      <c r="AG3484"/>
    </row>
    <row r="3485" spans="1:33" ht="18" x14ac:dyDescent="0.25">
      <c r="A3485" s="236"/>
      <c r="B3485" s="236"/>
      <c r="C3485" s="236"/>
      <c r="D3485" s="236"/>
      <c r="E3485"/>
      <c r="F3485" s="126"/>
      <c r="G3485" s="237"/>
      <c r="H3485"/>
      <c r="I3485"/>
      <c r="J3485" s="237"/>
      <c r="K3485"/>
      <c r="L3485"/>
      <c r="M3485"/>
      <c r="N3485"/>
      <c r="O3485"/>
      <c r="P3485"/>
      <c r="Q3485"/>
      <c r="S3485" s="115"/>
      <c r="U3485"/>
      <c r="V3485"/>
      <c r="W3485" s="237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5">
      <c r="A3486"/>
      <c r="B3486"/>
      <c r="C3486"/>
      <c r="D3486"/>
      <c r="E3486"/>
      <c r="F3486" s="126"/>
      <c r="G3486"/>
      <c r="H3486"/>
      <c r="I3486"/>
      <c r="J3486"/>
      <c r="K3486"/>
      <c r="L3486"/>
      <c r="M3486"/>
      <c r="N3486"/>
      <c r="O3486"/>
      <c r="P3486"/>
      <c r="Q3486"/>
      <c r="S3486" s="115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ht="18" x14ac:dyDescent="0.25">
      <c r="A3487" s="236"/>
      <c r="B3487" s="236"/>
      <c r="C3487" s="236"/>
      <c r="D3487" s="236"/>
      <c r="E3487"/>
      <c r="F3487" s="126"/>
      <c r="G3487" s="237"/>
      <c r="H3487"/>
      <c r="I3487"/>
      <c r="J3487" s="237"/>
      <c r="K3487"/>
      <c r="L3487"/>
      <c r="M3487"/>
      <c r="N3487"/>
      <c r="O3487"/>
      <c r="P3487"/>
      <c r="Q3487"/>
      <c r="S3487" s="115"/>
      <c r="U3487"/>
      <c r="V3487"/>
      <c r="W3487" s="23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5">
      <c r="F3488" s="238"/>
      <c r="I3488"/>
      <c r="S3488" s="115"/>
      <c r="U3488"/>
      <c r="V3488"/>
    </row>
    <row r="3489" spans="1:33" ht="18" x14ac:dyDescent="0.25">
      <c r="A3489" s="236"/>
      <c r="B3489" s="236"/>
      <c r="C3489" s="236"/>
      <c r="D3489" s="236"/>
      <c r="E3489"/>
      <c r="F3489" s="126"/>
      <c r="G3489" s="237"/>
      <c r="H3489"/>
      <c r="I3489"/>
      <c r="J3489" s="237"/>
      <c r="K3489"/>
      <c r="L3489"/>
      <c r="M3489"/>
      <c r="N3489"/>
      <c r="O3489"/>
      <c r="P3489"/>
      <c r="Q3489"/>
      <c r="S3489" s="115"/>
      <c r="U3489"/>
      <c r="V3489"/>
      <c r="W3489" s="237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5">
      <c r="F3490" s="238"/>
      <c r="I3490"/>
      <c r="S3490" s="115"/>
      <c r="U3490"/>
      <c r="V3490"/>
    </row>
    <row r="3491" spans="1:33" ht="18" x14ac:dyDescent="0.25">
      <c r="A3491" s="236"/>
      <c r="B3491" s="236"/>
      <c r="C3491" s="236"/>
      <c r="D3491" s="236"/>
      <c r="E3491"/>
      <c r="F3491" s="126"/>
      <c r="G3491" s="237"/>
      <c r="H3491"/>
      <c r="I3491"/>
      <c r="J3491" s="237"/>
      <c r="K3491"/>
      <c r="L3491"/>
      <c r="M3491"/>
      <c r="N3491"/>
      <c r="O3491"/>
      <c r="P3491"/>
      <c r="Q3491"/>
      <c r="S3491" s="115"/>
      <c r="U3491"/>
      <c r="V3491"/>
      <c r="W3491" s="237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5">
      <c r="A3492"/>
      <c r="B3492"/>
      <c r="C3492"/>
      <c r="D3492"/>
      <c r="E3492"/>
      <c r="F3492" s="126"/>
      <c r="G3492"/>
      <c r="H3492"/>
      <c r="I3492"/>
      <c r="J3492"/>
      <c r="K3492"/>
      <c r="L3492"/>
      <c r="M3492"/>
      <c r="N3492"/>
      <c r="O3492"/>
      <c r="P3492"/>
      <c r="Q3492"/>
      <c r="S3492" s="115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5">
      <c r="A3493"/>
      <c r="B3493"/>
      <c r="C3493"/>
      <c r="D3493"/>
      <c r="E3493"/>
      <c r="F3493" s="126"/>
      <c r="G3493"/>
      <c r="H3493"/>
      <c r="I3493"/>
      <c r="J3493"/>
      <c r="K3493"/>
      <c r="L3493"/>
      <c r="M3493"/>
      <c r="N3493"/>
      <c r="O3493"/>
      <c r="P3493"/>
      <c r="Q3493"/>
      <c r="S3493" s="115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5">
      <c r="F3494" s="238"/>
      <c r="I3494"/>
      <c r="S3494" s="115"/>
      <c r="U3494"/>
      <c r="V3494"/>
    </row>
    <row r="3495" spans="1:33" ht="18" x14ac:dyDescent="0.25">
      <c r="A3495" s="236"/>
      <c r="B3495" s="236"/>
      <c r="C3495" s="236"/>
      <c r="D3495" s="236"/>
      <c r="E3495"/>
      <c r="F3495" s="126"/>
      <c r="G3495" s="237"/>
      <c r="H3495"/>
      <c r="I3495"/>
      <c r="J3495" s="237"/>
      <c r="K3495"/>
      <c r="L3495"/>
      <c r="M3495"/>
      <c r="N3495"/>
      <c r="O3495"/>
      <c r="P3495"/>
      <c r="Q3495"/>
      <c r="S3495" s="115"/>
      <c r="U3495"/>
      <c r="V3495"/>
      <c r="W3495" s="237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5">
      <c r="F3496" s="238"/>
      <c r="I3496"/>
      <c r="S3496" s="115"/>
      <c r="U3496"/>
      <c r="V3496"/>
    </row>
    <row r="3497" spans="1:33" x14ac:dyDescent="0.25">
      <c r="F3497" s="238"/>
      <c r="I3497"/>
      <c r="S3497" s="115"/>
      <c r="U3497"/>
      <c r="V3497"/>
    </row>
    <row r="3498" spans="1:33" x14ac:dyDescent="0.25">
      <c r="A3498"/>
      <c r="B3498"/>
      <c r="C3498"/>
      <c r="D3498"/>
      <c r="E3498"/>
      <c r="F3498" s="126"/>
      <c r="G3498"/>
      <c r="H3498"/>
      <c r="I3498"/>
      <c r="J3498"/>
      <c r="K3498"/>
      <c r="L3498"/>
      <c r="M3498"/>
      <c r="N3498"/>
      <c r="O3498"/>
      <c r="P3498"/>
      <c r="Q3498"/>
      <c r="S3498" s="115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5">
      <c r="F3499" s="238"/>
      <c r="I3499"/>
      <c r="S3499" s="115"/>
      <c r="U3499"/>
      <c r="V3499"/>
    </row>
    <row r="3500" spans="1:33" ht="18" x14ac:dyDescent="0.25">
      <c r="A3500" s="236"/>
      <c r="B3500" s="236"/>
      <c r="C3500" s="236"/>
      <c r="D3500" s="236"/>
      <c r="E3500"/>
      <c r="F3500" s="126"/>
      <c r="G3500" s="237"/>
      <c r="H3500"/>
      <c r="I3500"/>
      <c r="J3500" s="237"/>
      <c r="K3500"/>
      <c r="L3500"/>
      <c r="M3500"/>
      <c r="N3500"/>
      <c r="O3500"/>
      <c r="P3500"/>
      <c r="Q3500"/>
      <c r="S3500" s="115"/>
      <c r="U3500"/>
      <c r="V3500"/>
      <c r="W3500" s="237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5">
      <c r="A3501"/>
      <c r="B3501"/>
      <c r="C3501"/>
      <c r="D3501"/>
      <c r="E3501"/>
      <c r="F3501" s="126"/>
      <c r="G3501"/>
      <c r="H3501"/>
      <c r="I3501"/>
      <c r="J3501"/>
      <c r="K3501"/>
      <c r="L3501"/>
      <c r="M3501"/>
      <c r="N3501"/>
      <c r="O3501"/>
      <c r="P3501"/>
      <c r="Q3501"/>
      <c r="S3501" s="115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ht="18" x14ac:dyDescent="0.25">
      <c r="A3502" s="236"/>
      <c r="B3502" s="236"/>
      <c r="C3502" s="236"/>
      <c r="D3502" s="236"/>
      <c r="E3502"/>
      <c r="F3502" s="126"/>
      <c r="G3502" s="237"/>
      <c r="H3502"/>
      <c r="I3502"/>
      <c r="J3502" s="237"/>
      <c r="K3502"/>
      <c r="L3502"/>
      <c r="M3502"/>
      <c r="N3502"/>
      <c r="O3502"/>
      <c r="P3502"/>
      <c r="Q3502"/>
      <c r="S3502" s="115"/>
      <c r="U3502"/>
      <c r="V3502"/>
      <c r="W3502" s="237"/>
      <c r="X3502"/>
      <c r="Y3502"/>
      <c r="Z3502"/>
      <c r="AA3502"/>
      <c r="AB3502"/>
      <c r="AC3502"/>
      <c r="AD3502"/>
      <c r="AE3502"/>
      <c r="AF3502"/>
      <c r="AG3502"/>
    </row>
    <row r="3503" spans="1:33" ht="18" x14ac:dyDescent="0.25">
      <c r="A3503" s="236"/>
      <c r="B3503" s="236"/>
      <c r="C3503" s="236"/>
      <c r="D3503" s="236"/>
      <c r="E3503"/>
      <c r="F3503" s="126"/>
      <c r="G3503" s="237"/>
      <c r="H3503"/>
      <c r="I3503"/>
      <c r="J3503" s="237"/>
      <c r="K3503"/>
      <c r="L3503"/>
      <c r="M3503"/>
      <c r="N3503"/>
      <c r="O3503"/>
      <c r="P3503"/>
      <c r="Q3503"/>
      <c r="S3503" s="115"/>
      <c r="U3503"/>
      <c r="V3503"/>
      <c r="W3503" s="237"/>
      <c r="X3503"/>
      <c r="Y3503"/>
      <c r="Z3503"/>
      <c r="AA3503"/>
      <c r="AB3503"/>
      <c r="AC3503"/>
      <c r="AD3503"/>
      <c r="AE3503"/>
      <c r="AF3503"/>
      <c r="AG3503"/>
    </row>
    <row r="3504" spans="1:33" ht="18" x14ac:dyDescent="0.25">
      <c r="A3504" s="236"/>
      <c r="B3504" s="236"/>
      <c r="C3504" s="236"/>
      <c r="D3504" s="236"/>
      <c r="E3504"/>
      <c r="F3504" s="126"/>
      <c r="G3504" s="237"/>
      <c r="H3504"/>
      <c r="I3504"/>
      <c r="J3504" s="237"/>
      <c r="K3504"/>
      <c r="L3504"/>
      <c r="M3504"/>
      <c r="N3504"/>
      <c r="O3504"/>
      <c r="P3504"/>
      <c r="Q3504"/>
      <c r="S3504" s="115"/>
      <c r="U3504"/>
      <c r="V3504"/>
      <c r="W3504" s="237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5">
      <c r="A3505"/>
      <c r="B3505"/>
      <c r="C3505"/>
      <c r="D3505"/>
      <c r="E3505"/>
      <c r="F3505" s="126"/>
      <c r="G3505"/>
      <c r="H3505"/>
      <c r="I3505"/>
      <c r="J3505"/>
      <c r="K3505"/>
      <c r="L3505"/>
      <c r="M3505"/>
      <c r="N3505"/>
      <c r="O3505"/>
      <c r="P3505"/>
      <c r="Q3505"/>
      <c r="S3505" s="11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ht="18" x14ac:dyDescent="0.25">
      <c r="A3506" s="236"/>
      <c r="B3506" s="236"/>
      <c r="C3506" s="236"/>
      <c r="D3506" s="236"/>
      <c r="E3506"/>
      <c r="F3506" s="126"/>
      <c r="G3506" s="237"/>
      <c r="H3506"/>
      <c r="I3506"/>
      <c r="J3506" s="237"/>
      <c r="K3506"/>
      <c r="L3506"/>
      <c r="M3506"/>
      <c r="N3506"/>
      <c r="O3506"/>
      <c r="P3506"/>
      <c r="Q3506"/>
      <c r="S3506" s="115"/>
      <c r="U3506"/>
      <c r="V3506"/>
      <c r="W3506" s="237"/>
      <c r="X3506"/>
      <c r="Y3506"/>
      <c r="Z3506"/>
      <c r="AA3506"/>
      <c r="AB3506"/>
      <c r="AC3506"/>
      <c r="AD3506"/>
      <c r="AE3506"/>
      <c r="AF3506"/>
      <c r="AG3506"/>
    </row>
    <row r="3507" spans="1:33" ht="18" x14ac:dyDescent="0.25">
      <c r="A3507" s="236"/>
      <c r="B3507" s="236"/>
      <c r="C3507" s="236"/>
      <c r="D3507" s="236"/>
      <c r="E3507"/>
      <c r="F3507" s="126"/>
      <c r="G3507" s="237"/>
      <c r="H3507"/>
      <c r="I3507"/>
      <c r="J3507" s="237"/>
      <c r="K3507"/>
      <c r="L3507"/>
      <c r="M3507"/>
      <c r="N3507"/>
      <c r="O3507"/>
      <c r="P3507"/>
      <c r="Q3507"/>
      <c r="S3507" s="115"/>
      <c r="U3507"/>
      <c r="V3507"/>
      <c r="W3507" s="23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5">
      <c r="F3508" s="238"/>
      <c r="I3508"/>
      <c r="S3508" s="115"/>
      <c r="U3508"/>
      <c r="V3508"/>
    </row>
    <row r="3509" spans="1:33" ht="18" x14ac:dyDescent="0.25">
      <c r="A3509" s="236"/>
      <c r="B3509" s="236"/>
      <c r="C3509" s="236"/>
      <c r="D3509" s="236"/>
      <c r="E3509"/>
      <c r="F3509" s="126"/>
      <c r="G3509" s="237"/>
      <c r="H3509"/>
      <c r="I3509"/>
      <c r="J3509" s="237"/>
      <c r="K3509"/>
      <c r="L3509"/>
      <c r="M3509"/>
      <c r="N3509"/>
      <c r="O3509"/>
      <c r="P3509"/>
      <c r="Q3509"/>
      <c r="S3509" s="115"/>
      <c r="U3509"/>
      <c r="V3509"/>
      <c r="W3509" s="237"/>
      <c r="X3509"/>
      <c r="Y3509"/>
      <c r="Z3509"/>
      <c r="AA3509"/>
      <c r="AB3509"/>
      <c r="AC3509"/>
      <c r="AD3509"/>
      <c r="AE3509"/>
      <c r="AF3509"/>
      <c r="AG3509"/>
    </row>
    <row r="3510" spans="1:33" ht="18" x14ac:dyDescent="0.25">
      <c r="A3510" s="236"/>
      <c r="B3510" s="236"/>
      <c r="C3510" s="236"/>
      <c r="D3510" s="236"/>
      <c r="E3510"/>
      <c r="F3510" s="126"/>
      <c r="G3510" s="237"/>
      <c r="H3510"/>
      <c r="I3510"/>
      <c r="J3510" s="237"/>
      <c r="K3510"/>
      <c r="L3510"/>
      <c r="M3510"/>
      <c r="N3510"/>
      <c r="O3510"/>
      <c r="P3510"/>
      <c r="Q3510"/>
      <c r="S3510" s="115"/>
      <c r="U3510"/>
      <c r="V3510"/>
      <c r="W3510" s="237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5">
      <c r="F3511" s="238"/>
      <c r="I3511"/>
      <c r="S3511" s="115"/>
      <c r="U3511"/>
      <c r="V3511"/>
    </row>
    <row r="3512" spans="1:33" x14ac:dyDescent="0.25">
      <c r="A3512"/>
      <c r="B3512"/>
      <c r="C3512"/>
      <c r="D3512"/>
      <c r="E3512"/>
      <c r="F3512" s="126"/>
      <c r="G3512"/>
      <c r="H3512"/>
      <c r="I3512"/>
      <c r="J3512"/>
      <c r="K3512"/>
      <c r="L3512"/>
      <c r="M3512"/>
      <c r="N3512"/>
      <c r="O3512"/>
      <c r="P3512"/>
      <c r="Q3512"/>
      <c r="S3512" s="115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5">
      <c r="F3513" s="238"/>
      <c r="I3513"/>
      <c r="S3513" s="115"/>
      <c r="U3513"/>
      <c r="V3513"/>
    </row>
    <row r="3514" spans="1:33" ht="18" x14ac:dyDescent="0.25">
      <c r="A3514" s="236"/>
      <c r="B3514" s="236"/>
      <c r="C3514" s="236"/>
      <c r="D3514" s="236"/>
      <c r="E3514"/>
      <c r="F3514" s="126"/>
      <c r="G3514" s="237"/>
      <c r="H3514"/>
      <c r="I3514"/>
      <c r="J3514" s="237"/>
      <c r="K3514"/>
      <c r="L3514"/>
      <c r="M3514"/>
      <c r="N3514"/>
      <c r="O3514"/>
      <c r="P3514"/>
      <c r="Q3514"/>
      <c r="S3514" s="115"/>
      <c r="U3514"/>
      <c r="V3514"/>
      <c r="W3514" s="237"/>
      <c r="X3514"/>
      <c r="Y3514"/>
      <c r="Z3514"/>
      <c r="AA3514"/>
      <c r="AB3514"/>
      <c r="AC3514"/>
      <c r="AD3514"/>
      <c r="AE3514"/>
      <c r="AF3514"/>
      <c r="AG3514"/>
    </row>
    <row r="3515" spans="1:33" ht="18" x14ac:dyDescent="0.25">
      <c r="A3515" s="236"/>
      <c r="B3515" s="236"/>
      <c r="C3515" s="236"/>
      <c r="D3515" s="236"/>
      <c r="E3515"/>
      <c r="F3515" s="126"/>
      <c r="G3515" s="237"/>
      <c r="H3515"/>
      <c r="I3515"/>
      <c r="J3515" s="237"/>
      <c r="K3515"/>
      <c r="L3515"/>
      <c r="M3515"/>
      <c r="N3515"/>
      <c r="O3515"/>
      <c r="P3515"/>
      <c r="Q3515"/>
      <c r="S3515" s="115"/>
      <c r="U3515"/>
      <c r="V3515"/>
      <c r="W3515" s="237"/>
      <c r="X3515"/>
      <c r="Y3515"/>
      <c r="Z3515"/>
      <c r="AA3515"/>
      <c r="AB3515"/>
      <c r="AC3515"/>
      <c r="AD3515"/>
      <c r="AE3515"/>
      <c r="AF3515"/>
      <c r="AG3515"/>
    </row>
    <row r="3516" spans="1:33" ht="18" x14ac:dyDescent="0.25">
      <c r="A3516" s="236"/>
      <c r="B3516" s="236"/>
      <c r="C3516" s="236"/>
      <c r="D3516" s="236"/>
      <c r="E3516"/>
      <c r="F3516" s="126"/>
      <c r="G3516" s="237"/>
      <c r="H3516"/>
      <c r="I3516"/>
      <c r="J3516" s="237"/>
      <c r="K3516"/>
      <c r="L3516"/>
      <c r="M3516"/>
      <c r="N3516"/>
      <c r="O3516"/>
      <c r="P3516"/>
      <c r="Q3516"/>
      <c r="S3516" s="115"/>
      <c r="U3516"/>
      <c r="V3516"/>
      <c r="W3516" s="237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5">
      <c r="F3517" s="238"/>
      <c r="I3517"/>
      <c r="S3517" s="115"/>
      <c r="U3517"/>
      <c r="V3517"/>
    </row>
    <row r="3518" spans="1:33" x14ac:dyDescent="0.25">
      <c r="A3518"/>
      <c r="B3518"/>
      <c r="C3518"/>
      <c r="D3518"/>
      <c r="E3518"/>
      <c r="F3518" s="126"/>
      <c r="G3518"/>
      <c r="H3518"/>
      <c r="I3518"/>
      <c r="J3518"/>
      <c r="K3518"/>
      <c r="L3518"/>
      <c r="M3518"/>
      <c r="N3518"/>
      <c r="O3518"/>
      <c r="P3518"/>
      <c r="Q3518"/>
      <c r="S3518" s="115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5">
      <c r="A3519"/>
      <c r="B3519"/>
      <c r="C3519"/>
      <c r="D3519"/>
      <c r="E3519"/>
      <c r="F3519" s="126"/>
      <c r="G3519"/>
      <c r="H3519"/>
      <c r="I3519"/>
      <c r="J3519"/>
      <c r="K3519"/>
      <c r="L3519"/>
      <c r="M3519"/>
      <c r="N3519"/>
      <c r="O3519"/>
      <c r="P3519"/>
      <c r="Q3519"/>
      <c r="S3519" s="115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5">
      <c r="F3520" s="238"/>
      <c r="I3520"/>
      <c r="S3520" s="115"/>
      <c r="U3520"/>
      <c r="V3520"/>
    </row>
    <row r="3521" spans="1:33" x14ac:dyDescent="0.25">
      <c r="F3521" s="238"/>
      <c r="I3521"/>
      <c r="S3521" s="115"/>
      <c r="U3521"/>
      <c r="V3521"/>
    </row>
    <row r="3522" spans="1:33" x14ac:dyDescent="0.25">
      <c r="A3522"/>
      <c r="B3522"/>
      <c r="C3522"/>
      <c r="D3522"/>
      <c r="E3522"/>
      <c r="F3522" s="126"/>
      <c r="G3522"/>
      <c r="H3522"/>
      <c r="I3522"/>
      <c r="J3522"/>
      <c r="K3522"/>
      <c r="L3522"/>
      <c r="M3522"/>
      <c r="N3522"/>
      <c r="O3522"/>
      <c r="P3522"/>
      <c r="Q3522"/>
      <c r="S3522" s="115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5">
      <c r="F3523" s="238"/>
      <c r="I3523"/>
      <c r="S3523" s="115"/>
      <c r="U3523"/>
      <c r="V3523"/>
    </row>
    <row r="3524" spans="1:33" x14ac:dyDescent="0.25">
      <c r="A3524"/>
      <c r="B3524"/>
      <c r="C3524"/>
      <c r="D3524"/>
      <c r="E3524"/>
      <c r="F3524" s="126"/>
      <c r="G3524"/>
      <c r="H3524"/>
      <c r="I3524"/>
      <c r="J3524"/>
      <c r="K3524"/>
      <c r="L3524"/>
      <c r="M3524"/>
      <c r="N3524"/>
      <c r="O3524"/>
      <c r="P3524"/>
      <c r="Q3524"/>
      <c r="S3524" s="115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ht="18" x14ac:dyDescent="0.25">
      <c r="A3525" s="236"/>
      <c r="B3525" s="236"/>
      <c r="C3525" s="236"/>
      <c r="D3525" s="236"/>
      <c r="E3525"/>
      <c r="F3525" s="126"/>
      <c r="G3525" s="237"/>
      <c r="H3525"/>
      <c r="I3525"/>
      <c r="J3525" s="237"/>
      <c r="K3525"/>
      <c r="L3525"/>
      <c r="M3525"/>
      <c r="N3525"/>
      <c r="O3525"/>
      <c r="P3525"/>
      <c r="Q3525"/>
      <c r="S3525" s="115"/>
      <c r="U3525"/>
      <c r="V3525"/>
      <c r="W3525" s="237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5">
      <c r="F3526" s="238"/>
      <c r="I3526"/>
      <c r="S3526" s="115"/>
      <c r="U3526"/>
      <c r="V3526"/>
    </row>
    <row r="3527" spans="1:33" ht="18" x14ac:dyDescent="0.25">
      <c r="A3527" s="236"/>
      <c r="B3527" s="236"/>
      <c r="C3527" s="236"/>
      <c r="D3527" s="236"/>
      <c r="E3527"/>
      <c r="F3527" s="126"/>
      <c r="G3527" s="237"/>
      <c r="H3527"/>
      <c r="I3527"/>
      <c r="J3527" s="237"/>
      <c r="K3527"/>
      <c r="L3527"/>
      <c r="M3527"/>
      <c r="N3527"/>
      <c r="O3527"/>
      <c r="P3527"/>
      <c r="Q3527"/>
      <c r="S3527" s="115"/>
      <c r="U3527"/>
      <c r="V3527"/>
      <c r="W3527" s="23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5">
      <c r="A3528"/>
      <c r="B3528"/>
      <c r="C3528"/>
      <c r="D3528"/>
      <c r="E3528"/>
      <c r="F3528" s="126"/>
      <c r="G3528"/>
      <c r="H3528"/>
      <c r="I3528"/>
      <c r="J3528"/>
      <c r="K3528"/>
      <c r="L3528"/>
      <c r="M3528"/>
      <c r="N3528"/>
      <c r="O3528"/>
      <c r="P3528"/>
      <c r="Q3528"/>
      <c r="S3528" s="115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ht="18" x14ac:dyDescent="0.25">
      <c r="A3529" s="236"/>
      <c r="B3529" s="236"/>
      <c r="C3529" s="236"/>
      <c r="D3529" s="236"/>
      <c r="E3529"/>
      <c r="F3529" s="126"/>
      <c r="G3529" s="237"/>
      <c r="H3529"/>
      <c r="I3529"/>
      <c r="J3529" s="237"/>
      <c r="K3529"/>
      <c r="L3529"/>
      <c r="M3529"/>
      <c r="N3529"/>
      <c r="O3529"/>
      <c r="P3529"/>
      <c r="Q3529"/>
      <c r="S3529" s="115"/>
      <c r="U3529"/>
      <c r="V3529"/>
      <c r="W3529" s="237"/>
      <c r="X3529"/>
      <c r="Y3529"/>
      <c r="Z3529"/>
      <c r="AA3529"/>
      <c r="AB3529"/>
      <c r="AC3529"/>
      <c r="AD3529"/>
      <c r="AE3529"/>
      <c r="AF3529"/>
      <c r="AG3529"/>
    </row>
    <row r="3530" spans="1:33" ht="18" x14ac:dyDescent="0.25">
      <c r="A3530" s="236"/>
      <c r="B3530" s="236"/>
      <c r="C3530" s="236"/>
      <c r="D3530" s="236"/>
      <c r="E3530"/>
      <c r="F3530" s="126"/>
      <c r="G3530" s="237"/>
      <c r="H3530"/>
      <c r="I3530"/>
      <c r="J3530" s="237"/>
      <c r="K3530"/>
      <c r="L3530"/>
      <c r="M3530"/>
      <c r="N3530"/>
      <c r="O3530"/>
      <c r="P3530"/>
      <c r="Q3530"/>
      <c r="S3530" s="115"/>
      <c r="U3530"/>
      <c r="V3530"/>
      <c r="W3530" s="237"/>
      <c r="X3530"/>
      <c r="Y3530"/>
      <c r="Z3530"/>
      <c r="AA3530"/>
      <c r="AB3530"/>
      <c r="AC3530"/>
      <c r="AD3530"/>
      <c r="AE3530"/>
      <c r="AF3530"/>
      <c r="AG3530"/>
    </row>
    <row r="3531" spans="1:33" ht="18" x14ac:dyDescent="0.25">
      <c r="A3531" s="236"/>
      <c r="B3531" s="236"/>
      <c r="C3531" s="236"/>
      <c r="D3531" s="236"/>
      <c r="E3531"/>
      <c r="F3531" s="126"/>
      <c r="G3531" s="237"/>
      <c r="H3531"/>
      <c r="I3531"/>
      <c r="J3531" s="237"/>
      <c r="K3531"/>
      <c r="L3531"/>
      <c r="M3531"/>
      <c r="N3531"/>
      <c r="O3531"/>
      <c r="P3531"/>
      <c r="Q3531"/>
      <c r="S3531" s="115"/>
      <c r="U3531"/>
      <c r="V3531"/>
      <c r="W3531" s="237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5">
      <c r="A3532"/>
      <c r="B3532"/>
      <c r="C3532"/>
      <c r="D3532"/>
      <c r="E3532"/>
      <c r="F3532" s="126"/>
      <c r="G3532"/>
      <c r="H3532"/>
      <c r="I3532"/>
      <c r="J3532"/>
      <c r="K3532"/>
      <c r="L3532"/>
      <c r="M3532"/>
      <c r="N3532"/>
      <c r="O3532"/>
      <c r="P3532"/>
      <c r="Q3532"/>
      <c r="S3532" s="115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ht="18" x14ac:dyDescent="0.25">
      <c r="A3533" s="236"/>
      <c r="B3533" s="236"/>
      <c r="C3533" s="236"/>
      <c r="D3533" s="236"/>
      <c r="E3533"/>
      <c r="F3533" s="126"/>
      <c r="G3533" s="237"/>
      <c r="H3533"/>
      <c r="I3533"/>
      <c r="J3533" s="237"/>
      <c r="K3533"/>
      <c r="L3533"/>
      <c r="M3533"/>
      <c r="N3533"/>
      <c r="O3533"/>
      <c r="P3533"/>
      <c r="Q3533"/>
      <c r="S3533" s="115"/>
      <c r="U3533"/>
      <c r="V3533"/>
      <c r="W3533" s="237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5">
      <c r="A3534"/>
      <c r="B3534"/>
      <c r="C3534"/>
      <c r="D3534"/>
      <c r="E3534"/>
      <c r="F3534" s="126"/>
      <c r="G3534"/>
      <c r="H3534"/>
      <c r="I3534"/>
      <c r="J3534"/>
      <c r="K3534"/>
      <c r="L3534"/>
      <c r="M3534"/>
      <c r="N3534"/>
      <c r="O3534"/>
      <c r="P3534"/>
      <c r="Q3534"/>
      <c r="S3534" s="115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ht="18" x14ac:dyDescent="0.25">
      <c r="A3535" s="236"/>
      <c r="B3535" s="236"/>
      <c r="C3535" s="236"/>
      <c r="D3535" s="236"/>
      <c r="E3535"/>
      <c r="F3535" s="126"/>
      <c r="G3535" s="237"/>
      <c r="H3535"/>
      <c r="I3535"/>
      <c r="J3535" s="237"/>
      <c r="K3535"/>
      <c r="L3535"/>
      <c r="M3535"/>
      <c r="N3535"/>
      <c r="O3535"/>
      <c r="P3535"/>
      <c r="Q3535"/>
      <c r="S3535" s="115"/>
      <c r="U3535"/>
      <c r="V3535"/>
      <c r="W3535" s="237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5">
      <c r="A3536"/>
      <c r="B3536"/>
      <c r="C3536"/>
      <c r="D3536"/>
      <c r="E3536"/>
      <c r="F3536" s="126"/>
      <c r="G3536"/>
      <c r="H3536"/>
      <c r="I3536"/>
      <c r="J3536"/>
      <c r="K3536"/>
      <c r="L3536"/>
      <c r="M3536"/>
      <c r="N3536"/>
      <c r="O3536"/>
      <c r="P3536"/>
      <c r="Q3536"/>
      <c r="S3536" s="115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ht="18" x14ac:dyDescent="0.25">
      <c r="A3537" s="236"/>
      <c r="B3537" s="236"/>
      <c r="C3537" s="236"/>
      <c r="D3537" s="236"/>
      <c r="E3537"/>
      <c r="F3537" s="126"/>
      <c r="G3537" s="237"/>
      <c r="H3537"/>
      <c r="I3537"/>
      <c r="J3537" s="237"/>
      <c r="K3537"/>
      <c r="L3537"/>
      <c r="M3537"/>
      <c r="N3537"/>
      <c r="O3537"/>
      <c r="P3537"/>
      <c r="Q3537"/>
      <c r="S3537" s="115"/>
      <c r="U3537"/>
      <c r="V3537"/>
      <c r="W3537" s="2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5">
      <c r="A3538"/>
      <c r="B3538"/>
      <c r="C3538"/>
      <c r="D3538"/>
      <c r="E3538"/>
      <c r="F3538" s="126"/>
      <c r="G3538"/>
      <c r="H3538"/>
      <c r="I3538"/>
      <c r="J3538"/>
      <c r="K3538"/>
      <c r="L3538"/>
      <c r="M3538"/>
      <c r="N3538"/>
      <c r="O3538"/>
      <c r="P3538"/>
      <c r="Q3538"/>
      <c r="S3538" s="115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ht="18" x14ac:dyDescent="0.25">
      <c r="A3539" s="236"/>
      <c r="B3539" s="236"/>
      <c r="C3539" s="236"/>
      <c r="D3539" s="236"/>
      <c r="E3539"/>
      <c r="F3539" s="126"/>
      <c r="G3539" s="237"/>
      <c r="H3539"/>
      <c r="I3539"/>
      <c r="J3539" s="237"/>
      <c r="K3539"/>
      <c r="L3539"/>
      <c r="M3539"/>
      <c r="N3539"/>
      <c r="O3539"/>
      <c r="P3539"/>
      <c r="Q3539"/>
      <c r="S3539" s="115"/>
      <c r="U3539"/>
      <c r="V3539"/>
      <c r="W3539" s="237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5">
      <c r="F3540" s="238"/>
      <c r="I3540"/>
      <c r="S3540" s="115"/>
      <c r="U3540"/>
      <c r="V3540"/>
    </row>
    <row r="3541" spans="1:33" x14ac:dyDescent="0.25">
      <c r="A3541"/>
      <c r="B3541"/>
      <c r="C3541"/>
      <c r="D3541"/>
      <c r="E3541"/>
      <c r="F3541" s="126"/>
      <c r="G3541"/>
      <c r="H3541"/>
      <c r="I3541"/>
      <c r="J3541"/>
      <c r="K3541"/>
      <c r="L3541"/>
      <c r="M3541"/>
      <c r="N3541"/>
      <c r="O3541"/>
      <c r="P3541"/>
      <c r="Q3541"/>
      <c r="S3541" s="115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ht="18" x14ac:dyDescent="0.25">
      <c r="A3542" s="236"/>
      <c r="B3542" s="236"/>
      <c r="C3542" s="236"/>
      <c r="D3542" s="236"/>
      <c r="E3542"/>
      <c r="F3542" s="126"/>
      <c r="G3542" s="237"/>
      <c r="H3542"/>
      <c r="I3542"/>
      <c r="J3542" s="237"/>
      <c r="K3542"/>
      <c r="L3542"/>
      <c r="M3542"/>
      <c r="N3542"/>
      <c r="O3542"/>
      <c r="P3542"/>
      <c r="Q3542"/>
      <c r="S3542" s="115"/>
      <c r="U3542"/>
      <c r="V3542"/>
      <c r="W3542" s="237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5">
      <c r="F3543" s="238"/>
      <c r="I3543"/>
      <c r="S3543" s="115"/>
      <c r="U3543"/>
      <c r="V3543"/>
    </row>
    <row r="3544" spans="1:33" ht="18" x14ac:dyDescent="0.25">
      <c r="A3544" s="236"/>
      <c r="B3544" s="236"/>
      <c r="C3544" s="236"/>
      <c r="D3544" s="236"/>
      <c r="E3544"/>
      <c r="F3544" s="126"/>
      <c r="G3544" s="237"/>
      <c r="H3544"/>
      <c r="I3544"/>
      <c r="J3544" s="237"/>
      <c r="K3544"/>
      <c r="L3544"/>
      <c r="M3544"/>
      <c r="N3544"/>
      <c r="O3544"/>
      <c r="P3544"/>
      <c r="Q3544"/>
      <c r="S3544" s="115"/>
      <c r="U3544"/>
      <c r="V3544"/>
      <c r="W3544" s="237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5">
      <c r="A3545"/>
      <c r="B3545"/>
      <c r="C3545"/>
      <c r="D3545"/>
      <c r="E3545"/>
      <c r="F3545" s="126"/>
      <c r="G3545"/>
      <c r="H3545"/>
      <c r="I3545"/>
      <c r="J3545"/>
      <c r="K3545"/>
      <c r="L3545"/>
      <c r="M3545"/>
      <c r="N3545"/>
      <c r="O3545"/>
      <c r="P3545"/>
      <c r="Q3545"/>
      <c r="S3545" s="11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5">
      <c r="F3546" s="238"/>
      <c r="I3546"/>
      <c r="S3546" s="115"/>
      <c r="U3546"/>
      <c r="V3546"/>
    </row>
    <row r="3547" spans="1:33" ht="18" x14ac:dyDescent="0.25">
      <c r="A3547" s="236"/>
      <c r="B3547" s="236"/>
      <c r="C3547" s="236"/>
      <c r="D3547" s="236"/>
      <c r="E3547"/>
      <c r="F3547" s="126"/>
      <c r="G3547" s="237"/>
      <c r="H3547"/>
      <c r="I3547"/>
      <c r="J3547" s="237"/>
      <c r="K3547"/>
      <c r="L3547"/>
      <c r="M3547"/>
      <c r="N3547"/>
      <c r="O3547"/>
      <c r="P3547"/>
      <c r="Q3547"/>
      <c r="S3547" s="115"/>
      <c r="U3547"/>
      <c r="V3547"/>
      <c r="W3547" s="23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5">
      <c r="A3548"/>
      <c r="B3548"/>
      <c r="C3548"/>
      <c r="D3548"/>
      <c r="E3548"/>
      <c r="F3548" s="126"/>
      <c r="G3548"/>
      <c r="H3548"/>
      <c r="I3548"/>
      <c r="J3548"/>
      <c r="K3548"/>
      <c r="L3548"/>
      <c r="M3548"/>
      <c r="N3548"/>
      <c r="O3548"/>
      <c r="P3548"/>
      <c r="Q3548"/>
      <c r="S3548" s="115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5">
      <c r="F3549" s="238"/>
      <c r="I3549"/>
      <c r="S3549" s="115"/>
      <c r="U3549"/>
      <c r="V3549"/>
    </row>
    <row r="3550" spans="1:33" ht="18" x14ac:dyDescent="0.25">
      <c r="A3550" s="236"/>
      <c r="B3550" s="236"/>
      <c r="C3550" s="236"/>
      <c r="D3550" s="236"/>
      <c r="E3550"/>
      <c r="F3550" s="126"/>
      <c r="G3550" s="237"/>
      <c r="H3550"/>
      <c r="I3550"/>
      <c r="J3550" s="237"/>
      <c r="K3550"/>
      <c r="L3550"/>
      <c r="M3550"/>
      <c r="N3550"/>
      <c r="O3550"/>
      <c r="P3550"/>
      <c r="Q3550"/>
      <c r="S3550" s="115"/>
      <c r="U3550"/>
      <c r="V3550"/>
      <c r="W3550" s="237"/>
      <c r="X3550"/>
      <c r="Y3550"/>
      <c r="Z3550"/>
      <c r="AA3550"/>
      <c r="AB3550"/>
      <c r="AC3550"/>
      <c r="AD3550"/>
      <c r="AE3550"/>
      <c r="AF3550"/>
      <c r="AG3550"/>
    </row>
    <row r="3551" spans="1:33" ht="18" x14ac:dyDescent="0.25">
      <c r="A3551" s="236"/>
      <c r="B3551" s="236"/>
      <c r="C3551" s="236"/>
      <c r="D3551" s="236"/>
      <c r="E3551"/>
      <c r="F3551" s="126"/>
      <c r="G3551" s="237"/>
      <c r="H3551"/>
      <c r="I3551"/>
      <c r="J3551" s="237"/>
      <c r="K3551"/>
      <c r="L3551"/>
      <c r="M3551"/>
      <c r="N3551"/>
      <c r="O3551"/>
      <c r="P3551"/>
      <c r="Q3551"/>
      <c r="S3551" s="115"/>
      <c r="U3551"/>
      <c r="V3551"/>
      <c r="W3551" s="237"/>
      <c r="X3551"/>
      <c r="Y3551"/>
      <c r="Z3551"/>
      <c r="AA3551"/>
      <c r="AB3551"/>
      <c r="AC3551"/>
      <c r="AD3551"/>
      <c r="AE3551"/>
      <c r="AF3551"/>
      <c r="AG3551"/>
    </row>
    <row r="3552" spans="1:33" ht="18" x14ac:dyDescent="0.25">
      <c r="A3552" s="236"/>
      <c r="B3552" s="236"/>
      <c r="C3552" s="236"/>
      <c r="D3552" s="236"/>
      <c r="E3552"/>
      <c r="F3552" s="126"/>
      <c r="G3552" s="237"/>
      <c r="H3552"/>
      <c r="I3552"/>
      <c r="J3552" s="237"/>
      <c r="K3552"/>
      <c r="L3552"/>
      <c r="M3552"/>
      <c r="N3552"/>
      <c r="O3552"/>
      <c r="P3552"/>
      <c r="Q3552"/>
      <c r="S3552" s="115"/>
      <c r="U3552"/>
      <c r="V3552"/>
      <c r="W3552" s="237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5">
      <c r="F3553" s="238"/>
      <c r="I3553"/>
      <c r="S3553" s="115"/>
      <c r="U3553"/>
      <c r="V3553"/>
    </row>
    <row r="3554" spans="1:33" ht="18" x14ac:dyDescent="0.25">
      <c r="A3554" s="236"/>
      <c r="B3554" s="236"/>
      <c r="C3554" s="236"/>
      <c r="D3554" s="236"/>
      <c r="E3554"/>
      <c r="F3554" s="126"/>
      <c r="G3554" s="237"/>
      <c r="H3554"/>
      <c r="I3554"/>
      <c r="J3554" s="237"/>
      <c r="K3554"/>
      <c r="L3554"/>
      <c r="M3554"/>
      <c r="N3554"/>
      <c r="O3554"/>
      <c r="P3554"/>
      <c r="Q3554"/>
      <c r="S3554" s="115"/>
      <c r="U3554"/>
      <c r="V3554"/>
      <c r="W3554" s="237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5">
      <c r="A3555"/>
      <c r="B3555"/>
      <c r="C3555"/>
      <c r="D3555"/>
      <c r="E3555"/>
      <c r="F3555" s="126"/>
      <c r="G3555"/>
      <c r="H3555"/>
      <c r="I3555"/>
      <c r="J3555"/>
      <c r="K3555"/>
      <c r="L3555"/>
      <c r="M3555"/>
      <c r="N3555"/>
      <c r="O3555"/>
      <c r="P3555"/>
      <c r="Q3555"/>
      <c r="S3555" s="11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5">
      <c r="A3556"/>
      <c r="B3556"/>
      <c r="C3556"/>
      <c r="D3556"/>
      <c r="E3556"/>
      <c r="F3556" s="126"/>
      <c r="G3556"/>
      <c r="H3556"/>
      <c r="I3556"/>
      <c r="J3556"/>
      <c r="K3556"/>
      <c r="L3556"/>
      <c r="M3556"/>
      <c r="N3556"/>
      <c r="O3556"/>
      <c r="P3556"/>
      <c r="Q3556"/>
      <c r="S3556" s="115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ht="18" x14ac:dyDescent="0.25">
      <c r="A3557" s="236"/>
      <c r="B3557" s="236"/>
      <c r="C3557" s="236"/>
      <c r="D3557" s="236"/>
      <c r="E3557"/>
      <c r="F3557" s="126"/>
      <c r="G3557" s="237"/>
      <c r="H3557"/>
      <c r="I3557"/>
      <c r="J3557" s="237"/>
      <c r="K3557"/>
      <c r="L3557"/>
      <c r="M3557"/>
      <c r="N3557"/>
      <c r="O3557"/>
      <c r="P3557"/>
      <c r="Q3557"/>
      <c r="S3557" s="115"/>
      <c r="U3557"/>
      <c r="V3557"/>
      <c r="W3557" s="23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5">
      <c r="A3558"/>
      <c r="B3558"/>
      <c r="C3558"/>
      <c r="D3558"/>
      <c r="E3558"/>
      <c r="F3558" s="126"/>
      <c r="G3558"/>
      <c r="H3558"/>
      <c r="I3558"/>
      <c r="J3558"/>
      <c r="K3558"/>
      <c r="L3558"/>
      <c r="M3558"/>
      <c r="N3558"/>
      <c r="O3558"/>
      <c r="P3558"/>
      <c r="Q3558"/>
      <c r="S3558" s="115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ht="18" x14ac:dyDescent="0.25">
      <c r="A3559" s="236"/>
      <c r="B3559" s="236"/>
      <c r="C3559" s="236"/>
      <c r="D3559" s="236"/>
      <c r="E3559"/>
      <c r="F3559" s="126"/>
      <c r="G3559" s="237"/>
      <c r="H3559"/>
      <c r="I3559"/>
      <c r="J3559" s="237"/>
      <c r="K3559"/>
      <c r="L3559"/>
      <c r="M3559"/>
      <c r="N3559"/>
      <c r="O3559"/>
      <c r="P3559"/>
      <c r="Q3559"/>
      <c r="S3559" s="115"/>
      <c r="U3559"/>
      <c r="V3559"/>
      <c r="W3559" s="237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5">
      <c r="A3560"/>
      <c r="B3560"/>
      <c r="C3560"/>
      <c r="D3560"/>
      <c r="E3560"/>
      <c r="F3560" s="126"/>
      <c r="G3560"/>
      <c r="H3560"/>
      <c r="I3560"/>
      <c r="J3560"/>
      <c r="K3560"/>
      <c r="L3560"/>
      <c r="M3560"/>
      <c r="N3560"/>
      <c r="O3560"/>
      <c r="P3560"/>
      <c r="Q3560"/>
      <c r="S3560" s="115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ht="18" x14ac:dyDescent="0.25">
      <c r="A3561" s="236"/>
      <c r="B3561" s="236"/>
      <c r="C3561" s="236"/>
      <c r="D3561" s="236"/>
      <c r="E3561"/>
      <c r="F3561" s="126"/>
      <c r="G3561" s="237"/>
      <c r="H3561"/>
      <c r="I3561"/>
      <c r="J3561" s="237"/>
      <c r="K3561"/>
      <c r="L3561"/>
      <c r="M3561"/>
      <c r="N3561"/>
      <c r="O3561"/>
      <c r="P3561"/>
      <c r="Q3561"/>
      <c r="S3561" s="115"/>
      <c r="U3561"/>
      <c r="V3561"/>
      <c r="W3561" s="237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5">
      <c r="A3562"/>
      <c r="B3562"/>
      <c r="C3562"/>
      <c r="D3562"/>
      <c r="E3562"/>
      <c r="F3562" s="126"/>
      <c r="G3562"/>
      <c r="H3562"/>
      <c r="I3562"/>
      <c r="J3562"/>
      <c r="K3562"/>
      <c r="L3562"/>
      <c r="M3562"/>
      <c r="N3562"/>
      <c r="O3562"/>
      <c r="P3562"/>
      <c r="Q3562"/>
      <c r="S3562" s="115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ht="18" x14ac:dyDescent="0.25">
      <c r="A3563" s="236"/>
      <c r="B3563" s="236"/>
      <c r="C3563" s="236"/>
      <c r="D3563" s="236"/>
      <c r="E3563"/>
      <c r="F3563" s="126"/>
      <c r="G3563" s="237"/>
      <c r="H3563"/>
      <c r="I3563"/>
      <c r="J3563" s="237"/>
      <c r="K3563"/>
      <c r="L3563"/>
      <c r="M3563"/>
      <c r="N3563"/>
      <c r="O3563"/>
      <c r="P3563"/>
      <c r="Q3563"/>
      <c r="S3563" s="115"/>
      <c r="U3563"/>
      <c r="V3563"/>
      <c r="W3563" s="237"/>
      <c r="X3563"/>
      <c r="Y3563"/>
      <c r="Z3563"/>
      <c r="AA3563"/>
      <c r="AB3563"/>
      <c r="AC3563"/>
      <c r="AD3563"/>
      <c r="AE3563"/>
      <c r="AF3563"/>
      <c r="AG3563"/>
    </row>
    <row r="3564" spans="1:33" ht="18" x14ac:dyDescent="0.25">
      <c r="A3564" s="236"/>
      <c r="B3564" s="236"/>
      <c r="C3564" s="236"/>
      <c r="D3564" s="236"/>
      <c r="E3564"/>
      <c r="F3564" s="126"/>
      <c r="G3564" s="237"/>
      <c r="H3564"/>
      <c r="I3564"/>
      <c r="J3564" s="237"/>
      <c r="K3564"/>
      <c r="L3564"/>
      <c r="M3564"/>
      <c r="N3564"/>
      <c r="O3564"/>
      <c r="P3564"/>
      <c r="Q3564"/>
      <c r="S3564" s="115"/>
      <c r="U3564"/>
      <c r="V3564"/>
      <c r="W3564" s="237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5">
      <c r="A3565"/>
      <c r="B3565"/>
      <c r="C3565"/>
      <c r="D3565"/>
      <c r="E3565"/>
      <c r="F3565" s="126"/>
      <c r="G3565"/>
      <c r="H3565"/>
      <c r="I3565"/>
      <c r="J3565"/>
      <c r="K3565"/>
      <c r="L3565"/>
      <c r="M3565"/>
      <c r="N3565"/>
      <c r="O3565"/>
      <c r="P3565"/>
      <c r="Q3565"/>
      <c r="S3565" s="11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5">
      <c r="F3566" s="238"/>
      <c r="I3566"/>
      <c r="S3566" s="115"/>
      <c r="U3566"/>
      <c r="V3566"/>
    </row>
    <row r="3567" spans="1:33" x14ac:dyDescent="0.25">
      <c r="F3567" s="238"/>
      <c r="I3567"/>
      <c r="S3567" s="115"/>
      <c r="U3567"/>
      <c r="V3567"/>
    </row>
    <row r="3568" spans="1:33" x14ac:dyDescent="0.25">
      <c r="A3568"/>
      <c r="B3568"/>
      <c r="C3568"/>
      <c r="D3568"/>
      <c r="E3568"/>
      <c r="F3568" s="126"/>
      <c r="G3568"/>
      <c r="H3568"/>
      <c r="I3568"/>
      <c r="J3568"/>
      <c r="K3568"/>
      <c r="L3568"/>
      <c r="M3568"/>
      <c r="N3568"/>
      <c r="O3568"/>
      <c r="P3568"/>
      <c r="Q3568"/>
      <c r="S3568" s="115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5">
      <c r="F3569" s="238"/>
      <c r="I3569"/>
      <c r="S3569" s="115"/>
      <c r="U3569"/>
      <c r="V3569"/>
    </row>
    <row r="3570" spans="1:33" x14ac:dyDescent="0.25">
      <c r="F3570" s="238"/>
      <c r="I3570"/>
      <c r="S3570" s="115"/>
      <c r="U3570"/>
      <c r="V3570"/>
    </row>
    <row r="3571" spans="1:33" ht="18" x14ac:dyDescent="0.25">
      <c r="A3571" s="236"/>
      <c r="B3571" s="236"/>
      <c r="C3571" s="236"/>
      <c r="D3571" s="236"/>
      <c r="E3571"/>
      <c r="F3571" s="126"/>
      <c r="G3571" s="237"/>
      <c r="H3571"/>
      <c r="I3571"/>
      <c r="J3571" s="237"/>
      <c r="K3571"/>
      <c r="L3571"/>
      <c r="M3571"/>
      <c r="N3571"/>
      <c r="O3571"/>
      <c r="P3571"/>
      <c r="Q3571"/>
      <c r="S3571" s="115"/>
      <c r="U3571"/>
      <c r="V3571"/>
      <c r="W3571" s="237"/>
      <c r="X3571"/>
      <c r="Y3571"/>
      <c r="Z3571"/>
      <c r="AA3571"/>
      <c r="AB3571"/>
      <c r="AC3571"/>
      <c r="AD3571"/>
      <c r="AE3571"/>
      <c r="AF3571"/>
      <c r="AG3571"/>
    </row>
    <row r="3572" spans="1:33" ht="18" x14ac:dyDescent="0.25">
      <c r="A3572" s="236"/>
      <c r="B3572" s="236"/>
      <c r="C3572" s="236"/>
      <c r="D3572" s="236"/>
      <c r="E3572"/>
      <c r="F3572" s="126"/>
      <c r="G3572" s="237"/>
      <c r="H3572"/>
      <c r="I3572"/>
      <c r="J3572" s="237"/>
      <c r="K3572"/>
      <c r="L3572"/>
      <c r="M3572"/>
      <c r="N3572"/>
      <c r="O3572"/>
      <c r="P3572"/>
      <c r="Q3572"/>
      <c r="S3572" s="115"/>
      <c r="U3572"/>
      <c r="V3572"/>
      <c r="W3572" s="237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5">
      <c r="A3573"/>
      <c r="B3573"/>
      <c r="C3573"/>
      <c r="D3573"/>
      <c r="E3573"/>
      <c r="F3573" s="126"/>
      <c r="G3573"/>
      <c r="H3573"/>
      <c r="I3573"/>
      <c r="J3573"/>
      <c r="K3573"/>
      <c r="L3573"/>
      <c r="M3573"/>
      <c r="N3573"/>
      <c r="O3573"/>
      <c r="P3573"/>
      <c r="Q3573"/>
      <c r="S3573" s="115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ht="18" x14ac:dyDescent="0.25">
      <c r="A3574" s="236"/>
      <c r="B3574" s="236"/>
      <c r="C3574" s="236"/>
      <c r="D3574" s="236"/>
      <c r="E3574"/>
      <c r="F3574" s="126"/>
      <c r="G3574" s="237"/>
      <c r="H3574"/>
      <c r="I3574"/>
      <c r="J3574" s="237"/>
      <c r="K3574"/>
      <c r="L3574"/>
      <c r="M3574"/>
      <c r="N3574"/>
      <c r="O3574"/>
      <c r="P3574"/>
      <c r="Q3574"/>
      <c r="S3574" s="115"/>
      <c r="U3574"/>
      <c r="V3574"/>
      <c r="W3574" s="237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5">
      <c r="F3575" s="238"/>
      <c r="I3575"/>
      <c r="S3575" s="115"/>
      <c r="U3575"/>
      <c r="V3575"/>
    </row>
    <row r="3576" spans="1:33" x14ac:dyDescent="0.25">
      <c r="A3576"/>
      <c r="B3576"/>
      <c r="C3576"/>
      <c r="D3576"/>
      <c r="E3576"/>
      <c r="F3576" s="126"/>
      <c r="G3576"/>
      <c r="H3576"/>
      <c r="I3576"/>
      <c r="J3576"/>
      <c r="K3576"/>
      <c r="L3576"/>
      <c r="M3576"/>
      <c r="N3576"/>
      <c r="O3576"/>
      <c r="P3576"/>
      <c r="Q3576"/>
      <c r="S3576" s="115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ht="18" x14ac:dyDescent="0.25">
      <c r="A3577" s="236"/>
      <c r="B3577" s="236"/>
      <c r="C3577" s="236"/>
      <c r="D3577" s="236"/>
      <c r="E3577"/>
      <c r="F3577" s="126"/>
      <c r="G3577" s="237"/>
      <c r="H3577"/>
      <c r="I3577"/>
      <c r="J3577" s="237"/>
      <c r="K3577"/>
      <c r="L3577"/>
      <c r="M3577"/>
      <c r="N3577"/>
      <c r="O3577"/>
      <c r="P3577"/>
      <c r="Q3577"/>
      <c r="S3577" s="115"/>
      <c r="U3577"/>
      <c r="V3577"/>
      <c r="W3577" s="23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5">
      <c r="A3578"/>
      <c r="B3578"/>
      <c r="C3578"/>
      <c r="D3578"/>
      <c r="E3578"/>
      <c r="F3578" s="126"/>
      <c r="G3578"/>
      <c r="H3578"/>
      <c r="I3578"/>
      <c r="J3578"/>
      <c r="K3578"/>
      <c r="L3578"/>
      <c r="M3578"/>
      <c r="N3578"/>
      <c r="O3578"/>
      <c r="P3578"/>
      <c r="Q3578"/>
      <c r="S3578" s="115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5">
      <c r="F3579" s="238"/>
      <c r="I3579"/>
      <c r="S3579" s="115"/>
      <c r="U3579"/>
      <c r="V3579"/>
    </row>
    <row r="3580" spans="1:33" ht="18" x14ac:dyDescent="0.25">
      <c r="A3580" s="236"/>
      <c r="B3580" s="236"/>
      <c r="C3580" s="236"/>
      <c r="D3580" s="236"/>
      <c r="E3580"/>
      <c r="F3580" s="126"/>
      <c r="G3580" s="237"/>
      <c r="H3580"/>
      <c r="I3580"/>
      <c r="J3580" s="237"/>
      <c r="K3580"/>
      <c r="L3580"/>
      <c r="M3580"/>
      <c r="N3580"/>
      <c r="O3580"/>
      <c r="P3580"/>
      <c r="Q3580"/>
      <c r="S3580" s="115"/>
      <c r="U3580"/>
      <c r="V3580"/>
      <c r="W3580" s="237"/>
      <c r="X3580"/>
      <c r="Y3580"/>
      <c r="Z3580"/>
      <c r="AA3580"/>
      <c r="AB3580"/>
      <c r="AC3580"/>
      <c r="AD3580"/>
      <c r="AE3580"/>
      <c r="AF3580"/>
      <c r="AG3580"/>
    </row>
    <row r="3581" spans="1:33" ht="18" x14ac:dyDescent="0.25">
      <c r="A3581" s="236"/>
      <c r="B3581" s="236"/>
      <c r="C3581" s="236"/>
      <c r="D3581" s="236"/>
      <c r="E3581"/>
      <c r="F3581" s="126"/>
      <c r="G3581" s="237"/>
      <c r="H3581"/>
      <c r="I3581"/>
      <c r="J3581" s="237"/>
      <c r="K3581"/>
      <c r="L3581"/>
      <c r="M3581"/>
      <c r="N3581"/>
      <c r="O3581"/>
      <c r="P3581"/>
      <c r="Q3581"/>
      <c r="S3581" s="115"/>
      <c r="U3581"/>
      <c r="V3581"/>
      <c r="W3581" s="237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5">
      <c r="A3582"/>
      <c r="B3582"/>
      <c r="C3582"/>
      <c r="D3582"/>
      <c r="E3582"/>
      <c r="F3582" s="126"/>
      <c r="G3582"/>
      <c r="H3582"/>
      <c r="I3582"/>
      <c r="J3582"/>
      <c r="K3582"/>
      <c r="L3582"/>
      <c r="M3582"/>
      <c r="N3582"/>
      <c r="O3582"/>
      <c r="P3582"/>
      <c r="Q3582"/>
      <c r="S3582" s="115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5">
      <c r="A3583"/>
      <c r="B3583"/>
      <c r="C3583"/>
      <c r="D3583"/>
      <c r="E3583"/>
      <c r="F3583" s="126"/>
      <c r="G3583"/>
      <c r="H3583"/>
      <c r="I3583"/>
      <c r="J3583"/>
      <c r="K3583"/>
      <c r="L3583"/>
      <c r="M3583"/>
      <c r="N3583"/>
      <c r="O3583"/>
      <c r="P3583"/>
      <c r="Q3583"/>
      <c r="S3583" s="115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5">
      <c r="A3584"/>
      <c r="B3584"/>
      <c r="C3584"/>
      <c r="D3584"/>
      <c r="E3584"/>
      <c r="F3584" s="126"/>
      <c r="G3584"/>
      <c r="H3584"/>
      <c r="I3584"/>
      <c r="J3584"/>
      <c r="K3584"/>
      <c r="L3584"/>
      <c r="M3584"/>
      <c r="N3584"/>
      <c r="O3584"/>
      <c r="P3584"/>
      <c r="Q3584"/>
      <c r="S3584" s="115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5">
      <c r="F3585" s="238"/>
      <c r="I3585"/>
      <c r="S3585" s="115"/>
      <c r="U3585"/>
      <c r="V3585"/>
    </row>
    <row r="3586" spans="1:33" ht="18" x14ac:dyDescent="0.25">
      <c r="A3586" s="236"/>
      <c r="B3586" s="236"/>
      <c r="C3586" s="236"/>
      <c r="D3586" s="236"/>
      <c r="E3586"/>
      <c r="F3586" s="126"/>
      <c r="G3586" s="237"/>
      <c r="H3586"/>
      <c r="I3586"/>
      <c r="J3586" s="237"/>
      <c r="K3586"/>
      <c r="L3586"/>
      <c r="M3586"/>
      <c r="N3586"/>
      <c r="O3586"/>
      <c r="P3586"/>
      <c r="Q3586"/>
      <c r="S3586" s="115"/>
      <c r="U3586"/>
      <c r="V3586"/>
      <c r="W3586" s="237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5">
      <c r="A3587"/>
      <c r="B3587"/>
      <c r="C3587"/>
      <c r="D3587"/>
      <c r="E3587"/>
      <c r="F3587" s="126"/>
      <c r="G3587"/>
      <c r="H3587"/>
      <c r="I3587"/>
      <c r="J3587"/>
      <c r="K3587"/>
      <c r="L3587"/>
      <c r="M3587"/>
      <c r="N3587"/>
      <c r="O3587"/>
      <c r="P3587"/>
      <c r="Q3587"/>
      <c r="S3587" s="115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5">
      <c r="F3588" s="238"/>
      <c r="I3588"/>
      <c r="S3588" s="115"/>
      <c r="U3588"/>
      <c r="V3588"/>
    </row>
    <row r="3589" spans="1:33" x14ac:dyDescent="0.25">
      <c r="F3589" s="238"/>
      <c r="I3589"/>
      <c r="S3589" s="115"/>
      <c r="U3589"/>
      <c r="V3589"/>
    </row>
    <row r="3590" spans="1:33" x14ac:dyDescent="0.25">
      <c r="A3590"/>
      <c r="B3590"/>
      <c r="C3590"/>
      <c r="D3590"/>
      <c r="E3590"/>
      <c r="F3590" s="126"/>
      <c r="G3590"/>
      <c r="H3590"/>
      <c r="I3590"/>
      <c r="J3590"/>
      <c r="K3590"/>
      <c r="L3590"/>
      <c r="M3590"/>
      <c r="N3590"/>
      <c r="O3590"/>
      <c r="P3590"/>
      <c r="Q3590"/>
      <c r="S3590" s="115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5">
      <c r="A3591"/>
      <c r="B3591"/>
      <c r="C3591"/>
      <c r="D3591"/>
      <c r="E3591"/>
      <c r="F3591" s="126"/>
      <c r="G3591"/>
      <c r="H3591"/>
      <c r="I3591"/>
      <c r="J3591"/>
      <c r="K3591"/>
      <c r="L3591"/>
      <c r="M3591"/>
      <c r="N3591"/>
      <c r="O3591"/>
      <c r="P3591"/>
      <c r="Q3591"/>
      <c r="S3591" s="115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ht="18" x14ac:dyDescent="0.25">
      <c r="A3592" s="236"/>
      <c r="B3592" s="236"/>
      <c r="C3592" s="236"/>
      <c r="D3592" s="236"/>
      <c r="E3592"/>
      <c r="F3592" s="126"/>
      <c r="G3592" s="237"/>
      <c r="H3592"/>
      <c r="I3592"/>
      <c r="J3592" s="237"/>
      <c r="K3592"/>
      <c r="L3592"/>
      <c r="M3592"/>
      <c r="N3592"/>
      <c r="O3592"/>
      <c r="P3592"/>
      <c r="Q3592"/>
      <c r="S3592" s="115"/>
      <c r="U3592"/>
      <c r="V3592"/>
      <c r="W3592" s="237"/>
      <c r="X3592"/>
      <c r="Y3592"/>
      <c r="Z3592"/>
      <c r="AA3592"/>
      <c r="AB3592"/>
      <c r="AC3592"/>
      <c r="AD3592"/>
      <c r="AE3592"/>
      <c r="AF3592"/>
      <c r="AG3592"/>
    </row>
    <row r="3593" spans="1:33" ht="18" x14ac:dyDescent="0.25">
      <c r="A3593" s="236"/>
      <c r="B3593" s="236"/>
      <c r="C3593" s="236"/>
      <c r="D3593" s="236"/>
      <c r="E3593"/>
      <c r="F3593" s="126"/>
      <c r="G3593" s="237"/>
      <c r="H3593"/>
      <c r="I3593"/>
      <c r="J3593" s="237"/>
      <c r="K3593"/>
      <c r="L3593"/>
      <c r="M3593"/>
      <c r="N3593"/>
      <c r="O3593"/>
      <c r="P3593"/>
      <c r="Q3593"/>
      <c r="S3593" s="115"/>
      <c r="U3593"/>
      <c r="V3593"/>
      <c r="W3593" s="237"/>
      <c r="X3593"/>
      <c r="Y3593"/>
      <c r="Z3593"/>
      <c r="AA3593"/>
      <c r="AB3593"/>
      <c r="AC3593"/>
      <c r="AD3593"/>
      <c r="AE3593"/>
      <c r="AF3593"/>
      <c r="AG3593"/>
    </row>
    <row r="3594" spans="1:33" ht="18" x14ac:dyDescent="0.25">
      <c r="A3594" s="236"/>
      <c r="B3594" s="236"/>
      <c r="C3594" s="236"/>
      <c r="D3594" s="236"/>
      <c r="E3594"/>
      <c r="F3594" s="126"/>
      <c r="G3594" s="237"/>
      <c r="H3594"/>
      <c r="I3594"/>
      <c r="J3594" s="237"/>
      <c r="K3594"/>
      <c r="L3594"/>
      <c r="M3594"/>
      <c r="N3594"/>
      <c r="O3594"/>
      <c r="P3594"/>
      <c r="Q3594"/>
      <c r="S3594" s="115"/>
      <c r="U3594"/>
      <c r="V3594"/>
      <c r="W3594" s="237"/>
      <c r="X3594"/>
      <c r="Y3594"/>
      <c r="Z3594"/>
      <c r="AA3594"/>
      <c r="AB3594"/>
      <c r="AC3594"/>
      <c r="AD3594"/>
      <c r="AE3594"/>
      <c r="AF3594"/>
      <c r="AG3594"/>
    </row>
    <row r="3595" spans="1:33" ht="18" x14ac:dyDescent="0.25">
      <c r="A3595" s="236"/>
      <c r="B3595" s="236"/>
      <c r="C3595" s="236"/>
      <c r="D3595" s="236"/>
      <c r="E3595"/>
      <c r="F3595" s="126"/>
      <c r="G3595" s="237"/>
      <c r="H3595"/>
      <c r="I3595"/>
      <c r="J3595" s="237"/>
      <c r="K3595"/>
      <c r="L3595"/>
      <c r="M3595"/>
      <c r="N3595"/>
      <c r="O3595"/>
      <c r="P3595"/>
      <c r="Q3595"/>
      <c r="S3595" s="115"/>
      <c r="U3595"/>
      <c r="V3595"/>
      <c r="W3595" s="237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5">
      <c r="F3596" s="238"/>
      <c r="I3596"/>
      <c r="S3596" s="115"/>
      <c r="U3596"/>
      <c r="V3596"/>
    </row>
    <row r="3597" spans="1:33" x14ac:dyDescent="0.25">
      <c r="A3597"/>
      <c r="B3597"/>
      <c r="C3597"/>
      <c r="D3597"/>
      <c r="E3597"/>
      <c r="F3597" s="126"/>
      <c r="G3597"/>
      <c r="H3597"/>
      <c r="I3597"/>
      <c r="J3597"/>
      <c r="K3597"/>
      <c r="L3597"/>
      <c r="M3597"/>
      <c r="N3597"/>
      <c r="O3597"/>
      <c r="P3597"/>
      <c r="Q3597"/>
      <c r="S3597" s="115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ht="18" x14ac:dyDescent="0.25">
      <c r="A3598" s="236"/>
      <c r="B3598" s="236"/>
      <c r="C3598" s="236"/>
      <c r="D3598" s="236"/>
      <c r="E3598"/>
      <c r="F3598" s="126"/>
      <c r="G3598" s="237"/>
      <c r="H3598"/>
      <c r="I3598"/>
      <c r="J3598" s="237"/>
      <c r="K3598"/>
      <c r="L3598"/>
      <c r="M3598"/>
      <c r="N3598"/>
      <c r="O3598"/>
      <c r="P3598"/>
      <c r="Q3598"/>
      <c r="S3598" s="115"/>
      <c r="U3598"/>
      <c r="V3598"/>
      <c r="W3598" s="237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5">
      <c r="F3599" s="238"/>
      <c r="I3599"/>
      <c r="S3599" s="115"/>
      <c r="U3599"/>
      <c r="V3599"/>
    </row>
    <row r="3600" spans="1:33" x14ac:dyDescent="0.25">
      <c r="F3600" s="238"/>
      <c r="I3600"/>
      <c r="S3600" s="115"/>
      <c r="U3600"/>
      <c r="V3600"/>
    </row>
    <row r="3601" spans="1:33" x14ac:dyDescent="0.25">
      <c r="A3601"/>
      <c r="B3601"/>
      <c r="C3601"/>
      <c r="D3601"/>
      <c r="E3601"/>
      <c r="F3601" s="126"/>
      <c r="G3601"/>
      <c r="H3601"/>
      <c r="I3601"/>
      <c r="J3601"/>
      <c r="K3601"/>
      <c r="L3601"/>
      <c r="M3601"/>
      <c r="N3601"/>
      <c r="O3601"/>
      <c r="P3601"/>
      <c r="Q3601"/>
      <c r="S3601" s="115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5">
      <c r="F3602" s="238"/>
      <c r="I3602"/>
      <c r="S3602" s="115"/>
      <c r="U3602"/>
      <c r="V3602"/>
    </row>
    <row r="3603" spans="1:33" x14ac:dyDescent="0.25">
      <c r="A3603"/>
      <c r="B3603"/>
      <c r="C3603"/>
      <c r="D3603"/>
      <c r="E3603"/>
      <c r="F3603" s="126"/>
      <c r="G3603"/>
      <c r="H3603"/>
      <c r="I3603"/>
      <c r="J3603"/>
      <c r="K3603"/>
      <c r="L3603"/>
      <c r="M3603"/>
      <c r="N3603"/>
      <c r="O3603"/>
      <c r="P3603"/>
      <c r="Q3603"/>
      <c r="S3603" s="115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ht="18" x14ac:dyDescent="0.25">
      <c r="A3604" s="236"/>
      <c r="B3604" s="236"/>
      <c r="C3604" s="236"/>
      <c r="D3604" s="236"/>
      <c r="E3604"/>
      <c r="F3604" s="126"/>
      <c r="G3604" s="237"/>
      <c r="H3604"/>
      <c r="I3604"/>
      <c r="J3604" s="237"/>
      <c r="K3604"/>
      <c r="L3604"/>
      <c r="M3604"/>
      <c r="N3604"/>
      <c r="O3604"/>
      <c r="P3604"/>
      <c r="Q3604"/>
      <c r="S3604" s="115"/>
      <c r="U3604"/>
      <c r="V3604"/>
      <c r="W3604" s="237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5">
      <c r="A3605"/>
      <c r="B3605"/>
      <c r="C3605"/>
      <c r="D3605"/>
      <c r="E3605"/>
      <c r="F3605" s="126"/>
      <c r="G3605"/>
      <c r="H3605"/>
      <c r="I3605"/>
      <c r="J3605"/>
      <c r="K3605"/>
      <c r="L3605"/>
      <c r="M3605"/>
      <c r="N3605"/>
      <c r="O3605"/>
      <c r="P3605"/>
      <c r="Q3605"/>
      <c r="S3605" s="11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ht="18" x14ac:dyDescent="0.25">
      <c r="A3606" s="236"/>
      <c r="B3606" s="236"/>
      <c r="C3606" s="236"/>
      <c r="D3606" s="236"/>
      <c r="E3606"/>
      <c r="F3606" s="126"/>
      <c r="G3606" s="237"/>
      <c r="H3606"/>
      <c r="I3606"/>
      <c r="J3606" s="237"/>
      <c r="K3606"/>
      <c r="L3606"/>
      <c r="M3606"/>
      <c r="N3606"/>
      <c r="O3606"/>
      <c r="P3606"/>
      <c r="Q3606"/>
      <c r="S3606" s="115"/>
      <c r="U3606"/>
      <c r="V3606"/>
      <c r="W3606" s="237"/>
      <c r="X3606"/>
      <c r="Y3606"/>
      <c r="Z3606"/>
      <c r="AA3606"/>
      <c r="AB3606"/>
      <c r="AC3606"/>
      <c r="AD3606"/>
      <c r="AE3606"/>
      <c r="AF3606"/>
      <c r="AG3606"/>
    </row>
    <row r="3607" spans="1:33" ht="18" x14ac:dyDescent="0.25">
      <c r="A3607" s="236"/>
      <c r="B3607" s="236"/>
      <c r="C3607" s="236"/>
      <c r="D3607" s="236"/>
      <c r="E3607"/>
      <c r="F3607" s="126"/>
      <c r="G3607" s="237"/>
      <c r="H3607"/>
      <c r="I3607"/>
      <c r="J3607" s="237"/>
      <c r="K3607"/>
      <c r="L3607"/>
      <c r="M3607"/>
      <c r="N3607"/>
      <c r="O3607"/>
      <c r="P3607"/>
      <c r="Q3607"/>
      <c r="S3607" s="115"/>
      <c r="U3607"/>
      <c r="V3607"/>
      <c r="W3607" s="23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5">
      <c r="A3608"/>
      <c r="B3608"/>
      <c r="C3608"/>
      <c r="D3608"/>
      <c r="E3608"/>
      <c r="F3608" s="126"/>
      <c r="G3608"/>
      <c r="H3608"/>
      <c r="I3608"/>
      <c r="J3608"/>
      <c r="K3608"/>
      <c r="L3608"/>
      <c r="M3608"/>
      <c r="N3608"/>
      <c r="O3608"/>
      <c r="P3608"/>
      <c r="Q3608"/>
      <c r="S3608" s="115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5">
      <c r="A3609"/>
      <c r="B3609"/>
      <c r="C3609"/>
      <c r="D3609"/>
      <c r="E3609"/>
      <c r="F3609" s="126"/>
      <c r="G3609"/>
      <c r="H3609"/>
      <c r="I3609"/>
      <c r="J3609"/>
      <c r="K3609"/>
      <c r="L3609"/>
      <c r="M3609"/>
      <c r="N3609"/>
      <c r="O3609"/>
      <c r="P3609"/>
      <c r="Q3609"/>
      <c r="S3609" s="115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ht="18" x14ac:dyDescent="0.25">
      <c r="A3610" s="236"/>
      <c r="B3610" s="236"/>
      <c r="C3610" s="236"/>
      <c r="D3610" s="236"/>
      <c r="E3610"/>
      <c r="F3610" s="126"/>
      <c r="G3610" s="237"/>
      <c r="H3610"/>
      <c r="I3610"/>
      <c r="J3610" s="237"/>
      <c r="K3610"/>
      <c r="L3610"/>
      <c r="M3610"/>
      <c r="N3610"/>
      <c r="O3610"/>
      <c r="P3610"/>
      <c r="Q3610"/>
      <c r="S3610" s="115"/>
      <c r="U3610"/>
      <c r="V3610"/>
      <c r="W3610" s="237"/>
      <c r="X3610"/>
      <c r="Y3610"/>
      <c r="Z3610"/>
      <c r="AA3610"/>
      <c r="AB3610"/>
      <c r="AC3610"/>
      <c r="AD3610"/>
      <c r="AE3610"/>
      <c r="AF3610"/>
      <c r="AG3610"/>
    </row>
    <row r="3611" spans="1:33" ht="18" x14ac:dyDescent="0.25">
      <c r="A3611" s="236"/>
      <c r="B3611" s="236"/>
      <c r="C3611" s="236"/>
      <c r="D3611" s="236"/>
      <c r="E3611"/>
      <c r="F3611" s="126"/>
      <c r="G3611" s="237"/>
      <c r="H3611"/>
      <c r="I3611"/>
      <c r="J3611" s="237"/>
      <c r="K3611"/>
      <c r="L3611"/>
      <c r="M3611"/>
      <c r="N3611"/>
      <c r="O3611"/>
      <c r="P3611"/>
      <c r="Q3611"/>
      <c r="S3611" s="115"/>
      <c r="U3611"/>
      <c r="V3611"/>
      <c r="W3611" s="237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5">
      <c r="A3612"/>
      <c r="B3612"/>
      <c r="C3612"/>
      <c r="D3612"/>
      <c r="E3612"/>
      <c r="F3612" s="126"/>
      <c r="G3612"/>
      <c r="H3612"/>
      <c r="I3612"/>
      <c r="J3612"/>
      <c r="K3612"/>
      <c r="L3612"/>
      <c r="M3612"/>
      <c r="N3612"/>
      <c r="O3612"/>
      <c r="P3612"/>
      <c r="Q3612"/>
      <c r="S3612" s="115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5">
      <c r="A3613"/>
      <c r="B3613"/>
      <c r="C3613"/>
      <c r="D3613"/>
      <c r="E3613"/>
      <c r="F3613" s="126"/>
      <c r="G3613"/>
      <c r="H3613"/>
      <c r="I3613"/>
      <c r="J3613"/>
      <c r="K3613"/>
      <c r="L3613"/>
      <c r="M3613"/>
      <c r="N3613"/>
      <c r="O3613"/>
      <c r="P3613"/>
      <c r="Q3613"/>
      <c r="S3613" s="115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5">
      <c r="A3614"/>
      <c r="B3614"/>
      <c r="C3614"/>
      <c r="D3614"/>
      <c r="E3614"/>
      <c r="F3614" s="126"/>
      <c r="G3614"/>
      <c r="H3614"/>
      <c r="I3614"/>
      <c r="J3614"/>
      <c r="K3614"/>
      <c r="L3614"/>
      <c r="M3614"/>
      <c r="N3614"/>
      <c r="O3614"/>
      <c r="P3614"/>
      <c r="Q3614"/>
      <c r="S3614" s="115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5">
      <c r="A3615"/>
      <c r="B3615"/>
      <c r="C3615"/>
      <c r="D3615"/>
      <c r="E3615"/>
      <c r="F3615" s="126"/>
      <c r="G3615"/>
      <c r="H3615"/>
      <c r="I3615"/>
      <c r="J3615"/>
      <c r="K3615"/>
      <c r="L3615"/>
      <c r="M3615"/>
      <c r="N3615"/>
      <c r="O3615"/>
      <c r="P3615"/>
      <c r="Q3615"/>
      <c r="S3615" s="1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ht="18" x14ac:dyDescent="0.25">
      <c r="A3616" s="236"/>
      <c r="B3616" s="236"/>
      <c r="C3616" s="236"/>
      <c r="D3616" s="236"/>
      <c r="E3616"/>
      <c r="F3616" s="126"/>
      <c r="G3616" s="237"/>
      <c r="H3616"/>
      <c r="I3616"/>
      <c r="J3616" s="237"/>
      <c r="K3616"/>
      <c r="L3616"/>
      <c r="M3616"/>
      <c r="N3616"/>
      <c r="O3616"/>
      <c r="P3616"/>
      <c r="Q3616"/>
      <c r="S3616" s="115"/>
      <c r="U3616"/>
      <c r="V3616"/>
      <c r="W3616" s="237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5">
      <c r="A3617"/>
      <c r="B3617"/>
      <c r="C3617"/>
      <c r="D3617"/>
      <c r="E3617"/>
      <c r="F3617" s="126"/>
      <c r="G3617"/>
      <c r="H3617"/>
      <c r="I3617"/>
      <c r="J3617"/>
      <c r="K3617"/>
      <c r="L3617"/>
      <c r="M3617"/>
      <c r="N3617"/>
      <c r="O3617"/>
      <c r="P3617"/>
      <c r="Q3617"/>
      <c r="S3617" s="115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5">
      <c r="A3618"/>
      <c r="B3618"/>
      <c r="C3618"/>
      <c r="D3618"/>
      <c r="E3618"/>
      <c r="F3618" s="126"/>
      <c r="G3618"/>
      <c r="H3618"/>
      <c r="I3618"/>
      <c r="J3618"/>
      <c r="K3618"/>
      <c r="L3618"/>
      <c r="M3618"/>
      <c r="N3618"/>
      <c r="O3618"/>
      <c r="P3618"/>
      <c r="Q3618"/>
      <c r="S3618" s="115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ht="18" x14ac:dyDescent="0.25">
      <c r="A3619" s="236"/>
      <c r="B3619" s="236"/>
      <c r="C3619" s="236"/>
      <c r="D3619" s="236"/>
      <c r="E3619"/>
      <c r="F3619" s="126"/>
      <c r="G3619" s="237"/>
      <c r="H3619"/>
      <c r="I3619"/>
      <c r="J3619" s="237"/>
      <c r="K3619"/>
      <c r="L3619"/>
      <c r="M3619"/>
      <c r="N3619"/>
      <c r="O3619"/>
      <c r="P3619"/>
      <c r="Q3619"/>
      <c r="S3619" s="115"/>
      <c r="U3619"/>
      <c r="V3619"/>
      <c r="W3619" s="237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5">
      <c r="A3620"/>
      <c r="B3620"/>
      <c r="C3620"/>
      <c r="D3620"/>
      <c r="E3620"/>
      <c r="F3620" s="126"/>
      <c r="G3620"/>
      <c r="H3620"/>
      <c r="I3620"/>
      <c r="J3620"/>
      <c r="K3620"/>
      <c r="L3620"/>
      <c r="M3620"/>
      <c r="N3620"/>
      <c r="O3620"/>
      <c r="P3620"/>
      <c r="Q3620"/>
      <c r="S3620" s="115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5">
      <c r="A3621"/>
      <c r="B3621"/>
      <c r="C3621"/>
      <c r="D3621"/>
      <c r="E3621"/>
      <c r="F3621" s="126"/>
      <c r="G3621"/>
      <c r="H3621"/>
      <c r="I3621"/>
      <c r="J3621"/>
      <c r="K3621"/>
      <c r="L3621"/>
      <c r="M3621"/>
      <c r="N3621"/>
      <c r="O3621"/>
      <c r="P3621"/>
      <c r="Q3621"/>
      <c r="S3621" s="115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5">
      <c r="F3622" s="238"/>
      <c r="I3622"/>
      <c r="S3622" s="115"/>
      <c r="U3622"/>
      <c r="V3622"/>
    </row>
    <row r="3623" spans="1:33" x14ac:dyDescent="0.25">
      <c r="F3623" s="238"/>
      <c r="I3623"/>
      <c r="S3623" s="115"/>
      <c r="U3623"/>
      <c r="V3623"/>
    </row>
    <row r="3624" spans="1:33" x14ac:dyDescent="0.25">
      <c r="F3624" s="238"/>
      <c r="I3624"/>
      <c r="S3624" s="115"/>
      <c r="U3624"/>
      <c r="V3624"/>
    </row>
    <row r="3625" spans="1:33" ht="18" x14ac:dyDescent="0.25">
      <c r="A3625" s="236"/>
      <c r="B3625" s="236"/>
      <c r="C3625" s="236"/>
      <c r="D3625" s="236"/>
      <c r="E3625"/>
      <c r="F3625" s="126"/>
      <c r="G3625" s="237"/>
      <c r="H3625"/>
      <c r="I3625"/>
      <c r="J3625" s="237"/>
      <c r="K3625"/>
      <c r="L3625"/>
      <c r="M3625"/>
      <c r="N3625"/>
      <c r="O3625"/>
      <c r="P3625"/>
      <c r="Q3625"/>
      <c r="S3625" s="115"/>
      <c r="U3625"/>
      <c r="V3625"/>
      <c r="W3625" s="237"/>
      <c r="X3625"/>
      <c r="Y3625"/>
      <c r="Z3625"/>
      <c r="AA3625"/>
      <c r="AB3625"/>
      <c r="AC3625"/>
      <c r="AD3625"/>
      <c r="AE3625"/>
      <c r="AF3625"/>
      <c r="AG3625"/>
    </row>
    <row r="3626" spans="1:33" ht="18" x14ac:dyDescent="0.25">
      <c r="A3626" s="236"/>
      <c r="B3626" s="236"/>
      <c r="C3626" s="236"/>
      <c r="D3626" s="236"/>
      <c r="E3626"/>
      <c r="F3626" s="126"/>
      <c r="G3626" s="237"/>
      <c r="H3626"/>
      <c r="I3626"/>
      <c r="J3626" s="237"/>
      <c r="K3626"/>
      <c r="L3626"/>
      <c r="M3626"/>
      <c r="N3626"/>
      <c r="O3626"/>
      <c r="P3626"/>
      <c r="Q3626"/>
      <c r="S3626" s="115"/>
      <c r="U3626"/>
      <c r="V3626"/>
      <c r="W3626" s="237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5">
      <c r="A3627"/>
      <c r="B3627"/>
      <c r="C3627"/>
      <c r="D3627"/>
      <c r="E3627"/>
      <c r="F3627" s="126"/>
      <c r="G3627"/>
      <c r="H3627"/>
      <c r="I3627"/>
      <c r="J3627"/>
      <c r="K3627"/>
      <c r="L3627"/>
      <c r="M3627"/>
      <c r="N3627"/>
      <c r="O3627"/>
      <c r="P3627"/>
      <c r="Q3627"/>
      <c r="S3627" s="115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5">
      <c r="A3628"/>
      <c r="B3628"/>
      <c r="C3628"/>
      <c r="D3628"/>
      <c r="E3628"/>
      <c r="F3628" s="126"/>
      <c r="G3628"/>
      <c r="H3628"/>
      <c r="I3628"/>
      <c r="J3628"/>
      <c r="K3628"/>
      <c r="L3628"/>
      <c r="M3628"/>
      <c r="N3628"/>
      <c r="O3628"/>
      <c r="P3628"/>
      <c r="Q3628"/>
      <c r="S3628" s="115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ht="18" x14ac:dyDescent="0.25">
      <c r="A3629" s="236"/>
      <c r="B3629" s="236"/>
      <c r="C3629" s="236"/>
      <c r="D3629" s="236"/>
      <c r="E3629"/>
      <c r="F3629" s="126"/>
      <c r="G3629" s="237"/>
      <c r="H3629"/>
      <c r="I3629"/>
      <c r="J3629" s="237"/>
      <c r="K3629"/>
      <c r="L3629"/>
      <c r="M3629"/>
      <c r="N3629"/>
      <c r="O3629"/>
      <c r="P3629"/>
      <c r="Q3629"/>
      <c r="S3629" s="115"/>
      <c r="U3629"/>
      <c r="V3629"/>
      <c r="W3629" s="237"/>
      <c r="X3629"/>
      <c r="Y3629"/>
      <c r="Z3629"/>
      <c r="AA3629"/>
      <c r="AB3629"/>
      <c r="AC3629"/>
      <c r="AD3629"/>
      <c r="AE3629"/>
      <c r="AF3629"/>
      <c r="AG3629"/>
    </row>
    <row r="3630" spans="1:33" ht="18" x14ac:dyDescent="0.25">
      <c r="A3630" s="236"/>
      <c r="B3630" s="236"/>
      <c r="C3630" s="236"/>
      <c r="D3630" s="236"/>
      <c r="E3630"/>
      <c r="F3630" s="126"/>
      <c r="G3630" s="237"/>
      <c r="H3630"/>
      <c r="I3630"/>
      <c r="J3630" s="237"/>
      <c r="K3630"/>
      <c r="L3630"/>
      <c r="M3630"/>
      <c r="N3630"/>
      <c r="O3630"/>
      <c r="P3630"/>
      <c r="Q3630"/>
      <c r="S3630" s="115"/>
      <c r="U3630"/>
      <c r="V3630"/>
      <c r="W3630" s="237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5">
      <c r="F3631" s="238"/>
      <c r="I3631"/>
      <c r="S3631" s="115"/>
      <c r="U3631"/>
      <c r="V3631"/>
    </row>
    <row r="3632" spans="1:33" x14ac:dyDescent="0.25">
      <c r="A3632"/>
      <c r="B3632"/>
      <c r="C3632"/>
      <c r="D3632"/>
      <c r="E3632"/>
      <c r="F3632" s="126"/>
      <c r="G3632"/>
      <c r="H3632"/>
      <c r="I3632"/>
      <c r="J3632"/>
      <c r="K3632"/>
      <c r="L3632"/>
      <c r="M3632"/>
      <c r="N3632"/>
      <c r="O3632"/>
      <c r="P3632"/>
      <c r="Q3632"/>
      <c r="S3632" s="115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5">
      <c r="F3633" s="238"/>
      <c r="I3633"/>
      <c r="S3633" s="115"/>
      <c r="U3633"/>
      <c r="V3633"/>
    </row>
    <row r="3634" spans="1:33" x14ac:dyDescent="0.25">
      <c r="F3634" s="238"/>
      <c r="I3634"/>
      <c r="S3634" s="115"/>
      <c r="U3634"/>
      <c r="V3634"/>
    </row>
    <row r="3635" spans="1:33" ht="18" x14ac:dyDescent="0.25">
      <c r="A3635" s="236"/>
      <c r="B3635" s="236"/>
      <c r="C3635" s="236"/>
      <c r="D3635" s="236"/>
      <c r="E3635"/>
      <c r="F3635" s="126"/>
      <c r="G3635" s="237"/>
      <c r="H3635"/>
      <c r="I3635"/>
      <c r="J3635" s="237"/>
      <c r="K3635"/>
      <c r="L3635"/>
      <c r="M3635"/>
      <c r="N3635"/>
      <c r="O3635"/>
      <c r="P3635"/>
      <c r="Q3635"/>
      <c r="S3635" s="115"/>
      <c r="U3635"/>
      <c r="V3635"/>
      <c r="W3635" s="237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5">
      <c r="A3636"/>
      <c r="B3636"/>
      <c r="C3636"/>
      <c r="D3636"/>
      <c r="E3636"/>
      <c r="F3636" s="126"/>
      <c r="G3636"/>
      <c r="H3636"/>
      <c r="I3636"/>
      <c r="J3636"/>
      <c r="K3636"/>
      <c r="L3636"/>
      <c r="M3636"/>
      <c r="N3636"/>
      <c r="O3636"/>
      <c r="P3636"/>
      <c r="Q3636"/>
      <c r="S3636" s="115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5">
      <c r="F3637" s="238"/>
      <c r="I3637"/>
      <c r="S3637" s="115"/>
      <c r="U3637"/>
      <c r="V3637"/>
    </row>
    <row r="3638" spans="1:33" ht="18" x14ac:dyDescent="0.25">
      <c r="A3638" s="236"/>
      <c r="B3638" s="236"/>
      <c r="C3638" s="236"/>
      <c r="D3638" s="236"/>
      <c r="E3638"/>
      <c r="F3638" s="126"/>
      <c r="G3638" s="237"/>
      <c r="H3638"/>
      <c r="I3638"/>
      <c r="J3638" s="237"/>
      <c r="K3638"/>
      <c r="L3638"/>
      <c r="M3638"/>
      <c r="N3638"/>
      <c r="O3638"/>
      <c r="P3638"/>
      <c r="Q3638"/>
      <c r="S3638" s="115"/>
      <c r="U3638"/>
      <c r="V3638"/>
      <c r="W3638" s="237"/>
      <c r="X3638"/>
      <c r="Y3638"/>
      <c r="Z3638"/>
      <c r="AA3638"/>
      <c r="AB3638"/>
      <c r="AC3638"/>
      <c r="AD3638"/>
      <c r="AE3638"/>
      <c r="AF3638"/>
      <c r="AG3638"/>
    </row>
    <row r="3639" spans="1:33" ht="18" x14ac:dyDescent="0.25">
      <c r="A3639" s="236"/>
      <c r="B3639" s="236"/>
      <c r="C3639" s="236"/>
      <c r="D3639" s="236"/>
      <c r="E3639"/>
      <c r="F3639" s="126"/>
      <c r="G3639" s="237"/>
      <c r="H3639"/>
      <c r="I3639"/>
      <c r="J3639" s="237"/>
      <c r="K3639"/>
      <c r="L3639"/>
      <c r="M3639"/>
      <c r="N3639"/>
      <c r="O3639"/>
      <c r="P3639"/>
      <c r="Q3639"/>
      <c r="S3639" s="115"/>
      <c r="U3639"/>
      <c r="V3639"/>
      <c r="W3639" s="237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5">
      <c r="A3640"/>
      <c r="B3640"/>
      <c r="C3640"/>
      <c r="D3640"/>
      <c r="E3640"/>
      <c r="F3640" s="126"/>
      <c r="G3640"/>
      <c r="H3640"/>
      <c r="I3640"/>
      <c r="J3640"/>
      <c r="K3640"/>
      <c r="L3640"/>
      <c r="M3640"/>
      <c r="N3640"/>
      <c r="O3640"/>
      <c r="P3640"/>
      <c r="Q3640"/>
      <c r="S3640" s="115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ht="18" x14ac:dyDescent="0.25">
      <c r="A3641" s="236"/>
      <c r="B3641" s="236"/>
      <c r="C3641" s="236"/>
      <c r="D3641" s="236"/>
      <c r="E3641"/>
      <c r="F3641" s="126"/>
      <c r="G3641" s="237"/>
      <c r="H3641"/>
      <c r="I3641"/>
      <c r="J3641" s="237"/>
      <c r="K3641"/>
      <c r="L3641"/>
      <c r="M3641"/>
      <c r="N3641"/>
      <c r="O3641"/>
      <c r="P3641"/>
      <c r="Q3641"/>
      <c r="S3641" s="115"/>
      <c r="U3641"/>
      <c r="V3641"/>
      <c r="W3641" s="237"/>
      <c r="X3641"/>
      <c r="Y3641"/>
      <c r="Z3641"/>
      <c r="AA3641"/>
      <c r="AB3641"/>
      <c r="AC3641"/>
      <c r="AD3641"/>
      <c r="AE3641"/>
      <c r="AF3641"/>
      <c r="AG3641"/>
    </row>
    <row r="3642" spans="1:33" ht="18" x14ac:dyDescent="0.25">
      <c r="A3642" s="236"/>
      <c r="B3642" s="236"/>
      <c r="C3642" s="236"/>
      <c r="D3642" s="236"/>
      <c r="E3642"/>
      <c r="F3642" s="126"/>
      <c r="G3642" s="237"/>
      <c r="H3642"/>
      <c r="I3642"/>
      <c r="J3642" s="237"/>
      <c r="K3642"/>
      <c r="L3642"/>
      <c r="M3642"/>
      <c r="N3642"/>
      <c r="O3642"/>
      <c r="P3642"/>
      <c r="Q3642"/>
      <c r="S3642" s="115"/>
      <c r="U3642"/>
      <c r="V3642"/>
      <c r="W3642" s="237"/>
      <c r="X3642"/>
      <c r="Y3642"/>
      <c r="Z3642"/>
      <c r="AA3642"/>
      <c r="AB3642"/>
      <c r="AC3642"/>
      <c r="AD3642"/>
      <c r="AE3642"/>
      <c r="AF3642"/>
      <c r="AG3642"/>
    </row>
    <row r="3643" spans="1:33" ht="18" x14ac:dyDescent="0.25">
      <c r="A3643" s="236"/>
      <c r="B3643" s="236"/>
      <c r="C3643" s="236"/>
      <c r="D3643" s="236"/>
      <c r="E3643"/>
      <c r="F3643" s="126"/>
      <c r="G3643" s="237"/>
      <c r="H3643"/>
      <c r="I3643"/>
      <c r="J3643" s="237"/>
      <c r="K3643"/>
      <c r="L3643"/>
      <c r="M3643"/>
      <c r="N3643"/>
      <c r="O3643"/>
      <c r="P3643"/>
      <c r="Q3643"/>
      <c r="S3643" s="115"/>
      <c r="U3643"/>
      <c r="V3643"/>
      <c r="W3643" s="237"/>
      <c r="X3643"/>
      <c r="Y3643"/>
      <c r="Z3643"/>
      <c r="AA3643"/>
      <c r="AB3643"/>
      <c r="AC3643"/>
      <c r="AD3643"/>
      <c r="AE3643"/>
      <c r="AF3643"/>
      <c r="AG3643"/>
    </row>
    <row r="3644" spans="1:33" ht="18" x14ac:dyDescent="0.25">
      <c r="A3644" s="236"/>
      <c r="B3644" s="236"/>
      <c r="C3644" s="236"/>
      <c r="D3644" s="236"/>
      <c r="E3644"/>
      <c r="F3644" s="126"/>
      <c r="G3644" s="237"/>
      <c r="H3644"/>
      <c r="I3644"/>
      <c r="J3644" s="237"/>
      <c r="K3644"/>
      <c r="L3644"/>
      <c r="M3644"/>
      <c r="N3644"/>
      <c r="O3644"/>
      <c r="P3644"/>
      <c r="Q3644"/>
      <c r="S3644" s="115"/>
      <c r="U3644"/>
      <c r="V3644"/>
      <c r="W3644" s="237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5">
      <c r="F3645" s="238"/>
      <c r="I3645"/>
      <c r="S3645" s="115"/>
      <c r="U3645"/>
      <c r="V3645"/>
    </row>
    <row r="3646" spans="1:33" x14ac:dyDescent="0.25">
      <c r="F3646" s="238"/>
      <c r="I3646"/>
      <c r="S3646" s="115"/>
      <c r="U3646"/>
      <c r="V3646"/>
    </row>
    <row r="3647" spans="1:33" x14ac:dyDescent="0.25">
      <c r="F3647" s="238"/>
      <c r="I3647"/>
      <c r="S3647" s="115"/>
      <c r="U3647"/>
      <c r="V3647"/>
    </row>
    <row r="3648" spans="1:33" x14ac:dyDescent="0.25">
      <c r="A3648"/>
      <c r="B3648"/>
      <c r="C3648"/>
      <c r="D3648"/>
      <c r="E3648"/>
      <c r="F3648" s="126"/>
      <c r="G3648"/>
      <c r="H3648"/>
      <c r="I3648"/>
      <c r="J3648"/>
      <c r="K3648"/>
      <c r="L3648"/>
      <c r="M3648"/>
      <c r="N3648"/>
      <c r="O3648"/>
      <c r="P3648"/>
      <c r="Q3648"/>
      <c r="S3648" s="115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ht="18" x14ac:dyDescent="0.25">
      <c r="A3649" s="236"/>
      <c r="B3649" s="236"/>
      <c r="C3649" s="236"/>
      <c r="D3649" s="236"/>
      <c r="E3649"/>
      <c r="F3649" s="126"/>
      <c r="G3649" s="237"/>
      <c r="H3649"/>
      <c r="I3649"/>
      <c r="J3649" s="237"/>
      <c r="K3649"/>
      <c r="L3649"/>
      <c r="M3649"/>
      <c r="N3649"/>
      <c r="O3649"/>
      <c r="P3649"/>
      <c r="Q3649"/>
      <c r="S3649" s="115"/>
      <c r="U3649"/>
      <c r="V3649"/>
      <c r="W3649" s="237"/>
      <c r="X3649"/>
      <c r="Y3649"/>
      <c r="Z3649"/>
      <c r="AA3649"/>
      <c r="AB3649"/>
      <c r="AC3649"/>
      <c r="AD3649"/>
      <c r="AE3649"/>
      <c r="AF3649"/>
      <c r="AG3649"/>
    </row>
    <row r="3650" spans="1:33" ht="18" x14ac:dyDescent="0.25">
      <c r="A3650" s="236"/>
      <c r="B3650" s="236"/>
      <c r="C3650" s="236"/>
      <c r="D3650" s="236"/>
      <c r="E3650"/>
      <c r="F3650" s="126"/>
      <c r="G3650" s="237"/>
      <c r="H3650"/>
      <c r="I3650"/>
      <c r="J3650" s="237"/>
      <c r="K3650"/>
      <c r="L3650"/>
      <c r="M3650"/>
      <c r="N3650"/>
      <c r="O3650"/>
      <c r="P3650"/>
      <c r="Q3650"/>
      <c r="S3650" s="115"/>
      <c r="U3650"/>
      <c r="V3650"/>
      <c r="W3650" s="237"/>
      <c r="X3650"/>
      <c r="Y3650"/>
      <c r="Z3650"/>
      <c r="AA3650"/>
      <c r="AB3650"/>
      <c r="AC3650"/>
      <c r="AD3650"/>
      <c r="AE3650"/>
      <c r="AF3650"/>
      <c r="AG3650"/>
    </row>
    <row r="3651" spans="1:33" ht="18" x14ac:dyDescent="0.25">
      <c r="A3651" s="236"/>
      <c r="B3651" s="236"/>
      <c r="C3651" s="236"/>
      <c r="D3651" s="236"/>
      <c r="E3651"/>
      <c r="F3651" s="126"/>
      <c r="G3651" s="237"/>
      <c r="H3651"/>
      <c r="I3651"/>
      <c r="J3651" s="237"/>
      <c r="K3651"/>
      <c r="L3651"/>
      <c r="M3651"/>
      <c r="N3651"/>
      <c r="O3651"/>
      <c r="P3651"/>
      <c r="Q3651"/>
      <c r="S3651" s="115"/>
      <c r="U3651"/>
      <c r="V3651"/>
      <c r="W3651" s="237"/>
      <c r="X3651"/>
      <c r="Y3651"/>
      <c r="Z3651"/>
      <c r="AA3651"/>
      <c r="AB3651"/>
      <c r="AC3651"/>
      <c r="AD3651"/>
      <c r="AE3651"/>
      <c r="AF3651"/>
      <c r="AG3651"/>
    </row>
    <row r="3652" spans="1:33" ht="18" x14ac:dyDescent="0.25">
      <c r="A3652" s="236"/>
      <c r="B3652" s="236"/>
      <c r="C3652" s="236"/>
      <c r="D3652" s="236"/>
      <c r="E3652"/>
      <c r="F3652" s="126"/>
      <c r="G3652" s="237"/>
      <c r="H3652"/>
      <c r="I3652"/>
      <c r="J3652" s="237"/>
      <c r="K3652"/>
      <c r="L3652"/>
      <c r="M3652"/>
      <c r="N3652"/>
      <c r="O3652"/>
      <c r="P3652"/>
      <c r="Q3652"/>
      <c r="S3652" s="115"/>
      <c r="U3652"/>
      <c r="V3652"/>
      <c r="W3652" s="237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5">
      <c r="A3653"/>
      <c r="B3653"/>
      <c r="C3653"/>
      <c r="D3653"/>
      <c r="E3653"/>
      <c r="F3653" s="126"/>
      <c r="G3653"/>
      <c r="H3653"/>
      <c r="I3653"/>
      <c r="J3653"/>
      <c r="K3653"/>
      <c r="L3653"/>
      <c r="M3653"/>
      <c r="N3653"/>
      <c r="O3653"/>
      <c r="P3653"/>
      <c r="Q3653"/>
      <c r="S3653" s="115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ht="18" x14ac:dyDescent="0.25">
      <c r="A3654" s="236"/>
      <c r="B3654" s="236"/>
      <c r="C3654" s="236"/>
      <c r="D3654" s="236"/>
      <c r="E3654"/>
      <c r="F3654" s="126"/>
      <c r="G3654" s="237"/>
      <c r="H3654"/>
      <c r="I3654"/>
      <c r="J3654" s="237"/>
      <c r="K3654"/>
      <c r="L3654"/>
      <c r="M3654"/>
      <c r="N3654"/>
      <c r="O3654"/>
      <c r="P3654"/>
      <c r="Q3654"/>
      <c r="S3654" s="115"/>
      <c r="U3654"/>
      <c r="V3654"/>
      <c r="W3654" s="237"/>
      <c r="X3654"/>
      <c r="Y3654"/>
      <c r="Z3654"/>
      <c r="AA3654"/>
      <c r="AB3654"/>
      <c r="AC3654"/>
      <c r="AD3654"/>
      <c r="AE3654"/>
      <c r="AF3654"/>
      <c r="AG3654"/>
    </row>
    <row r="3655" spans="1:33" ht="18" x14ac:dyDescent="0.25">
      <c r="A3655" s="236"/>
      <c r="B3655" s="236"/>
      <c r="C3655" s="236"/>
      <c r="D3655" s="236"/>
      <c r="E3655"/>
      <c r="F3655" s="126"/>
      <c r="G3655" s="237"/>
      <c r="H3655"/>
      <c r="I3655"/>
      <c r="J3655" s="237"/>
      <c r="K3655"/>
      <c r="L3655"/>
      <c r="M3655"/>
      <c r="N3655"/>
      <c r="O3655"/>
      <c r="P3655"/>
      <c r="Q3655"/>
      <c r="S3655" s="115"/>
      <c r="U3655"/>
      <c r="V3655"/>
      <c r="W3655" s="237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5">
      <c r="A3656"/>
      <c r="B3656"/>
      <c r="C3656"/>
      <c r="D3656"/>
      <c r="E3656"/>
      <c r="F3656" s="126"/>
      <c r="G3656"/>
      <c r="H3656"/>
      <c r="I3656"/>
      <c r="J3656"/>
      <c r="K3656"/>
      <c r="L3656"/>
      <c r="M3656"/>
      <c r="N3656"/>
      <c r="O3656"/>
      <c r="P3656"/>
      <c r="Q3656"/>
      <c r="S3656" s="115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5">
      <c r="F3657" s="238"/>
      <c r="I3657"/>
      <c r="S3657" s="115"/>
      <c r="U3657"/>
      <c r="V3657"/>
    </row>
    <row r="3658" spans="1:33" ht="18" x14ac:dyDescent="0.25">
      <c r="A3658" s="236"/>
      <c r="B3658" s="236"/>
      <c r="C3658" s="236"/>
      <c r="D3658" s="236"/>
      <c r="E3658"/>
      <c r="F3658" s="126"/>
      <c r="G3658" s="237"/>
      <c r="H3658"/>
      <c r="I3658"/>
      <c r="J3658" s="237"/>
      <c r="K3658"/>
      <c r="L3658"/>
      <c r="M3658"/>
      <c r="N3658"/>
      <c r="O3658"/>
      <c r="P3658"/>
      <c r="Q3658"/>
      <c r="S3658" s="115"/>
      <c r="U3658"/>
      <c r="V3658"/>
      <c r="W3658" s="237"/>
      <c r="X3658"/>
      <c r="Y3658"/>
      <c r="Z3658"/>
      <c r="AA3658"/>
      <c r="AB3658"/>
      <c r="AC3658"/>
      <c r="AD3658"/>
      <c r="AE3658"/>
      <c r="AF3658"/>
      <c r="AG3658"/>
    </row>
    <row r="3659" spans="1:33" ht="18" x14ac:dyDescent="0.25">
      <c r="A3659" s="236"/>
      <c r="B3659" s="236"/>
      <c r="C3659" s="236"/>
      <c r="D3659" s="236"/>
      <c r="E3659"/>
      <c r="F3659" s="126"/>
      <c r="G3659" s="237"/>
      <c r="H3659"/>
      <c r="I3659"/>
      <c r="J3659" s="237"/>
      <c r="K3659"/>
      <c r="L3659"/>
      <c r="M3659"/>
      <c r="N3659"/>
      <c r="O3659"/>
      <c r="P3659"/>
      <c r="Q3659"/>
      <c r="S3659" s="115"/>
      <c r="U3659"/>
      <c r="V3659"/>
      <c r="W3659" s="237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5">
      <c r="F3660" s="238"/>
      <c r="I3660"/>
      <c r="S3660" s="115"/>
      <c r="U3660"/>
      <c r="V3660"/>
    </row>
    <row r="3661" spans="1:33" ht="18" x14ac:dyDescent="0.25">
      <c r="A3661" s="236"/>
      <c r="B3661" s="236"/>
      <c r="C3661" s="236"/>
      <c r="D3661" s="236"/>
      <c r="E3661"/>
      <c r="F3661" s="126"/>
      <c r="G3661" s="237"/>
      <c r="H3661"/>
      <c r="I3661"/>
      <c r="J3661" s="237"/>
      <c r="K3661"/>
      <c r="L3661"/>
      <c r="M3661"/>
      <c r="N3661"/>
      <c r="O3661"/>
      <c r="P3661"/>
      <c r="Q3661"/>
      <c r="S3661" s="115"/>
      <c r="U3661"/>
      <c r="V3661"/>
      <c r="W3661" s="237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5">
      <c r="A3662"/>
      <c r="B3662"/>
      <c r="C3662"/>
      <c r="D3662"/>
      <c r="E3662"/>
      <c r="F3662" s="126"/>
      <c r="G3662"/>
      <c r="H3662"/>
      <c r="I3662"/>
      <c r="J3662"/>
      <c r="K3662"/>
      <c r="L3662"/>
      <c r="M3662"/>
      <c r="N3662"/>
      <c r="O3662"/>
      <c r="P3662"/>
      <c r="Q3662"/>
      <c r="S3662" s="115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ht="18" x14ac:dyDescent="0.25">
      <c r="A3663" s="236"/>
      <c r="B3663" s="236"/>
      <c r="C3663" s="236"/>
      <c r="D3663" s="236"/>
      <c r="E3663"/>
      <c r="F3663" s="126"/>
      <c r="G3663" s="237"/>
      <c r="H3663"/>
      <c r="I3663"/>
      <c r="J3663" s="237"/>
      <c r="K3663"/>
      <c r="L3663"/>
      <c r="M3663"/>
      <c r="N3663"/>
      <c r="O3663"/>
      <c r="P3663"/>
      <c r="Q3663"/>
      <c r="S3663" s="115"/>
      <c r="U3663"/>
      <c r="V3663"/>
      <c r="W3663" s="237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5">
      <c r="F3664" s="238"/>
      <c r="I3664"/>
      <c r="S3664" s="115"/>
      <c r="U3664"/>
      <c r="V3664"/>
    </row>
    <row r="3665" spans="1:33" ht="18" x14ac:dyDescent="0.25">
      <c r="A3665" s="236"/>
      <c r="B3665" s="236"/>
      <c r="C3665" s="236"/>
      <c r="D3665" s="236"/>
      <c r="E3665"/>
      <c r="F3665" s="126"/>
      <c r="G3665" s="237"/>
      <c r="H3665"/>
      <c r="I3665"/>
      <c r="J3665" s="237"/>
      <c r="K3665"/>
      <c r="L3665"/>
      <c r="M3665"/>
      <c r="N3665"/>
      <c r="O3665"/>
      <c r="P3665"/>
      <c r="Q3665"/>
      <c r="S3665" s="115"/>
      <c r="U3665"/>
      <c r="V3665"/>
      <c r="W3665" s="237"/>
      <c r="X3665"/>
      <c r="Y3665"/>
      <c r="Z3665"/>
      <c r="AA3665"/>
      <c r="AB3665"/>
      <c r="AC3665"/>
      <c r="AD3665"/>
      <c r="AE3665"/>
      <c r="AF3665"/>
      <c r="AG3665"/>
    </row>
    <row r="3666" spans="1:33" ht="18" x14ac:dyDescent="0.25">
      <c r="A3666" s="236"/>
      <c r="B3666" s="236"/>
      <c r="C3666" s="236"/>
      <c r="D3666" s="236"/>
      <c r="E3666"/>
      <c r="F3666" s="126"/>
      <c r="G3666" s="237"/>
      <c r="H3666"/>
      <c r="I3666"/>
      <c r="J3666" s="237"/>
      <c r="K3666"/>
      <c r="L3666"/>
      <c r="M3666"/>
      <c r="N3666"/>
      <c r="O3666"/>
      <c r="P3666"/>
      <c r="Q3666"/>
      <c r="S3666" s="115"/>
      <c r="U3666"/>
      <c r="V3666"/>
      <c r="W3666" s="237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5">
      <c r="A3667"/>
      <c r="B3667"/>
      <c r="C3667"/>
      <c r="D3667"/>
      <c r="E3667"/>
      <c r="F3667" s="126"/>
      <c r="G3667"/>
      <c r="H3667"/>
      <c r="I3667"/>
      <c r="J3667"/>
      <c r="K3667"/>
      <c r="L3667"/>
      <c r="M3667"/>
      <c r="N3667"/>
      <c r="O3667"/>
      <c r="P3667"/>
      <c r="Q3667"/>
      <c r="S3667" s="115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5">
      <c r="A3668"/>
      <c r="B3668"/>
      <c r="C3668"/>
      <c r="D3668"/>
      <c r="E3668"/>
      <c r="F3668" s="126"/>
      <c r="G3668"/>
      <c r="H3668"/>
      <c r="I3668"/>
      <c r="J3668"/>
      <c r="K3668"/>
      <c r="L3668"/>
      <c r="M3668"/>
      <c r="N3668"/>
      <c r="O3668"/>
      <c r="P3668"/>
      <c r="Q3668"/>
      <c r="S3668" s="115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5">
      <c r="A3669"/>
      <c r="B3669"/>
      <c r="C3669"/>
      <c r="D3669"/>
      <c r="E3669"/>
      <c r="F3669" s="126"/>
      <c r="G3669"/>
      <c r="H3669"/>
      <c r="I3669"/>
      <c r="J3669"/>
      <c r="K3669"/>
      <c r="L3669"/>
      <c r="M3669"/>
      <c r="N3669"/>
      <c r="O3669"/>
      <c r="P3669"/>
      <c r="Q3669"/>
      <c r="S3669" s="115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5">
      <c r="F3670" s="238"/>
      <c r="I3670"/>
      <c r="S3670" s="115"/>
      <c r="U3670"/>
      <c r="V3670"/>
    </row>
    <row r="3671" spans="1:33" ht="18" x14ac:dyDescent="0.25">
      <c r="A3671" s="236"/>
      <c r="B3671" s="236"/>
      <c r="C3671" s="236"/>
      <c r="D3671" s="236"/>
      <c r="E3671"/>
      <c r="F3671" s="126"/>
      <c r="G3671" s="237"/>
      <c r="H3671"/>
      <c r="I3671"/>
      <c r="J3671" s="237"/>
      <c r="K3671"/>
      <c r="L3671"/>
      <c r="M3671"/>
      <c r="N3671"/>
      <c r="O3671"/>
      <c r="P3671"/>
      <c r="Q3671"/>
      <c r="S3671" s="115"/>
      <c r="U3671"/>
      <c r="V3671"/>
      <c r="W3671" s="237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5">
      <c r="A3672"/>
      <c r="B3672"/>
      <c r="C3672"/>
      <c r="D3672"/>
      <c r="E3672"/>
      <c r="F3672" s="126"/>
      <c r="G3672"/>
      <c r="H3672"/>
      <c r="I3672"/>
      <c r="J3672"/>
      <c r="K3672"/>
      <c r="L3672"/>
      <c r="M3672"/>
      <c r="N3672"/>
      <c r="O3672"/>
      <c r="P3672"/>
      <c r="Q3672"/>
      <c r="S3672" s="115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5">
      <c r="A3673"/>
      <c r="B3673"/>
      <c r="C3673"/>
      <c r="D3673"/>
      <c r="E3673"/>
      <c r="F3673" s="126"/>
      <c r="G3673"/>
      <c r="H3673"/>
      <c r="I3673"/>
      <c r="J3673"/>
      <c r="K3673"/>
      <c r="L3673"/>
      <c r="M3673"/>
      <c r="N3673"/>
      <c r="O3673"/>
      <c r="P3673"/>
      <c r="Q3673"/>
      <c r="S3673" s="115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5">
      <c r="A3674"/>
      <c r="B3674"/>
      <c r="C3674"/>
      <c r="D3674"/>
      <c r="E3674"/>
      <c r="F3674" s="126"/>
      <c r="G3674"/>
      <c r="H3674"/>
      <c r="I3674"/>
      <c r="J3674"/>
      <c r="K3674"/>
      <c r="L3674"/>
      <c r="M3674"/>
      <c r="N3674"/>
      <c r="O3674"/>
      <c r="P3674"/>
      <c r="Q3674"/>
      <c r="S3674" s="115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5">
      <c r="F3675" s="238"/>
      <c r="I3675"/>
      <c r="S3675" s="115"/>
      <c r="U3675"/>
      <c r="V3675"/>
    </row>
    <row r="3676" spans="1:33" x14ac:dyDescent="0.25">
      <c r="F3676" s="238"/>
      <c r="I3676"/>
      <c r="S3676" s="115"/>
      <c r="U3676"/>
      <c r="V3676"/>
    </row>
    <row r="3677" spans="1:33" x14ac:dyDescent="0.25">
      <c r="F3677" s="238"/>
      <c r="I3677"/>
      <c r="S3677" s="115"/>
      <c r="U3677"/>
      <c r="V3677"/>
    </row>
    <row r="3678" spans="1:33" ht="18" x14ac:dyDescent="0.25">
      <c r="A3678" s="236"/>
      <c r="B3678" s="236"/>
      <c r="C3678" s="236"/>
      <c r="D3678" s="236"/>
      <c r="E3678"/>
      <c r="F3678" s="126"/>
      <c r="G3678" s="237"/>
      <c r="H3678"/>
      <c r="I3678"/>
      <c r="J3678" s="237"/>
      <c r="K3678"/>
      <c r="L3678"/>
      <c r="M3678"/>
      <c r="N3678"/>
      <c r="O3678"/>
      <c r="P3678"/>
      <c r="Q3678"/>
      <c r="S3678" s="115"/>
      <c r="U3678"/>
      <c r="V3678"/>
      <c r="W3678" s="237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5">
      <c r="A3679"/>
      <c r="B3679"/>
      <c r="C3679"/>
      <c r="D3679"/>
      <c r="E3679"/>
      <c r="F3679" s="126"/>
      <c r="G3679"/>
      <c r="H3679"/>
      <c r="I3679"/>
      <c r="J3679"/>
      <c r="K3679"/>
      <c r="L3679"/>
      <c r="M3679"/>
      <c r="N3679"/>
      <c r="O3679"/>
      <c r="P3679"/>
      <c r="Q3679"/>
      <c r="S3679" s="115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5">
      <c r="A3680"/>
      <c r="B3680"/>
      <c r="C3680"/>
      <c r="D3680"/>
      <c r="E3680"/>
      <c r="F3680" s="126"/>
      <c r="G3680"/>
      <c r="H3680"/>
      <c r="I3680"/>
      <c r="J3680"/>
      <c r="K3680"/>
      <c r="L3680"/>
      <c r="M3680"/>
      <c r="N3680"/>
      <c r="O3680"/>
      <c r="P3680"/>
      <c r="Q3680"/>
      <c r="S3680" s="115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5">
      <c r="F3681" s="238"/>
      <c r="I3681"/>
      <c r="S3681" s="115"/>
      <c r="U3681"/>
      <c r="V3681"/>
    </row>
    <row r="3682" spans="1:33" x14ac:dyDescent="0.25">
      <c r="A3682"/>
      <c r="B3682"/>
      <c r="C3682"/>
      <c r="D3682"/>
      <c r="E3682"/>
      <c r="F3682" s="126"/>
      <c r="G3682"/>
      <c r="H3682"/>
      <c r="I3682"/>
      <c r="J3682"/>
      <c r="K3682"/>
      <c r="L3682"/>
      <c r="M3682"/>
      <c r="N3682"/>
      <c r="O3682"/>
      <c r="P3682"/>
      <c r="Q3682"/>
      <c r="S3682" s="115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5">
      <c r="F3683" s="238"/>
      <c r="I3683"/>
      <c r="S3683" s="115"/>
      <c r="U3683"/>
      <c r="V3683"/>
    </row>
    <row r="3684" spans="1:33" x14ac:dyDescent="0.25">
      <c r="F3684" s="238"/>
      <c r="I3684"/>
      <c r="S3684" s="115"/>
      <c r="U3684"/>
      <c r="V3684"/>
    </row>
    <row r="3685" spans="1:33" ht="18" x14ac:dyDescent="0.25">
      <c r="A3685" s="236"/>
      <c r="B3685" s="236"/>
      <c r="C3685" s="236"/>
      <c r="D3685" s="236"/>
      <c r="E3685"/>
      <c r="F3685" s="126"/>
      <c r="G3685" s="237"/>
      <c r="H3685"/>
      <c r="I3685"/>
      <c r="J3685" s="237"/>
      <c r="K3685"/>
      <c r="L3685"/>
      <c r="M3685"/>
      <c r="N3685"/>
      <c r="O3685"/>
      <c r="P3685"/>
      <c r="Q3685"/>
      <c r="S3685" s="115"/>
      <c r="U3685"/>
      <c r="V3685"/>
      <c r="W3685" s="237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5">
      <c r="A3686"/>
      <c r="B3686"/>
      <c r="C3686"/>
      <c r="D3686"/>
      <c r="E3686"/>
      <c r="F3686" s="126"/>
      <c r="G3686"/>
      <c r="H3686"/>
      <c r="I3686"/>
      <c r="J3686"/>
      <c r="K3686"/>
      <c r="L3686"/>
      <c r="M3686"/>
      <c r="N3686"/>
      <c r="O3686"/>
      <c r="P3686"/>
      <c r="Q3686"/>
      <c r="S3686" s="115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ht="18" x14ac:dyDescent="0.25">
      <c r="A3687" s="236"/>
      <c r="B3687" s="236"/>
      <c r="C3687" s="236"/>
      <c r="D3687" s="236"/>
      <c r="E3687"/>
      <c r="F3687" s="126"/>
      <c r="G3687" s="237"/>
      <c r="H3687"/>
      <c r="I3687"/>
      <c r="J3687" s="237"/>
      <c r="K3687"/>
      <c r="L3687"/>
      <c r="M3687"/>
      <c r="N3687"/>
      <c r="O3687"/>
      <c r="P3687"/>
      <c r="Q3687"/>
      <c r="S3687" s="115"/>
      <c r="U3687"/>
      <c r="V3687"/>
      <c r="W3687" s="23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5">
      <c r="A3688"/>
      <c r="B3688"/>
      <c r="C3688"/>
      <c r="D3688"/>
      <c r="E3688"/>
      <c r="F3688" s="126"/>
      <c r="G3688"/>
      <c r="H3688"/>
      <c r="I3688"/>
      <c r="J3688"/>
      <c r="K3688"/>
      <c r="L3688"/>
      <c r="M3688"/>
      <c r="N3688"/>
      <c r="O3688"/>
      <c r="P3688"/>
      <c r="Q3688"/>
      <c r="S3688" s="115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ht="18" x14ac:dyDescent="0.25">
      <c r="A3689" s="236"/>
      <c r="B3689" s="236"/>
      <c r="C3689" s="236"/>
      <c r="D3689" s="236"/>
      <c r="E3689"/>
      <c r="F3689" s="126"/>
      <c r="G3689" s="237"/>
      <c r="H3689"/>
      <c r="I3689"/>
      <c r="J3689" s="237"/>
      <c r="K3689"/>
      <c r="L3689"/>
      <c r="M3689"/>
      <c r="N3689"/>
      <c r="O3689"/>
      <c r="P3689"/>
      <c r="Q3689"/>
      <c r="S3689" s="115"/>
      <c r="U3689"/>
      <c r="V3689"/>
      <c r="W3689" s="237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5">
      <c r="A3690"/>
      <c r="B3690"/>
      <c r="C3690"/>
      <c r="D3690"/>
      <c r="E3690"/>
      <c r="F3690" s="126"/>
      <c r="G3690"/>
      <c r="H3690"/>
      <c r="I3690"/>
      <c r="J3690"/>
      <c r="K3690"/>
      <c r="L3690"/>
      <c r="M3690"/>
      <c r="N3690"/>
      <c r="O3690"/>
      <c r="P3690"/>
      <c r="Q3690"/>
      <c r="S3690" s="115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ht="18" x14ac:dyDescent="0.25">
      <c r="A3691" s="236"/>
      <c r="B3691" s="236"/>
      <c r="C3691" s="236"/>
      <c r="D3691" s="236"/>
      <c r="E3691"/>
      <c r="F3691" s="126"/>
      <c r="G3691" s="237"/>
      <c r="H3691"/>
      <c r="I3691"/>
      <c r="J3691" s="237"/>
      <c r="K3691"/>
      <c r="L3691"/>
      <c r="M3691"/>
      <c r="N3691"/>
      <c r="O3691"/>
      <c r="P3691"/>
      <c r="Q3691"/>
      <c r="S3691" s="115"/>
      <c r="U3691"/>
      <c r="V3691"/>
      <c r="W3691" s="237"/>
      <c r="X3691"/>
      <c r="Y3691"/>
      <c r="Z3691"/>
      <c r="AA3691"/>
      <c r="AB3691"/>
      <c r="AC3691"/>
      <c r="AD3691"/>
      <c r="AE3691"/>
      <c r="AF3691"/>
      <c r="AG3691"/>
    </row>
    <row r="3692" spans="1:33" ht="18" x14ac:dyDescent="0.25">
      <c r="A3692" s="236"/>
      <c r="B3692" s="236"/>
      <c r="C3692" s="236"/>
      <c r="D3692" s="236"/>
      <c r="E3692"/>
      <c r="F3692" s="126"/>
      <c r="G3692" s="237"/>
      <c r="H3692"/>
      <c r="I3692"/>
      <c r="J3692" s="237"/>
      <c r="K3692"/>
      <c r="L3692"/>
      <c r="M3692"/>
      <c r="N3692"/>
      <c r="O3692"/>
      <c r="P3692"/>
      <c r="Q3692"/>
      <c r="S3692" s="115"/>
      <c r="U3692"/>
      <c r="V3692"/>
      <c r="W3692" s="237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5">
      <c r="F3693" s="238"/>
      <c r="I3693"/>
      <c r="S3693" s="115"/>
      <c r="U3693"/>
      <c r="V3693"/>
    </row>
    <row r="3694" spans="1:33" x14ac:dyDescent="0.25">
      <c r="F3694" s="238"/>
      <c r="I3694"/>
      <c r="S3694" s="115"/>
      <c r="U3694"/>
      <c r="V3694"/>
    </row>
    <row r="3695" spans="1:33" ht="18" x14ac:dyDescent="0.25">
      <c r="A3695" s="236"/>
      <c r="B3695" s="236"/>
      <c r="C3695" s="236"/>
      <c r="D3695" s="236"/>
      <c r="E3695"/>
      <c r="F3695" s="126"/>
      <c r="G3695" s="237"/>
      <c r="H3695"/>
      <c r="I3695"/>
      <c r="J3695" s="237"/>
      <c r="K3695"/>
      <c r="L3695"/>
      <c r="M3695"/>
      <c r="N3695"/>
      <c r="O3695"/>
      <c r="P3695"/>
      <c r="Q3695"/>
      <c r="S3695" s="115"/>
      <c r="U3695"/>
      <c r="V3695"/>
      <c r="W3695" s="237"/>
      <c r="X3695"/>
      <c r="Y3695"/>
      <c r="Z3695"/>
      <c r="AA3695"/>
      <c r="AB3695"/>
      <c r="AC3695"/>
      <c r="AD3695"/>
      <c r="AE3695"/>
      <c r="AF3695"/>
      <c r="AG3695"/>
    </row>
    <row r="3696" spans="1:33" ht="18" x14ac:dyDescent="0.25">
      <c r="A3696" s="236"/>
      <c r="B3696" s="236"/>
      <c r="C3696" s="236"/>
      <c r="D3696" s="236"/>
      <c r="E3696"/>
      <c r="F3696" s="126"/>
      <c r="G3696" s="237"/>
      <c r="H3696"/>
      <c r="I3696"/>
      <c r="J3696" s="237"/>
      <c r="K3696"/>
      <c r="L3696"/>
      <c r="M3696"/>
      <c r="N3696"/>
      <c r="O3696"/>
      <c r="P3696"/>
      <c r="Q3696"/>
      <c r="S3696" s="115"/>
      <c r="U3696"/>
      <c r="V3696"/>
      <c r="W3696" s="237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5">
      <c r="F3697" s="238"/>
      <c r="I3697"/>
      <c r="S3697" s="115"/>
      <c r="U3697"/>
      <c r="V3697"/>
    </row>
    <row r="3698" spans="1:33" ht="18" x14ac:dyDescent="0.25">
      <c r="A3698" s="236"/>
      <c r="B3698" s="236"/>
      <c r="C3698" s="236"/>
      <c r="D3698" s="236"/>
      <c r="E3698"/>
      <c r="F3698" s="126"/>
      <c r="G3698" s="237"/>
      <c r="H3698"/>
      <c r="I3698"/>
      <c r="J3698" s="237"/>
      <c r="K3698"/>
      <c r="L3698"/>
      <c r="M3698"/>
      <c r="N3698"/>
      <c r="O3698"/>
      <c r="P3698"/>
      <c r="Q3698"/>
      <c r="S3698" s="115"/>
      <c r="U3698"/>
      <c r="V3698"/>
      <c r="W3698" s="237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5">
      <c r="A3699"/>
      <c r="B3699"/>
      <c r="C3699"/>
      <c r="D3699"/>
      <c r="E3699"/>
      <c r="F3699" s="126"/>
      <c r="G3699"/>
      <c r="H3699"/>
      <c r="I3699"/>
      <c r="J3699"/>
      <c r="K3699"/>
      <c r="L3699"/>
      <c r="M3699"/>
      <c r="N3699"/>
      <c r="O3699"/>
      <c r="P3699"/>
      <c r="Q3699"/>
      <c r="S3699" s="115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5">
      <c r="F3700" s="238"/>
      <c r="I3700"/>
      <c r="S3700" s="115"/>
      <c r="U3700"/>
      <c r="V3700"/>
    </row>
    <row r="3701" spans="1:33" ht="18" x14ac:dyDescent="0.25">
      <c r="A3701" s="236"/>
      <c r="B3701" s="236"/>
      <c r="C3701" s="236"/>
      <c r="D3701" s="236"/>
      <c r="E3701"/>
      <c r="F3701" s="126"/>
      <c r="G3701" s="237"/>
      <c r="H3701"/>
      <c r="I3701"/>
      <c r="J3701" s="237"/>
      <c r="K3701"/>
      <c r="L3701"/>
      <c r="M3701"/>
      <c r="N3701"/>
      <c r="O3701"/>
      <c r="P3701"/>
      <c r="Q3701"/>
      <c r="S3701" s="115"/>
      <c r="U3701"/>
      <c r="V3701"/>
      <c r="W3701" s="237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5">
      <c r="A3702"/>
      <c r="B3702"/>
      <c r="C3702"/>
      <c r="D3702"/>
      <c r="E3702"/>
      <c r="F3702" s="126"/>
      <c r="G3702"/>
      <c r="H3702"/>
      <c r="I3702"/>
      <c r="J3702"/>
      <c r="K3702"/>
      <c r="L3702"/>
      <c r="M3702"/>
      <c r="N3702"/>
      <c r="O3702"/>
      <c r="P3702"/>
      <c r="Q3702"/>
      <c r="S3702" s="115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ht="18" x14ac:dyDescent="0.25">
      <c r="A3703" s="236"/>
      <c r="B3703" s="236"/>
      <c r="C3703" s="236"/>
      <c r="D3703" s="236"/>
      <c r="E3703"/>
      <c r="F3703" s="126"/>
      <c r="G3703" s="237"/>
      <c r="H3703"/>
      <c r="I3703"/>
      <c r="J3703" s="237"/>
      <c r="K3703"/>
      <c r="L3703"/>
      <c r="M3703"/>
      <c r="N3703"/>
      <c r="O3703"/>
      <c r="P3703"/>
      <c r="Q3703"/>
      <c r="S3703" s="115"/>
      <c r="U3703"/>
      <c r="V3703"/>
      <c r="W3703" s="237"/>
      <c r="X3703"/>
      <c r="Y3703"/>
      <c r="Z3703"/>
      <c r="AA3703"/>
      <c r="AB3703"/>
      <c r="AC3703"/>
      <c r="AD3703"/>
      <c r="AE3703"/>
      <c r="AF3703"/>
      <c r="AG3703"/>
    </row>
    <row r="3704" spans="1:33" ht="18" x14ac:dyDescent="0.25">
      <c r="A3704" s="236"/>
      <c r="B3704" s="236"/>
      <c r="C3704" s="236"/>
      <c r="D3704" s="236"/>
      <c r="E3704"/>
      <c r="F3704" s="126"/>
      <c r="G3704" s="237"/>
      <c r="H3704"/>
      <c r="I3704"/>
      <c r="J3704" s="237"/>
      <c r="K3704"/>
      <c r="L3704"/>
      <c r="M3704"/>
      <c r="N3704"/>
      <c r="O3704"/>
      <c r="P3704"/>
      <c r="Q3704"/>
      <c r="S3704" s="115"/>
      <c r="U3704"/>
      <c r="V3704"/>
      <c r="W3704" s="237"/>
      <c r="X3704"/>
      <c r="Y3704"/>
      <c r="Z3704"/>
      <c r="AA3704"/>
      <c r="AB3704"/>
      <c r="AC3704"/>
      <c r="AD3704"/>
      <c r="AE3704"/>
      <c r="AF3704"/>
      <c r="AG3704"/>
    </row>
    <row r="3705" spans="1:33" ht="18" x14ac:dyDescent="0.25">
      <c r="A3705" s="236"/>
      <c r="B3705" s="236"/>
      <c r="C3705" s="236"/>
      <c r="D3705" s="236"/>
      <c r="E3705"/>
      <c r="F3705" s="126"/>
      <c r="G3705" s="237"/>
      <c r="H3705"/>
      <c r="I3705"/>
      <c r="J3705" s="237"/>
      <c r="K3705"/>
      <c r="L3705"/>
      <c r="M3705"/>
      <c r="N3705"/>
      <c r="O3705"/>
      <c r="P3705"/>
      <c r="Q3705"/>
      <c r="S3705" s="115"/>
      <c r="U3705"/>
      <c r="V3705"/>
      <c r="W3705" s="237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5">
      <c r="F3706" s="238"/>
      <c r="I3706"/>
      <c r="S3706" s="115"/>
      <c r="U3706"/>
      <c r="V3706"/>
    </row>
    <row r="3707" spans="1:33" ht="18" x14ac:dyDescent="0.25">
      <c r="A3707" s="236"/>
      <c r="B3707" s="236"/>
      <c r="C3707" s="236"/>
      <c r="D3707" s="236"/>
      <c r="E3707"/>
      <c r="F3707" s="126"/>
      <c r="G3707" s="237"/>
      <c r="H3707"/>
      <c r="I3707"/>
      <c r="J3707" s="237"/>
      <c r="K3707"/>
      <c r="L3707"/>
      <c r="M3707"/>
      <c r="N3707"/>
      <c r="O3707"/>
      <c r="P3707"/>
      <c r="Q3707"/>
      <c r="S3707" s="115"/>
      <c r="U3707"/>
      <c r="V3707"/>
      <c r="W3707" s="237"/>
      <c r="X3707"/>
      <c r="Y3707"/>
      <c r="Z3707"/>
      <c r="AA3707"/>
      <c r="AB3707"/>
      <c r="AC3707"/>
      <c r="AD3707"/>
      <c r="AE3707"/>
      <c r="AF3707"/>
      <c r="AG3707"/>
    </row>
    <row r="3708" spans="1:33" ht="18" x14ac:dyDescent="0.25">
      <c r="A3708" s="236"/>
      <c r="B3708" s="236"/>
      <c r="C3708" s="236"/>
      <c r="D3708" s="236"/>
      <c r="E3708"/>
      <c r="F3708" s="126"/>
      <c r="G3708" s="237"/>
      <c r="H3708"/>
      <c r="I3708"/>
      <c r="J3708" s="237"/>
      <c r="K3708"/>
      <c r="L3708"/>
      <c r="M3708"/>
      <c r="N3708"/>
      <c r="O3708"/>
      <c r="P3708"/>
      <c r="Q3708"/>
      <c r="S3708" s="115"/>
      <c r="U3708"/>
      <c r="V3708"/>
      <c r="W3708" s="237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5">
      <c r="F3709" s="238"/>
      <c r="I3709"/>
      <c r="S3709" s="115"/>
      <c r="U3709"/>
      <c r="V3709"/>
    </row>
    <row r="3710" spans="1:33" x14ac:dyDescent="0.25">
      <c r="F3710" s="238"/>
      <c r="I3710"/>
      <c r="S3710" s="115"/>
      <c r="U3710"/>
      <c r="V3710"/>
    </row>
    <row r="3711" spans="1:33" ht="18" x14ac:dyDescent="0.25">
      <c r="A3711" s="236"/>
      <c r="B3711" s="236"/>
      <c r="C3711" s="236"/>
      <c r="D3711" s="236"/>
      <c r="E3711"/>
      <c r="F3711" s="126"/>
      <c r="G3711" s="237"/>
      <c r="H3711"/>
      <c r="I3711"/>
      <c r="J3711" s="237"/>
      <c r="K3711"/>
      <c r="L3711"/>
      <c r="M3711"/>
      <c r="N3711"/>
      <c r="O3711"/>
      <c r="P3711"/>
      <c r="Q3711"/>
      <c r="S3711" s="115"/>
      <c r="U3711"/>
      <c r="V3711"/>
      <c r="W3711" s="237"/>
      <c r="X3711"/>
      <c r="Y3711"/>
      <c r="Z3711"/>
      <c r="AA3711"/>
      <c r="AB3711"/>
      <c r="AC3711"/>
      <c r="AD3711"/>
      <c r="AE3711"/>
      <c r="AF3711"/>
      <c r="AG3711"/>
    </row>
    <row r="3712" spans="1:33" ht="18" x14ac:dyDescent="0.25">
      <c r="A3712" s="236"/>
      <c r="B3712" s="236"/>
      <c r="C3712" s="236"/>
      <c r="D3712" s="236"/>
      <c r="E3712"/>
      <c r="F3712" s="126"/>
      <c r="G3712" s="237"/>
      <c r="H3712"/>
      <c r="I3712"/>
      <c r="J3712" s="237"/>
      <c r="K3712"/>
      <c r="L3712"/>
      <c r="M3712"/>
      <c r="N3712"/>
      <c r="O3712"/>
      <c r="P3712"/>
      <c r="Q3712"/>
      <c r="S3712" s="115"/>
      <c r="U3712"/>
      <c r="V3712"/>
      <c r="W3712" s="237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5">
      <c r="F3713" s="238"/>
      <c r="I3713"/>
      <c r="S3713" s="115"/>
      <c r="U3713"/>
      <c r="V3713"/>
    </row>
    <row r="3714" spans="1:33" ht="18" x14ac:dyDescent="0.25">
      <c r="A3714" s="236"/>
      <c r="B3714" s="236"/>
      <c r="C3714" s="236"/>
      <c r="D3714" s="236"/>
      <c r="E3714"/>
      <c r="F3714" s="126"/>
      <c r="G3714" s="237"/>
      <c r="H3714"/>
      <c r="I3714"/>
      <c r="J3714" s="237"/>
      <c r="K3714"/>
      <c r="L3714"/>
      <c r="M3714"/>
      <c r="N3714"/>
      <c r="O3714"/>
      <c r="P3714"/>
      <c r="Q3714"/>
      <c r="S3714" s="115"/>
      <c r="U3714"/>
      <c r="V3714"/>
      <c r="W3714" s="237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5">
      <c r="F3715" s="238"/>
      <c r="I3715"/>
      <c r="S3715" s="115"/>
      <c r="U3715"/>
      <c r="V3715"/>
    </row>
    <row r="3716" spans="1:33" x14ac:dyDescent="0.25">
      <c r="F3716" s="238"/>
      <c r="I3716"/>
      <c r="S3716" s="115"/>
      <c r="U3716"/>
      <c r="V3716"/>
    </row>
    <row r="3717" spans="1:33" ht="18" x14ac:dyDescent="0.25">
      <c r="A3717" s="236"/>
      <c r="B3717" s="236"/>
      <c r="C3717" s="236"/>
      <c r="D3717" s="236"/>
      <c r="E3717"/>
      <c r="F3717" s="126"/>
      <c r="G3717" s="237"/>
      <c r="H3717"/>
      <c r="I3717"/>
      <c r="J3717" s="237"/>
      <c r="K3717"/>
      <c r="L3717"/>
      <c r="M3717"/>
      <c r="N3717"/>
      <c r="O3717"/>
      <c r="P3717"/>
      <c r="Q3717"/>
      <c r="S3717" s="115"/>
      <c r="U3717"/>
      <c r="V3717"/>
      <c r="W3717" s="237"/>
      <c r="X3717"/>
      <c r="Y3717"/>
      <c r="Z3717"/>
      <c r="AA3717"/>
      <c r="AB3717"/>
      <c r="AC3717"/>
      <c r="AD3717"/>
      <c r="AE3717"/>
      <c r="AF3717"/>
      <c r="AG3717"/>
    </row>
    <row r="3718" spans="1:33" ht="18" x14ac:dyDescent="0.25">
      <c r="A3718" s="236"/>
      <c r="B3718" s="236"/>
      <c r="C3718" s="236"/>
      <c r="D3718" s="236"/>
      <c r="E3718"/>
      <c r="F3718" s="126"/>
      <c r="G3718" s="237"/>
      <c r="H3718"/>
      <c r="I3718"/>
      <c r="J3718" s="237"/>
      <c r="K3718"/>
      <c r="L3718"/>
      <c r="M3718"/>
      <c r="N3718"/>
      <c r="O3718"/>
      <c r="P3718"/>
      <c r="Q3718"/>
      <c r="S3718" s="115"/>
      <c r="U3718"/>
      <c r="V3718"/>
      <c r="W3718" s="237"/>
      <c r="X3718"/>
      <c r="Y3718"/>
      <c r="Z3718"/>
      <c r="AA3718"/>
      <c r="AB3718"/>
      <c r="AC3718"/>
      <c r="AD3718"/>
      <c r="AE3718"/>
      <c r="AF3718"/>
      <c r="AG3718"/>
    </row>
    <row r="3719" spans="1:33" ht="18" x14ac:dyDescent="0.25">
      <c r="A3719" s="236"/>
      <c r="B3719" s="236"/>
      <c r="C3719" s="236"/>
      <c r="D3719" s="236"/>
      <c r="E3719"/>
      <c r="F3719" s="126"/>
      <c r="G3719" s="237"/>
      <c r="H3719"/>
      <c r="I3719"/>
      <c r="J3719" s="237"/>
      <c r="K3719"/>
      <c r="L3719"/>
      <c r="M3719"/>
      <c r="N3719"/>
      <c r="O3719"/>
      <c r="P3719"/>
      <c r="Q3719"/>
      <c r="S3719" s="115"/>
      <c r="U3719"/>
      <c r="V3719"/>
      <c r="W3719" s="237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5">
      <c r="A3720"/>
      <c r="B3720"/>
      <c r="C3720"/>
      <c r="D3720"/>
      <c r="E3720"/>
      <c r="F3720" s="126"/>
      <c r="G3720"/>
      <c r="H3720"/>
      <c r="I3720"/>
      <c r="J3720"/>
      <c r="K3720"/>
      <c r="L3720"/>
      <c r="M3720"/>
      <c r="N3720"/>
      <c r="O3720"/>
      <c r="P3720"/>
      <c r="Q3720"/>
      <c r="S3720" s="115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5">
      <c r="A3721"/>
      <c r="B3721"/>
      <c r="C3721"/>
      <c r="D3721"/>
      <c r="E3721"/>
      <c r="F3721" s="126"/>
      <c r="G3721"/>
      <c r="H3721"/>
      <c r="I3721"/>
      <c r="J3721"/>
      <c r="K3721"/>
      <c r="L3721"/>
      <c r="M3721"/>
      <c r="N3721"/>
      <c r="O3721"/>
      <c r="P3721"/>
      <c r="Q3721"/>
      <c r="S3721" s="115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ht="18" x14ac:dyDescent="0.25">
      <c r="A3722" s="236"/>
      <c r="B3722" s="236"/>
      <c r="C3722" s="236"/>
      <c r="D3722" s="236"/>
      <c r="E3722"/>
      <c r="F3722" s="126"/>
      <c r="G3722" s="237"/>
      <c r="H3722"/>
      <c r="I3722"/>
      <c r="J3722" s="237"/>
      <c r="K3722"/>
      <c r="L3722"/>
      <c r="M3722"/>
      <c r="N3722"/>
      <c r="O3722"/>
      <c r="P3722"/>
      <c r="Q3722"/>
      <c r="S3722" s="115"/>
      <c r="U3722"/>
      <c r="V3722"/>
      <c r="W3722" s="237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5">
      <c r="F3723" s="238"/>
      <c r="I3723"/>
      <c r="S3723" s="115"/>
      <c r="U3723"/>
      <c r="V3723"/>
    </row>
    <row r="3724" spans="1:33" ht="18" x14ac:dyDescent="0.25">
      <c r="A3724" s="236"/>
      <c r="B3724" s="236"/>
      <c r="C3724" s="236"/>
      <c r="D3724" s="236"/>
      <c r="E3724"/>
      <c r="F3724" s="126"/>
      <c r="G3724" s="237"/>
      <c r="H3724"/>
      <c r="I3724"/>
      <c r="J3724" s="237"/>
      <c r="K3724"/>
      <c r="L3724"/>
      <c r="M3724"/>
      <c r="N3724"/>
      <c r="O3724"/>
      <c r="P3724"/>
      <c r="Q3724"/>
      <c r="S3724" s="115"/>
      <c r="U3724"/>
      <c r="V3724"/>
      <c r="W3724" s="237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5">
      <c r="A3725"/>
      <c r="B3725"/>
      <c r="C3725"/>
      <c r="D3725"/>
      <c r="E3725"/>
      <c r="F3725" s="126"/>
      <c r="G3725"/>
      <c r="H3725"/>
      <c r="I3725"/>
      <c r="J3725"/>
      <c r="K3725"/>
      <c r="L3725"/>
      <c r="M3725"/>
      <c r="N3725"/>
      <c r="O3725"/>
      <c r="P3725"/>
      <c r="Q3725"/>
      <c r="S3725" s="11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5">
      <c r="A3726"/>
      <c r="B3726"/>
      <c r="C3726"/>
      <c r="D3726"/>
      <c r="E3726"/>
      <c r="F3726" s="126"/>
      <c r="G3726"/>
      <c r="H3726"/>
      <c r="I3726"/>
      <c r="J3726"/>
      <c r="K3726"/>
      <c r="L3726"/>
      <c r="M3726"/>
      <c r="N3726"/>
      <c r="O3726"/>
      <c r="P3726"/>
      <c r="Q3726"/>
      <c r="S3726" s="115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5">
      <c r="F3727" s="238"/>
      <c r="I3727"/>
      <c r="S3727" s="115"/>
      <c r="U3727"/>
      <c r="V3727"/>
    </row>
    <row r="3728" spans="1:33" ht="18" x14ac:dyDescent="0.25">
      <c r="A3728" s="236"/>
      <c r="B3728" s="236"/>
      <c r="C3728" s="236"/>
      <c r="D3728" s="236"/>
      <c r="E3728"/>
      <c r="F3728" s="126"/>
      <c r="G3728" s="237"/>
      <c r="H3728"/>
      <c r="I3728"/>
      <c r="J3728" s="237"/>
      <c r="K3728"/>
      <c r="L3728"/>
      <c r="M3728"/>
      <c r="N3728"/>
      <c r="O3728"/>
      <c r="P3728"/>
      <c r="Q3728"/>
      <c r="S3728" s="115"/>
      <c r="U3728"/>
      <c r="V3728"/>
      <c r="W3728" s="237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5">
      <c r="A3729"/>
      <c r="B3729"/>
      <c r="C3729"/>
      <c r="D3729"/>
      <c r="E3729"/>
      <c r="F3729" s="126"/>
      <c r="G3729"/>
      <c r="H3729"/>
      <c r="I3729"/>
      <c r="J3729"/>
      <c r="K3729"/>
      <c r="L3729"/>
      <c r="M3729"/>
      <c r="N3729"/>
      <c r="O3729"/>
      <c r="P3729"/>
      <c r="Q3729"/>
      <c r="S3729" s="115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5">
      <c r="F3730" s="238"/>
      <c r="I3730"/>
      <c r="S3730" s="115"/>
      <c r="U3730"/>
      <c r="V3730"/>
    </row>
    <row r="3731" spans="1:33" ht="18" x14ac:dyDescent="0.25">
      <c r="A3731" s="236"/>
      <c r="B3731" s="236"/>
      <c r="C3731" s="236"/>
      <c r="D3731" s="236"/>
      <c r="E3731"/>
      <c r="F3731" s="126"/>
      <c r="G3731" s="237"/>
      <c r="H3731"/>
      <c r="I3731"/>
      <c r="J3731" s="237"/>
      <c r="K3731"/>
      <c r="L3731"/>
      <c r="M3731"/>
      <c r="N3731"/>
      <c r="O3731"/>
      <c r="P3731"/>
      <c r="Q3731"/>
      <c r="S3731" s="115"/>
      <c r="U3731"/>
      <c r="V3731"/>
      <c r="W3731" s="237"/>
      <c r="X3731"/>
      <c r="Y3731"/>
      <c r="Z3731"/>
      <c r="AA3731"/>
      <c r="AB3731"/>
      <c r="AC3731"/>
      <c r="AD3731"/>
      <c r="AE3731"/>
      <c r="AF3731"/>
      <c r="AG3731"/>
    </row>
    <row r="3732" spans="1:33" ht="18" x14ac:dyDescent="0.25">
      <c r="A3732" s="236"/>
      <c r="B3732" s="236"/>
      <c r="C3732" s="236"/>
      <c r="D3732" s="236"/>
      <c r="E3732"/>
      <c r="F3732" s="126"/>
      <c r="G3732" s="237"/>
      <c r="H3732"/>
      <c r="I3732"/>
      <c r="J3732" s="237"/>
      <c r="K3732"/>
      <c r="L3732"/>
      <c r="M3732"/>
      <c r="N3732"/>
      <c r="O3732"/>
      <c r="P3732"/>
      <c r="Q3732"/>
      <c r="S3732" s="115"/>
      <c r="U3732"/>
      <c r="V3732"/>
      <c r="W3732" s="237"/>
      <c r="X3732"/>
      <c r="Y3732"/>
      <c r="Z3732"/>
      <c r="AA3732"/>
      <c r="AB3732"/>
      <c r="AC3732"/>
      <c r="AD3732"/>
      <c r="AE3732"/>
      <c r="AF3732"/>
      <c r="AG3732"/>
    </row>
    <row r="3733" spans="1:33" ht="18" x14ac:dyDescent="0.25">
      <c r="A3733" s="236"/>
      <c r="B3733" s="236"/>
      <c r="C3733" s="236"/>
      <c r="D3733" s="236"/>
      <c r="E3733"/>
      <c r="F3733" s="126"/>
      <c r="G3733" s="237"/>
      <c r="H3733"/>
      <c r="I3733"/>
      <c r="J3733" s="237"/>
      <c r="K3733"/>
      <c r="L3733"/>
      <c r="M3733"/>
      <c r="N3733"/>
      <c r="O3733"/>
      <c r="P3733"/>
      <c r="Q3733"/>
      <c r="S3733" s="115"/>
      <c r="U3733"/>
      <c r="V3733"/>
      <c r="W3733" s="237"/>
      <c r="X3733"/>
      <c r="Y3733"/>
      <c r="Z3733"/>
      <c r="AA3733"/>
      <c r="AB3733"/>
      <c r="AC3733"/>
      <c r="AD3733"/>
      <c r="AE3733"/>
      <c r="AF3733"/>
      <c r="AG3733"/>
    </row>
    <row r="3734" spans="1:33" ht="18" x14ac:dyDescent="0.25">
      <c r="A3734" s="236"/>
      <c r="B3734" s="236"/>
      <c r="C3734" s="236"/>
      <c r="D3734" s="236"/>
      <c r="E3734"/>
      <c r="F3734" s="126"/>
      <c r="G3734" s="237"/>
      <c r="H3734"/>
      <c r="I3734"/>
      <c r="J3734" s="237"/>
      <c r="K3734"/>
      <c r="L3734"/>
      <c r="M3734"/>
      <c r="N3734"/>
      <c r="O3734"/>
      <c r="P3734"/>
      <c r="Q3734"/>
      <c r="S3734" s="115"/>
      <c r="U3734"/>
      <c r="V3734"/>
      <c r="W3734" s="237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5">
      <c r="A3735"/>
      <c r="B3735"/>
      <c r="C3735"/>
      <c r="D3735"/>
      <c r="E3735"/>
      <c r="F3735" s="126"/>
      <c r="G3735"/>
      <c r="H3735"/>
      <c r="I3735"/>
      <c r="J3735"/>
      <c r="K3735"/>
      <c r="L3735"/>
      <c r="M3735"/>
      <c r="N3735"/>
      <c r="O3735"/>
      <c r="P3735"/>
      <c r="Q3735"/>
      <c r="S3735" s="11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5">
      <c r="A3736"/>
      <c r="B3736"/>
      <c r="C3736"/>
      <c r="D3736"/>
      <c r="E3736"/>
      <c r="F3736" s="126"/>
      <c r="G3736"/>
      <c r="H3736"/>
      <c r="I3736"/>
      <c r="J3736"/>
      <c r="K3736"/>
      <c r="L3736"/>
      <c r="M3736"/>
      <c r="N3736"/>
      <c r="O3736"/>
      <c r="P3736"/>
      <c r="Q3736"/>
      <c r="S3736" s="115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5">
      <c r="A3737"/>
      <c r="B3737"/>
      <c r="C3737"/>
      <c r="D3737"/>
      <c r="E3737"/>
      <c r="F3737" s="126"/>
      <c r="G3737"/>
      <c r="H3737"/>
      <c r="I3737"/>
      <c r="J3737"/>
      <c r="K3737"/>
      <c r="L3737"/>
      <c r="M3737"/>
      <c r="N3737"/>
      <c r="O3737"/>
      <c r="P3737"/>
      <c r="Q3737"/>
      <c r="S3737" s="115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5">
      <c r="F3738" s="238"/>
      <c r="I3738"/>
      <c r="S3738" s="115"/>
      <c r="U3738"/>
      <c r="V3738"/>
    </row>
    <row r="3739" spans="1:33" x14ac:dyDescent="0.25">
      <c r="A3739"/>
      <c r="B3739"/>
      <c r="C3739"/>
      <c r="D3739"/>
      <c r="E3739"/>
      <c r="F3739" s="126"/>
      <c r="G3739"/>
      <c r="H3739"/>
      <c r="I3739"/>
      <c r="J3739"/>
      <c r="K3739"/>
      <c r="L3739"/>
      <c r="M3739"/>
      <c r="N3739"/>
      <c r="O3739"/>
      <c r="P3739"/>
      <c r="Q3739"/>
      <c r="S3739" s="115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5">
      <c r="A3740"/>
      <c r="B3740"/>
      <c r="C3740"/>
      <c r="D3740"/>
      <c r="E3740"/>
      <c r="F3740" s="126"/>
      <c r="G3740"/>
      <c r="H3740"/>
      <c r="I3740"/>
      <c r="J3740"/>
      <c r="K3740"/>
      <c r="L3740"/>
      <c r="M3740"/>
      <c r="N3740"/>
      <c r="O3740"/>
      <c r="P3740"/>
      <c r="Q3740"/>
      <c r="S3740" s="115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5">
      <c r="A3741"/>
      <c r="B3741"/>
      <c r="C3741"/>
      <c r="D3741"/>
      <c r="E3741"/>
      <c r="F3741" s="126"/>
      <c r="G3741"/>
      <c r="H3741"/>
      <c r="I3741"/>
      <c r="J3741"/>
      <c r="K3741"/>
      <c r="L3741"/>
      <c r="M3741"/>
      <c r="N3741"/>
      <c r="O3741"/>
      <c r="P3741"/>
      <c r="Q3741"/>
      <c r="S3741" s="115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5">
      <c r="A3742"/>
      <c r="B3742"/>
      <c r="C3742"/>
      <c r="D3742"/>
      <c r="E3742"/>
      <c r="F3742" s="126"/>
      <c r="G3742"/>
      <c r="H3742"/>
      <c r="I3742"/>
      <c r="J3742"/>
      <c r="K3742"/>
      <c r="L3742"/>
      <c r="M3742"/>
      <c r="N3742"/>
      <c r="O3742"/>
      <c r="P3742"/>
      <c r="Q3742"/>
      <c r="S3742" s="115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5">
      <c r="F3743" s="238"/>
      <c r="I3743"/>
      <c r="S3743" s="115"/>
      <c r="U3743"/>
      <c r="V3743"/>
    </row>
    <row r="3744" spans="1:33" x14ac:dyDescent="0.25">
      <c r="A3744"/>
      <c r="B3744"/>
      <c r="C3744"/>
      <c r="D3744"/>
      <c r="E3744"/>
      <c r="F3744" s="126"/>
      <c r="G3744"/>
      <c r="H3744"/>
      <c r="I3744"/>
      <c r="J3744"/>
      <c r="K3744"/>
      <c r="L3744"/>
      <c r="M3744"/>
      <c r="N3744"/>
      <c r="O3744"/>
      <c r="P3744"/>
      <c r="Q3744"/>
      <c r="S3744" s="115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5">
      <c r="F3745" s="238"/>
      <c r="I3745"/>
      <c r="S3745" s="115"/>
      <c r="U3745"/>
      <c r="V3745"/>
    </row>
    <row r="3746" spans="1:33" ht="18" x14ac:dyDescent="0.25">
      <c r="A3746" s="236"/>
      <c r="B3746" s="236"/>
      <c r="C3746" s="236"/>
      <c r="D3746" s="236"/>
      <c r="E3746"/>
      <c r="F3746" s="126"/>
      <c r="G3746" s="237"/>
      <c r="H3746"/>
      <c r="I3746"/>
      <c r="J3746" s="237"/>
      <c r="K3746"/>
      <c r="L3746"/>
      <c r="M3746"/>
      <c r="N3746"/>
      <c r="O3746"/>
      <c r="P3746"/>
      <c r="Q3746"/>
      <c r="S3746" s="115"/>
      <c r="U3746"/>
      <c r="V3746"/>
      <c r="W3746" s="237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5">
      <c r="A3747"/>
      <c r="B3747"/>
      <c r="C3747"/>
      <c r="D3747"/>
      <c r="E3747"/>
      <c r="F3747" s="126"/>
      <c r="G3747"/>
      <c r="H3747"/>
      <c r="I3747"/>
      <c r="J3747"/>
      <c r="K3747"/>
      <c r="L3747"/>
      <c r="M3747"/>
      <c r="N3747"/>
      <c r="O3747"/>
      <c r="P3747"/>
      <c r="Q3747"/>
      <c r="S3747" s="115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5">
      <c r="F3748" s="238"/>
      <c r="I3748"/>
      <c r="S3748" s="115"/>
      <c r="U3748"/>
      <c r="V3748"/>
    </row>
    <row r="3749" spans="1:33" x14ac:dyDescent="0.25">
      <c r="A3749"/>
      <c r="B3749"/>
      <c r="C3749"/>
      <c r="D3749"/>
      <c r="E3749"/>
      <c r="F3749" s="126"/>
      <c r="G3749"/>
      <c r="H3749"/>
      <c r="I3749"/>
      <c r="J3749"/>
      <c r="K3749"/>
      <c r="L3749"/>
      <c r="M3749"/>
      <c r="N3749"/>
      <c r="O3749"/>
      <c r="P3749"/>
      <c r="Q3749"/>
      <c r="S3749" s="115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ht="18" x14ac:dyDescent="0.25">
      <c r="A3750" s="236"/>
      <c r="B3750" s="236"/>
      <c r="C3750" s="236"/>
      <c r="D3750" s="236"/>
      <c r="E3750"/>
      <c r="F3750" s="126"/>
      <c r="G3750" s="237"/>
      <c r="H3750"/>
      <c r="I3750"/>
      <c r="J3750" s="237"/>
      <c r="K3750"/>
      <c r="L3750"/>
      <c r="M3750"/>
      <c r="N3750"/>
      <c r="O3750"/>
      <c r="P3750"/>
      <c r="Q3750"/>
      <c r="S3750" s="115"/>
      <c r="U3750"/>
      <c r="V3750"/>
      <c r="W3750" s="237"/>
      <c r="X3750"/>
      <c r="Y3750"/>
      <c r="Z3750"/>
      <c r="AA3750"/>
      <c r="AB3750"/>
      <c r="AC3750"/>
      <c r="AD3750"/>
      <c r="AE3750"/>
      <c r="AF3750"/>
      <c r="AG3750"/>
    </row>
    <row r="3751" spans="1:33" ht="18" x14ac:dyDescent="0.25">
      <c r="A3751" s="236"/>
      <c r="B3751" s="236"/>
      <c r="C3751" s="236"/>
      <c r="D3751" s="236"/>
      <c r="E3751"/>
      <c r="F3751" s="126"/>
      <c r="G3751" s="237"/>
      <c r="H3751"/>
      <c r="I3751"/>
      <c r="J3751" s="237"/>
      <c r="K3751"/>
      <c r="L3751"/>
      <c r="M3751"/>
      <c r="N3751"/>
      <c r="O3751"/>
      <c r="P3751"/>
      <c r="Q3751"/>
      <c r="S3751" s="115"/>
      <c r="U3751"/>
      <c r="V3751"/>
      <c r="W3751" s="237"/>
      <c r="X3751"/>
      <c r="Y3751"/>
      <c r="Z3751"/>
      <c r="AA3751"/>
      <c r="AB3751"/>
      <c r="AC3751"/>
      <c r="AD3751"/>
      <c r="AE3751"/>
      <c r="AF3751"/>
      <c r="AG3751"/>
    </row>
    <row r="3752" spans="1:33" ht="18" x14ac:dyDescent="0.25">
      <c r="A3752" s="236"/>
      <c r="B3752" s="236"/>
      <c r="C3752" s="236"/>
      <c r="D3752" s="236"/>
      <c r="E3752"/>
      <c r="F3752" s="126"/>
      <c r="G3752" s="237"/>
      <c r="H3752"/>
      <c r="I3752"/>
      <c r="J3752" s="237"/>
      <c r="K3752"/>
      <c r="L3752"/>
      <c r="M3752"/>
      <c r="N3752"/>
      <c r="O3752"/>
      <c r="P3752"/>
      <c r="Q3752"/>
      <c r="S3752" s="115"/>
      <c r="U3752"/>
      <c r="V3752"/>
      <c r="W3752" s="237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5">
      <c r="A3753"/>
      <c r="B3753"/>
      <c r="C3753"/>
      <c r="D3753"/>
      <c r="E3753"/>
      <c r="F3753" s="126"/>
      <c r="G3753"/>
      <c r="H3753"/>
      <c r="I3753"/>
      <c r="J3753"/>
      <c r="K3753"/>
      <c r="L3753"/>
      <c r="M3753"/>
      <c r="N3753"/>
      <c r="O3753"/>
      <c r="P3753"/>
      <c r="Q3753"/>
      <c r="S3753" s="115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5">
      <c r="F3754" s="238"/>
      <c r="I3754"/>
      <c r="S3754" s="115"/>
      <c r="U3754"/>
      <c r="V3754"/>
    </row>
    <row r="3755" spans="1:33" ht="18" x14ac:dyDescent="0.25">
      <c r="A3755" s="236"/>
      <c r="B3755" s="236"/>
      <c r="C3755" s="236"/>
      <c r="D3755" s="236"/>
      <c r="E3755"/>
      <c r="F3755" s="126"/>
      <c r="G3755" s="237"/>
      <c r="H3755"/>
      <c r="I3755"/>
      <c r="J3755" s="237"/>
      <c r="K3755"/>
      <c r="L3755"/>
      <c r="M3755"/>
      <c r="N3755"/>
      <c r="O3755"/>
      <c r="P3755"/>
      <c r="Q3755"/>
      <c r="S3755" s="115"/>
      <c r="U3755"/>
      <c r="V3755"/>
      <c r="W3755" s="237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5">
      <c r="A3756"/>
      <c r="B3756"/>
      <c r="C3756"/>
      <c r="D3756"/>
      <c r="E3756"/>
      <c r="F3756" s="126"/>
      <c r="G3756"/>
      <c r="H3756"/>
      <c r="I3756"/>
      <c r="J3756"/>
      <c r="K3756"/>
      <c r="L3756"/>
      <c r="M3756"/>
      <c r="N3756"/>
      <c r="O3756"/>
      <c r="P3756"/>
      <c r="Q3756"/>
      <c r="S3756" s="115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ht="18" x14ac:dyDescent="0.25">
      <c r="A3757" s="236"/>
      <c r="B3757" s="236"/>
      <c r="C3757" s="236"/>
      <c r="D3757" s="236"/>
      <c r="E3757"/>
      <c r="F3757" s="126"/>
      <c r="G3757" s="237"/>
      <c r="H3757"/>
      <c r="I3757"/>
      <c r="J3757" s="237"/>
      <c r="K3757"/>
      <c r="L3757"/>
      <c r="M3757"/>
      <c r="N3757"/>
      <c r="O3757"/>
      <c r="P3757"/>
      <c r="Q3757"/>
      <c r="S3757" s="115"/>
      <c r="U3757"/>
      <c r="V3757"/>
      <c r="W3757" s="23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5">
      <c r="A3758"/>
      <c r="B3758"/>
      <c r="C3758"/>
      <c r="D3758"/>
      <c r="E3758"/>
      <c r="F3758" s="126"/>
      <c r="G3758"/>
      <c r="H3758"/>
      <c r="I3758"/>
      <c r="J3758"/>
      <c r="K3758"/>
      <c r="L3758"/>
      <c r="M3758"/>
      <c r="N3758"/>
      <c r="O3758"/>
      <c r="P3758"/>
      <c r="Q3758"/>
      <c r="S3758" s="115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5">
      <c r="F3759" s="238"/>
      <c r="I3759"/>
      <c r="S3759" s="115"/>
      <c r="U3759"/>
      <c r="V3759"/>
    </row>
    <row r="3760" spans="1:33" ht="18" x14ac:dyDescent="0.25">
      <c r="A3760" s="236"/>
      <c r="B3760" s="236"/>
      <c r="C3760" s="236"/>
      <c r="D3760" s="236"/>
      <c r="E3760"/>
      <c r="F3760" s="126"/>
      <c r="G3760" s="237"/>
      <c r="H3760"/>
      <c r="I3760"/>
      <c r="J3760" s="237"/>
      <c r="K3760"/>
      <c r="L3760"/>
      <c r="M3760"/>
      <c r="N3760"/>
      <c r="O3760"/>
      <c r="P3760"/>
      <c r="Q3760"/>
      <c r="S3760" s="115"/>
      <c r="U3760"/>
      <c r="V3760"/>
      <c r="W3760" s="237"/>
      <c r="X3760"/>
      <c r="Y3760"/>
      <c r="Z3760"/>
      <c r="AA3760"/>
      <c r="AB3760"/>
      <c r="AC3760"/>
      <c r="AD3760"/>
      <c r="AE3760"/>
      <c r="AF3760"/>
      <c r="AG3760"/>
    </row>
    <row r="3761" spans="1:33" ht="18" x14ac:dyDescent="0.25">
      <c r="A3761" s="236"/>
      <c r="B3761" s="236"/>
      <c r="C3761" s="236"/>
      <c r="D3761" s="236"/>
      <c r="E3761"/>
      <c r="F3761" s="126"/>
      <c r="G3761" s="237"/>
      <c r="H3761"/>
      <c r="I3761"/>
      <c r="J3761" s="237"/>
      <c r="K3761"/>
      <c r="L3761"/>
      <c r="M3761"/>
      <c r="N3761"/>
      <c r="O3761"/>
      <c r="P3761"/>
      <c r="Q3761"/>
      <c r="S3761" s="115"/>
      <c r="U3761"/>
      <c r="V3761"/>
      <c r="W3761" s="237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5">
      <c r="A3762"/>
      <c r="B3762"/>
      <c r="C3762"/>
      <c r="D3762"/>
      <c r="E3762"/>
      <c r="F3762" s="126"/>
      <c r="G3762"/>
      <c r="H3762"/>
      <c r="I3762"/>
      <c r="J3762"/>
      <c r="K3762"/>
      <c r="L3762"/>
      <c r="M3762"/>
      <c r="N3762"/>
      <c r="O3762"/>
      <c r="P3762"/>
      <c r="Q3762"/>
      <c r="S3762" s="115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5">
      <c r="A3763"/>
      <c r="B3763"/>
      <c r="C3763"/>
      <c r="D3763"/>
      <c r="E3763"/>
      <c r="F3763" s="126"/>
      <c r="G3763"/>
      <c r="H3763"/>
      <c r="I3763"/>
      <c r="J3763"/>
      <c r="K3763"/>
      <c r="L3763"/>
      <c r="M3763"/>
      <c r="N3763"/>
      <c r="O3763"/>
      <c r="P3763"/>
      <c r="Q3763"/>
      <c r="S3763" s="115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5">
      <c r="A3764"/>
      <c r="B3764"/>
      <c r="C3764"/>
      <c r="D3764"/>
      <c r="E3764"/>
      <c r="F3764" s="126"/>
      <c r="G3764"/>
      <c r="H3764"/>
      <c r="I3764"/>
      <c r="J3764"/>
      <c r="K3764"/>
      <c r="L3764"/>
      <c r="M3764"/>
      <c r="N3764"/>
      <c r="O3764"/>
      <c r="P3764"/>
      <c r="Q3764"/>
      <c r="S3764" s="115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ht="18" x14ac:dyDescent="0.25">
      <c r="A3765" s="236"/>
      <c r="B3765" s="236"/>
      <c r="C3765" s="236"/>
      <c r="D3765" s="236"/>
      <c r="E3765"/>
      <c r="F3765" s="126"/>
      <c r="G3765" s="237"/>
      <c r="H3765"/>
      <c r="I3765"/>
      <c r="J3765" s="237"/>
      <c r="K3765"/>
      <c r="L3765"/>
      <c r="M3765"/>
      <c r="N3765"/>
      <c r="O3765"/>
      <c r="P3765"/>
      <c r="Q3765"/>
      <c r="S3765" s="115"/>
      <c r="U3765"/>
      <c r="V3765"/>
      <c r="W3765" s="237"/>
      <c r="X3765"/>
      <c r="Y3765"/>
      <c r="Z3765"/>
      <c r="AA3765"/>
      <c r="AB3765"/>
      <c r="AC3765"/>
      <c r="AD3765"/>
      <c r="AE3765"/>
      <c r="AF3765"/>
      <c r="AG3765"/>
    </row>
    <row r="3766" spans="1:33" ht="18" x14ac:dyDescent="0.25">
      <c r="A3766" s="236"/>
      <c r="B3766" s="236"/>
      <c r="C3766" s="236"/>
      <c r="D3766" s="236"/>
      <c r="E3766"/>
      <c r="F3766" s="126"/>
      <c r="G3766" s="237"/>
      <c r="H3766"/>
      <c r="I3766"/>
      <c r="J3766" s="237"/>
      <c r="K3766"/>
      <c r="L3766"/>
      <c r="M3766"/>
      <c r="N3766"/>
      <c r="O3766"/>
      <c r="P3766"/>
      <c r="Q3766"/>
      <c r="S3766" s="115"/>
      <c r="U3766"/>
      <c r="V3766"/>
      <c r="W3766" s="237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5">
      <c r="A3767"/>
      <c r="B3767"/>
      <c r="C3767"/>
      <c r="D3767"/>
      <c r="E3767"/>
      <c r="F3767" s="126"/>
      <c r="G3767"/>
      <c r="H3767"/>
      <c r="I3767"/>
      <c r="J3767"/>
      <c r="K3767"/>
      <c r="L3767"/>
      <c r="M3767"/>
      <c r="N3767"/>
      <c r="O3767"/>
      <c r="P3767"/>
      <c r="Q3767"/>
      <c r="S3767" s="115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ht="18" x14ac:dyDescent="0.25">
      <c r="A3768" s="236"/>
      <c r="B3768" s="236"/>
      <c r="C3768" s="236"/>
      <c r="D3768" s="236"/>
      <c r="E3768"/>
      <c r="F3768" s="126"/>
      <c r="G3768" s="237"/>
      <c r="H3768"/>
      <c r="I3768"/>
      <c r="J3768" s="237"/>
      <c r="K3768"/>
      <c r="L3768"/>
      <c r="M3768"/>
      <c r="N3768"/>
      <c r="O3768"/>
      <c r="P3768"/>
      <c r="Q3768"/>
      <c r="S3768" s="115"/>
      <c r="U3768"/>
      <c r="V3768"/>
      <c r="W3768" s="237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5">
      <c r="A3769"/>
      <c r="B3769"/>
      <c r="C3769"/>
      <c r="D3769"/>
      <c r="E3769"/>
      <c r="F3769" s="126"/>
      <c r="G3769"/>
      <c r="H3769"/>
      <c r="I3769"/>
      <c r="J3769"/>
      <c r="K3769"/>
      <c r="L3769"/>
      <c r="M3769"/>
      <c r="N3769"/>
      <c r="O3769"/>
      <c r="P3769"/>
      <c r="Q3769"/>
      <c r="S3769" s="115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5">
      <c r="A3770"/>
      <c r="B3770"/>
      <c r="C3770"/>
      <c r="D3770"/>
      <c r="E3770"/>
      <c r="F3770" s="126"/>
      <c r="G3770"/>
      <c r="H3770"/>
      <c r="I3770"/>
      <c r="J3770"/>
      <c r="K3770"/>
      <c r="L3770"/>
      <c r="M3770"/>
      <c r="N3770"/>
      <c r="O3770"/>
      <c r="P3770"/>
      <c r="Q3770"/>
      <c r="S3770" s="115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5">
      <c r="A3771"/>
      <c r="B3771"/>
      <c r="C3771"/>
      <c r="D3771"/>
      <c r="E3771"/>
      <c r="F3771" s="126"/>
      <c r="G3771"/>
      <c r="H3771"/>
      <c r="I3771"/>
      <c r="J3771"/>
      <c r="K3771"/>
      <c r="L3771"/>
      <c r="M3771"/>
      <c r="N3771"/>
      <c r="O3771"/>
      <c r="P3771"/>
      <c r="Q3771"/>
      <c r="S3771" s="115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ht="18" x14ac:dyDescent="0.25">
      <c r="A3772" s="236"/>
      <c r="B3772" s="236"/>
      <c r="C3772" s="236"/>
      <c r="D3772" s="236"/>
      <c r="E3772"/>
      <c r="F3772" s="126"/>
      <c r="G3772" s="237"/>
      <c r="H3772"/>
      <c r="I3772"/>
      <c r="J3772" s="237"/>
      <c r="K3772"/>
      <c r="L3772"/>
      <c r="M3772"/>
      <c r="N3772"/>
      <c r="O3772"/>
      <c r="P3772"/>
      <c r="Q3772"/>
      <c r="S3772" s="115"/>
      <c r="U3772"/>
      <c r="V3772"/>
      <c r="W3772" s="237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5">
      <c r="A3773"/>
      <c r="B3773"/>
      <c r="C3773"/>
      <c r="D3773"/>
      <c r="E3773"/>
      <c r="F3773" s="126"/>
      <c r="G3773"/>
      <c r="H3773"/>
      <c r="I3773"/>
      <c r="J3773"/>
      <c r="K3773"/>
      <c r="L3773"/>
      <c r="M3773"/>
      <c r="N3773"/>
      <c r="O3773"/>
      <c r="P3773"/>
      <c r="Q3773"/>
      <c r="S3773" s="115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ht="18" x14ac:dyDescent="0.25">
      <c r="A3774" s="236"/>
      <c r="B3774" s="236"/>
      <c r="C3774" s="236"/>
      <c r="D3774" s="236"/>
      <c r="E3774"/>
      <c r="F3774" s="126"/>
      <c r="G3774" s="237"/>
      <c r="H3774"/>
      <c r="I3774"/>
      <c r="J3774" s="237"/>
      <c r="K3774"/>
      <c r="L3774"/>
      <c r="M3774"/>
      <c r="N3774"/>
      <c r="O3774"/>
      <c r="P3774"/>
      <c r="Q3774"/>
      <c r="S3774" s="115"/>
      <c r="U3774"/>
      <c r="V3774"/>
      <c r="W3774" s="237"/>
      <c r="X3774"/>
      <c r="Y3774"/>
      <c r="Z3774"/>
      <c r="AA3774"/>
      <c r="AB3774"/>
      <c r="AC3774"/>
      <c r="AD3774"/>
      <c r="AE3774"/>
      <c r="AF3774"/>
      <c r="AG3774"/>
    </row>
    <row r="3775" spans="1:33" ht="18" x14ac:dyDescent="0.25">
      <c r="A3775" s="236"/>
      <c r="B3775" s="236"/>
      <c r="C3775" s="236"/>
      <c r="D3775" s="236"/>
      <c r="E3775"/>
      <c r="F3775" s="126"/>
      <c r="G3775" s="237"/>
      <c r="H3775"/>
      <c r="I3775"/>
      <c r="J3775" s="237"/>
      <c r="K3775"/>
      <c r="L3775"/>
      <c r="M3775"/>
      <c r="N3775"/>
      <c r="O3775"/>
      <c r="P3775"/>
      <c r="Q3775"/>
      <c r="S3775" s="115"/>
      <c r="U3775"/>
      <c r="V3775"/>
      <c r="W3775" s="237"/>
      <c r="X3775"/>
      <c r="Y3775"/>
      <c r="Z3775"/>
      <c r="AA3775"/>
      <c r="AB3775"/>
      <c r="AC3775"/>
      <c r="AD3775"/>
      <c r="AE3775"/>
      <c r="AF3775"/>
      <c r="AG3775"/>
    </row>
    <row r="3776" spans="1:33" ht="18" x14ac:dyDescent="0.25">
      <c r="A3776" s="236"/>
      <c r="B3776" s="236"/>
      <c r="C3776" s="236"/>
      <c r="D3776" s="236"/>
      <c r="E3776"/>
      <c r="F3776" s="126"/>
      <c r="G3776" s="237"/>
      <c r="H3776"/>
      <c r="I3776"/>
      <c r="J3776" s="237"/>
      <c r="K3776"/>
      <c r="L3776"/>
      <c r="M3776"/>
      <c r="N3776"/>
      <c r="O3776"/>
      <c r="P3776"/>
      <c r="Q3776"/>
      <c r="S3776" s="115"/>
      <c r="U3776"/>
      <c r="V3776"/>
      <c r="W3776" s="237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5">
      <c r="A3777"/>
      <c r="B3777"/>
      <c r="C3777"/>
      <c r="D3777"/>
      <c r="E3777"/>
      <c r="F3777" s="126"/>
      <c r="G3777"/>
      <c r="H3777"/>
      <c r="I3777"/>
      <c r="J3777"/>
      <c r="K3777"/>
      <c r="L3777"/>
      <c r="M3777"/>
      <c r="N3777"/>
      <c r="O3777"/>
      <c r="P3777"/>
      <c r="Q3777"/>
      <c r="S3777" s="115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5">
      <c r="F3778" s="238"/>
      <c r="I3778"/>
      <c r="S3778" s="115"/>
      <c r="U3778"/>
      <c r="V3778"/>
    </row>
    <row r="3779" spans="1:33" x14ac:dyDescent="0.25">
      <c r="A3779"/>
      <c r="B3779"/>
      <c r="C3779"/>
      <c r="D3779"/>
      <c r="E3779"/>
      <c r="F3779" s="126"/>
      <c r="G3779"/>
      <c r="H3779"/>
      <c r="I3779"/>
      <c r="J3779"/>
      <c r="K3779"/>
      <c r="L3779"/>
      <c r="M3779"/>
      <c r="N3779"/>
      <c r="O3779"/>
      <c r="P3779"/>
      <c r="Q3779"/>
      <c r="S3779" s="115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5">
      <c r="F3780" s="238"/>
      <c r="I3780"/>
      <c r="S3780" s="115"/>
      <c r="U3780"/>
      <c r="V3780"/>
    </row>
    <row r="3781" spans="1:33" x14ac:dyDescent="0.25">
      <c r="A3781"/>
      <c r="B3781"/>
      <c r="C3781"/>
      <c r="D3781"/>
      <c r="E3781"/>
      <c r="F3781" s="126"/>
      <c r="G3781"/>
      <c r="H3781"/>
      <c r="I3781"/>
      <c r="J3781"/>
      <c r="K3781"/>
      <c r="L3781"/>
      <c r="M3781"/>
      <c r="N3781"/>
      <c r="O3781"/>
      <c r="P3781"/>
      <c r="Q3781"/>
      <c r="S3781" s="115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ht="18" x14ac:dyDescent="0.25">
      <c r="A3782" s="236"/>
      <c r="B3782" s="236"/>
      <c r="C3782" s="236"/>
      <c r="D3782" s="236"/>
      <c r="E3782"/>
      <c r="F3782" s="126"/>
      <c r="G3782" s="237"/>
      <c r="H3782"/>
      <c r="I3782"/>
      <c r="J3782" s="237"/>
      <c r="K3782"/>
      <c r="L3782"/>
      <c r="M3782"/>
      <c r="N3782"/>
      <c r="O3782"/>
      <c r="P3782"/>
      <c r="Q3782"/>
      <c r="S3782" s="115"/>
      <c r="U3782"/>
      <c r="V3782"/>
      <c r="W3782" s="237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5">
      <c r="A3783"/>
      <c r="B3783"/>
      <c r="C3783"/>
      <c r="D3783"/>
      <c r="E3783"/>
      <c r="F3783" s="126"/>
      <c r="G3783"/>
      <c r="H3783"/>
      <c r="I3783"/>
      <c r="J3783"/>
      <c r="K3783"/>
      <c r="L3783"/>
      <c r="M3783"/>
      <c r="N3783"/>
      <c r="O3783"/>
      <c r="P3783"/>
      <c r="Q3783"/>
      <c r="S3783" s="115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5">
      <c r="A3784"/>
      <c r="B3784"/>
      <c r="C3784"/>
      <c r="D3784"/>
      <c r="E3784"/>
      <c r="F3784" s="126"/>
      <c r="G3784"/>
      <c r="H3784"/>
      <c r="I3784"/>
      <c r="J3784"/>
      <c r="K3784"/>
      <c r="L3784"/>
      <c r="M3784"/>
      <c r="N3784"/>
      <c r="O3784"/>
      <c r="P3784"/>
      <c r="Q3784"/>
      <c r="S3784" s="115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5">
      <c r="A3785"/>
      <c r="B3785"/>
      <c r="C3785"/>
      <c r="D3785"/>
      <c r="E3785"/>
      <c r="F3785" s="126"/>
      <c r="G3785"/>
      <c r="H3785"/>
      <c r="I3785"/>
      <c r="J3785"/>
      <c r="K3785"/>
      <c r="L3785"/>
      <c r="M3785"/>
      <c r="N3785"/>
      <c r="O3785"/>
      <c r="P3785"/>
      <c r="Q3785"/>
      <c r="S3785" s="11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5">
      <c r="F3786" s="238"/>
      <c r="I3786"/>
      <c r="S3786" s="115"/>
      <c r="U3786"/>
      <c r="V3786"/>
    </row>
    <row r="3787" spans="1:33" x14ac:dyDescent="0.25">
      <c r="F3787" s="238"/>
      <c r="I3787"/>
      <c r="S3787" s="115"/>
      <c r="U3787"/>
      <c r="V3787"/>
    </row>
    <row r="3788" spans="1:33" x14ac:dyDescent="0.25">
      <c r="A3788"/>
      <c r="B3788"/>
      <c r="C3788"/>
      <c r="D3788"/>
      <c r="E3788"/>
      <c r="F3788" s="126"/>
      <c r="G3788"/>
      <c r="H3788"/>
      <c r="I3788"/>
      <c r="J3788"/>
      <c r="K3788"/>
      <c r="L3788"/>
      <c r="M3788"/>
      <c r="N3788"/>
      <c r="O3788"/>
      <c r="P3788"/>
      <c r="Q3788"/>
      <c r="S3788" s="115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ht="18" x14ac:dyDescent="0.25">
      <c r="A3789" s="236"/>
      <c r="B3789" s="236"/>
      <c r="C3789" s="236"/>
      <c r="D3789" s="236"/>
      <c r="E3789"/>
      <c r="F3789" s="126"/>
      <c r="G3789" s="237"/>
      <c r="H3789"/>
      <c r="I3789"/>
      <c r="J3789" s="237"/>
      <c r="K3789"/>
      <c r="L3789"/>
      <c r="M3789"/>
      <c r="N3789"/>
      <c r="O3789"/>
      <c r="P3789"/>
      <c r="Q3789"/>
      <c r="S3789" s="115"/>
      <c r="U3789"/>
      <c r="V3789"/>
      <c r="W3789" s="237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5">
      <c r="A3790"/>
      <c r="B3790"/>
      <c r="C3790"/>
      <c r="D3790"/>
      <c r="E3790"/>
      <c r="F3790" s="126"/>
      <c r="G3790"/>
      <c r="H3790"/>
      <c r="I3790"/>
      <c r="J3790"/>
      <c r="K3790"/>
      <c r="L3790"/>
      <c r="M3790"/>
      <c r="N3790"/>
      <c r="O3790"/>
      <c r="P3790"/>
      <c r="Q3790"/>
      <c r="S3790" s="115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5">
      <c r="F3791" s="238"/>
      <c r="I3791"/>
      <c r="S3791" s="115"/>
      <c r="U3791"/>
      <c r="V3791"/>
    </row>
    <row r="3792" spans="1:33" x14ac:dyDescent="0.25">
      <c r="F3792" s="238"/>
      <c r="I3792"/>
      <c r="S3792" s="115"/>
      <c r="U3792"/>
      <c r="V3792"/>
    </row>
    <row r="3793" spans="1:33" x14ac:dyDescent="0.25">
      <c r="F3793" s="238"/>
      <c r="I3793"/>
      <c r="S3793" s="115"/>
      <c r="U3793"/>
      <c r="V3793"/>
    </row>
    <row r="3794" spans="1:33" ht="18" x14ac:dyDescent="0.25">
      <c r="A3794" s="236"/>
      <c r="B3794" s="236"/>
      <c r="C3794" s="236"/>
      <c r="D3794" s="236"/>
      <c r="E3794"/>
      <c r="F3794" s="126"/>
      <c r="G3794" s="237"/>
      <c r="H3794"/>
      <c r="I3794"/>
      <c r="J3794" s="237"/>
      <c r="K3794"/>
      <c r="L3794"/>
      <c r="M3794"/>
      <c r="N3794"/>
      <c r="O3794"/>
      <c r="P3794"/>
      <c r="Q3794"/>
      <c r="S3794" s="115"/>
      <c r="U3794"/>
      <c r="V3794"/>
      <c r="W3794" s="237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5">
      <c r="A3795"/>
      <c r="B3795"/>
      <c r="C3795"/>
      <c r="D3795"/>
      <c r="E3795"/>
      <c r="F3795" s="126"/>
      <c r="G3795"/>
      <c r="H3795"/>
      <c r="I3795"/>
      <c r="J3795"/>
      <c r="K3795"/>
      <c r="L3795"/>
      <c r="M3795"/>
      <c r="N3795"/>
      <c r="O3795"/>
      <c r="P3795"/>
      <c r="Q3795"/>
      <c r="S3795" s="11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5">
      <c r="F3796" s="238"/>
      <c r="I3796"/>
      <c r="S3796" s="115"/>
      <c r="U3796"/>
      <c r="V3796"/>
    </row>
    <row r="3797" spans="1:33" ht="18" x14ac:dyDescent="0.25">
      <c r="A3797" s="236"/>
      <c r="B3797" s="236"/>
      <c r="C3797" s="236"/>
      <c r="D3797" s="236"/>
      <c r="E3797"/>
      <c r="F3797" s="126"/>
      <c r="G3797" s="237"/>
      <c r="H3797"/>
      <c r="I3797"/>
      <c r="J3797" s="237"/>
      <c r="K3797"/>
      <c r="L3797"/>
      <c r="M3797"/>
      <c r="N3797"/>
      <c r="O3797"/>
      <c r="P3797"/>
      <c r="Q3797"/>
      <c r="S3797" s="115"/>
      <c r="U3797"/>
      <c r="V3797"/>
      <c r="W3797" s="237"/>
      <c r="X3797"/>
      <c r="Y3797"/>
      <c r="Z3797"/>
      <c r="AA3797"/>
      <c r="AB3797"/>
      <c r="AC3797"/>
      <c r="AD3797"/>
      <c r="AE3797"/>
      <c r="AF3797"/>
      <c r="AG3797"/>
    </row>
    <row r="3798" spans="1:33" ht="18" x14ac:dyDescent="0.25">
      <c r="A3798" s="236"/>
      <c r="B3798" s="236"/>
      <c r="C3798" s="236"/>
      <c r="D3798" s="236"/>
      <c r="E3798"/>
      <c r="F3798" s="126"/>
      <c r="G3798" s="237"/>
      <c r="H3798"/>
      <c r="I3798"/>
      <c r="J3798" s="237"/>
      <c r="K3798"/>
      <c r="L3798"/>
      <c r="M3798"/>
      <c r="N3798"/>
      <c r="O3798"/>
      <c r="P3798"/>
      <c r="Q3798"/>
      <c r="S3798" s="115"/>
      <c r="U3798"/>
      <c r="V3798"/>
      <c r="W3798" s="237"/>
      <c r="X3798"/>
      <c r="Y3798"/>
      <c r="Z3798"/>
      <c r="AA3798"/>
      <c r="AB3798"/>
      <c r="AC3798"/>
      <c r="AD3798"/>
      <c r="AE3798"/>
      <c r="AF3798"/>
      <c r="AG3798"/>
    </row>
    <row r="3799" spans="1:33" ht="18" x14ac:dyDescent="0.25">
      <c r="A3799" s="236"/>
      <c r="B3799" s="236"/>
      <c r="C3799" s="236"/>
      <c r="D3799" s="236"/>
      <c r="E3799"/>
      <c r="F3799" s="126"/>
      <c r="G3799" s="237"/>
      <c r="H3799"/>
      <c r="I3799"/>
      <c r="J3799" s="237"/>
      <c r="K3799"/>
      <c r="L3799"/>
      <c r="M3799"/>
      <c r="N3799"/>
      <c r="O3799"/>
      <c r="P3799"/>
      <c r="Q3799"/>
      <c r="S3799" s="115"/>
      <c r="U3799"/>
      <c r="V3799"/>
      <c r="W3799" s="237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5">
      <c r="F3800" s="238"/>
      <c r="I3800"/>
      <c r="S3800" s="115"/>
      <c r="U3800"/>
      <c r="V3800"/>
    </row>
    <row r="3801" spans="1:33" x14ac:dyDescent="0.25">
      <c r="F3801" s="238"/>
      <c r="I3801"/>
      <c r="S3801" s="115"/>
      <c r="U3801"/>
      <c r="V3801"/>
    </row>
    <row r="3802" spans="1:33" ht="18" x14ac:dyDescent="0.25">
      <c r="A3802" s="236"/>
      <c r="B3802" s="236"/>
      <c r="C3802" s="236"/>
      <c r="D3802" s="236"/>
      <c r="E3802"/>
      <c r="F3802" s="126"/>
      <c r="G3802" s="237"/>
      <c r="H3802"/>
      <c r="I3802"/>
      <c r="J3802" s="237"/>
      <c r="K3802"/>
      <c r="L3802"/>
      <c r="M3802"/>
      <c r="N3802"/>
      <c r="O3802"/>
      <c r="P3802"/>
      <c r="Q3802"/>
      <c r="S3802" s="115"/>
      <c r="U3802"/>
      <c r="V3802"/>
      <c r="W3802" s="237"/>
      <c r="X3802"/>
      <c r="Y3802"/>
      <c r="Z3802"/>
      <c r="AA3802"/>
      <c r="AB3802"/>
      <c r="AC3802"/>
      <c r="AD3802"/>
      <c r="AE3802"/>
      <c r="AF3802"/>
      <c r="AG3802"/>
    </row>
    <row r="3803" spans="1:33" ht="18" x14ac:dyDescent="0.25">
      <c r="A3803" s="236"/>
      <c r="B3803" s="236"/>
      <c r="C3803" s="236"/>
      <c r="D3803" s="236"/>
      <c r="E3803"/>
      <c r="F3803" s="126"/>
      <c r="G3803" s="237"/>
      <c r="H3803"/>
      <c r="I3803"/>
      <c r="J3803" s="237"/>
      <c r="K3803"/>
      <c r="L3803"/>
      <c r="M3803"/>
      <c r="N3803"/>
      <c r="O3803"/>
      <c r="P3803"/>
      <c r="Q3803"/>
      <c r="S3803" s="115"/>
      <c r="U3803"/>
      <c r="V3803"/>
      <c r="W3803" s="237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5">
      <c r="F3804" s="238"/>
      <c r="I3804"/>
      <c r="S3804" s="115"/>
      <c r="U3804"/>
      <c r="V3804"/>
    </row>
    <row r="3805" spans="1:33" ht="18" x14ac:dyDescent="0.25">
      <c r="A3805" s="236"/>
      <c r="B3805" s="236"/>
      <c r="C3805" s="236"/>
      <c r="D3805" s="236"/>
      <c r="E3805"/>
      <c r="F3805" s="126"/>
      <c r="G3805" s="237"/>
      <c r="H3805"/>
      <c r="I3805"/>
      <c r="J3805" s="237"/>
      <c r="K3805"/>
      <c r="L3805"/>
      <c r="M3805"/>
      <c r="N3805"/>
      <c r="O3805"/>
      <c r="P3805"/>
      <c r="Q3805"/>
      <c r="S3805" s="115"/>
      <c r="U3805"/>
      <c r="V3805"/>
      <c r="W3805" s="237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5">
      <c r="F3806" s="238"/>
      <c r="I3806"/>
      <c r="S3806" s="115"/>
      <c r="U3806"/>
      <c r="V3806"/>
    </row>
    <row r="3807" spans="1:33" ht="18" x14ac:dyDescent="0.25">
      <c r="A3807" s="236"/>
      <c r="B3807" s="236"/>
      <c r="C3807" s="236"/>
      <c r="D3807" s="236"/>
      <c r="E3807"/>
      <c r="F3807" s="126"/>
      <c r="G3807" s="237"/>
      <c r="H3807"/>
      <c r="I3807"/>
      <c r="J3807" s="237"/>
      <c r="K3807"/>
      <c r="L3807"/>
      <c r="M3807"/>
      <c r="N3807"/>
      <c r="O3807"/>
      <c r="P3807"/>
      <c r="Q3807"/>
      <c r="S3807" s="115"/>
      <c r="U3807"/>
      <c r="V3807"/>
      <c r="W3807" s="237"/>
      <c r="X3807"/>
      <c r="Y3807"/>
      <c r="Z3807"/>
      <c r="AA3807"/>
      <c r="AB3807"/>
      <c r="AC3807"/>
      <c r="AD3807"/>
      <c r="AE3807"/>
      <c r="AF3807"/>
      <c r="AG3807"/>
    </row>
    <row r="3808" spans="1:33" ht="18" x14ac:dyDescent="0.25">
      <c r="A3808" s="236"/>
      <c r="B3808" s="236"/>
      <c r="C3808" s="236"/>
      <c r="D3808" s="236"/>
      <c r="E3808"/>
      <c r="F3808" s="126"/>
      <c r="G3808" s="237"/>
      <c r="H3808"/>
      <c r="I3808"/>
      <c r="J3808" s="237"/>
      <c r="K3808"/>
      <c r="L3808"/>
      <c r="M3808"/>
      <c r="N3808"/>
      <c r="O3808"/>
      <c r="P3808"/>
      <c r="Q3808"/>
      <c r="S3808" s="115"/>
      <c r="U3808"/>
      <c r="V3808"/>
      <c r="W3808" s="237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5">
      <c r="F3809" s="238"/>
      <c r="I3809"/>
      <c r="S3809" s="115"/>
      <c r="U3809"/>
      <c r="V3809"/>
    </row>
    <row r="3810" spans="1:33" x14ac:dyDescent="0.25">
      <c r="A3810"/>
      <c r="B3810"/>
      <c r="C3810"/>
      <c r="D3810"/>
      <c r="E3810"/>
      <c r="F3810" s="126"/>
      <c r="G3810"/>
      <c r="H3810"/>
      <c r="I3810"/>
      <c r="J3810"/>
      <c r="K3810"/>
      <c r="L3810"/>
      <c r="M3810"/>
      <c r="N3810"/>
      <c r="O3810"/>
      <c r="P3810"/>
      <c r="Q3810"/>
      <c r="S3810" s="115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5">
      <c r="F3811" s="238"/>
      <c r="I3811"/>
      <c r="S3811" s="115"/>
      <c r="U3811"/>
      <c r="V3811"/>
    </row>
    <row r="3812" spans="1:33" x14ac:dyDescent="0.25">
      <c r="A3812"/>
      <c r="B3812"/>
      <c r="C3812"/>
      <c r="D3812"/>
      <c r="E3812"/>
      <c r="F3812" s="126"/>
      <c r="G3812"/>
      <c r="H3812"/>
      <c r="I3812"/>
      <c r="J3812"/>
      <c r="K3812"/>
      <c r="L3812"/>
      <c r="M3812"/>
      <c r="N3812"/>
      <c r="O3812"/>
      <c r="P3812"/>
      <c r="Q3812"/>
      <c r="S3812" s="115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5">
      <c r="F3813" s="238"/>
      <c r="I3813"/>
      <c r="S3813" s="115"/>
      <c r="U3813"/>
      <c r="V3813"/>
    </row>
    <row r="3814" spans="1:33" ht="18" x14ac:dyDescent="0.25">
      <c r="A3814" s="236"/>
      <c r="B3814" s="236"/>
      <c r="C3814" s="236"/>
      <c r="D3814" s="236"/>
      <c r="E3814"/>
      <c r="F3814" s="126"/>
      <c r="G3814" s="237"/>
      <c r="H3814"/>
      <c r="I3814"/>
      <c r="J3814" s="237"/>
      <c r="K3814"/>
      <c r="L3814"/>
      <c r="M3814"/>
      <c r="N3814"/>
      <c r="O3814"/>
      <c r="P3814"/>
      <c r="Q3814"/>
      <c r="S3814" s="115"/>
      <c r="U3814"/>
      <c r="V3814"/>
      <c r="W3814" s="237"/>
      <c r="X3814"/>
      <c r="Y3814"/>
      <c r="Z3814"/>
      <c r="AA3814"/>
      <c r="AB3814"/>
      <c r="AC3814"/>
      <c r="AD3814"/>
      <c r="AE3814"/>
      <c r="AF3814"/>
      <c r="AG3814"/>
    </row>
    <row r="3815" spans="1:33" ht="18" x14ac:dyDescent="0.25">
      <c r="A3815" s="236"/>
      <c r="B3815" s="236"/>
      <c r="C3815" s="236"/>
      <c r="D3815" s="236"/>
      <c r="E3815"/>
      <c r="F3815" s="126"/>
      <c r="G3815" s="237"/>
      <c r="H3815"/>
      <c r="I3815"/>
      <c r="J3815" s="237"/>
      <c r="K3815"/>
      <c r="L3815"/>
      <c r="M3815"/>
      <c r="N3815"/>
      <c r="O3815"/>
      <c r="P3815"/>
      <c r="Q3815"/>
      <c r="S3815" s="115"/>
      <c r="U3815"/>
      <c r="V3815"/>
      <c r="W3815" s="237"/>
      <c r="X3815"/>
      <c r="Y3815"/>
      <c r="Z3815"/>
      <c r="AA3815"/>
      <c r="AB3815"/>
      <c r="AC3815"/>
      <c r="AD3815"/>
      <c r="AE3815"/>
      <c r="AF3815"/>
      <c r="AG3815"/>
    </row>
    <row r="3816" spans="1:33" ht="18" x14ac:dyDescent="0.25">
      <c r="A3816" s="236"/>
      <c r="B3816" s="236"/>
      <c r="C3816" s="236"/>
      <c r="D3816" s="236"/>
      <c r="E3816"/>
      <c r="F3816" s="126"/>
      <c r="G3816" s="237"/>
      <c r="H3816"/>
      <c r="I3816"/>
      <c r="J3816" s="237"/>
      <c r="K3816"/>
      <c r="L3816"/>
      <c r="M3816"/>
      <c r="N3816"/>
      <c r="O3816"/>
      <c r="P3816"/>
      <c r="Q3816"/>
      <c r="S3816" s="115"/>
      <c r="U3816"/>
      <c r="V3816"/>
      <c r="W3816" s="237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5">
      <c r="F3817" s="238"/>
      <c r="I3817"/>
      <c r="S3817" s="115"/>
      <c r="U3817"/>
      <c r="V3817"/>
    </row>
    <row r="3818" spans="1:33" x14ac:dyDescent="0.25">
      <c r="A3818"/>
      <c r="B3818"/>
      <c r="C3818"/>
      <c r="D3818"/>
      <c r="E3818"/>
      <c r="F3818" s="126"/>
      <c r="G3818"/>
      <c r="H3818"/>
      <c r="I3818"/>
      <c r="J3818"/>
      <c r="K3818"/>
      <c r="L3818"/>
      <c r="M3818"/>
      <c r="N3818"/>
      <c r="O3818"/>
      <c r="P3818"/>
      <c r="Q3818"/>
      <c r="S3818" s="115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5">
      <c r="F3819" s="238"/>
      <c r="I3819"/>
      <c r="S3819" s="115"/>
      <c r="U3819"/>
      <c r="V3819"/>
    </row>
    <row r="3820" spans="1:33" x14ac:dyDescent="0.25">
      <c r="A3820"/>
      <c r="B3820"/>
      <c r="C3820"/>
      <c r="D3820"/>
      <c r="E3820"/>
      <c r="F3820" s="126"/>
      <c r="G3820"/>
      <c r="H3820"/>
      <c r="I3820"/>
      <c r="J3820"/>
      <c r="K3820"/>
      <c r="L3820"/>
      <c r="M3820"/>
      <c r="N3820"/>
      <c r="O3820"/>
      <c r="P3820"/>
      <c r="Q3820"/>
      <c r="S3820" s="115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ht="18" x14ac:dyDescent="0.25">
      <c r="A3821" s="236"/>
      <c r="B3821" s="236"/>
      <c r="C3821" s="236"/>
      <c r="D3821" s="236"/>
      <c r="E3821"/>
      <c r="F3821" s="126"/>
      <c r="G3821" s="237"/>
      <c r="H3821"/>
      <c r="I3821"/>
      <c r="J3821" s="237"/>
      <c r="K3821"/>
      <c r="L3821"/>
      <c r="M3821"/>
      <c r="N3821"/>
      <c r="O3821"/>
      <c r="P3821"/>
      <c r="Q3821"/>
      <c r="S3821" s="115"/>
      <c r="U3821"/>
      <c r="V3821"/>
      <c r="W3821" s="237"/>
      <c r="X3821"/>
      <c r="Y3821"/>
      <c r="Z3821"/>
      <c r="AA3821"/>
      <c r="AB3821"/>
      <c r="AC3821"/>
      <c r="AD3821"/>
      <c r="AE3821"/>
      <c r="AF3821"/>
      <c r="AG3821"/>
    </row>
    <row r="3822" spans="1:33" ht="18" x14ac:dyDescent="0.25">
      <c r="A3822" s="236"/>
      <c r="B3822" s="236"/>
      <c r="C3822" s="236"/>
      <c r="D3822" s="236"/>
      <c r="E3822"/>
      <c r="F3822" s="126"/>
      <c r="G3822" s="237"/>
      <c r="H3822"/>
      <c r="I3822"/>
      <c r="J3822" s="237"/>
      <c r="K3822"/>
      <c r="L3822"/>
      <c r="M3822"/>
      <c r="N3822"/>
      <c r="O3822"/>
      <c r="P3822"/>
      <c r="Q3822"/>
      <c r="S3822" s="115"/>
      <c r="U3822"/>
      <c r="V3822"/>
      <c r="W3822" s="237"/>
      <c r="X3822"/>
      <c r="Y3822"/>
      <c r="Z3822"/>
      <c r="AA3822"/>
      <c r="AB3822"/>
      <c r="AC3822"/>
      <c r="AD3822"/>
      <c r="AE3822"/>
      <c r="AF3822"/>
      <c r="AG3822"/>
    </row>
    <row r="3823" spans="1:33" ht="18" x14ac:dyDescent="0.25">
      <c r="A3823" s="236"/>
      <c r="B3823" s="236"/>
      <c r="C3823" s="236"/>
      <c r="D3823" s="236"/>
      <c r="E3823"/>
      <c r="F3823" s="126"/>
      <c r="G3823" s="237"/>
      <c r="H3823"/>
      <c r="I3823"/>
      <c r="J3823" s="237"/>
      <c r="K3823"/>
      <c r="L3823"/>
      <c r="M3823"/>
      <c r="N3823"/>
      <c r="O3823"/>
      <c r="P3823"/>
      <c r="Q3823"/>
      <c r="S3823" s="115"/>
      <c r="U3823"/>
      <c r="V3823"/>
      <c r="W3823" s="237"/>
      <c r="X3823"/>
      <c r="Y3823"/>
      <c r="Z3823"/>
      <c r="AA3823"/>
      <c r="AB3823"/>
      <c r="AC3823"/>
      <c r="AD3823"/>
      <c r="AE3823"/>
      <c r="AF3823"/>
      <c r="AG3823"/>
    </row>
    <row r="3824" spans="1:33" ht="18" x14ac:dyDescent="0.25">
      <c r="A3824" s="236"/>
      <c r="B3824" s="236"/>
      <c r="C3824" s="236"/>
      <c r="D3824" s="236"/>
      <c r="E3824"/>
      <c r="F3824" s="126"/>
      <c r="G3824" s="237"/>
      <c r="H3824"/>
      <c r="I3824"/>
      <c r="J3824" s="237"/>
      <c r="K3824"/>
      <c r="L3824"/>
      <c r="M3824"/>
      <c r="N3824"/>
      <c r="O3824"/>
      <c r="P3824"/>
      <c r="Q3824"/>
      <c r="S3824" s="115"/>
      <c r="U3824"/>
      <c r="V3824"/>
      <c r="W3824" s="237"/>
      <c r="X3824"/>
      <c r="Y3824"/>
      <c r="Z3824"/>
      <c r="AA3824"/>
      <c r="AB3824"/>
      <c r="AC3824"/>
      <c r="AD3824"/>
      <c r="AE3824"/>
      <c r="AF3824"/>
      <c r="AG3824"/>
    </row>
    <row r="3825" spans="1:33" ht="18" x14ac:dyDescent="0.25">
      <c r="A3825" s="236"/>
      <c r="B3825" s="236"/>
      <c r="C3825" s="236"/>
      <c r="D3825" s="236"/>
      <c r="E3825"/>
      <c r="F3825" s="126"/>
      <c r="G3825" s="237"/>
      <c r="H3825"/>
      <c r="I3825"/>
      <c r="J3825" s="237"/>
      <c r="K3825"/>
      <c r="L3825"/>
      <c r="M3825"/>
      <c r="N3825"/>
      <c r="O3825"/>
      <c r="P3825"/>
      <c r="Q3825"/>
      <c r="S3825" s="115"/>
      <c r="U3825"/>
      <c r="V3825"/>
      <c r="W3825" s="237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5">
      <c r="A3826"/>
      <c r="B3826"/>
      <c r="C3826"/>
      <c r="D3826"/>
      <c r="E3826"/>
      <c r="F3826" s="126"/>
      <c r="G3826"/>
      <c r="H3826"/>
      <c r="I3826"/>
      <c r="J3826"/>
      <c r="K3826"/>
      <c r="L3826"/>
      <c r="M3826"/>
      <c r="N3826"/>
      <c r="O3826"/>
      <c r="P3826"/>
      <c r="Q3826"/>
      <c r="S3826" s="115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5">
      <c r="F3827" s="238"/>
      <c r="I3827"/>
      <c r="S3827" s="115"/>
      <c r="U3827"/>
      <c r="V3827"/>
    </row>
    <row r="3828" spans="1:33" x14ac:dyDescent="0.25">
      <c r="F3828" s="238"/>
      <c r="I3828"/>
      <c r="S3828" s="115"/>
      <c r="U3828"/>
      <c r="V3828"/>
    </row>
    <row r="3829" spans="1:33" ht="18" x14ac:dyDescent="0.25">
      <c r="A3829" s="236"/>
      <c r="B3829" s="236"/>
      <c r="C3829" s="236"/>
      <c r="D3829" s="236"/>
      <c r="E3829"/>
      <c r="F3829" s="126"/>
      <c r="G3829" s="237"/>
      <c r="H3829"/>
      <c r="I3829"/>
      <c r="J3829" s="237"/>
      <c r="K3829"/>
      <c r="L3829"/>
      <c r="M3829"/>
      <c r="N3829"/>
      <c r="O3829"/>
      <c r="P3829"/>
      <c r="Q3829"/>
      <c r="S3829" s="115"/>
      <c r="U3829"/>
      <c r="V3829"/>
      <c r="W3829" s="237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5">
      <c r="F3830" s="238"/>
      <c r="I3830"/>
      <c r="S3830" s="115"/>
      <c r="U3830"/>
      <c r="V3830"/>
    </row>
    <row r="3831" spans="1:33" x14ac:dyDescent="0.25">
      <c r="F3831" s="238"/>
      <c r="I3831"/>
      <c r="S3831" s="115"/>
      <c r="U3831"/>
      <c r="V3831"/>
    </row>
    <row r="3832" spans="1:33" x14ac:dyDescent="0.25">
      <c r="A3832"/>
      <c r="B3832"/>
      <c r="C3832"/>
      <c r="D3832"/>
      <c r="E3832"/>
      <c r="F3832" s="126"/>
      <c r="G3832"/>
      <c r="H3832"/>
      <c r="I3832"/>
      <c r="J3832"/>
      <c r="K3832"/>
      <c r="L3832"/>
      <c r="M3832"/>
      <c r="N3832"/>
      <c r="O3832"/>
      <c r="P3832"/>
      <c r="Q3832"/>
      <c r="S3832" s="115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5">
      <c r="F3833" s="238"/>
      <c r="I3833"/>
      <c r="S3833" s="115"/>
      <c r="U3833"/>
      <c r="V3833"/>
    </row>
    <row r="3834" spans="1:33" x14ac:dyDescent="0.25">
      <c r="F3834" s="238"/>
      <c r="I3834"/>
      <c r="S3834" s="115"/>
      <c r="U3834"/>
      <c r="V3834"/>
    </row>
    <row r="3835" spans="1:33" x14ac:dyDescent="0.25">
      <c r="A3835"/>
      <c r="B3835"/>
      <c r="C3835"/>
      <c r="D3835"/>
      <c r="E3835"/>
      <c r="F3835" s="126"/>
      <c r="G3835"/>
      <c r="H3835"/>
      <c r="I3835"/>
      <c r="J3835"/>
      <c r="K3835"/>
      <c r="L3835"/>
      <c r="M3835"/>
      <c r="N3835"/>
      <c r="O3835"/>
      <c r="P3835"/>
      <c r="Q3835"/>
      <c r="S3835" s="11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ht="18" x14ac:dyDescent="0.25">
      <c r="A3836" s="236"/>
      <c r="B3836" s="236"/>
      <c r="C3836" s="236"/>
      <c r="D3836" s="236"/>
      <c r="E3836"/>
      <c r="F3836" s="126"/>
      <c r="G3836" s="237"/>
      <c r="H3836"/>
      <c r="I3836"/>
      <c r="J3836" s="237"/>
      <c r="K3836"/>
      <c r="L3836"/>
      <c r="M3836"/>
      <c r="N3836"/>
      <c r="O3836"/>
      <c r="P3836"/>
      <c r="Q3836"/>
      <c r="S3836" s="115"/>
      <c r="U3836"/>
      <c r="V3836"/>
      <c r="W3836" s="237"/>
      <c r="X3836"/>
      <c r="Y3836"/>
      <c r="Z3836"/>
      <c r="AA3836"/>
      <c r="AB3836"/>
      <c r="AC3836"/>
      <c r="AD3836"/>
      <c r="AE3836"/>
      <c r="AF3836"/>
      <c r="AG3836"/>
    </row>
    <row r="3837" spans="1:33" ht="18" x14ac:dyDescent="0.25">
      <c r="A3837" s="236"/>
      <c r="B3837" s="236"/>
      <c r="C3837" s="236"/>
      <c r="D3837" s="236"/>
      <c r="E3837"/>
      <c r="F3837" s="126"/>
      <c r="G3837" s="237"/>
      <c r="H3837"/>
      <c r="I3837"/>
      <c r="J3837" s="237"/>
      <c r="K3837"/>
      <c r="L3837"/>
      <c r="M3837"/>
      <c r="N3837"/>
      <c r="O3837"/>
      <c r="P3837"/>
      <c r="Q3837"/>
      <c r="S3837" s="115"/>
      <c r="U3837"/>
      <c r="V3837"/>
      <c r="W3837" s="237"/>
      <c r="X3837"/>
      <c r="Y3837"/>
      <c r="Z3837"/>
      <c r="AA3837"/>
      <c r="AB3837"/>
      <c r="AC3837"/>
      <c r="AD3837"/>
      <c r="AE3837"/>
      <c r="AF3837"/>
      <c r="AG3837"/>
    </row>
    <row r="3838" spans="1:33" ht="18" x14ac:dyDescent="0.25">
      <c r="A3838" s="236"/>
      <c r="B3838" s="236"/>
      <c r="C3838" s="236"/>
      <c r="D3838" s="236"/>
      <c r="E3838"/>
      <c r="F3838" s="126"/>
      <c r="G3838" s="237"/>
      <c r="H3838"/>
      <c r="I3838"/>
      <c r="J3838" s="237"/>
      <c r="K3838"/>
      <c r="L3838"/>
      <c r="M3838"/>
      <c r="N3838"/>
      <c r="O3838"/>
      <c r="P3838"/>
      <c r="Q3838"/>
      <c r="S3838" s="115"/>
      <c r="U3838"/>
      <c r="V3838"/>
      <c r="W3838" s="237"/>
      <c r="X3838"/>
      <c r="Y3838"/>
      <c r="Z3838"/>
      <c r="AA3838"/>
      <c r="AB3838"/>
      <c r="AC3838"/>
      <c r="AD3838"/>
      <c r="AE3838"/>
      <c r="AF3838"/>
      <c r="AG3838"/>
    </row>
    <row r="3839" spans="1:33" ht="18" x14ac:dyDescent="0.25">
      <c r="A3839" s="236"/>
      <c r="B3839" s="236"/>
      <c r="C3839" s="236"/>
      <c r="D3839" s="236"/>
      <c r="E3839"/>
      <c r="F3839" s="126"/>
      <c r="G3839" s="237"/>
      <c r="H3839"/>
      <c r="I3839"/>
      <c r="J3839" s="237"/>
      <c r="K3839"/>
      <c r="L3839"/>
      <c r="M3839"/>
      <c r="N3839"/>
      <c r="O3839"/>
      <c r="P3839"/>
      <c r="Q3839"/>
      <c r="S3839" s="115"/>
      <c r="U3839"/>
      <c r="V3839"/>
      <c r="W3839" s="237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5">
      <c r="F3840" s="238"/>
      <c r="I3840"/>
      <c r="S3840" s="115"/>
      <c r="U3840"/>
      <c r="V3840"/>
    </row>
    <row r="3841" spans="1:33" ht="18" x14ac:dyDescent="0.25">
      <c r="A3841" s="236"/>
      <c r="B3841" s="236"/>
      <c r="C3841" s="236"/>
      <c r="D3841" s="236"/>
      <c r="E3841"/>
      <c r="F3841" s="126"/>
      <c r="G3841" s="237"/>
      <c r="H3841"/>
      <c r="I3841"/>
      <c r="J3841" s="237"/>
      <c r="K3841"/>
      <c r="L3841"/>
      <c r="M3841"/>
      <c r="N3841"/>
      <c r="O3841"/>
      <c r="P3841"/>
      <c r="Q3841"/>
      <c r="S3841" s="115"/>
      <c r="U3841"/>
      <c r="V3841"/>
      <c r="W3841" s="237"/>
      <c r="X3841"/>
      <c r="Y3841"/>
      <c r="Z3841"/>
      <c r="AA3841"/>
      <c r="AB3841"/>
      <c r="AC3841"/>
      <c r="AD3841"/>
      <c r="AE3841"/>
      <c r="AF3841"/>
      <c r="AG3841"/>
    </row>
    <row r="3842" spans="1:33" ht="18" x14ac:dyDescent="0.25">
      <c r="A3842" s="236"/>
      <c r="B3842" s="236"/>
      <c r="C3842" s="236"/>
      <c r="D3842" s="236"/>
      <c r="E3842"/>
      <c r="F3842" s="126"/>
      <c r="G3842" s="237"/>
      <c r="H3842"/>
      <c r="I3842"/>
      <c r="J3842" s="237"/>
      <c r="K3842"/>
      <c r="L3842"/>
      <c r="M3842"/>
      <c r="N3842"/>
      <c r="O3842"/>
      <c r="P3842"/>
      <c r="Q3842"/>
      <c r="S3842" s="115"/>
      <c r="U3842"/>
      <c r="V3842"/>
      <c r="W3842" s="237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5">
      <c r="A3843"/>
      <c r="B3843"/>
      <c r="C3843"/>
      <c r="D3843"/>
      <c r="E3843"/>
      <c r="F3843" s="126"/>
      <c r="G3843"/>
      <c r="H3843"/>
      <c r="I3843"/>
      <c r="J3843"/>
      <c r="K3843"/>
      <c r="L3843"/>
      <c r="M3843"/>
      <c r="N3843"/>
      <c r="O3843"/>
      <c r="P3843"/>
      <c r="Q3843"/>
      <c r="S3843" s="115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ht="18" x14ac:dyDescent="0.25">
      <c r="A3844" s="236"/>
      <c r="B3844" s="236"/>
      <c r="C3844" s="236"/>
      <c r="D3844" s="236"/>
      <c r="E3844"/>
      <c r="F3844" s="126"/>
      <c r="G3844" s="237"/>
      <c r="H3844"/>
      <c r="I3844"/>
      <c r="J3844" s="237"/>
      <c r="K3844"/>
      <c r="L3844"/>
      <c r="M3844"/>
      <c r="N3844"/>
      <c r="O3844"/>
      <c r="P3844"/>
      <c r="Q3844"/>
      <c r="S3844" s="115"/>
      <c r="U3844"/>
      <c r="V3844"/>
      <c r="W3844" s="237"/>
      <c r="X3844"/>
      <c r="Y3844"/>
      <c r="Z3844"/>
      <c r="AA3844"/>
      <c r="AB3844"/>
      <c r="AC3844"/>
      <c r="AD3844"/>
      <c r="AE3844"/>
      <c r="AF3844"/>
      <c r="AG3844"/>
    </row>
    <row r="3845" spans="1:33" ht="18" x14ac:dyDescent="0.25">
      <c r="A3845" s="236"/>
      <c r="B3845" s="236"/>
      <c r="C3845" s="236"/>
      <c r="D3845" s="236"/>
      <c r="E3845"/>
      <c r="F3845" s="126"/>
      <c r="G3845" s="237"/>
      <c r="H3845"/>
      <c r="I3845"/>
      <c r="J3845" s="237"/>
      <c r="K3845"/>
      <c r="L3845"/>
      <c r="M3845"/>
      <c r="N3845"/>
      <c r="O3845"/>
      <c r="P3845"/>
      <c r="Q3845"/>
      <c r="S3845" s="115"/>
      <c r="U3845"/>
      <c r="V3845"/>
      <c r="W3845" s="237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5">
      <c r="A3846"/>
      <c r="B3846"/>
      <c r="C3846"/>
      <c r="D3846"/>
      <c r="E3846"/>
      <c r="F3846" s="126"/>
      <c r="G3846"/>
      <c r="H3846"/>
      <c r="I3846"/>
      <c r="J3846"/>
      <c r="K3846"/>
      <c r="L3846"/>
      <c r="M3846"/>
      <c r="N3846"/>
      <c r="O3846"/>
      <c r="P3846"/>
      <c r="Q3846"/>
      <c r="S3846" s="115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ht="18" x14ac:dyDescent="0.25">
      <c r="A3847" s="236"/>
      <c r="B3847" s="236"/>
      <c r="C3847" s="236"/>
      <c r="D3847" s="236"/>
      <c r="E3847"/>
      <c r="F3847" s="126"/>
      <c r="G3847" s="237"/>
      <c r="H3847"/>
      <c r="I3847"/>
      <c r="J3847" s="237"/>
      <c r="K3847"/>
      <c r="L3847"/>
      <c r="M3847"/>
      <c r="N3847"/>
      <c r="O3847"/>
      <c r="P3847"/>
      <c r="Q3847"/>
      <c r="S3847" s="115"/>
      <c r="U3847"/>
      <c r="V3847"/>
      <c r="W3847" s="237"/>
      <c r="X3847"/>
      <c r="Y3847"/>
      <c r="Z3847"/>
      <c r="AA3847"/>
      <c r="AB3847"/>
      <c r="AC3847"/>
      <c r="AD3847"/>
      <c r="AE3847"/>
      <c r="AF3847"/>
      <c r="AG3847"/>
    </row>
    <row r="3848" spans="1:33" ht="18" x14ac:dyDescent="0.25">
      <c r="A3848" s="236"/>
      <c r="B3848" s="236"/>
      <c r="C3848" s="236"/>
      <c r="D3848" s="236"/>
      <c r="E3848"/>
      <c r="F3848" s="126"/>
      <c r="G3848" s="237"/>
      <c r="H3848"/>
      <c r="I3848"/>
      <c r="J3848" s="237"/>
      <c r="K3848"/>
      <c r="L3848"/>
      <c r="M3848"/>
      <c r="N3848"/>
      <c r="O3848"/>
      <c r="P3848"/>
      <c r="Q3848"/>
      <c r="S3848" s="115"/>
      <c r="U3848"/>
      <c r="V3848"/>
      <c r="W3848" s="237"/>
      <c r="X3848"/>
      <c r="Y3848"/>
      <c r="Z3848"/>
      <c r="AA3848"/>
      <c r="AB3848"/>
      <c r="AC3848"/>
      <c r="AD3848"/>
      <c r="AE3848"/>
      <c r="AF3848"/>
      <c r="AG3848"/>
    </row>
    <row r="3849" spans="1:33" ht="18" x14ac:dyDescent="0.25">
      <c r="A3849" s="236"/>
      <c r="B3849" s="236"/>
      <c r="C3849" s="236"/>
      <c r="D3849" s="236"/>
      <c r="E3849"/>
      <c r="F3849" s="126"/>
      <c r="G3849" s="237"/>
      <c r="H3849"/>
      <c r="I3849"/>
      <c r="J3849" s="237"/>
      <c r="K3849"/>
      <c r="L3849"/>
      <c r="M3849"/>
      <c r="N3849"/>
      <c r="O3849"/>
      <c r="P3849"/>
      <c r="Q3849"/>
      <c r="S3849" s="115"/>
      <c r="U3849"/>
      <c r="V3849"/>
      <c r="W3849" s="237"/>
      <c r="X3849"/>
      <c r="Y3849"/>
      <c r="Z3849"/>
      <c r="AA3849"/>
      <c r="AB3849"/>
      <c r="AC3849"/>
      <c r="AD3849"/>
      <c r="AE3849"/>
      <c r="AF3849"/>
      <c r="AG3849"/>
    </row>
    <row r="3850" spans="1:33" ht="18" x14ac:dyDescent="0.25">
      <c r="A3850" s="236"/>
      <c r="B3850" s="236"/>
      <c r="C3850" s="236"/>
      <c r="D3850" s="236"/>
      <c r="E3850"/>
      <c r="F3850" s="126"/>
      <c r="G3850" s="237"/>
      <c r="H3850"/>
      <c r="I3850"/>
      <c r="J3850" s="237"/>
      <c r="K3850"/>
      <c r="L3850"/>
      <c r="M3850"/>
      <c r="N3850"/>
      <c r="O3850"/>
      <c r="P3850"/>
      <c r="Q3850"/>
      <c r="S3850" s="115"/>
      <c r="U3850"/>
      <c r="V3850"/>
      <c r="W3850" s="237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5">
      <c r="A3851"/>
      <c r="B3851"/>
      <c r="C3851"/>
      <c r="D3851"/>
      <c r="E3851"/>
      <c r="F3851" s="126"/>
      <c r="G3851"/>
      <c r="H3851"/>
      <c r="I3851"/>
      <c r="J3851"/>
      <c r="K3851"/>
      <c r="L3851"/>
      <c r="M3851"/>
      <c r="N3851"/>
      <c r="O3851"/>
      <c r="P3851"/>
      <c r="Q3851"/>
      <c r="S3851" s="115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5">
      <c r="F3852" s="238"/>
      <c r="I3852"/>
      <c r="S3852" s="115"/>
      <c r="U3852"/>
      <c r="V3852"/>
    </row>
    <row r="3853" spans="1:33" ht="18" x14ac:dyDescent="0.25">
      <c r="A3853" s="236"/>
      <c r="B3853" s="236"/>
      <c r="C3853" s="236"/>
      <c r="D3853" s="236"/>
      <c r="E3853"/>
      <c r="F3853" s="126"/>
      <c r="G3853" s="237"/>
      <c r="H3853"/>
      <c r="I3853"/>
      <c r="J3853" s="237"/>
      <c r="K3853"/>
      <c r="L3853"/>
      <c r="M3853"/>
      <c r="N3853"/>
      <c r="O3853"/>
      <c r="P3853"/>
      <c r="Q3853"/>
      <c r="S3853" s="115"/>
      <c r="U3853"/>
      <c r="V3853"/>
      <c r="W3853" s="237"/>
      <c r="X3853"/>
      <c r="Y3853"/>
      <c r="Z3853"/>
      <c r="AA3853"/>
      <c r="AB3853"/>
      <c r="AC3853"/>
      <c r="AD3853"/>
      <c r="AE3853"/>
      <c r="AF3853"/>
      <c r="AG3853"/>
    </row>
    <row r="3854" spans="1:33" ht="18" x14ac:dyDescent="0.25">
      <c r="A3854" s="236"/>
      <c r="B3854" s="236"/>
      <c r="C3854" s="236"/>
      <c r="D3854" s="236"/>
      <c r="E3854"/>
      <c r="F3854" s="126"/>
      <c r="G3854" s="237"/>
      <c r="H3854"/>
      <c r="I3854"/>
      <c r="J3854" s="237"/>
      <c r="K3854"/>
      <c r="L3854"/>
      <c r="M3854"/>
      <c r="N3854"/>
      <c r="O3854"/>
      <c r="P3854"/>
      <c r="Q3854"/>
      <c r="S3854" s="115"/>
      <c r="U3854"/>
      <c r="V3854"/>
      <c r="W3854" s="237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5">
      <c r="A3855"/>
      <c r="B3855"/>
      <c r="C3855"/>
      <c r="D3855"/>
      <c r="E3855"/>
      <c r="F3855" s="126"/>
      <c r="G3855"/>
      <c r="H3855"/>
      <c r="I3855"/>
      <c r="J3855"/>
      <c r="K3855"/>
      <c r="L3855"/>
      <c r="M3855"/>
      <c r="N3855"/>
      <c r="O3855"/>
      <c r="P3855"/>
      <c r="Q3855"/>
      <c r="S3855" s="11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ht="18" x14ac:dyDescent="0.25">
      <c r="A3856" s="236"/>
      <c r="B3856" s="236"/>
      <c r="C3856" s="236"/>
      <c r="D3856" s="236"/>
      <c r="E3856"/>
      <c r="F3856" s="126"/>
      <c r="G3856" s="237"/>
      <c r="H3856"/>
      <c r="I3856"/>
      <c r="J3856" s="237"/>
      <c r="K3856"/>
      <c r="L3856"/>
      <c r="M3856"/>
      <c r="N3856"/>
      <c r="O3856"/>
      <c r="P3856"/>
      <c r="Q3856"/>
      <c r="S3856" s="115"/>
      <c r="U3856"/>
      <c r="V3856"/>
      <c r="W3856" s="237"/>
      <c r="X3856"/>
      <c r="Y3856"/>
      <c r="Z3856"/>
      <c r="AA3856"/>
      <c r="AB3856"/>
      <c r="AC3856"/>
      <c r="AD3856"/>
      <c r="AE3856"/>
      <c r="AF3856"/>
      <c r="AG3856"/>
    </row>
    <row r="3857" spans="1:33" ht="18" x14ac:dyDescent="0.25">
      <c r="A3857" s="236"/>
      <c r="B3857" s="236"/>
      <c r="C3857" s="236"/>
      <c r="D3857" s="236"/>
      <c r="E3857"/>
      <c r="F3857" s="126"/>
      <c r="G3857" s="237"/>
      <c r="H3857"/>
      <c r="I3857"/>
      <c r="J3857" s="237"/>
      <c r="K3857"/>
      <c r="L3857"/>
      <c r="M3857"/>
      <c r="N3857"/>
      <c r="O3857"/>
      <c r="P3857"/>
      <c r="Q3857"/>
      <c r="S3857" s="115"/>
      <c r="U3857"/>
      <c r="V3857"/>
      <c r="W3857" s="23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5">
      <c r="F3858" s="238"/>
      <c r="I3858"/>
      <c r="S3858" s="115"/>
      <c r="U3858"/>
      <c r="V3858"/>
    </row>
    <row r="3859" spans="1:33" ht="18" x14ac:dyDescent="0.25">
      <c r="A3859" s="236"/>
      <c r="B3859" s="236"/>
      <c r="C3859" s="236"/>
      <c r="D3859" s="236"/>
      <c r="E3859"/>
      <c r="F3859" s="126"/>
      <c r="G3859" s="237"/>
      <c r="H3859"/>
      <c r="I3859"/>
      <c r="J3859" s="237"/>
      <c r="K3859"/>
      <c r="L3859"/>
      <c r="M3859"/>
      <c r="N3859"/>
      <c r="O3859"/>
      <c r="P3859"/>
      <c r="Q3859"/>
      <c r="S3859" s="115"/>
      <c r="U3859"/>
      <c r="V3859"/>
      <c r="W3859" s="237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5">
      <c r="A3860"/>
      <c r="B3860"/>
      <c r="C3860"/>
      <c r="D3860"/>
      <c r="E3860"/>
      <c r="F3860" s="126"/>
      <c r="G3860"/>
      <c r="H3860"/>
      <c r="I3860"/>
      <c r="J3860"/>
      <c r="K3860"/>
      <c r="L3860"/>
      <c r="M3860"/>
      <c r="N3860"/>
      <c r="O3860"/>
      <c r="P3860"/>
      <c r="Q3860"/>
      <c r="S3860" s="115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5">
      <c r="A3861"/>
      <c r="B3861"/>
      <c r="C3861"/>
      <c r="D3861"/>
      <c r="E3861"/>
      <c r="F3861" s="126"/>
      <c r="G3861"/>
      <c r="H3861"/>
      <c r="I3861"/>
      <c r="J3861"/>
      <c r="K3861"/>
      <c r="L3861"/>
      <c r="M3861"/>
      <c r="N3861"/>
      <c r="O3861"/>
      <c r="P3861"/>
      <c r="Q3861"/>
      <c r="S3861" s="115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ht="18" x14ac:dyDescent="0.25">
      <c r="A3862" s="236"/>
      <c r="B3862" s="236"/>
      <c r="C3862" s="236"/>
      <c r="D3862" s="236"/>
      <c r="E3862"/>
      <c r="F3862" s="126"/>
      <c r="G3862" s="237"/>
      <c r="H3862"/>
      <c r="I3862"/>
      <c r="J3862" s="237"/>
      <c r="K3862"/>
      <c r="L3862"/>
      <c r="M3862"/>
      <c r="N3862"/>
      <c r="O3862"/>
      <c r="P3862"/>
      <c r="Q3862"/>
      <c r="S3862" s="115"/>
      <c r="U3862"/>
      <c r="V3862"/>
      <c r="W3862" s="237"/>
      <c r="X3862"/>
      <c r="Y3862"/>
      <c r="Z3862"/>
      <c r="AA3862"/>
      <c r="AB3862"/>
      <c r="AC3862"/>
      <c r="AD3862"/>
      <c r="AE3862"/>
      <c r="AF3862"/>
      <c r="AG3862"/>
    </row>
    <row r="3863" spans="1:33" ht="18" x14ac:dyDescent="0.25">
      <c r="A3863" s="236"/>
      <c r="B3863" s="236"/>
      <c r="C3863" s="236"/>
      <c r="D3863" s="236"/>
      <c r="E3863"/>
      <c r="F3863" s="126"/>
      <c r="G3863" s="237"/>
      <c r="H3863"/>
      <c r="I3863"/>
      <c r="J3863" s="237"/>
      <c r="K3863"/>
      <c r="L3863"/>
      <c r="M3863"/>
      <c r="N3863"/>
      <c r="O3863"/>
      <c r="P3863"/>
      <c r="Q3863"/>
      <c r="S3863" s="115"/>
      <c r="U3863"/>
      <c r="V3863"/>
      <c r="W3863" s="237"/>
      <c r="X3863"/>
      <c r="Y3863"/>
      <c r="Z3863"/>
      <c r="AA3863"/>
      <c r="AB3863"/>
      <c r="AC3863"/>
      <c r="AD3863"/>
      <c r="AE3863"/>
      <c r="AF3863"/>
      <c r="AG3863"/>
    </row>
    <row r="3864" spans="1:33" ht="18" x14ac:dyDescent="0.25">
      <c r="A3864" s="236"/>
      <c r="B3864" s="236"/>
      <c r="C3864" s="236"/>
      <c r="D3864" s="236"/>
      <c r="E3864"/>
      <c r="F3864" s="126"/>
      <c r="G3864" s="237"/>
      <c r="H3864"/>
      <c r="I3864"/>
      <c r="J3864" s="237"/>
      <c r="K3864"/>
      <c r="L3864"/>
      <c r="M3864"/>
      <c r="N3864"/>
      <c r="O3864"/>
      <c r="P3864"/>
      <c r="Q3864"/>
      <c r="S3864" s="115"/>
      <c r="U3864"/>
      <c r="V3864"/>
      <c r="W3864" s="237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5">
      <c r="F3865" s="238"/>
      <c r="I3865"/>
      <c r="S3865" s="115"/>
      <c r="U3865"/>
      <c r="V3865"/>
    </row>
    <row r="3866" spans="1:33" ht="18" x14ac:dyDescent="0.25">
      <c r="A3866" s="236"/>
      <c r="B3866" s="236"/>
      <c r="C3866" s="236"/>
      <c r="D3866" s="236"/>
      <c r="E3866"/>
      <c r="F3866" s="126"/>
      <c r="G3866" s="237"/>
      <c r="H3866"/>
      <c r="I3866"/>
      <c r="J3866" s="237"/>
      <c r="K3866"/>
      <c r="L3866"/>
      <c r="M3866"/>
      <c r="N3866"/>
      <c r="O3866"/>
      <c r="P3866"/>
      <c r="Q3866"/>
      <c r="S3866" s="115"/>
      <c r="U3866"/>
      <c r="V3866"/>
      <c r="W3866" s="237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5">
      <c r="A3867"/>
      <c r="B3867"/>
      <c r="C3867"/>
      <c r="D3867"/>
      <c r="E3867"/>
      <c r="F3867" s="126"/>
      <c r="G3867"/>
      <c r="H3867"/>
      <c r="I3867"/>
      <c r="J3867"/>
      <c r="K3867"/>
      <c r="L3867"/>
      <c r="M3867"/>
      <c r="N3867"/>
      <c r="O3867"/>
      <c r="P3867"/>
      <c r="Q3867"/>
      <c r="S3867" s="115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ht="18" x14ac:dyDescent="0.25">
      <c r="A3868" s="236"/>
      <c r="B3868" s="236"/>
      <c r="C3868" s="236"/>
      <c r="D3868" s="236"/>
      <c r="E3868"/>
      <c r="F3868" s="126"/>
      <c r="G3868" s="237"/>
      <c r="H3868"/>
      <c r="I3868"/>
      <c r="J3868" s="237"/>
      <c r="K3868"/>
      <c r="L3868"/>
      <c r="M3868"/>
      <c r="N3868"/>
      <c r="O3868"/>
      <c r="P3868"/>
      <c r="Q3868"/>
      <c r="S3868" s="115"/>
      <c r="U3868"/>
      <c r="V3868"/>
      <c r="W3868" s="237"/>
      <c r="X3868"/>
      <c r="Y3868"/>
      <c r="Z3868"/>
      <c r="AA3868"/>
      <c r="AB3868"/>
      <c r="AC3868"/>
      <c r="AD3868"/>
      <c r="AE3868"/>
      <c r="AF3868"/>
      <c r="AG3868"/>
    </row>
    <row r="3869" spans="1:33" ht="18" x14ac:dyDescent="0.25">
      <c r="A3869" s="236"/>
      <c r="B3869" s="236"/>
      <c r="C3869" s="236"/>
      <c r="D3869" s="236"/>
      <c r="E3869"/>
      <c r="F3869" s="126"/>
      <c r="G3869" s="237"/>
      <c r="H3869"/>
      <c r="I3869"/>
      <c r="J3869" s="237"/>
      <c r="K3869"/>
      <c r="L3869"/>
      <c r="M3869"/>
      <c r="N3869"/>
      <c r="O3869"/>
      <c r="P3869"/>
      <c r="Q3869"/>
      <c r="S3869" s="115"/>
      <c r="U3869"/>
      <c r="V3869"/>
      <c r="W3869" s="237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5">
      <c r="A3870"/>
      <c r="B3870"/>
      <c r="C3870"/>
      <c r="D3870"/>
      <c r="E3870"/>
      <c r="F3870" s="126"/>
      <c r="G3870"/>
      <c r="H3870"/>
      <c r="I3870"/>
      <c r="J3870"/>
      <c r="K3870"/>
      <c r="L3870"/>
      <c r="M3870"/>
      <c r="N3870"/>
      <c r="O3870"/>
      <c r="P3870"/>
      <c r="Q3870"/>
      <c r="S3870" s="115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ht="18" x14ac:dyDescent="0.25">
      <c r="A3871" s="236"/>
      <c r="B3871" s="236"/>
      <c r="C3871" s="236"/>
      <c r="D3871" s="236"/>
      <c r="E3871"/>
      <c r="F3871" s="126"/>
      <c r="G3871" s="237"/>
      <c r="H3871"/>
      <c r="I3871"/>
      <c r="J3871" s="237"/>
      <c r="K3871"/>
      <c r="L3871"/>
      <c r="M3871"/>
      <c r="N3871"/>
      <c r="O3871"/>
      <c r="P3871"/>
      <c r="Q3871"/>
      <c r="S3871" s="115"/>
      <c r="U3871"/>
      <c r="V3871"/>
      <c r="W3871" s="237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5">
      <c r="F3872" s="238"/>
      <c r="I3872"/>
      <c r="S3872" s="115"/>
      <c r="U3872"/>
      <c r="V3872"/>
    </row>
    <row r="3873" spans="1:33" ht="18" x14ac:dyDescent="0.25">
      <c r="A3873" s="236"/>
      <c r="B3873" s="236"/>
      <c r="C3873" s="236"/>
      <c r="D3873" s="236"/>
      <c r="E3873"/>
      <c r="F3873" s="126"/>
      <c r="G3873" s="237"/>
      <c r="H3873"/>
      <c r="I3873"/>
      <c r="J3873" s="237"/>
      <c r="K3873"/>
      <c r="L3873"/>
      <c r="M3873"/>
      <c r="N3873"/>
      <c r="O3873"/>
      <c r="P3873"/>
      <c r="Q3873"/>
      <c r="S3873" s="115"/>
      <c r="U3873"/>
      <c r="V3873"/>
      <c r="W3873" s="237"/>
      <c r="X3873"/>
      <c r="Y3873"/>
      <c r="Z3873"/>
      <c r="AA3873"/>
      <c r="AB3873"/>
      <c r="AC3873"/>
      <c r="AD3873"/>
      <c r="AE3873"/>
      <c r="AF3873"/>
      <c r="AG3873"/>
    </row>
    <row r="3874" spans="1:33" ht="18" x14ac:dyDescent="0.25">
      <c r="A3874" s="236"/>
      <c r="B3874" s="236"/>
      <c r="C3874" s="236"/>
      <c r="D3874" s="236"/>
      <c r="E3874"/>
      <c r="F3874" s="126"/>
      <c r="G3874" s="237"/>
      <c r="H3874"/>
      <c r="I3874"/>
      <c r="J3874" s="237"/>
      <c r="K3874"/>
      <c r="L3874"/>
      <c r="M3874"/>
      <c r="N3874"/>
      <c r="O3874"/>
      <c r="P3874"/>
      <c r="Q3874"/>
      <c r="S3874" s="115"/>
      <c r="U3874"/>
      <c r="V3874"/>
      <c r="W3874" s="237"/>
      <c r="X3874"/>
      <c r="Y3874"/>
      <c r="Z3874"/>
      <c r="AA3874"/>
      <c r="AB3874"/>
      <c r="AC3874"/>
      <c r="AD3874"/>
      <c r="AE3874"/>
      <c r="AF3874"/>
      <c r="AG3874"/>
    </row>
    <row r="3875" spans="1:33" ht="18" x14ac:dyDescent="0.25">
      <c r="A3875" s="236"/>
      <c r="B3875" s="236"/>
      <c r="C3875" s="236"/>
      <c r="D3875" s="236"/>
      <c r="E3875"/>
      <c r="F3875" s="126"/>
      <c r="G3875" s="237"/>
      <c r="H3875"/>
      <c r="I3875"/>
      <c r="J3875" s="237"/>
      <c r="K3875"/>
      <c r="L3875"/>
      <c r="M3875"/>
      <c r="N3875"/>
      <c r="O3875"/>
      <c r="P3875"/>
      <c r="Q3875"/>
      <c r="S3875" s="115"/>
      <c r="U3875"/>
      <c r="V3875"/>
      <c r="W3875" s="237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5">
      <c r="F3876" s="238"/>
      <c r="I3876"/>
      <c r="S3876" s="115"/>
      <c r="U3876"/>
      <c r="V3876"/>
    </row>
    <row r="3877" spans="1:33" x14ac:dyDescent="0.25">
      <c r="A3877"/>
      <c r="B3877"/>
      <c r="C3877"/>
      <c r="D3877"/>
      <c r="E3877"/>
      <c r="F3877" s="126"/>
      <c r="G3877"/>
      <c r="H3877"/>
      <c r="I3877"/>
      <c r="J3877"/>
      <c r="K3877"/>
      <c r="L3877"/>
      <c r="M3877"/>
      <c r="N3877"/>
      <c r="O3877"/>
      <c r="P3877"/>
      <c r="Q3877"/>
      <c r="S3877" s="115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ht="18" x14ac:dyDescent="0.25">
      <c r="A3878" s="236"/>
      <c r="B3878" s="236"/>
      <c r="C3878" s="236"/>
      <c r="D3878" s="236"/>
      <c r="E3878"/>
      <c r="F3878" s="126"/>
      <c r="G3878" s="237"/>
      <c r="H3878"/>
      <c r="I3878"/>
      <c r="J3878" s="237"/>
      <c r="K3878"/>
      <c r="L3878"/>
      <c r="M3878"/>
      <c r="N3878"/>
      <c r="O3878"/>
      <c r="P3878"/>
      <c r="Q3878"/>
      <c r="S3878" s="115"/>
      <c r="U3878"/>
      <c r="V3878"/>
      <c r="W3878" s="237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5">
      <c r="A3879"/>
      <c r="B3879"/>
      <c r="C3879"/>
      <c r="D3879"/>
      <c r="E3879"/>
      <c r="F3879" s="126"/>
      <c r="G3879"/>
      <c r="H3879"/>
      <c r="I3879"/>
      <c r="J3879"/>
      <c r="K3879"/>
      <c r="L3879"/>
      <c r="M3879"/>
      <c r="N3879"/>
      <c r="O3879"/>
      <c r="P3879"/>
      <c r="Q3879"/>
      <c r="S3879" s="115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5">
      <c r="A3880"/>
      <c r="B3880"/>
      <c r="C3880"/>
      <c r="D3880"/>
      <c r="E3880"/>
      <c r="F3880" s="126"/>
      <c r="G3880"/>
      <c r="H3880"/>
      <c r="I3880"/>
      <c r="J3880"/>
      <c r="K3880"/>
      <c r="L3880"/>
      <c r="M3880"/>
      <c r="N3880"/>
      <c r="O3880"/>
      <c r="P3880"/>
      <c r="Q3880"/>
      <c r="S3880" s="115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ht="18" x14ac:dyDescent="0.25">
      <c r="A3881" s="236"/>
      <c r="B3881" s="236"/>
      <c r="C3881" s="236"/>
      <c r="D3881" s="236"/>
      <c r="E3881"/>
      <c r="F3881" s="126"/>
      <c r="G3881" s="237"/>
      <c r="H3881"/>
      <c r="I3881"/>
      <c r="J3881" s="237"/>
      <c r="K3881"/>
      <c r="L3881"/>
      <c r="M3881"/>
      <c r="N3881"/>
      <c r="O3881"/>
      <c r="P3881"/>
      <c r="Q3881"/>
      <c r="S3881" s="115"/>
      <c r="U3881"/>
      <c r="V3881"/>
      <c r="W3881" s="237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5">
      <c r="F3882" s="238"/>
      <c r="I3882"/>
      <c r="S3882" s="115"/>
      <c r="U3882"/>
      <c r="V3882"/>
    </row>
    <row r="3883" spans="1:33" ht="18" x14ac:dyDescent="0.25">
      <c r="A3883" s="236"/>
      <c r="B3883" s="236"/>
      <c r="C3883" s="236"/>
      <c r="D3883" s="236"/>
      <c r="E3883"/>
      <c r="F3883" s="126"/>
      <c r="G3883" s="237"/>
      <c r="H3883"/>
      <c r="I3883"/>
      <c r="J3883" s="237"/>
      <c r="K3883"/>
      <c r="L3883"/>
      <c r="M3883"/>
      <c r="N3883"/>
      <c r="O3883"/>
      <c r="P3883"/>
      <c r="Q3883"/>
      <c r="S3883" s="115"/>
      <c r="U3883"/>
      <c r="V3883"/>
      <c r="W3883" s="237"/>
      <c r="X3883"/>
      <c r="Y3883"/>
      <c r="Z3883"/>
      <c r="AA3883"/>
      <c r="AB3883"/>
      <c r="AC3883"/>
      <c r="AD3883"/>
      <c r="AE3883"/>
      <c r="AF3883"/>
      <c r="AG3883"/>
    </row>
    <row r="3884" spans="1:33" ht="18" x14ac:dyDescent="0.25">
      <c r="A3884" s="236"/>
      <c r="B3884" s="236"/>
      <c r="C3884" s="236"/>
      <c r="D3884" s="236"/>
      <c r="E3884"/>
      <c r="F3884" s="126"/>
      <c r="G3884" s="237"/>
      <c r="H3884"/>
      <c r="I3884"/>
      <c r="J3884" s="237"/>
      <c r="K3884"/>
      <c r="L3884"/>
      <c r="M3884"/>
      <c r="N3884"/>
      <c r="O3884"/>
      <c r="P3884"/>
      <c r="Q3884"/>
      <c r="S3884" s="115"/>
      <c r="U3884"/>
      <c r="V3884"/>
      <c r="W3884" s="237"/>
      <c r="X3884"/>
      <c r="Y3884"/>
      <c r="Z3884"/>
      <c r="AA3884"/>
      <c r="AB3884"/>
      <c r="AC3884"/>
      <c r="AD3884"/>
      <c r="AE3884"/>
      <c r="AF3884"/>
      <c r="AG3884"/>
    </row>
    <row r="3885" spans="1:33" ht="18" x14ac:dyDescent="0.25">
      <c r="A3885" s="236"/>
      <c r="B3885" s="236"/>
      <c r="C3885" s="236"/>
      <c r="D3885" s="236"/>
      <c r="E3885"/>
      <c r="F3885" s="126"/>
      <c r="G3885" s="237"/>
      <c r="H3885"/>
      <c r="I3885"/>
      <c r="J3885" s="237"/>
      <c r="K3885"/>
      <c r="L3885"/>
      <c r="M3885"/>
      <c r="N3885"/>
      <c r="O3885"/>
      <c r="P3885"/>
      <c r="Q3885"/>
      <c r="S3885" s="115"/>
      <c r="U3885"/>
      <c r="V3885"/>
      <c r="W3885" s="237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5">
      <c r="A3886"/>
      <c r="B3886"/>
      <c r="C3886"/>
      <c r="D3886"/>
      <c r="E3886"/>
      <c r="F3886" s="126"/>
      <c r="G3886"/>
      <c r="H3886"/>
      <c r="I3886"/>
      <c r="J3886"/>
      <c r="K3886"/>
      <c r="L3886"/>
      <c r="M3886"/>
      <c r="N3886"/>
      <c r="O3886"/>
      <c r="P3886"/>
      <c r="Q3886"/>
      <c r="S3886" s="115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5">
      <c r="F3887" s="238"/>
      <c r="I3887"/>
      <c r="S3887" s="115"/>
      <c r="U3887"/>
      <c r="V3887"/>
    </row>
    <row r="3888" spans="1:33" x14ac:dyDescent="0.25">
      <c r="F3888" s="238"/>
      <c r="I3888"/>
      <c r="S3888" s="115"/>
      <c r="U3888"/>
      <c r="V3888"/>
    </row>
    <row r="3889" spans="1:33" x14ac:dyDescent="0.25">
      <c r="A3889"/>
      <c r="B3889"/>
      <c r="C3889"/>
      <c r="D3889"/>
      <c r="E3889"/>
      <c r="F3889" s="126"/>
      <c r="G3889"/>
      <c r="H3889"/>
      <c r="I3889"/>
      <c r="J3889"/>
      <c r="K3889"/>
      <c r="L3889"/>
      <c r="M3889"/>
      <c r="N3889"/>
      <c r="O3889"/>
      <c r="P3889"/>
      <c r="Q3889"/>
      <c r="S3889" s="115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5">
      <c r="A3890"/>
      <c r="B3890"/>
      <c r="C3890"/>
      <c r="D3890"/>
      <c r="E3890"/>
      <c r="F3890" s="126"/>
      <c r="G3890"/>
      <c r="H3890"/>
      <c r="I3890"/>
      <c r="J3890"/>
      <c r="K3890"/>
      <c r="L3890"/>
      <c r="M3890"/>
      <c r="N3890"/>
      <c r="O3890"/>
      <c r="P3890"/>
      <c r="Q3890"/>
      <c r="S3890" s="115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ht="18" x14ac:dyDescent="0.25">
      <c r="A3891" s="236"/>
      <c r="B3891" s="236"/>
      <c r="C3891" s="236"/>
      <c r="D3891" s="236"/>
      <c r="E3891"/>
      <c r="F3891" s="126"/>
      <c r="G3891" s="237"/>
      <c r="H3891"/>
      <c r="I3891"/>
      <c r="J3891" s="237"/>
      <c r="K3891"/>
      <c r="L3891"/>
      <c r="M3891"/>
      <c r="N3891"/>
      <c r="O3891"/>
      <c r="P3891"/>
      <c r="Q3891"/>
      <c r="S3891" s="115"/>
      <c r="U3891"/>
      <c r="V3891"/>
      <c r="W3891" s="237"/>
      <c r="X3891"/>
      <c r="Y3891"/>
      <c r="Z3891"/>
      <c r="AA3891"/>
      <c r="AB3891"/>
      <c r="AC3891"/>
      <c r="AD3891"/>
      <c r="AE3891"/>
      <c r="AF3891"/>
      <c r="AG3891"/>
    </row>
    <row r="3892" spans="1:33" ht="18" x14ac:dyDescent="0.25">
      <c r="A3892" s="236"/>
      <c r="B3892" s="236"/>
      <c r="C3892" s="236"/>
      <c r="D3892" s="236"/>
      <c r="E3892"/>
      <c r="F3892" s="126"/>
      <c r="G3892" s="237"/>
      <c r="H3892"/>
      <c r="I3892"/>
      <c r="J3892" s="237"/>
      <c r="K3892"/>
      <c r="L3892"/>
      <c r="M3892"/>
      <c r="N3892"/>
      <c r="O3892"/>
      <c r="P3892"/>
      <c r="Q3892"/>
      <c r="S3892" s="115"/>
      <c r="U3892"/>
      <c r="V3892"/>
      <c r="W3892" s="237"/>
      <c r="X3892"/>
      <c r="Y3892"/>
      <c r="Z3892"/>
      <c r="AA3892"/>
      <c r="AB3892"/>
      <c r="AC3892"/>
      <c r="AD3892"/>
      <c r="AE3892"/>
      <c r="AF3892"/>
      <c r="AG3892"/>
    </row>
    <row r="3893" spans="1:33" ht="18" x14ac:dyDescent="0.25">
      <c r="A3893" s="236"/>
      <c r="B3893" s="236"/>
      <c r="C3893" s="236"/>
      <c r="D3893" s="236"/>
      <c r="E3893"/>
      <c r="F3893" s="126"/>
      <c r="G3893" s="237"/>
      <c r="H3893"/>
      <c r="I3893"/>
      <c r="J3893" s="237"/>
      <c r="K3893"/>
      <c r="L3893"/>
      <c r="M3893"/>
      <c r="N3893"/>
      <c r="O3893"/>
      <c r="P3893"/>
      <c r="Q3893"/>
      <c r="S3893" s="115"/>
      <c r="U3893"/>
      <c r="V3893"/>
      <c r="W3893" s="237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5">
      <c r="F3894" s="238"/>
      <c r="I3894"/>
      <c r="S3894" s="115"/>
      <c r="U3894"/>
      <c r="V3894"/>
    </row>
    <row r="3895" spans="1:33" ht="18" x14ac:dyDescent="0.25">
      <c r="A3895" s="236"/>
      <c r="B3895" s="236"/>
      <c r="C3895" s="236"/>
      <c r="D3895" s="236"/>
      <c r="E3895"/>
      <c r="F3895" s="126"/>
      <c r="G3895" s="237"/>
      <c r="H3895"/>
      <c r="I3895"/>
      <c r="J3895" s="237"/>
      <c r="K3895"/>
      <c r="L3895"/>
      <c r="M3895"/>
      <c r="N3895"/>
      <c r="O3895"/>
      <c r="P3895"/>
      <c r="Q3895"/>
      <c r="S3895" s="115"/>
      <c r="U3895"/>
      <c r="V3895"/>
      <c r="W3895" s="237"/>
      <c r="X3895"/>
      <c r="Y3895"/>
      <c r="Z3895"/>
      <c r="AA3895"/>
      <c r="AB3895"/>
      <c r="AC3895"/>
      <c r="AD3895"/>
      <c r="AE3895"/>
      <c r="AF3895"/>
      <c r="AG3895"/>
    </row>
    <row r="3896" spans="1:33" ht="18" x14ac:dyDescent="0.25">
      <c r="A3896" s="236"/>
      <c r="B3896" s="236"/>
      <c r="C3896" s="236"/>
      <c r="D3896" s="236"/>
      <c r="E3896"/>
      <c r="F3896" s="126"/>
      <c r="G3896" s="237"/>
      <c r="H3896"/>
      <c r="I3896"/>
      <c r="J3896" s="237"/>
      <c r="K3896"/>
      <c r="L3896"/>
      <c r="M3896"/>
      <c r="N3896"/>
      <c r="O3896"/>
      <c r="P3896"/>
      <c r="Q3896"/>
      <c r="S3896" s="115"/>
      <c r="U3896"/>
      <c r="V3896"/>
      <c r="W3896" s="237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5">
      <c r="F3897" s="238"/>
      <c r="I3897"/>
      <c r="S3897" s="115"/>
      <c r="U3897"/>
      <c r="V3897"/>
    </row>
    <row r="3898" spans="1:33" ht="18" x14ac:dyDescent="0.25">
      <c r="A3898" s="236"/>
      <c r="B3898" s="236"/>
      <c r="C3898" s="236"/>
      <c r="D3898" s="236"/>
      <c r="E3898"/>
      <c r="F3898" s="126"/>
      <c r="G3898" s="237"/>
      <c r="H3898"/>
      <c r="I3898"/>
      <c r="J3898" s="237"/>
      <c r="K3898"/>
      <c r="L3898"/>
      <c r="M3898"/>
      <c r="N3898"/>
      <c r="O3898"/>
      <c r="P3898"/>
      <c r="Q3898"/>
      <c r="S3898" s="115"/>
      <c r="U3898"/>
      <c r="V3898"/>
      <c r="W3898" s="237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5">
      <c r="F3899" s="238"/>
      <c r="I3899"/>
      <c r="S3899" s="115"/>
      <c r="U3899"/>
      <c r="V3899"/>
    </row>
    <row r="3900" spans="1:33" x14ac:dyDescent="0.25">
      <c r="A3900"/>
      <c r="B3900"/>
      <c r="C3900"/>
      <c r="D3900"/>
      <c r="E3900"/>
      <c r="F3900" s="126"/>
      <c r="G3900"/>
      <c r="H3900"/>
      <c r="I3900"/>
      <c r="J3900"/>
      <c r="K3900"/>
      <c r="L3900"/>
      <c r="M3900"/>
      <c r="N3900"/>
      <c r="O3900"/>
      <c r="P3900"/>
      <c r="Q3900"/>
      <c r="S3900" s="115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5">
      <c r="A3901"/>
      <c r="B3901"/>
      <c r="C3901"/>
      <c r="D3901"/>
      <c r="E3901"/>
      <c r="F3901" s="126"/>
      <c r="G3901"/>
      <c r="H3901"/>
      <c r="I3901"/>
      <c r="J3901"/>
      <c r="K3901"/>
      <c r="L3901"/>
      <c r="M3901"/>
      <c r="N3901"/>
      <c r="O3901"/>
      <c r="P3901"/>
      <c r="Q3901"/>
      <c r="S3901" s="115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ht="18" x14ac:dyDescent="0.25">
      <c r="A3902" s="236"/>
      <c r="B3902" s="236"/>
      <c r="C3902" s="236"/>
      <c r="D3902" s="236"/>
      <c r="E3902"/>
      <c r="F3902" s="126"/>
      <c r="G3902" s="237"/>
      <c r="H3902"/>
      <c r="I3902"/>
      <c r="J3902" s="237"/>
      <c r="K3902"/>
      <c r="L3902"/>
      <c r="M3902"/>
      <c r="N3902"/>
      <c r="O3902"/>
      <c r="P3902"/>
      <c r="Q3902"/>
      <c r="S3902" s="115"/>
      <c r="U3902"/>
      <c r="V3902"/>
      <c r="W3902" s="237"/>
      <c r="X3902"/>
      <c r="Y3902"/>
      <c r="Z3902"/>
      <c r="AA3902"/>
      <c r="AB3902"/>
      <c r="AC3902"/>
      <c r="AD3902"/>
      <c r="AE3902"/>
      <c r="AF3902"/>
      <c r="AG3902"/>
    </row>
    <row r="3903" spans="1:33" ht="18" x14ac:dyDescent="0.25">
      <c r="A3903" s="236"/>
      <c r="B3903" s="236"/>
      <c r="C3903" s="236"/>
      <c r="D3903" s="236"/>
      <c r="E3903"/>
      <c r="F3903" s="126"/>
      <c r="G3903" s="237"/>
      <c r="H3903"/>
      <c r="I3903"/>
      <c r="J3903" s="237"/>
      <c r="K3903"/>
      <c r="L3903"/>
      <c r="M3903"/>
      <c r="N3903"/>
      <c r="O3903"/>
      <c r="P3903"/>
      <c r="Q3903"/>
      <c r="S3903" s="115"/>
      <c r="U3903"/>
      <c r="V3903"/>
      <c r="W3903" s="237"/>
      <c r="X3903"/>
      <c r="Y3903"/>
      <c r="Z3903"/>
      <c r="AA3903"/>
      <c r="AB3903"/>
      <c r="AC3903"/>
      <c r="AD3903"/>
      <c r="AE3903"/>
      <c r="AF3903"/>
      <c r="AG3903"/>
    </row>
    <row r="3904" spans="1:33" ht="18" x14ac:dyDescent="0.25">
      <c r="A3904" s="236"/>
      <c r="B3904" s="236"/>
      <c r="C3904" s="236"/>
      <c r="D3904" s="236"/>
      <c r="E3904"/>
      <c r="F3904" s="126"/>
      <c r="G3904" s="237"/>
      <c r="H3904"/>
      <c r="I3904"/>
      <c r="J3904" s="237"/>
      <c r="K3904"/>
      <c r="L3904"/>
      <c r="M3904"/>
      <c r="N3904"/>
      <c r="O3904"/>
      <c r="P3904"/>
      <c r="Q3904"/>
      <c r="S3904" s="115"/>
      <c r="U3904"/>
      <c r="V3904"/>
      <c r="W3904" s="237"/>
      <c r="X3904"/>
      <c r="Y3904"/>
      <c r="Z3904"/>
      <c r="AA3904"/>
      <c r="AB3904"/>
      <c r="AC3904"/>
      <c r="AD3904"/>
      <c r="AE3904"/>
      <c r="AF3904"/>
      <c r="AG3904"/>
    </row>
    <row r="3905" spans="1:33" ht="18" x14ac:dyDescent="0.25">
      <c r="A3905" s="236"/>
      <c r="B3905" s="236"/>
      <c r="C3905" s="236"/>
      <c r="D3905" s="236"/>
      <c r="E3905"/>
      <c r="F3905" s="126"/>
      <c r="G3905" s="237"/>
      <c r="H3905"/>
      <c r="I3905"/>
      <c r="J3905" s="237"/>
      <c r="K3905"/>
      <c r="L3905"/>
      <c r="M3905"/>
      <c r="N3905"/>
      <c r="O3905"/>
      <c r="P3905"/>
      <c r="Q3905"/>
      <c r="S3905" s="115"/>
      <c r="U3905"/>
      <c r="V3905"/>
      <c r="W3905" s="237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5">
      <c r="F3906" s="238"/>
      <c r="I3906"/>
      <c r="S3906" s="115"/>
      <c r="U3906"/>
      <c r="V3906"/>
    </row>
    <row r="3907" spans="1:33" ht="18" x14ac:dyDescent="0.25">
      <c r="A3907" s="236"/>
      <c r="B3907" s="236"/>
      <c r="C3907" s="236"/>
      <c r="D3907" s="236"/>
      <c r="E3907"/>
      <c r="F3907" s="126"/>
      <c r="G3907" s="237"/>
      <c r="H3907"/>
      <c r="I3907"/>
      <c r="J3907" s="237"/>
      <c r="K3907"/>
      <c r="L3907"/>
      <c r="M3907"/>
      <c r="N3907"/>
      <c r="O3907"/>
      <c r="P3907"/>
      <c r="Q3907"/>
      <c r="S3907" s="115"/>
      <c r="U3907"/>
      <c r="V3907"/>
      <c r="W3907" s="23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5">
      <c r="F3908" s="238"/>
      <c r="I3908"/>
      <c r="S3908" s="115"/>
      <c r="U3908"/>
      <c r="V3908"/>
    </row>
    <row r="3909" spans="1:33" ht="18" x14ac:dyDescent="0.25">
      <c r="A3909" s="236"/>
      <c r="B3909" s="236"/>
      <c r="C3909" s="236"/>
      <c r="D3909" s="236"/>
      <c r="E3909"/>
      <c r="F3909" s="126"/>
      <c r="G3909" s="237"/>
      <c r="H3909"/>
      <c r="I3909"/>
      <c r="J3909" s="237"/>
      <c r="K3909"/>
      <c r="L3909"/>
      <c r="M3909"/>
      <c r="N3909"/>
      <c r="O3909"/>
      <c r="P3909"/>
      <c r="Q3909"/>
      <c r="S3909" s="115"/>
      <c r="U3909"/>
      <c r="V3909"/>
      <c r="W3909" s="237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5">
      <c r="F3910" s="238"/>
      <c r="I3910"/>
      <c r="S3910" s="115"/>
      <c r="U3910"/>
      <c r="V3910"/>
    </row>
    <row r="3911" spans="1:33" x14ac:dyDescent="0.25">
      <c r="A3911"/>
      <c r="B3911"/>
      <c r="C3911"/>
      <c r="D3911"/>
      <c r="E3911"/>
      <c r="F3911" s="126"/>
      <c r="G3911"/>
      <c r="H3911"/>
      <c r="I3911"/>
      <c r="J3911"/>
      <c r="K3911"/>
      <c r="L3911"/>
      <c r="M3911"/>
      <c r="N3911"/>
      <c r="O3911"/>
      <c r="P3911"/>
      <c r="Q3911"/>
      <c r="S3911" s="115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5">
      <c r="F3912" s="238"/>
      <c r="I3912"/>
      <c r="S3912" s="115"/>
      <c r="U3912"/>
      <c r="V3912"/>
    </row>
    <row r="3913" spans="1:33" ht="18" x14ac:dyDescent="0.25">
      <c r="A3913" s="236"/>
      <c r="B3913" s="236"/>
      <c r="C3913" s="236"/>
      <c r="D3913" s="236"/>
      <c r="E3913"/>
      <c r="F3913" s="126"/>
      <c r="G3913" s="237"/>
      <c r="H3913"/>
      <c r="I3913"/>
      <c r="J3913" s="237"/>
      <c r="K3913"/>
      <c r="L3913"/>
      <c r="M3913"/>
      <c r="N3913"/>
      <c r="O3913"/>
      <c r="P3913"/>
      <c r="Q3913"/>
      <c r="S3913" s="115"/>
      <c r="U3913"/>
      <c r="V3913"/>
      <c r="W3913" s="237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5">
      <c r="F3914" s="238"/>
      <c r="I3914"/>
      <c r="S3914" s="115"/>
      <c r="U3914"/>
      <c r="V3914"/>
    </row>
    <row r="3915" spans="1:33" ht="18" x14ac:dyDescent="0.25">
      <c r="A3915" s="236"/>
      <c r="B3915" s="236"/>
      <c r="C3915" s="236"/>
      <c r="D3915" s="236"/>
      <c r="E3915"/>
      <c r="F3915" s="126"/>
      <c r="G3915" s="237"/>
      <c r="H3915"/>
      <c r="I3915"/>
      <c r="J3915" s="237"/>
      <c r="K3915"/>
      <c r="L3915"/>
      <c r="M3915"/>
      <c r="N3915"/>
      <c r="O3915"/>
      <c r="P3915"/>
      <c r="Q3915"/>
      <c r="S3915" s="115"/>
      <c r="U3915"/>
      <c r="V3915"/>
      <c r="W3915" s="237"/>
      <c r="X3915"/>
      <c r="Y3915"/>
      <c r="Z3915"/>
      <c r="AA3915"/>
      <c r="AB3915"/>
      <c r="AC3915"/>
      <c r="AD3915"/>
      <c r="AE3915"/>
      <c r="AF3915"/>
      <c r="AG3915"/>
    </row>
    <row r="3916" spans="1:33" ht="18" x14ac:dyDescent="0.25">
      <c r="A3916" s="236"/>
      <c r="B3916" s="236"/>
      <c r="C3916" s="236"/>
      <c r="D3916" s="236"/>
      <c r="E3916"/>
      <c r="F3916" s="126"/>
      <c r="G3916" s="237"/>
      <c r="H3916"/>
      <c r="I3916"/>
      <c r="J3916" s="237"/>
      <c r="K3916"/>
      <c r="L3916"/>
      <c r="M3916"/>
      <c r="N3916"/>
      <c r="O3916"/>
      <c r="P3916"/>
      <c r="Q3916"/>
      <c r="S3916" s="115"/>
      <c r="U3916"/>
      <c r="V3916"/>
      <c r="W3916" s="237"/>
      <c r="X3916"/>
      <c r="Y3916"/>
      <c r="Z3916"/>
      <c r="AA3916"/>
      <c r="AB3916"/>
      <c r="AC3916"/>
      <c r="AD3916"/>
      <c r="AE3916"/>
      <c r="AF3916"/>
      <c r="AG3916"/>
    </row>
    <row r="3917" spans="1:33" ht="18" x14ac:dyDescent="0.25">
      <c r="A3917" s="236"/>
      <c r="B3917" s="236"/>
      <c r="C3917" s="236"/>
      <c r="D3917" s="236"/>
      <c r="E3917"/>
      <c r="F3917" s="126"/>
      <c r="G3917" s="237"/>
      <c r="H3917"/>
      <c r="I3917"/>
      <c r="J3917" s="237"/>
      <c r="K3917"/>
      <c r="L3917"/>
      <c r="M3917"/>
      <c r="N3917"/>
      <c r="O3917"/>
      <c r="P3917"/>
      <c r="Q3917"/>
      <c r="S3917" s="115"/>
      <c r="U3917"/>
      <c r="V3917"/>
      <c r="W3917" s="237"/>
      <c r="X3917"/>
      <c r="Y3917"/>
      <c r="Z3917"/>
      <c r="AA3917"/>
      <c r="AB3917"/>
      <c r="AC3917"/>
      <c r="AD3917"/>
      <c r="AE3917"/>
      <c r="AF3917"/>
      <c r="AG3917"/>
    </row>
    <row r="3918" spans="1:33" ht="18" x14ac:dyDescent="0.25">
      <c r="A3918" s="236"/>
      <c r="B3918" s="236"/>
      <c r="C3918" s="236"/>
      <c r="D3918" s="236"/>
      <c r="E3918"/>
      <c r="F3918" s="126"/>
      <c r="G3918" s="237"/>
      <c r="H3918"/>
      <c r="I3918"/>
      <c r="J3918" s="237"/>
      <c r="K3918"/>
      <c r="L3918"/>
      <c r="M3918"/>
      <c r="N3918"/>
      <c r="O3918"/>
      <c r="P3918"/>
      <c r="Q3918"/>
      <c r="S3918" s="115"/>
      <c r="U3918"/>
      <c r="V3918"/>
      <c r="W3918" s="237"/>
      <c r="X3918"/>
      <c r="Y3918"/>
      <c r="Z3918"/>
      <c r="AA3918"/>
      <c r="AB3918"/>
      <c r="AC3918"/>
      <c r="AD3918"/>
      <c r="AE3918"/>
      <c r="AF3918"/>
      <c r="AG3918"/>
    </row>
    <row r="3919" spans="1:33" ht="18" x14ac:dyDescent="0.25">
      <c r="A3919" s="236"/>
      <c r="B3919" s="236"/>
      <c r="C3919" s="236"/>
      <c r="D3919" s="236"/>
      <c r="E3919"/>
      <c r="F3919" s="126"/>
      <c r="G3919" s="237"/>
      <c r="H3919"/>
      <c r="I3919"/>
      <c r="J3919" s="237"/>
      <c r="K3919"/>
      <c r="L3919"/>
      <c r="M3919"/>
      <c r="N3919"/>
      <c r="O3919"/>
      <c r="P3919"/>
      <c r="Q3919"/>
      <c r="S3919" s="115"/>
      <c r="U3919"/>
      <c r="V3919"/>
      <c r="W3919" s="237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5">
      <c r="F3920" s="238"/>
      <c r="I3920"/>
      <c r="S3920" s="115"/>
      <c r="U3920"/>
      <c r="V3920"/>
    </row>
    <row r="3921" spans="1:33" ht="18" x14ac:dyDescent="0.25">
      <c r="A3921" s="236"/>
      <c r="B3921" s="236"/>
      <c r="C3921" s="236"/>
      <c r="D3921" s="236"/>
      <c r="E3921"/>
      <c r="F3921" s="126"/>
      <c r="G3921" s="237"/>
      <c r="H3921"/>
      <c r="I3921"/>
      <c r="J3921" s="237"/>
      <c r="K3921"/>
      <c r="L3921"/>
      <c r="M3921"/>
      <c r="N3921"/>
      <c r="O3921"/>
      <c r="P3921"/>
      <c r="Q3921"/>
      <c r="S3921" s="115"/>
      <c r="U3921"/>
      <c r="V3921"/>
      <c r="W3921" s="237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5">
      <c r="F3922" s="238"/>
      <c r="I3922"/>
      <c r="S3922" s="115"/>
      <c r="U3922"/>
      <c r="V3922"/>
    </row>
    <row r="3923" spans="1:33" ht="18" x14ac:dyDescent="0.25">
      <c r="A3923" s="236"/>
      <c r="B3923" s="236"/>
      <c r="C3923" s="236"/>
      <c r="D3923" s="236"/>
      <c r="E3923"/>
      <c r="F3923" s="126"/>
      <c r="G3923" s="237"/>
      <c r="H3923"/>
      <c r="I3923"/>
      <c r="J3923" s="237"/>
      <c r="K3923"/>
      <c r="L3923"/>
      <c r="M3923"/>
      <c r="N3923"/>
      <c r="O3923"/>
      <c r="P3923"/>
      <c r="Q3923"/>
      <c r="S3923" s="115"/>
      <c r="U3923"/>
      <c r="V3923"/>
      <c r="W3923" s="237"/>
      <c r="X3923"/>
      <c r="Y3923"/>
      <c r="Z3923"/>
      <c r="AA3923"/>
      <c r="AB3923"/>
      <c r="AC3923"/>
      <c r="AD3923"/>
      <c r="AE3923"/>
      <c r="AF3923"/>
      <c r="AG3923"/>
    </row>
    <row r="3924" spans="1:33" ht="18" x14ac:dyDescent="0.25">
      <c r="A3924" s="236"/>
      <c r="B3924" s="236"/>
      <c r="C3924" s="236"/>
      <c r="D3924" s="236"/>
      <c r="E3924"/>
      <c r="F3924" s="126"/>
      <c r="G3924" s="237"/>
      <c r="H3924"/>
      <c r="I3924"/>
      <c r="J3924" s="237"/>
      <c r="K3924"/>
      <c r="L3924"/>
      <c r="M3924"/>
      <c r="N3924"/>
      <c r="O3924"/>
      <c r="P3924"/>
      <c r="Q3924"/>
      <c r="S3924" s="115"/>
      <c r="U3924"/>
      <c r="V3924"/>
      <c r="W3924" s="237"/>
      <c r="X3924"/>
      <c r="Y3924"/>
      <c r="Z3924"/>
      <c r="AA3924"/>
      <c r="AB3924"/>
      <c r="AC3924"/>
      <c r="AD3924"/>
      <c r="AE3924"/>
      <c r="AF3924"/>
      <c r="AG3924"/>
    </row>
    <row r="3925" spans="1:33" ht="18" x14ac:dyDescent="0.25">
      <c r="A3925" s="236"/>
      <c r="B3925" s="236"/>
      <c r="C3925" s="236"/>
      <c r="D3925" s="236"/>
      <c r="E3925"/>
      <c r="F3925" s="126"/>
      <c r="G3925" s="237"/>
      <c r="H3925"/>
      <c r="I3925"/>
      <c r="J3925" s="237"/>
      <c r="K3925"/>
      <c r="L3925"/>
      <c r="M3925"/>
      <c r="N3925"/>
      <c r="O3925"/>
      <c r="P3925"/>
      <c r="Q3925"/>
      <c r="S3925" s="115"/>
      <c r="U3925"/>
      <c r="V3925"/>
      <c r="W3925" s="237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5">
      <c r="F3926" s="238"/>
      <c r="I3926"/>
      <c r="S3926" s="115"/>
      <c r="U3926"/>
      <c r="V3926"/>
    </row>
    <row r="3927" spans="1:33" x14ac:dyDescent="0.25">
      <c r="A3927"/>
      <c r="B3927"/>
      <c r="C3927"/>
      <c r="D3927"/>
      <c r="E3927"/>
      <c r="F3927" s="126"/>
      <c r="G3927"/>
      <c r="H3927"/>
      <c r="I3927"/>
      <c r="J3927"/>
      <c r="K3927"/>
      <c r="L3927"/>
      <c r="M3927"/>
      <c r="N3927"/>
      <c r="O3927"/>
      <c r="P3927"/>
      <c r="Q3927"/>
      <c r="S3927" s="115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5">
      <c r="F3928" s="238"/>
      <c r="I3928"/>
      <c r="S3928" s="115"/>
      <c r="U3928"/>
      <c r="V3928"/>
    </row>
    <row r="3929" spans="1:33" ht="18" x14ac:dyDescent="0.25">
      <c r="A3929" s="236"/>
      <c r="B3929" s="236"/>
      <c r="C3929" s="236"/>
      <c r="D3929" s="236"/>
      <c r="E3929"/>
      <c r="F3929" s="126"/>
      <c r="G3929" s="237"/>
      <c r="H3929"/>
      <c r="I3929"/>
      <c r="J3929" s="237"/>
      <c r="K3929"/>
      <c r="L3929"/>
      <c r="M3929"/>
      <c r="N3929"/>
      <c r="O3929"/>
      <c r="P3929"/>
      <c r="Q3929"/>
      <c r="S3929" s="115"/>
      <c r="U3929"/>
      <c r="V3929"/>
      <c r="W3929" s="237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5">
      <c r="F3930" s="238"/>
      <c r="I3930"/>
      <c r="S3930" s="115"/>
      <c r="U3930"/>
      <c r="V3930"/>
    </row>
    <row r="3931" spans="1:33" x14ac:dyDescent="0.25">
      <c r="A3931"/>
      <c r="B3931"/>
      <c r="C3931"/>
      <c r="D3931"/>
      <c r="E3931"/>
      <c r="F3931" s="126"/>
      <c r="G3931"/>
      <c r="H3931"/>
      <c r="I3931"/>
      <c r="J3931"/>
      <c r="K3931"/>
      <c r="L3931"/>
      <c r="M3931"/>
      <c r="N3931"/>
      <c r="O3931"/>
      <c r="P3931"/>
      <c r="Q3931"/>
      <c r="S3931" s="115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5">
      <c r="A3932"/>
      <c r="B3932"/>
      <c r="C3932"/>
      <c r="D3932"/>
      <c r="E3932"/>
      <c r="F3932" s="126"/>
      <c r="G3932"/>
      <c r="H3932"/>
      <c r="I3932"/>
      <c r="J3932"/>
      <c r="K3932"/>
      <c r="L3932"/>
      <c r="M3932"/>
      <c r="N3932"/>
      <c r="O3932"/>
      <c r="P3932"/>
      <c r="Q3932"/>
      <c r="S3932" s="115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ht="18" x14ac:dyDescent="0.25">
      <c r="A3933" s="236"/>
      <c r="B3933" s="236"/>
      <c r="C3933" s="236"/>
      <c r="D3933" s="236"/>
      <c r="E3933"/>
      <c r="F3933" s="126"/>
      <c r="G3933" s="237"/>
      <c r="H3933"/>
      <c r="I3933"/>
      <c r="J3933" s="237"/>
      <c r="K3933"/>
      <c r="L3933"/>
      <c r="M3933"/>
      <c r="N3933"/>
      <c r="O3933"/>
      <c r="P3933"/>
      <c r="Q3933"/>
      <c r="S3933" s="115"/>
      <c r="U3933"/>
      <c r="V3933"/>
      <c r="W3933" s="237"/>
      <c r="X3933"/>
      <c r="Y3933"/>
      <c r="Z3933"/>
      <c r="AA3933"/>
      <c r="AB3933"/>
      <c r="AC3933"/>
      <c r="AD3933"/>
      <c r="AE3933"/>
      <c r="AF3933"/>
      <c r="AG3933"/>
    </row>
    <row r="3934" spans="1:33" ht="18" x14ac:dyDescent="0.25">
      <c r="A3934" s="236"/>
      <c r="B3934" s="236"/>
      <c r="C3934" s="236"/>
      <c r="D3934" s="236"/>
      <c r="E3934"/>
      <c r="F3934" s="126"/>
      <c r="G3934" s="237"/>
      <c r="H3934"/>
      <c r="I3934"/>
      <c r="J3934" s="237"/>
      <c r="K3934"/>
      <c r="L3934"/>
      <c r="M3934"/>
      <c r="N3934"/>
      <c r="O3934"/>
      <c r="P3934"/>
      <c r="Q3934"/>
      <c r="S3934" s="115"/>
      <c r="U3934"/>
      <c r="V3934"/>
      <c r="W3934" s="237"/>
      <c r="X3934"/>
      <c r="Y3934"/>
      <c r="Z3934"/>
      <c r="AA3934"/>
      <c r="AB3934"/>
      <c r="AC3934"/>
      <c r="AD3934"/>
      <c r="AE3934"/>
      <c r="AF3934"/>
      <c r="AG3934"/>
    </row>
    <row r="3935" spans="1:33" ht="18" x14ac:dyDescent="0.25">
      <c r="A3935" s="236"/>
      <c r="B3935" s="236"/>
      <c r="C3935" s="236"/>
      <c r="D3935" s="236"/>
      <c r="E3935"/>
      <c r="F3935" s="126"/>
      <c r="G3935" s="237"/>
      <c r="H3935"/>
      <c r="I3935"/>
      <c r="J3935" s="237"/>
      <c r="K3935"/>
      <c r="L3935"/>
      <c r="M3935"/>
      <c r="N3935"/>
      <c r="O3935"/>
      <c r="P3935"/>
      <c r="Q3935"/>
      <c r="S3935" s="115"/>
      <c r="U3935"/>
      <c r="V3935"/>
      <c r="W3935" s="237"/>
      <c r="X3935"/>
      <c r="Y3935"/>
      <c r="Z3935"/>
      <c r="AA3935"/>
      <c r="AB3935"/>
      <c r="AC3935"/>
      <c r="AD3935"/>
      <c r="AE3935"/>
      <c r="AF3935"/>
      <c r="AG3935"/>
    </row>
    <row r="3936" spans="1:33" ht="18" x14ac:dyDescent="0.25">
      <c r="A3936" s="236"/>
      <c r="B3936" s="236"/>
      <c r="C3936" s="236"/>
      <c r="D3936" s="236"/>
      <c r="E3936"/>
      <c r="F3936" s="126"/>
      <c r="G3936" s="237"/>
      <c r="H3936"/>
      <c r="I3936"/>
      <c r="J3936" s="237"/>
      <c r="K3936"/>
      <c r="L3936"/>
      <c r="M3936"/>
      <c r="N3936"/>
      <c r="O3936"/>
      <c r="P3936"/>
      <c r="Q3936"/>
      <c r="S3936" s="115"/>
      <c r="U3936"/>
      <c r="V3936"/>
      <c r="W3936" s="237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5">
      <c r="A3937"/>
      <c r="B3937"/>
      <c r="C3937"/>
      <c r="D3937"/>
      <c r="E3937"/>
      <c r="F3937" s="126"/>
      <c r="G3937"/>
      <c r="H3937"/>
      <c r="I3937"/>
      <c r="J3937"/>
      <c r="K3937"/>
      <c r="L3937"/>
      <c r="M3937"/>
      <c r="N3937"/>
      <c r="O3937"/>
      <c r="P3937"/>
      <c r="Q3937"/>
      <c r="S3937" s="115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ht="18" x14ac:dyDescent="0.25">
      <c r="A3938" s="236"/>
      <c r="B3938" s="236"/>
      <c r="C3938" s="236"/>
      <c r="D3938" s="236"/>
      <c r="E3938"/>
      <c r="F3938" s="126"/>
      <c r="G3938" s="237"/>
      <c r="H3938"/>
      <c r="I3938"/>
      <c r="J3938" s="237"/>
      <c r="K3938"/>
      <c r="L3938"/>
      <c r="M3938"/>
      <c r="N3938"/>
      <c r="O3938"/>
      <c r="P3938"/>
      <c r="Q3938"/>
      <c r="S3938" s="115"/>
      <c r="U3938"/>
      <c r="V3938"/>
      <c r="W3938" s="237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5">
      <c r="A3939"/>
      <c r="B3939"/>
      <c r="C3939"/>
      <c r="D3939"/>
      <c r="E3939"/>
      <c r="F3939" s="126"/>
      <c r="G3939"/>
      <c r="H3939"/>
      <c r="I3939"/>
      <c r="J3939"/>
      <c r="K3939"/>
      <c r="L3939"/>
      <c r="M3939"/>
      <c r="N3939"/>
      <c r="O3939"/>
      <c r="P3939"/>
      <c r="Q3939"/>
      <c r="S3939" s="115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5">
      <c r="F3940" s="238"/>
      <c r="I3940"/>
      <c r="S3940" s="115"/>
      <c r="U3940"/>
      <c r="V3940"/>
    </row>
    <row r="3941" spans="1:33" x14ac:dyDescent="0.25">
      <c r="F3941" s="238"/>
      <c r="I3941"/>
      <c r="S3941" s="115"/>
      <c r="U3941"/>
      <c r="V3941"/>
    </row>
    <row r="3942" spans="1:33" ht="18" x14ac:dyDescent="0.25">
      <c r="A3942" s="236"/>
      <c r="B3942" s="236"/>
      <c r="C3942" s="236"/>
      <c r="D3942" s="236"/>
      <c r="E3942"/>
      <c r="F3942" s="126"/>
      <c r="G3942" s="237"/>
      <c r="H3942"/>
      <c r="I3942"/>
      <c r="J3942" s="237"/>
      <c r="K3942"/>
      <c r="L3942"/>
      <c r="M3942"/>
      <c r="N3942"/>
      <c r="O3942"/>
      <c r="P3942"/>
      <c r="Q3942"/>
      <c r="S3942" s="115"/>
      <c r="U3942"/>
      <c r="V3942"/>
      <c r="W3942" s="237"/>
      <c r="X3942"/>
      <c r="Y3942"/>
      <c r="Z3942"/>
      <c r="AA3942"/>
      <c r="AB3942"/>
      <c r="AC3942"/>
      <c r="AD3942"/>
      <c r="AE3942"/>
      <c r="AF3942"/>
      <c r="AG3942"/>
    </row>
    <row r="3943" spans="1:33" ht="18" x14ac:dyDescent="0.25">
      <c r="A3943" s="236"/>
      <c r="B3943" s="236"/>
      <c r="C3943" s="236"/>
      <c r="D3943" s="236"/>
      <c r="E3943"/>
      <c r="F3943" s="126"/>
      <c r="G3943" s="237"/>
      <c r="H3943"/>
      <c r="I3943"/>
      <c r="J3943" s="237"/>
      <c r="K3943"/>
      <c r="L3943"/>
      <c r="M3943"/>
      <c r="N3943"/>
      <c r="O3943"/>
      <c r="P3943"/>
      <c r="Q3943"/>
      <c r="S3943" s="115"/>
      <c r="U3943"/>
      <c r="V3943"/>
      <c r="W3943" s="237"/>
      <c r="X3943"/>
      <c r="Y3943"/>
      <c r="Z3943"/>
      <c r="AA3943"/>
      <c r="AB3943"/>
      <c r="AC3943"/>
      <c r="AD3943"/>
      <c r="AE3943"/>
      <c r="AF3943"/>
      <c r="AG3943"/>
    </row>
    <row r="3944" spans="1:33" ht="18" x14ac:dyDescent="0.25">
      <c r="A3944" s="236"/>
      <c r="B3944" s="236"/>
      <c r="C3944" s="236"/>
      <c r="D3944" s="236"/>
      <c r="E3944"/>
      <c r="F3944" s="126"/>
      <c r="G3944" s="237"/>
      <c r="H3944"/>
      <c r="I3944"/>
      <c r="J3944" s="237"/>
      <c r="K3944"/>
      <c r="L3944"/>
      <c r="M3944"/>
      <c r="N3944"/>
      <c r="O3944"/>
      <c r="P3944"/>
      <c r="Q3944"/>
      <c r="S3944" s="115"/>
      <c r="U3944"/>
      <c r="V3944"/>
      <c r="W3944" s="237"/>
      <c r="X3944"/>
      <c r="Y3944"/>
      <c r="Z3944"/>
      <c r="AA3944"/>
      <c r="AB3944"/>
      <c r="AC3944"/>
      <c r="AD3944"/>
      <c r="AE3944"/>
      <c r="AF3944"/>
      <c r="AG3944"/>
    </row>
    <row r="3945" spans="1:33" ht="18" x14ac:dyDescent="0.25">
      <c r="A3945" s="236"/>
      <c r="B3945" s="236"/>
      <c r="C3945" s="236"/>
      <c r="D3945" s="236"/>
      <c r="E3945"/>
      <c r="F3945" s="126"/>
      <c r="G3945" s="237"/>
      <c r="H3945"/>
      <c r="I3945"/>
      <c r="J3945" s="237"/>
      <c r="K3945"/>
      <c r="L3945"/>
      <c r="M3945"/>
      <c r="N3945"/>
      <c r="O3945"/>
      <c r="P3945"/>
      <c r="Q3945"/>
      <c r="S3945" s="115"/>
      <c r="U3945"/>
      <c r="V3945"/>
      <c r="W3945" s="237"/>
      <c r="X3945"/>
      <c r="Y3945"/>
      <c r="Z3945"/>
      <c r="AA3945"/>
      <c r="AB3945"/>
      <c r="AC3945"/>
      <c r="AD3945"/>
      <c r="AE3945"/>
      <c r="AF3945"/>
      <c r="AG3945"/>
    </row>
    <row r="3946" spans="1:33" ht="18" x14ac:dyDescent="0.25">
      <c r="A3946" s="236"/>
      <c r="B3946" s="236"/>
      <c r="C3946" s="236"/>
      <c r="D3946" s="236"/>
      <c r="E3946"/>
      <c r="F3946" s="126"/>
      <c r="G3946" s="237"/>
      <c r="H3946"/>
      <c r="I3946"/>
      <c r="J3946" s="237"/>
      <c r="K3946"/>
      <c r="L3946"/>
      <c r="M3946"/>
      <c r="N3946"/>
      <c r="O3946"/>
      <c r="P3946"/>
      <c r="Q3946"/>
      <c r="S3946" s="115"/>
      <c r="U3946"/>
      <c r="V3946"/>
      <c r="W3946" s="237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5">
      <c r="F3947" s="238"/>
      <c r="I3947"/>
      <c r="S3947" s="115"/>
      <c r="U3947"/>
      <c r="V3947"/>
    </row>
    <row r="3948" spans="1:33" ht="18" x14ac:dyDescent="0.25">
      <c r="A3948" s="236"/>
      <c r="B3948" s="236"/>
      <c r="C3948" s="236"/>
      <c r="D3948" s="236"/>
      <c r="E3948"/>
      <c r="F3948" s="126"/>
      <c r="G3948" s="237"/>
      <c r="H3948"/>
      <c r="I3948"/>
      <c r="J3948" s="237"/>
      <c r="K3948"/>
      <c r="L3948"/>
      <c r="M3948"/>
      <c r="N3948"/>
      <c r="O3948"/>
      <c r="P3948"/>
      <c r="Q3948"/>
      <c r="S3948" s="115"/>
      <c r="U3948"/>
      <c r="V3948"/>
      <c r="W3948" s="237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5">
      <c r="F3949" s="238"/>
      <c r="I3949"/>
      <c r="S3949" s="115"/>
      <c r="U3949"/>
      <c r="V3949"/>
    </row>
    <row r="3950" spans="1:33" x14ac:dyDescent="0.25">
      <c r="A3950"/>
      <c r="B3950"/>
      <c r="C3950"/>
      <c r="D3950"/>
      <c r="E3950"/>
      <c r="F3950" s="126"/>
      <c r="G3950"/>
      <c r="H3950"/>
      <c r="I3950"/>
      <c r="J3950"/>
      <c r="K3950"/>
      <c r="L3950"/>
      <c r="M3950"/>
      <c r="N3950"/>
      <c r="O3950"/>
      <c r="P3950"/>
      <c r="Q3950"/>
      <c r="S3950" s="115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ht="18" x14ac:dyDescent="0.25">
      <c r="A3951" s="236"/>
      <c r="B3951" s="236"/>
      <c r="C3951" s="236"/>
      <c r="D3951" s="236"/>
      <c r="E3951"/>
      <c r="F3951" s="126"/>
      <c r="G3951" s="237"/>
      <c r="H3951"/>
      <c r="I3951"/>
      <c r="J3951" s="237"/>
      <c r="K3951"/>
      <c r="L3951"/>
      <c r="M3951"/>
      <c r="N3951"/>
      <c r="O3951"/>
      <c r="P3951"/>
      <c r="Q3951"/>
      <c r="S3951" s="115"/>
      <c r="U3951"/>
      <c r="V3951"/>
      <c r="W3951" s="237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5">
      <c r="A3952"/>
      <c r="B3952"/>
      <c r="C3952"/>
      <c r="D3952"/>
      <c r="E3952"/>
      <c r="F3952" s="126"/>
      <c r="G3952"/>
      <c r="H3952"/>
      <c r="I3952"/>
      <c r="J3952"/>
      <c r="K3952"/>
      <c r="L3952"/>
      <c r="M3952"/>
      <c r="N3952"/>
      <c r="O3952"/>
      <c r="P3952"/>
      <c r="Q3952"/>
      <c r="S3952" s="115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ht="18" x14ac:dyDescent="0.25">
      <c r="A3953" s="236"/>
      <c r="B3953" s="236"/>
      <c r="C3953" s="236"/>
      <c r="D3953" s="236"/>
      <c r="E3953"/>
      <c r="F3953" s="126"/>
      <c r="G3953" s="237"/>
      <c r="H3953"/>
      <c r="I3953"/>
      <c r="J3953" s="237"/>
      <c r="K3953"/>
      <c r="L3953"/>
      <c r="M3953"/>
      <c r="N3953"/>
      <c r="O3953"/>
      <c r="P3953"/>
      <c r="Q3953"/>
      <c r="S3953" s="115"/>
      <c r="U3953"/>
      <c r="V3953"/>
      <c r="W3953" s="237"/>
      <c r="X3953"/>
      <c r="Y3953"/>
      <c r="Z3953"/>
      <c r="AA3953"/>
      <c r="AB3953"/>
      <c r="AC3953"/>
      <c r="AD3953"/>
      <c r="AE3953"/>
      <c r="AF3953"/>
      <c r="AG3953"/>
    </row>
    <row r="3954" spans="1:33" ht="18" x14ac:dyDescent="0.25">
      <c r="A3954" s="236"/>
      <c r="B3954" s="236"/>
      <c r="C3954" s="236"/>
      <c r="D3954" s="236"/>
      <c r="E3954"/>
      <c r="F3954" s="126"/>
      <c r="G3954" s="237"/>
      <c r="H3954"/>
      <c r="I3954"/>
      <c r="J3954" s="237"/>
      <c r="K3954"/>
      <c r="L3954"/>
      <c r="M3954"/>
      <c r="N3954"/>
      <c r="O3954"/>
      <c r="P3954"/>
      <c r="Q3954"/>
      <c r="S3954" s="115"/>
      <c r="U3954"/>
      <c r="V3954"/>
      <c r="W3954" s="237"/>
      <c r="X3954"/>
      <c r="Y3954"/>
      <c r="Z3954"/>
      <c r="AA3954"/>
      <c r="AB3954"/>
      <c r="AC3954"/>
      <c r="AD3954"/>
      <c r="AE3954"/>
      <c r="AF3954"/>
      <c r="AG3954"/>
    </row>
    <row r="3955" spans="1:33" ht="18" x14ac:dyDescent="0.25">
      <c r="A3955" s="236"/>
      <c r="B3955" s="236"/>
      <c r="C3955" s="236"/>
      <c r="D3955" s="236"/>
      <c r="E3955"/>
      <c r="F3955" s="126"/>
      <c r="G3955" s="237"/>
      <c r="H3955"/>
      <c r="I3955"/>
      <c r="J3955" s="237"/>
      <c r="K3955"/>
      <c r="L3955"/>
      <c r="M3955"/>
      <c r="N3955"/>
      <c r="O3955"/>
      <c r="P3955"/>
      <c r="Q3955"/>
      <c r="S3955" s="115"/>
      <c r="U3955"/>
      <c r="V3955"/>
      <c r="W3955" s="237"/>
      <c r="X3955"/>
      <c r="Y3955"/>
      <c r="Z3955"/>
      <c r="AA3955"/>
      <c r="AB3955"/>
      <c r="AC3955"/>
      <c r="AD3955"/>
      <c r="AE3955"/>
      <c r="AF3955"/>
      <c r="AG3955"/>
    </row>
    <row r="3956" spans="1:33" ht="18" x14ac:dyDescent="0.25">
      <c r="A3956" s="236"/>
      <c r="B3956" s="236"/>
      <c r="C3956" s="236"/>
      <c r="D3956" s="236"/>
      <c r="E3956"/>
      <c r="F3956" s="126"/>
      <c r="G3956" s="237"/>
      <c r="H3956"/>
      <c r="I3956"/>
      <c r="J3956" s="237"/>
      <c r="K3956"/>
      <c r="L3956"/>
      <c r="M3956"/>
      <c r="N3956"/>
      <c r="O3956"/>
      <c r="P3956"/>
      <c r="Q3956"/>
      <c r="S3956" s="115"/>
      <c r="U3956"/>
      <c r="V3956"/>
      <c r="W3956" s="237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5">
      <c r="F3957" s="238"/>
      <c r="I3957"/>
      <c r="S3957" s="115"/>
      <c r="U3957"/>
      <c r="V3957"/>
    </row>
    <row r="3958" spans="1:33" ht="18" x14ac:dyDescent="0.25">
      <c r="A3958" s="236"/>
      <c r="B3958" s="236"/>
      <c r="C3958" s="236"/>
      <c r="D3958" s="236"/>
      <c r="E3958"/>
      <c r="F3958" s="126"/>
      <c r="G3958" s="237"/>
      <c r="H3958"/>
      <c r="I3958"/>
      <c r="J3958" s="237"/>
      <c r="K3958"/>
      <c r="L3958"/>
      <c r="M3958"/>
      <c r="N3958"/>
      <c r="O3958"/>
      <c r="P3958"/>
      <c r="Q3958"/>
      <c r="S3958" s="115"/>
      <c r="U3958"/>
      <c r="V3958"/>
      <c r="W3958" s="237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5">
      <c r="F3959" s="238"/>
      <c r="I3959"/>
      <c r="S3959" s="115"/>
      <c r="U3959"/>
      <c r="V3959"/>
    </row>
    <row r="3960" spans="1:33" ht="18" x14ac:dyDescent="0.25">
      <c r="A3960" s="236"/>
      <c r="B3960" s="236"/>
      <c r="C3960" s="236"/>
      <c r="D3960" s="236"/>
      <c r="E3960"/>
      <c r="F3960" s="126"/>
      <c r="G3960" s="237"/>
      <c r="H3960"/>
      <c r="I3960"/>
      <c r="J3960" s="237"/>
      <c r="K3960"/>
      <c r="L3960"/>
      <c r="M3960"/>
      <c r="N3960"/>
      <c r="O3960"/>
      <c r="P3960"/>
      <c r="Q3960"/>
      <c r="S3960" s="115"/>
      <c r="U3960"/>
      <c r="V3960"/>
      <c r="W3960" s="237"/>
      <c r="X3960"/>
      <c r="Y3960"/>
      <c r="Z3960"/>
      <c r="AA3960"/>
      <c r="AB3960"/>
      <c r="AC3960"/>
      <c r="AD3960"/>
      <c r="AE3960"/>
      <c r="AF3960"/>
      <c r="AG3960"/>
    </row>
    <row r="3961" spans="1:33" ht="18" x14ac:dyDescent="0.25">
      <c r="A3961" s="236"/>
      <c r="B3961" s="236"/>
      <c r="C3961" s="236"/>
      <c r="D3961" s="236"/>
      <c r="E3961"/>
      <c r="F3961" s="126"/>
      <c r="G3961" s="237"/>
      <c r="H3961"/>
      <c r="I3961"/>
      <c r="J3961" s="237"/>
      <c r="K3961"/>
      <c r="L3961"/>
      <c r="M3961"/>
      <c r="N3961"/>
      <c r="O3961"/>
      <c r="P3961"/>
      <c r="Q3961"/>
      <c r="S3961" s="115"/>
      <c r="U3961"/>
      <c r="V3961"/>
      <c r="W3961" s="237"/>
      <c r="X3961"/>
      <c r="Y3961"/>
      <c r="Z3961"/>
      <c r="AA3961"/>
      <c r="AB3961"/>
      <c r="AC3961"/>
      <c r="AD3961"/>
      <c r="AE3961"/>
      <c r="AF3961"/>
      <c r="AG3961"/>
    </row>
    <row r="3962" spans="1:33" ht="18" x14ac:dyDescent="0.25">
      <c r="A3962" s="236"/>
      <c r="B3962" s="236"/>
      <c r="C3962" s="236"/>
      <c r="D3962" s="236"/>
      <c r="E3962"/>
      <c r="F3962" s="126"/>
      <c r="G3962" s="237"/>
      <c r="H3962"/>
      <c r="I3962"/>
      <c r="J3962" s="237"/>
      <c r="K3962"/>
      <c r="L3962"/>
      <c r="M3962"/>
      <c r="N3962"/>
      <c r="O3962"/>
      <c r="P3962"/>
      <c r="Q3962"/>
      <c r="S3962" s="115"/>
      <c r="U3962"/>
      <c r="V3962"/>
      <c r="W3962" s="237"/>
      <c r="X3962"/>
      <c r="Y3962"/>
      <c r="Z3962"/>
      <c r="AA3962"/>
      <c r="AB3962"/>
      <c r="AC3962"/>
      <c r="AD3962"/>
      <c r="AE3962"/>
      <c r="AF3962"/>
      <c r="AG3962"/>
    </row>
    <row r="3963" spans="1:33" ht="18" x14ac:dyDescent="0.25">
      <c r="A3963" s="236"/>
      <c r="B3963" s="236"/>
      <c r="C3963" s="236"/>
      <c r="D3963" s="236"/>
      <c r="E3963"/>
      <c r="F3963" s="126"/>
      <c r="G3963" s="237"/>
      <c r="H3963"/>
      <c r="I3963"/>
      <c r="J3963" s="237"/>
      <c r="K3963"/>
      <c r="L3963"/>
      <c r="M3963"/>
      <c r="N3963"/>
      <c r="O3963"/>
      <c r="P3963"/>
      <c r="Q3963"/>
      <c r="S3963" s="115"/>
      <c r="U3963"/>
      <c r="V3963"/>
      <c r="W3963" s="237"/>
      <c r="X3963"/>
      <c r="Y3963"/>
      <c r="Z3963"/>
      <c r="AA3963"/>
      <c r="AB3963"/>
      <c r="AC3963"/>
      <c r="AD3963"/>
      <c r="AE3963"/>
      <c r="AF3963"/>
      <c r="AG3963"/>
    </row>
    <row r="3964" spans="1:33" ht="18" x14ac:dyDescent="0.25">
      <c r="A3964" s="236"/>
      <c r="B3964" s="236"/>
      <c r="C3964" s="236"/>
      <c r="D3964" s="236"/>
      <c r="E3964"/>
      <c r="F3964" s="126"/>
      <c r="G3964" s="237"/>
      <c r="H3964"/>
      <c r="I3964"/>
      <c r="J3964" s="237"/>
      <c r="K3964"/>
      <c r="L3964"/>
      <c r="M3964"/>
      <c r="N3964"/>
      <c r="O3964"/>
      <c r="P3964"/>
      <c r="Q3964"/>
      <c r="S3964" s="115"/>
      <c r="U3964"/>
      <c r="V3964"/>
      <c r="W3964" s="237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5">
      <c r="A3965"/>
      <c r="B3965"/>
      <c r="C3965"/>
      <c r="D3965"/>
      <c r="E3965"/>
      <c r="F3965" s="126"/>
      <c r="G3965"/>
      <c r="H3965"/>
      <c r="I3965"/>
      <c r="J3965"/>
      <c r="K3965"/>
      <c r="L3965"/>
      <c r="M3965"/>
      <c r="N3965"/>
      <c r="O3965"/>
      <c r="P3965"/>
      <c r="Q3965"/>
      <c r="S3965" s="11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5">
      <c r="A3966"/>
      <c r="B3966"/>
      <c r="C3966"/>
      <c r="D3966"/>
      <c r="E3966"/>
      <c r="F3966" s="126"/>
      <c r="G3966"/>
      <c r="H3966"/>
      <c r="I3966"/>
      <c r="J3966"/>
      <c r="K3966"/>
      <c r="L3966"/>
      <c r="M3966"/>
      <c r="N3966"/>
      <c r="O3966"/>
      <c r="P3966"/>
      <c r="Q3966"/>
      <c r="S3966" s="115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5">
      <c r="A3967"/>
      <c r="B3967"/>
      <c r="C3967"/>
      <c r="D3967"/>
      <c r="E3967"/>
      <c r="F3967" s="126"/>
      <c r="G3967"/>
      <c r="H3967"/>
      <c r="I3967"/>
      <c r="J3967"/>
      <c r="K3967"/>
      <c r="L3967"/>
      <c r="M3967"/>
      <c r="N3967"/>
      <c r="O3967"/>
      <c r="P3967"/>
      <c r="Q3967"/>
      <c r="S3967" s="115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5">
      <c r="F3968" s="238"/>
      <c r="I3968"/>
      <c r="S3968" s="115"/>
      <c r="U3968"/>
      <c r="V3968"/>
    </row>
    <row r="3969" spans="1:33" ht="18" x14ac:dyDescent="0.25">
      <c r="A3969" s="236"/>
      <c r="B3969" s="236"/>
      <c r="C3969" s="236"/>
      <c r="D3969" s="236"/>
      <c r="E3969"/>
      <c r="F3969" s="126"/>
      <c r="G3969" s="237"/>
      <c r="H3969"/>
      <c r="I3969"/>
      <c r="J3969" s="237"/>
      <c r="K3969"/>
      <c r="L3969"/>
      <c r="M3969"/>
      <c r="N3969"/>
      <c r="O3969"/>
      <c r="P3969"/>
      <c r="Q3969"/>
      <c r="S3969" s="115"/>
      <c r="U3969"/>
      <c r="V3969"/>
      <c r="W3969" s="237"/>
      <c r="X3969"/>
      <c r="Y3969"/>
      <c r="Z3969"/>
      <c r="AA3969"/>
      <c r="AB3969"/>
      <c r="AC3969"/>
      <c r="AD3969"/>
      <c r="AE3969"/>
      <c r="AF3969"/>
      <c r="AG3969"/>
    </row>
    <row r="3970" spans="1:33" ht="18" x14ac:dyDescent="0.25">
      <c r="A3970" s="236"/>
      <c r="B3970" s="236"/>
      <c r="C3970" s="236"/>
      <c r="D3970" s="236"/>
      <c r="E3970"/>
      <c r="F3970" s="126"/>
      <c r="G3970" s="237"/>
      <c r="H3970"/>
      <c r="I3970"/>
      <c r="J3970" s="237"/>
      <c r="K3970"/>
      <c r="L3970"/>
      <c r="M3970"/>
      <c r="N3970"/>
      <c r="O3970"/>
      <c r="P3970"/>
      <c r="Q3970"/>
      <c r="S3970" s="115"/>
      <c r="U3970"/>
      <c r="V3970"/>
      <c r="W3970" s="237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5">
      <c r="A3971"/>
      <c r="B3971"/>
      <c r="C3971"/>
      <c r="D3971"/>
      <c r="E3971"/>
      <c r="F3971" s="126"/>
      <c r="G3971"/>
      <c r="H3971"/>
      <c r="I3971"/>
      <c r="J3971"/>
      <c r="K3971"/>
      <c r="L3971"/>
      <c r="M3971"/>
      <c r="N3971"/>
      <c r="O3971"/>
      <c r="P3971"/>
      <c r="Q3971"/>
      <c r="S3971" s="115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5">
      <c r="A3972"/>
      <c r="B3972"/>
      <c r="C3972"/>
      <c r="D3972"/>
      <c r="E3972"/>
      <c r="F3972" s="126"/>
      <c r="G3972"/>
      <c r="H3972"/>
      <c r="I3972"/>
      <c r="J3972"/>
      <c r="K3972"/>
      <c r="L3972"/>
      <c r="M3972"/>
      <c r="N3972"/>
      <c r="O3972"/>
      <c r="P3972"/>
      <c r="Q3972"/>
      <c r="S3972" s="115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ht="18" x14ac:dyDescent="0.25">
      <c r="A3973" s="236"/>
      <c r="B3973" s="236"/>
      <c r="C3973" s="236"/>
      <c r="D3973" s="236"/>
      <c r="E3973"/>
      <c r="F3973" s="126"/>
      <c r="G3973" s="237"/>
      <c r="H3973"/>
      <c r="I3973"/>
      <c r="J3973" s="237"/>
      <c r="K3973"/>
      <c r="L3973"/>
      <c r="M3973"/>
      <c r="N3973"/>
      <c r="O3973"/>
      <c r="P3973"/>
      <c r="Q3973"/>
      <c r="S3973" s="115"/>
      <c r="U3973"/>
      <c r="V3973"/>
      <c r="W3973" s="237"/>
      <c r="X3973"/>
      <c r="Y3973"/>
      <c r="Z3973"/>
      <c r="AA3973"/>
      <c r="AB3973"/>
      <c r="AC3973"/>
      <c r="AD3973"/>
      <c r="AE3973"/>
      <c r="AF3973"/>
      <c r="AG3973"/>
    </row>
    <row r="3974" spans="1:33" ht="18" x14ac:dyDescent="0.25">
      <c r="A3974" s="236"/>
      <c r="B3974" s="236"/>
      <c r="C3974" s="236"/>
      <c r="D3974" s="236"/>
      <c r="E3974"/>
      <c r="F3974" s="126"/>
      <c r="G3974" s="237"/>
      <c r="H3974"/>
      <c r="I3974"/>
      <c r="J3974" s="237"/>
      <c r="K3974"/>
      <c r="L3974"/>
      <c r="M3974"/>
      <c r="N3974"/>
      <c r="O3974"/>
      <c r="P3974"/>
      <c r="Q3974"/>
      <c r="S3974" s="115"/>
      <c r="U3974"/>
      <c r="V3974"/>
      <c r="W3974" s="237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5">
      <c r="A3975"/>
      <c r="B3975"/>
      <c r="C3975"/>
      <c r="D3975"/>
      <c r="E3975"/>
      <c r="F3975" s="126"/>
      <c r="G3975"/>
      <c r="H3975"/>
      <c r="I3975"/>
      <c r="J3975"/>
      <c r="K3975"/>
      <c r="L3975"/>
      <c r="M3975"/>
      <c r="N3975"/>
      <c r="O3975"/>
      <c r="P3975"/>
      <c r="Q3975"/>
      <c r="S3975" s="11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ht="18" x14ac:dyDescent="0.25">
      <c r="A3976" s="236"/>
      <c r="B3976" s="236"/>
      <c r="C3976" s="236"/>
      <c r="D3976" s="236"/>
      <c r="E3976"/>
      <c r="F3976" s="126"/>
      <c r="G3976" s="237"/>
      <c r="H3976"/>
      <c r="I3976"/>
      <c r="J3976" s="237"/>
      <c r="K3976"/>
      <c r="L3976"/>
      <c r="M3976"/>
      <c r="N3976"/>
      <c r="O3976"/>
      <c r="P3976"/>
      <c r="Q3976"/>
      <c r="S3976" s="115"/>
      <c r="U3976"/>
      <c r="V3976"/>
      <c r="W3976" s="237"/>
      <c r="X3976"/>
      <c r="Y3976"/>
      <c r="Z3976"/>
      <c r="AA3976"/>
      <c r="AB3976"/>
      <c r="AC3976"/>
      <c r="AD3976"/>
      <c r="AE3976"/>
      <c r="AF3976"/>
      <c r="AG3976"/>
    </row>
    <row r="3977" spans="1:33" ht="18" x14ac:dyDescent="0.25">
      <c r="A3977" s="236"/>
      <c r="B3977" s="236"/>
      <c r="C3977" s="236"/>
      <c r="D3977" s="236"/>
      <c r="E3977"/>
      <c r="F3977" s="126"/>
      <c r="G3977" s="237"/>
      <c r="H3977"/>
      <c r="I3977"/>
      <c r="J3977" s="237"/>
      <c r="K3977"/>
      <c r="L3977"/>
      <c r="M3977"/>
      <c r="N3977"/>
      <c r="O3977"/>
      <c r="P3977"/>
      <c r="Q3977"/>
      <c r="S3977" s="115"/>
      <c r="U3977"/>
      <c r="V3977"/>
      <c r="W3977" s="237"/>
      <c r="X3977"/>
      <c r="Y3977"/>
      <c r="Z3977"/>
      <c r="AA3977"/>
      <c r="AB3977"/>
      <c r="AC3977"/>
      <c r="AD3977"/>
      <c r="AE3977"/>
      <c r="AF3977"/>
      <c r="AG3977"/>
    </row>
    <row r="3978" spans="1:33" ht="18" x14ac:dyDescent="0.25">
      <c r="A3978" s="236"/>
      <c r="B3978" s="236"/>
      <c r="C3978" s="236"/>
      <c r="D3978" s="236"/>
      <c r="E3978"/>
      <c r="F3978" s="126"/>
      <c r="G3978" s="237"/>
      <c r="H3978"/>
      <c r="I3978"/>
      <c r="J3978" s="237"/>
      <c r="K3978"/>
      <c r="L3978"/>
      <c r="M3978"/>
      <c r="N3978"/>
      <c r="O3978"/>
      <c r="P3978"/>
      <c r="Q3978"/>
      <c r="S3978" s="115"/>
      <c r="U3978"/>
      <c r="V3978"/>
      <c r="W3978" s="237"/>
      <c r="X3978"/>
      <c r="Y3978"/>
      <c r="Z3978"/>
      <c r="AA3978"/>
      <c r="AB3978"/>
      <c r="AC3978"/>
      <c r="AD3978"/>
      <c r="AE3978"/>
      <c r="AF3978"/>
      <c r="AG3978"/>
    </row>
    <row r="3979" spans="1:33" ht="18" x14ac:dyDescent="0.25">
      <c r="A3979" s="236"/>
      <c r="B3979" s="236"/>
      <c r="C3979" s="236"/>
      <c r="D3979" s="236"/>
      <c r="E3979"/>
      <c r="F3979" s="126"/>
      <c r="G3979" s="237"/>
      <c r="H3979"/>
      <c r="I3979"/>
      <c r="J3979" s="237"/>
      <c r="K3979"/>
      <c r="L3979"/>
      <c r="M3979"/>
      <c r="N3979"/>
      <c r="O3979"/>
      <c r="P3979"/>
      <c r="Q3979"/>
      <c r="S3979" s="115"/>
      <c r="U3979"/>
      <c r="V3979"/>
      <c r="W3979" s="237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5">
      <c r="F3980" s="238"/>
      <c r="I3980"/>
      <c r="S3980" s="115"/>
      <c r="U3980"/>
      <c r="V3980"/>
    </row>
    <row r="3981" spans="1:33" x14ac:dyDescent="0.25">
      <c r="F3981" s="238"/>
      <c r="I3981"/>
      <c r="S3981" s="115"/>
      <c r="U3981"/>
      <c r="V3981"/>
    </row>
    <row r="3982" spans="1:33" x14ac:dyDescent="0.25">
      <c r="A3982"/>
      <c r="B3982"/>
      <c r="C3982"/>
      <c r="D3982"/>
      <c r="E3982"/>
      <c r="F3982" s="126"/>
      <c r="G3982"/>
      <c r="H3982"/>
      <c r="I3982"/>
      <c r="J3982"/>
      <c r="K3982"/>
      <c r="L3982"/>
      <c r="M3982"/>
      <c r="N3982"/>
      <c r="O3982"/>
      <c r="P3982"/>
      <c r="Q3982"/>
      <c r="S3982" s="115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ht="18" x14ac:dyDescent="0.25">
      <c r="A3983" s="236"/>
      <c r="B3983" s="236"/>
      <c r="C3983" s="236"/>
      <c r="D3983" s="236"/>
      <c r="E3983"/>
      <c r="F3983" s="126"/>
      <c r="G3983" s="237"/>
      <c r="H3983"/>
      <c r="I3983"/>
      <c r="J3983" s="237"/>
      <c r="K3983"/>
      <c r="L3983"/>
      <c r="M3983"/>
      <c r="N3983"/>
      <c r="O3983"/>
      <c r="P3983"/>
      <c r="Q3983"/>
      <c r="S3983" s="115"/>
      <c r="U3983"/>
      <c r="V3983"/>
      <c r="W3983" s="237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5">
      <c r="F3984" s="238"/>
      <c r="I3984"/>
      <c r="S3984" s="115"/>
      <c r="U3984"/>
      <c r="V3984"/>
    </row>
    <row r="3985" spans="1:33" x14ac:dyDescent="0.25">
      <c r="F3985" s="238"/>
      <c r="I3985"/>
      <c r="S3985" s="115"/>
      <c r="U3985"/>
      <c r="V3985"/>
    </row>
    <row r="3986" spans="1:33" ht="18" x14ac:dyDescent="0.25">
      <c r="A3986" s="236"/>
      <c r="B3986" s="236"/>
      <c r="C3986" s="236"/>
      <c r="D3986" s="236"/>
      <c r="E3986"/>
      <c r="F3986" s="126"/>
      <c r="G3986" s="237"/>
      <c r="H3986"/>
      <c r="I3986"/>
      <c r="J3986" s="237"/>
      <c r="K3986"/>
      <c r="L3986"/>
      <c r="M3986"/>
      <c r="N3986"/>
      <c r="O3986"/>
      <c r="P3986"/>
      <c r="Q3986"/>
      <c r="S3986" s="115"/>
      <c r="U3986"/>
      <c r="V3986"/>
      <c r="W3986" s="237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5">
      <c r="A3987"/>
      <c r="B3987"/>
      <c r="C3987"/>
      <c r="D3987"/>
      <c r="E3987"/>
      <c r="F3987" s="126"/>
      <c r="G3987"/>
      <c r="H3987"/>
      <c r="I3987"/>
      <c r="J3987"/>
      <c r="K3987"/>
      <c r="L3987"/>
      <c r="M3987"/>
      <c r="N3987"/>
      <c r="O3987"/>
      <c r="P3987"/>
      <c r="Q3987"/>
      <c r="S3987" s="115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5">
      <c r="F3988" s="238"/>
      <c r="I3988"/>
      <c r="S3988" s="115"/>
      <c r="U3988"/>
      <c r="V3988"/>
    </row>
    <row r="3989" spans="1:33" ht="18" x14ac:dyDescent="0.25">
      <c r="A3989" s="236"/>
      <c r="B3989" s="236"/>
      <c r="C3989" s="236"/>
      <c r="D3989" s="236"/>
      <c r="E3989"/>
      <c r="F3989" s="126"/>
      <c r="G3989" s="237"/>
      <c r="H3989"/>
      <c r="I3989"/>
      <c r="J3989" s="237"/>
      <c r="K3989"/>
      <c r="L3989"/>
      <c r="M3989"/>
      <c r="N3989"/>
      <c r="O3989"/>
      <c r="P3989"/>
      <c r="Q3989"/>
      <c r="S3989" s="115"/>
      <c r="U3989"/>
      <c r="V3989"/>
      <c r="W3989" s="237"/>
      <c r="X3989"/>
      <c r="Y3989"/>
      <c r="Z3989"/>
      <c r="AA3989"/>
      <c r="AB3989"/>
      <c r="AC3989"/>
      <c r="AD3989"/>
      <c r="AE3989"/>
      <c r="AF3989"/>
      <c r="AG3989"/>
    </row>
    <row r="3990" spans="1:33" ht="18" x14ac:dyDescent="0.25">
      <c r="A3990" s="236"/>
      <c r="B3990" s="236"/>
      <c r="C3990" s="236"/>
      <c r="D3990" s="236"/>
      <c r="E3990"/>
      <c r="F3990" s="126"/>
      <c r="G3990" s="237"/>
      <c r="H3990"/>
      <c r="I3990"/>
      <c r="J3990" s="237"/>
      <c r="K3990"/>
      <c r="L3990"/>
      <c r="M3990"/>
      <c r="N3990"/>
      <c r="O3990"/>
      <c r="P3990"/>
      <c r="Q3990"/>
      <c r="S3990" s="115"/>
      <c r="U3990"/>
      <c r="V3990"/>
      <c r="W3990" s="237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5">
      <c r="A3991"/>
      <c r="B3991"/>
      <c r="C3991"/>
      <c r="D3991"/>
      <c r="E3991"/>
      <c r="F3991" s="126"/>
      <c r="G3991"/>
      <c r="H3991"/>
      <c r="I3991"/>
      <c r="J3991"/>
      <c r="K3991"/>
      <c r="L3991"/>
      <c r="M3991"/>
      <c r="N3991"/>
      <c r="O3991"/>
      <c r="P3991"/>
      <c r="Q3991"/>
      <c r="S3991" s="115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ht="18" x14ac:dyDescent="0.25">
      <c r="A3992" s="236"/>
      <c r="B3992" s="236"/>
      <c r="C3992" s="236"/>
      <c r="D3992" s="236"/>
      <c r="E3992"/>
      <c r="F3992" s="126"/>
      <c r="G3992" s="237"/>
      <c r="H3992"/>
      <c r="I3992"/>
      <c r="J3992" s="237"/>
      <c r="K3992"/>
      <c r="L3992"/>
      <c r="M3992"/>
      <c r="N3992"/>
      <c r="O3992"/>
      <c r="P3992"/>
      <c r="Q3992"/>
      <c r="S3992" s="115"/>
      <c r="U3992"/>
      <c r="V3992"/>
      <c r="W3992" s="237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5">
      <c r="F3993" s="238"/>
      <c r="I3993"/>
      <c r="S3993" s="115"/>
      <c r="U3993"/>
      <c r="V3993"/>
    </row>
    <row r="3994" spans="1:33" x14ac:dyDescent="0.25">
      <c r="A3994"/>
      <c r="B3994"/>
      <c r="C3994"/>
      <c r="D3994"/>
      <c r="E3994"/>
      <c r="F3994" s="126"/>
      <c r="G3994"/>
      <c r="H3994"/>
      <c r="I3994"/>
      <c r="J3994"/>
      <c r="K3994"/>
      <c r="L3994"/>
      <c r="M3994"/>
      <c r="N3994"/>
      <c r="O3994"/>
      <c r="P3994"/>
      <c r="Q3994"/>
      <c r="S3994" s="115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ht="18" x14ac:dyDescent="0.25">
      <c r="A3995" s="236"/>
      <c r="B3995" s="236"/>
      <c r="C3995" s="236"/>
      <c r="D3995" s="236"/>
      <c r="E3995"/>
      <c r="F3995" s="126"/>
      <c r="G3995" s="237"/>
      <c r="H3995"/>
      <c r="I3995"/>
      <c r="J3995" s="237"/>
      <c r="K3995"/>
      <c r="L3995"/>
      <c r="M3995"/>
      <c r="N3995"/>
      <c r="O3995"/>
      <c r="P3995"/>
      <c r="Q3995"/>
      <c r="S3995" s="115"/>
      <c r="U3995"/>
      <c r="V3995"/>
      <c r="W3995" s="237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5">
      <c r="F3996" s="238"/>
      <c r="I3996"/>
      <c r="S3996" s="115"/>
      <c r="U3996"/>
      <c r="V3996"/>
    </row>
    <row r="3997" spans="1:33" ht="18" x14ac:dyDescent="0.25">
      <c r="A3997" s="236"/>
      <c r="B3997" s="236"/>
      <c r="C3997" s="236"/>
      <c r="D3997" s="236"/>
      <c r="E3997"/>
      <c r="F3997" s="126"/>
      <c r="G3997" s="237"/>
      <c r="H3997"/>
      <c r="I3997"/>
      <c r="J3997" s="237"/>
      <c r="K3997"/>
      <c r="L3997"/>
      <c r="M3997"/>
      <c r="N3997"/>
      <c r="O3997"/>
      <c r="P3997"/>
      <c r="Q3997"/>
      <c r="S3997" s="115"/>
      <c r="U3997"/>
      <c r="V3997"/>
      <c r="W3997" s="23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5">
      <c r="A3998"/>
      <c r="B3998"/>
      <c r="C3998"/>
      <c r="D3998"/>
      <c r="E3998"/>
      <c r="F3998" s="126"/>
      <c r="G3998"/>
      <c r="H3998"/>
      <c r="I3998"/>
      <c r="J3998"/>
      <c r="K3998"/>
      <c r="L3998"/>
      <c r="M3998"/>
      <c r="N3998"/>
      <c r="O3998"/>
      <c r="P3998"/>
      <c r="Q3998"/>
      <c r="S3998" s="115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5">
      <c r="F3999" s="238"/>
      <c r="I3999"/>
      <c r="S3999" s="115"/>
      <c r="U3999"/>
      <c r="V3999"/>
    </row>
    <row r="4000" spans="1:33" ht="18" x14ac:dyDescent="0.25">
      <c r="A4000" s="236"/>
      <c r="B4000" s="236"/>
      <c r="C4000" s="236"/>
      <c r="D4000" s="236"/>
      <c r="E4000"/>
      <c r="F4000" s="126"/>
      <c r="G4000" s="237"/>
      <c r="H4000"/>
      <c r="I4000"/>
      <c r="J4000" s="237"/>
      <c r="K4000"/>
      <c r="L4000"/>
      <c r="M4000"/>
      <c r="N4000"/>
      <c r="O4000"/>
      <c r="P4000"/>
      <c r="Q4000"/>
      <c r="S4000" s="115"/>
      <c r="U4000"/>
      <c r="V4000"/>
      <c r="W4000" s="237"/>
      <c r="X4000"/>
      <c r="Y4000"/>
      <c r="Z4000"/>
      <c r="AA4000"/>
      <c r="AB4000"/>
      <c r="AC4000"/>
      <c r="AD4000"/>
      <c r="AE4000"/>
      <c r="AF4000"/>
      <c r="AG4000"/>
    </row>
    <row r="4001" spans="1:33" ht="18" x14ac:dyDescent="0.25">
      <c r="A4001" s="236"/>
      <c r="B4001" s="236"/>
      <c r="C4001" s="236"/>
      <c r="D4001" s="236"/>
      <c r="E4001"/>
      <c r="F4001" s="126"/>
      <c r="G4001" s="237"/>
      <c r="H4001"/>
      <c r="I4001"/>
      <c r="J4001" s="237"/>
      <c r="K4001"/>
      <c r="L4001"/>
      <c r="M4001"/>
      <c r="N4001"/>
      <c r="O4001"/>
      <c r="P4001"/>
      <c r="Q4001"/>
      <c r="S4001" s="115"/>
      <c r="U4001"/>
      <c r="V4001"/>
      <c r="W4001" s="237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5">
      <c r="A4002"/>
      <c r="B4002"/>
      <c r="C4002"/>
      <c r="D4002"/>
      <c r="E4002"/>
      <c r="F4002" s="126"/>
      <c r="G4002"/>
      <c r="H4002"/>
      <c r="I4002"/>
      <c r="J4002"/>
      <c r="K4002"/>
      <c r="L4002"/>
      <c r="M4002"/>
      <c r="N4002"/>
      <c r="O4002"/>
      <c r="P4002"/>
      <c r="Q4002"/>
      <c r="S4002" s="115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5">
      <c r="A4003"/>
      <c r="B4003"/>
      <c r="C4003"/>
      <c r="D4003"/>
      <c r="E4003"/>
      <c r="F4003" s="126"/>
      <c r="G4003"/>
      <c r="H4003"/>
      <c r="I4003"/>
      <c r="J4003"/>
      <c r="K4003"/>
      <c r="L4003"/>
      <c r="M4003"/>
      <c r="N4003"/>
      <c r="O4003"/>
      <c r="P4003"/>
      <c r="Q4003"/>
      <c r="S4003" s="115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5">
      <c r="F4004" s="238"/>
      <c r="I4004"/>
      <c r="S4004" s="115"/>
      <c r="U4004"/>
      <c r="V4004"/>
    </row>
    <row r="4005" spans="1:33" ht="18" x14ac:dyDescent="0.25">
      <c r="A4005" s="236"/>
      <c r="B4005" s="236"/>
      <c r="C4005" s="236"/>
      <c r="D4005" s="236"/>
      <c r="E4005"/>
      <c r="F4005" s="126"/>
      <c r="G4005" s="237"/>
      <c r="H4005"/>
      <c r="I4005"/>
      <c r="J4005" s="237"/>
      <c r="K4005"/>
      <c r="L4005"/>
      <c r="M4005"/>
      <c r="N4005"/>
      <c r="O4005"/>
      <c r="P4005"/>
      <c r="Q4005"/>
      <c r="S4005" s="115"/>
      <c r="U4005"/>
      <c r="V4005"/>
      <c r="W4005" s="237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5">
      <c r="A4006"/>
      <c r="B4006"/>
      <c r="C4006"/>
      <c r="D4006"/>
      <c r="E4006"/>
      <c r="F4006" s="126"/>
      <c r="G4006"/>
      <c r="H4006"/>
      <c r="I4006"/>
      <c r="J4006"/>
      <c r="K4006"/>
      <c r="L4006"/>
      <c r="M4006"/>
      <c r="N4006"/>
      <c r="O4006"/>
      <c r="P4006"/>
      <c r="Q4006"/>
      <c r="S4006" s="115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5">
      <c r="F4007" s="238"/>
      <c r="I4007"/>
      <c r="S4007" s="115"/>
      <c r="U4007"/>
      <c r="V4007"/>
    </row>
    <row r="4008" spans="1:33" ht="18" x14ac:dyDescent="0.25">
      <c r="A4008" s="236"/>
      <c r="B4008" s="236"/>
      <c r="C4008" s="236"/>
      <c r="D4008" s="236"/>
      <c r="E4008"/>
      <c r="F4008" s="126"/>
      <c r="G4008" s="237"/>
      <c r="H4008"/>
      <c r="I4008"/>
      <c r="J4008" s="237"/>
      <c r="K4008"/>
      <c r="L4008"/>
      <c r="M4008"/>
      <c r="N4008"/>
      <c r="O4008"/>
      <c r="P4008"/>
      <c r="Q4008"/>
      <c r="S4008" s="115"/>
      <c r="U4008"/>
      <c r="V4008"/>
      <c r="W4008" s="237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5">
      <c r="A4009"/>
      <c r="B4009"/>
      <c r="C4009"/>
      <c r="D4009"/>
      <c r="E4009"/>
      <c r="F4009" s="126"/>
      <c r="G4009"/>
      <c r="H4009"/>
      <c r="I4009"/>
      <c r="J4009"/>
      <c r="K4009"/>
      <c r="L4009"/>
      <c r="M4009"/>
      <c r="N4009"/>
      <c r="O4009"/>
      <c r="P4009"/>
      <c r="Q4009"/>
      <c r="S4009" s="115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ht="18" x14ac:dyDescent="0.25">
      <c r="A4010" s="236"/>
      <c r="B4010" s="236"/>
      <c r="C4010" s="236"/>
      <c r="D4010" s="236"/>
      <c r="E4010"/>
      <c r="F4010" s="126"/>
      <c r="G4010" s="237"/>
      <c r="H4010"/>
      <c r="I4010"/>
      <c r="J4010" s="237"/>
      <c r="K4010"/>
      <c r="L4010"/>
      <c r="M4010"/>
      <c r="N4010"/>
      <c r="O4010"/>
      <c r="P4010"/>
      <c r="Q4010"/>
      <c r="S4010" s="115"/>
      <c r="U4010"/>
      <c r="V4010"/>
      <c r="W4010" s="237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5">
      <c r="F4011" s="238"/>
      <c r="I4011"/>
      <c r="S4011" s="115"/>
      <c r="U4011"/>
      <c r="V4011"/>
    </row>
    <row r="4012" spans="1:33" x14ac:dyDescent="0.25">
      <c r="F4012" s="238"/>
      <c r="I4012"/>
      <c r="S4012" s="115"/>
      <c r="U4012"/>
      <c r="V4012"/>
    </row>
    <row r="4013" spans="1:33" x14ac:dyDescent="0.25">
      <c r="A4013"/>
      <c r="B4013"/>
      <c r="C4013"/>
      <c r="D4013"/>
      <c r="E4013"/>
      <c r="F4013" s="126"/>
      <c r="G4013"/>
      <c r="H4013"/>
      <c r="I4013"/>
      <c r="J4013"/>
      <c r="K4013"/>
      <c r="L4013"/>
      <c r="M4013"/>
      <c r="N4013"/>
      <c r="O4013"/>
      <c r="P4013"/>
      <c r="Q4013"/>
      <c r="S4013" s="115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ht="18" x14ac:dyDescent="0.25">
      <c r="A4014" s="236"/>
      <c r="B4014" s="236"/>
      <c r="C4014" s="236"/>
      <c r="D4014" s="236"/>
      <c r="E4014"/>
      <c r="F4014" s="126"/>
      <c r="G4014" s="237"/>
      <c r="H4014"/>
      <c r="I4014"/>
      <c r="J4014" s="237"/>
      <c r="K4014"/>
      <c r="L4014"/>
      <c r="M4014"/>
      <c r="N4014"/>
      <c r="O4014"/>
      <c r="P4014"/>
      <c r="Q4014"/>
      <c r="S4014" s="115"/>
      <c r="U4014"/>
      <c r="V4014"/>
      <c r="W4014" s="237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5">
      <c r="A4015"/>
      <c r="B4015"/>
      <c r="C4015"/>
      <c r="D4015"/>
      <c r="E4015"/>
      <c r="F4015" s="126"/>
      <c r="G4015"/>
      <c r="H4015"/>
      <c r="I4015"/>
      <c r="J4015"/>
      <c r="K4015"/>
      <c r="L4015"/>
      <c r="M4015"/>
      <c r="N4015"/>
      <c r="O4015"/>
      <c r="P4015"/>
      <c r="Q4015"/>
      <c r="S4015" s="1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ht="18" x14ac:dyDescent="0.25">
      <c r="A4016" s="236"/>
      <c r="B4016" s="236"/>
      <c r="C4016" s="236"/>
      <c r="D4016" s="236"/>
      <c r="E4016"/>
      <c r="F4016" s="126"/>
      <c r="G4016" s="237"/>
      <c r="H4016"/>
      <c r="I4016"/>
      <c r="J4016" s="237"/>
      <c r="K4016"/>
      <c r="L4016"/>
      <c r="M4016"/>
      <c r="N4016"/>
      <c r="O4016"/>
      <c r="P4016"/>
      <c r="Q4016"/>
      <c r="S4016" s="115"/>
      <c r="U4016"/>
      <c r="V4016"/>
      <c r="W4016" s="237"/>
      <c r="X4016"/>
      <c r="Y4016"/>
      <c r="Z4016"/>
      <c r="AA4016"/>
      <c r="AB4016"/>
      <c r="AC4016"/>
      <c r="AD4016"/>
      <c r="AE4016"/>
      <c r="AF4016"/>
      <c r="AG4016"/>
    </row>
    <row r="4017" spans="1:33" ht="18" x14ac:dyDescent="0.25">
      <c r="A4017" s="236"/>
      <c r="B4017" s="236"/>
      <c r="C4017" s="236"/>
      <c r="D4017" s="236"/>
      <c r="E4017"/>
      <c r="F4017" s="126"/>
      <c r="G4017" s="237"/>
      <c r="H4017"/>
      <c r="I4017"/>
      <c r="J4017" s="237"/>
      <c r="K4017"/>
      <c r="L4017"/>
      <c r="M4017"/>
      <c r="N4017"/>
      <c r="O4017"/>
      <c r="P4017"/>
      <c r="Q4017"/>
      <c r="S4017" s="115"/>
      <c r="U4017"/>
      <c r="V4017"/>
      <c r="W4017" s="23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5">
      <c r="F4018" s="238"/>
      <c r="I4018"/>
      <c r="S4018" s="115"/>
      <c r="U4018"/>
      <c r="V4018"/>
    </row>
    <row r="4019" spans="1:33" x14ac:dyDescent="0.25">
      <c r="A4019"/>
      <c r="B4019"/>
      <c r="C4019"/>
      <c r="D4019"/>
      <c r="E4019"/>
      <c r="F4019" s="126"/>
      <c r="G4019"/>
      <c r="H4019"/>
      <c r="I4019"/>
      <c r="J4019"/>
      <c r="K4019"/>
      <c r="L4019"/>
      <c r="M4019"/>
      <c r="N4019"/>
      <c r="O4019"/>
      <c r="P4019"/>
      <c r="Q4019"/>
      <c r="S4019" s="115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ht="18" x14ac:dyDescent="0.25">
      <c r="A4020" s="236"/>
      <c r="B4020" s="236"/>
      <c r="C4020" s="236"/>
      <c r="D4020" s="236"/>
      <c r="E4020"/>
      <c r="F4020" s="126"/>
      <c r="G4020" s="237"/>
      <c r="H4020"/>
      <c r="I4020"/>
      <c r="J4020" s="237"/>
      <c r="K4020"/>
      <c r="L4020"/>
      <c r="M4020"/>
      <c r="N4020"/>
      <c r="O4020"/>
      <c r="P4020"/>
      <c r="Q4020"/>
      <c r="S4020" s="115"/>
      <c r="U4020"/>
      <c r="V4020"/>
      <c r="W4020" s="237"/>
      <c r="X4020"/>
      <c r="Y4020"/>
      <c r="Z4020"/>
      <c r="AA4020"/>
      <c r="AB4020"/>
      <c r="AC4020"/>
      <c r="AD4020"/>
      <c r="AE4020"/>
      <c r="AF4020"/>
      <c r="AG4020"/>
    </row>
    <row r="4021" spans="1:33" ht="18" x14ac:dyDescent="0.25">
      <c r="A4021" s="236"/>
      <c r="B4021" s="236"/>
      <c r="C4021" s="236"/>
      <c r="D4021" s="236"/>
      <c r="E4021"/>
      <c r="F4021" s="126"/>
      <c r="G4021" s="237"/>
      <c r="H4021"/>
      <c r="I4021"/>
      <c r="J4021" s="237"/>
      <c r="K4021"/>
      <c r="L4021"/>
      <c r="M4021"/>
      <c r="N4021"/>
      <c r="O4021"/>
      <c r="P4021"/>
      <c r="Q4021"/>
      <c r="S4021" s="115"/>
      <c r="U4021"/>
      <c r="V4021"/>
      <c r="W4021" s="237"/>
      <c r="X4021"/>
      <c r="Y4021"/>
      <c r="Z4021"/>
      <c r="AA4021"/>
      <c r="AB4021"/>
      <c r="AC4021"/>
      <c r="AD4021"/>
      <c r="AE4021"/>
      <c r="AF4021"/>
      <c r="AG4021"/>
    </row>
    <row r="4022" spans="1:33" ht="18" x14ac:dyDescent="0.25">
      <c r="A4022" s="236"/>
      <c r="B4022" s="236"/>
      <c r="C4022" s="236"/>
      <c r="D4022" s="236"/>
      <c r="E4022"/>
      <c r="F4022" s="126"/>
      <c r="G4022" s="237"/>
      <c r="H4022"/>
      <c r="I4022"/>
      <c r="J4022" s="237"/>
      <c r="K4022"/>
      <c r="L4022"/>
      <c r="M4022"/>
      <c r="N4022"/>
      <c r="O4022"/>
      <c r="P4022"/>
      <c r="Q4022"/>
      <c r="S4022" s="115"/>
      <c r="U4022"/>
      <c r="V4022"/>
      <c r="W4022" s="237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5">
      <c r="F4023" s="238"/>
      <c r="I4023"/>
      <c r="S4023" s="115"/>
      <c r="U4023"/>
      <c r="V4023"/>
    </row>
    <row r="4024" spans="1:33" ht="18" x14ac:dyDescent="0.25">
      <c r="A4024" s="236"/>
      <c r="B4024" s="236"/>
      <c r="C4024" s="236"/>
      <c r="D4024" s="236"/>
      <c r="E4024"/>
      <c r="F4024" s="126"/>
      <c r="G4024" s="237"/>
      <c r="H4024"/>
      <c r="I4024"/>
      <c r="J4024" s="237"/>
      <c r="K4024"/>
      <c r="L4024"/>
      <c r="M4024"/>
      <c r="N4024"/>
      <c r="O4024"/>
      <c r="P4024"/>
      <c r="Q4024"/>
      <c r="S4024" s="115"/>
      <c r="U4024"/>
      <c r="V4024"/>
      <c r="W4024" s="237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5">
      <c r="F4025" s="238"/>
      <c r="I4025"/>
      <c r="S4025" s="115"/>
      <c r="U4025"/>
      <c r="V4025"/>
    </row>
    <row r="4026" spans="1:33" x14ac:dyDescent="0.25">
      <c r="A4026"/>
      <c r="B4026"/>
      <c r="C4026"/>
      <c r="D4026"/>
      <c r="E4026"/>
      <c r="F4026" s="126"/>
      <c r="G4026"/>
      <c r="H4026"/>
      <c r="I4026"/>
      <c r="J4026"/>
      <c r="K4026"/>
      <c r="L4026"/>
      <c r="M4026"/>
      <c r="N4026"/>
      <c r="O4026"/>
      <c r="P4026"/>
      <c r="Q4026"/>
      <c r="S4026" s="115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ht="18" x14ac:dyDescent="0.25">
      <c r="A4027" s="236"/>
      <c r="B4027" s="236"/>
      <c r="C4027" s="236"/>
      <c r="D4027" s="236"/>
      <c r="E4027"/>
      <c r="F4027" s="126"/>
      <c r="G4027" s="237"/>
      <c r="H4027"/>
      <c r="I4027"/>
      <c r="J4027" s="237"/>
      <c r="K4027"/>
      <c r="L4027"/>
      <c r="M4027"/>
      <c r="N4027"/>
      <c r="O4027"/>
      <c r="P4027"/>
      <c r="Q4027"/>
      <c r="S4027" s="115"/>
      <c r="U4027"/>
      <c r="V4027"/>
      <c r="W4027" s="23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5">
      <c r="F4028" s="238"/>
      <c r="I4028"/>
      <c r="S4028" s="115"/>
      <c r="U4028"/>
      <c r="V4028"/>
    </row>
    <row r="4029" spans="1:33" x14ac:dyDescent="0.25">
      <c r="A4029"/>
      <c r="B4029"/>
      <c r="C4029"/>
      <c r="D4029"/>
      <c r="E4029"/>
      <c r="F4029" s="126"/>
      <c r="G4029"/>
      <c r="H4029"/>
      <c r="I4029"/>
      <c r="J4029"/>
      <c r="K4029"/>
      <c r="L4029"/>
      <c r="M4029"/>
      <c r="N4029"/>
      <c r="O4029"/>
      <c r="P4029"/>
      <c r="Q4029"/>
      <c r="S4029" s="115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5">
      <c r="F4030" s="238"/>
      <c r="I4030"/>
      <c r="S4030" s="115"/>
      <c r="U4030"/>
      <c r="V4030"/>
    </row>
    <row r="4031" spans="1:33" x14ac:dyDescent="0.25">
      <c r="F4031" s="238"/>
      <c r="I4031"/>
      <c r="S4031" s="115"/>
      <c r="U4031"/>
      <c r="V4031"/>
    </row>
    <row r="4032" spans="1:33" ht="18" x14ac:dyDescent="0.25">
      <c r="A4032" s="236"/>
      <c r="B4032" s="236"/>
      <c r="C4032" s="236"/>
      <c r="D4032" s="236"/>
      <c r="E4032"/>
      <c r="F4032" s="126"/>
      <c r="G4032" s="237"/>
      <c r="H4032"/>
      <c r="I4032"/>
      <c r="J4032" s="237"/>
      <c r="K4032"/>
      <c r="L4032"/>
      <c r="M4032"/>
      <c r="N4032"/>
      <c r="O4032"/>
      <c r="P4032"/>
      <c r="Q4032"/>
      <c r="S4032" s="115"/>
      <c r="U4032"/>
      <c r="V4032"/>
      <c r="W4032" s="237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5">
      <c r="A4033"/>
      <c r="B4033"/>
      <c r="C4033"/>
      <c r="D4033"/>
      <c r="E4033"/>
      <c r="F4033" s="126"/>
      <c r="G4033"/>
      <c r="H4033"/>
      <c r="I4033"/>
      <c r="J4033"/>
      <c r="K4033"/>
      <c r="L4033"/>
      <c r="M4033"/>
      <c r="N4033"/>
      <c r="O4033"/>
      <c r="P4033"/>
      <c r="Q4033"/>
      <c r="S4033" s="115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ht="18" x14ac:dyDescent="0.25">
      <c r="A4034" s="236"/>
      <c r="B4034" s="236"/>
      <c r="C4034" s="236"/>
      <c r="D4034" s="236"/>
      <c r="E4034"/>
      <c r="F4034" s="126"/>
      <c r="G4034" s="237"/>
      <c r="H4034"/>
      <c r="I4034"/>
      <c r="J4034" s="237"/>
      <c r="K4034"/>
      <c r="L4034"/>
      <c r="M4034"/>
      <c r="N4034"/>
      <c r="O4034"/>
      <c r="P4034"/>
      <c r="Q4034"/>
      <c r="S4034" s="115"/>
      <c r="U4034"/>
      <c r="V4034"/>
      <c r="W4034" s="237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5">
      <c r="F4035" s="238"/>
      <c r="I4035"/>
      <c r="S4035" s="115"/>
      <c r="U4035"/>
      <c r="V4035"/>
    </row>
    <row r="4036" spans="1:33" ht="18" x14ac:dyDescent="0.25">
      <c r="A4036" s="236"/>
      <c r="B4036" s="236"/>
      <c r="C4036" s="236"/>
      <c r="D4036" s="236"/>
      <c r="E4036"/>
      <c r="F4036" s="126"/>
      <c r="G4036" s="237"/>
      <c r="H4036"/>
      <c r="I4036"/>
      <c r="J4036" s="237"/>
      <c r="K4036"/>
      <c r="L4036"/>
      <c r="M4036"/>
      <c r="N4036"/>
      <c r="O4036"/>
      <c r="P4036"/>
      <c r="Q4036"/>
      <c r="S4036" s="115"/>
      <c r="U4036"/>
      <c r="V4036"/>
      <c r="W4036" s="237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5">
      <c r="A4037"/>
      <c r="B4037"/>
      <c r="C4037"/>
      <c r="D4037"/>
      <c r="E4037"/>
      <c r="F4037" s="126"/>
      <c r="G4037"/>
      <c r="H4037"/>
      <c r="I4037"/>
      <c r="J4037"/>
      <c r="K4037"/>
      <c r="L4037"/>
      <c r="M4037"/>
      <c r="N4037"/>
      <c r="O4037"/>
      <c r="P4037"/>
      <c r="Q4037"/>
      <c r="S4037" s="115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5">
      <c r="F4038" s="238"/>
      <c r="I4038"/>
      <c r="S4038" s="115"/>
      <c r="U4038"/>
      <c r="V4038"/>
    </row>
    <row r="4039" spans="1:33" ht="18" x14ac:dyDescent="0.25">
      <c r="A4039" s="236"/>
      <c r="B4039" s="236"/>
      <c r="C4039" s="236"/>
      <c r="D4039" s="236"/>
      <c r="E4039"/>
      <c r="F4039" s="126"/>
      <c r="G4039" s="237"/>
      <c r="H4039"/>
      <c r="I4039"/>
      <c r="J4039" s="237"/>
      <c r="K4039"/>
      <c r="L4039"/>
      <c r="M4039"/>
      <c r="N4039"/>
      <c r="O4039"/>
      <c r="P4039"/>
      <c r="Q4039"/>
      <c r="S4039" s="115"/>
      <c r="U4039"/>
      <c r="V4039"/>
      <c r="W4039" s="237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5">
      <c r="F4040" s="238"/>
      <c r="I4040"/>
      <c r="S4040" s="115"/>
      <c r="U4040"/>
      <c r="V4040"/>
    </row>
    <row r="4041" spans="1:33" x14ac:dyDescent="0.25">
      <c r="F4041" s="238"/>
      <c r="I4041"/>
      <c r="S4041" s="115"/>
      <c r="U4041"/>
      <c r="V4041"/>
    </row>
    <row r="4042" spans="1:33" x14ac:dyDescent="0.25">
      <c r="F4042" s="238"/>
      <c r="I4042"/>
      <c r="S4042" s="115"/>
      <c r="U4042"/>
      <c r="V4042"/>
    </row>
    <row r="4043" spans="1:33" ht="18" x14ac:dyDescent="0.25">
      <c r="A4043" s="236"/>
      <c r="B4043" s="236"/>
      <c r="C4043" s="236"/>
      <c r="D4043" s="236"/>
      <c r="E4043"/>
      <c r="F4043" s="126"/>
      <c r="G4043" s="237"/>
      <c r="H4043"/>
      <c r="I4043"/>
      <c r="J4043" s="237"/>
      <c r="K4043"/>
      <c r="L4043"/>
      <c r="M4043"/>
      <c r="N4043"/>
      <c r="O4043"/>
      <c r="P4043"/>
      <c r="Q4043"/>
      <c r="S4043" s="115"/>
      <c r="U4043"/>
      <c r="V4043"/>
      <c r="W4043" s="237"/>
      <c r="X4043"/>
      <c r="Y4043"/>
      <c r="Z4043"/>
      <c r="AA4043"/>
      <c r="AB4043"/>
      <c r="AC4043"/>
      <c r="AD4043"/>
      <c r="AE4043"/>
      <c r="AF4043"/>
      <c r="AG4043"/>
    </row>
    <row r="4044" spans="1:33" ht="18" x14ac:dyDescent="0.25">
      <c r="A4044" s="236"/>
      <c r="B4044" s="236"/>
      <c r="C4044" s="236"/>
      <c r="D4044" s="236"/>
      <c r="E4044"/>
      <c r="F4044" s="126"/>
      <c r="G4044" s="237"/>
      <c r="H4044"/>
      <c r="I4044"/>
      <c r="J4044" s="237"/>
      <c r="K4044"/>
      <c r="L4044"/>
      <c r="M4044"/>
      <c r="N4044"/>
      <c r="O4044"/>
      <c r="P4044"/>
      <c r="Q4044"/>
      <c r="S4044" s="115"/>
      <c r="U4044"/>
      <c r="V4044"/>
      <c r="W4044" s="237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5">
      <c r="F4045" s="238"/>
      <c r="I4045"/>
      <c r="S4045" s="115"/>
      <c r="U4045"/>
      <c r="V4045"/>
    </row>
    <row r="4046" spans="1:33" x14ac:dyDescent="0.25">
      <c r="F4046" s="238"/>
      <c r="I4046"/>
      <c r="S4046" s="115"/>
      <c r="U4046"/>
      <c r="V4046"/>
    </row>
    <row r="4047" spans="1:33" ht="18" x14ac:dyDescent="0.25">
      <c r="A4047" s="236"/>
      <c r="B4047" s="236"/>
      <c r="C4047" s="236"/>
      <c r="D4047" s="236"/>
      <c r="E4047"/>
      <c r="F4047" s="126"/>
      <c r="G4047" s="237"/>
      <c r="H4047"/>
      <c r="I4047"/>
      <c r="J4047" s="237"/>
      <c r="K4047"/>
      <c r="L4047"/>
      <c r="M4047"/>
      <c r="N4047"/>
      <c r="O4047"/>
      <c r="P4047"/>
      <c r="Q4047"/>
      <c r="S4047" s="115"/>
      <c r="U4047"/>
      <c r="V4047"/>
      <c r="W4047" s="237"/>
      <c r="X4047"/>
      <c r="Y4047"/>
      <c r="Z4047"/>
      <c r="AA4047"/>
      <c r="AB4047"/>
      <c r="AC4047"/>
      <c r="AD4047"/>
      <c r="AE4047"/>
      <c r="AF4047"/>
      <c r="AG4047"/>
    </row>
    <row r="4048" spans="1:33" ht="18" x14ac:dyDescent="0.25">
      <c r="A4048" s="236"/>
      <c r="B4048" s="236"/>
      <c r="C4048" s="236"/>
      <c r="D4048" s="236"/>
      <c r="E4048"/>
      <c r="F4048" s="126"/>
      <c r="G4048" s="237"/>
      <c r="H4048"/>
      <c r="I4048"/>
      <c r="J4048" s="237"/>
      <c r="K4048"/>
      <c r="L4048"/>
      <c r="M4048"/>
      <c r="N4048"/>
      <c r="O4048"/>
      <c r="P4048"/>
      <c r="Q4048"/>
      <c r="S4048" s="115"/>
      <c r="U4048"/>
      <c r="V4048"/>
      <c r="W4048" s="237"/>
      <c r="X4048"/>
      <c r="Y4048"/>
      <c r="Z4048"/>
      <c r="AA4048"/>
      <c r="AB4048"/>
      <c r="AC4048"/>
      <c r="AD4048"/>
      <c r="AE4048"/>
      <c r="AF4048"/>
      <c r="AG4048"/>
    </row>
    <row r="4049" spans="1:33" ht="18" x14ac:dyDescent="0.25">
      <c r="A4049" s="236"/>
      <c r="B4049" s="236"/>
      <c r="C4049" s="236"/>
      <c r="D4049" s="236"/>
      <c r="E4049"/>
      <c r="F4049" s="126"/>
      <c r="G4049" s="237"/>
      <c r="H4049"/>
      <c r="I4049"/>
      <c r="J4049" s="237"/>
      <c r="K4049"/>
      <c r="L4049"/>
      <c r="M4049"/>
      <c r="N4049"/>
      <c r="O4049"/>
      <c r="P4049"/>
      <c r="Q4049"/>
      <c r="S4049" s="115"/>
      <c r="U4049"/>
      <c r="V4049"/>
      <c r="W4049" s="237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5">
      <c r="A4050"/>
      <c r="B4050"/>
      <c r="C4050"/>
      <c r="D4050"/>
      <c r="E4050"/>
      <c r="F4050" s="126"/>
      <c r="G4050"/>
      <c r="H4050"/>
      <c r="I4050"/>
      <c r="J4050"/>
      <c r="K4050"/>
      <c r="L4050"/>
      <c r="M4050"/>
      <c r="N4050"/>
      <c r="O4050"/>
      <c r="P4050"/>
      <c r="Q4050"/>
      <c r="S4050" s="115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5">
      <c r="A4051"/>
      <c r="B4051"/>
      <c r="C4051"/>
      <c r="D4051"/>
      <c r="E4051"/>
      <c r="F4051" s="126"/>
      <c r="G4051"/>
      <c r="H4051"/>
      <c r="I4051"/>
      <c r="J4051"/>
      <c r="K4051"/>
      <c r="L4051"/>
      <c r="M4051"/>
      <c r="N4051"/>
      <c r="O4051"/>
      <c r="P4051"/>
      <c r="Q4051"/>
      <c r="S4051" s="115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ht="18" x14ac:dyDescent="0.25">
      <c r="A4052" s="236"/>
      <c r="B4052" s="236"/>
      <c r="C4052" s="236"/>
      <c r="D4052" s="236"/>
      <c r="E4052"/>
      <c r="F4052" s="126"/>
      <c r="G4052" s="237"/>
      <c r="H4052"/>
      <c r="I4052"/>
      <c r="J4052" s="237"/>
      <c r="K4052"/>
      <c r="L4052"/>
      <c r="M4052"/>
      <c r="N4052"/>
      <c r="O4052"/>
      <c r="P4052"/>
      <c r="Q4052"/>
      <c r="S4052" s="115"/>
      <c r="U4052"/>
      <c r="V4052"/>
      <c r="W4052" s="237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5">
      <c r="A4053"/>
      <c r="B4053"/>
      <c r="C4053"/>
      <c r="D4053"/>
      <c r="E4053"/>
      <c r="F4053" s="126"/>
      <c r="G4053"/>
      <c r="H4053"/>
      <c r="I4053"/>
      <c r="J4053"/>
      <c r="K4053"/>
      <c r="L4053"/>
      <c r="M4053"/>
      <c r="N4053"/>
      <c r="O4053"/>
      <c r="P4053"/>
      <c r="Q4053"/>
      <c r="S4053" s="115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5">
      <c r="F4054" s="238"/>
      <c r="I4054"/>
      <c r="S4054" s="115"/>
      <c r="U4054"/>
      <c r="V4054"/>
    </row>
    <row r="4055" spans="1:33" x14ac:dyDescent="0.25">
      <c r="A4055"/>
      <c r="B4055"/>
      <c r="C4055"/>
      <c r="D4055"/>
      <c r="E4055"/>
      <c r="F4055" s="126"/>
      <c r="G4055"/>
      <c r="H4055"/>
      <c r="I4055"/>
      <c r="J4055"/>
      <c r="K4055"/>
      <c r="L4055"/>
      <c r="M4055"/>
      <c r="N4055"/>
      <c r="O4055"/>
      <c r="P4055"/>
      <c r="Q4055"/>
      <c r="S4055" s="11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5">
      <c r="A4056"/>
      <c r="B4056"/>
      <c r="C4056"/>
      <c r="D4056"/>
      <c r="E4056"/>
      <c r="F4056" s="126"/>
      <c r="G4056"/>
      <c r="H4056"/>
      <c r="I4056"/>
      <c r="J4056"/>
      <c r="K4056"/>
      <c r="L4056"/>
      <c r="M4056"/>
      <c r="N4056"/>
      <c r="O4056"/>
      <c r="P4056"/>
      <c r="Q4056"/>
      <c r="S4056" s="115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ht="18" x14ac:dyDescent="0.25">
      <c r="A4057" s="236"/>
      <c r="B4057" s="236"/>
      <c r="C4057" s="236"/>
      <c r="D4057" s="236"/>
      <c r="E4057"/>
      <c r="F4057" s="126"/>
      <c r="G4057" s="237"/>
      <c r="H4057"/>
      <c r="I4057"/>
      <c r="J4057" s="237"/>
      <c r="K4057"/>
      <c r="L4057"/>
      <c r="M4057"/>
      <c r="N4057"/>
      <c r="O4057"/>
      <c r="P4057"/>
      <c r="Q4057"/>
      <c r="S4057" s="115"/>
      <c r="U4057"/>
      <c r="V4057"/>
      <c r="W4057" s="23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5">
      <c r="F4058" s="238"/>
      <c r="I4058"/>
      <c r="S4058" s="115"/>
      <c r="U4058"/>
      <c r="V4058"/>
    </row>
    <row r="4059" spans="1:33" x14ac:dyDescent="0.25">
      <c r="A4059"/>
      <c r="B4059"/>
      <c r="C4059"/>
      <c r="D4059"/>
      <c r="E4059"/>
      <c r="F4059" s="126"/>
      <c r="G4059"/>
      <c r="H4059"/>
      <c r="I4059"/>
      <c r="J4059"/>
      <c r="K4059"/>
      <c r="L4059"/>
      <c r="M4059"/>
      <c r="N4059"/>
      <c r="O4059"/>
      <c r="P4059"/>
      <c r="Q4059"/>
      <c r="S4059" s="115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ht="18" x14ac:dyDescent="0.25">
      <c r="A4060" s="236"/>
      <c r="B4060" s="236"/>
      <c r="C4060" s="236"/>
      <c r="D4060" s="236"/>
      <c r="E4060"/>
      <c r="F4060" s="126"/>
      <c r="G4060" s="237"/>
      <c r="H4060"/>
      <c r="I4060"/>
      <c r="J4060" s="237"/>
      <c r="K4060"/>
      <c r="L4060"/>
      <c r="M4060"/>
      <c r="N4060"/>
      <c r="O4060"/>
      <c r="P4060"/>
      <c r="Q4060"/>
      <c r="S4060" s="115"/>
      <c r="U4060"/>
      <c r="V4060"/>
      <c r="W4060" s="237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5">
      <c r="A4061"/>
      <c r="B4061"/>
      <c r="C4061"/>
      <c r="D4061"/>
      <c r="E4061"/>
      <c r="F4061" s="126"/>
      <c r="G4061"/>
      <c r="H4061"/>
      <c r="I4061"/>
      <c r="J4061"/>
      <c r="K4061"/>
      <c r="L4061"/>
      <c r="M4061"/>
      <c r="N4061"/>
      <c r="O4061"/>
      <c r="P4061"/>
      <c r="Q4061"/>
      <c r="S4061" s="115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5">
      <c r="A4062"/>
      <c r="B4062"/>
      <c r="C4062"/>
      <c r="D4062"/>
      <c r="E4062"/>
      <c r="F4062" s="126"/>
      <c r="G4062"/>
      <c r="H4062"/>
      <c r="I4062"/>
      <c r="J4062"/>
      <c r="K4062"/>
      <c r="L4062"/>
      <c r="M4062"/>
      <c r="N4062"/>
      <c r="O4062"/>
      <c r="P4062"/>
      <c r="Q4062"/>
      <c r="S4062" s="115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5">
      <c r="F4063" s="238"/>
      <c r="I4063"/>
      <c r="S4063" s="115"/>
      <c r="U4063"/>
      <c r="V4063"/>
    </row>
    <row r="4064" spans="1:33" x14ac:dyDescent="0.25">
      <c r="F4064" s="238"/>
      <c r="I4064"/>
      <c r="S4064" s="115"/>
      <c r="U4064"/>
      <c r="V4064"/>
    </row>
    <row r="4065" spans="1:33" x14ac:dyDescent="0.25">
      <c r="F4065" s="238"/>
      <c r="I4065"/>
      <c r="S4065" s="115"/>
      <c r="U4065"/>
      <c r="V4065"/>
    </row>
    <row r="4066" spans="1:33" x14ac:dyDescent="0.25">
      <c r="F4066" s="238"/>
      <c r="I4066"/>
      <c r="S4066" s="115"/>
      <c r="U4066"/>
      <c r="V4066"/>
    </row>
    <row r="4067" spans="1:33" x14ac:dyDescent="0.25">
      <c r="A4067"/>
      <c r="B4067"/>
      <c r="C4067"/>
      <c r="D4067"/>
      <c r="E4067"/>
      <c r="F4067" s="126"/>
      <c r="G4067"/>
      <c r="H4067"/>
      <c r="I4067"/>
      <c r="J4067"/>
      <c r="K4067"/>
      <c r="L4067"/>
      <c r="M4067"/>
      <c r="N4067"/>
      <c r="O4067"/>
      <c r="P4067"/>
      <c r="Q4067"/>
      <c r="S4067" s="115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ht="18" x14ac:dyDescent="0.25">
      <c r="A4068" s="236"/>
      <c r="B4068" s="236"/>
      <c r="C4068" s="236"/>
      <c r="D4068" s="236"/>
      <c r="E4068"/>
      <c r="F4068" s="126"/>
      <c r="G4068" s="237"/>
      <c r="H4068"/>
      <c r="I4068"/>
      <c r="J4068" s="237"/>
      <c r="K4068"/>
      <c r="L4068"/>
      <c r="M4068"/>
      <c r="N4068"/>
      <c r="O4068"/>
      <c r="P4068"/>
      <c r="Q4068"/>
      <c r="S4068" s="115"/>
      <c r="U4068"/>
      <c r="V4068"/>
      <c r="W4068" s="237"/>
      <c r="X4068"/>
      <c r="Y4068"/>
      <c r="Z4068"/>
      <c r="AA4068"/>
      <c r="AB4068"/>
      <c r="AC4068"/>
      <c r="AD4068"/>
      <c r="AE4068"/>
      <c r="AF4068"/>
      <c r="AG4068"/>
    </row>
    <row r="4069" spans="1:33" ht="18" x14ac:dyDescent="0.25">
      <c r="A4069" s="236"/>
      <c r="B4069" s="236"/>
      <c r="C4069" s="236"/>
      <c r="D4069" s="236"/>
      <c r="E4069"/>
      <c r="F4069" s="126"/>
      <c r="G4069" s="237"/>
      <c r="H4069"/>
      <c r="I4069"/>
      <c r="J4069" s="237"/>
      <c r="K4069"/>
      <c r="L4069"/>
      <c r="M4069"/>
      <c r="N4069"/>
      <c r="O4069"/>
      <c r="P4069"/>
      <c r="Q4069"/>
      <c r="S4069" s="115"/>
      <c r="U4069"/>
      <c r="V4069"/>
      <c r="W4069" s="237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5">
      <c r="F4070" s="238"/>
      <c r="I4070"/>
      <c r="S4070" s="115"/>
      <c r="U4070"/>
      <c r="V4070"/>
    </row>
    <row r="4071" spans="1:33" ht="18" x14ac:dyDescent="0.25">
      <c r="A4071" s="236"/>
      <c r="B4071" s="236"/>
      <c r="C4071" s="236"/>
      <c r="D4071" s="236"/>
      <c r="E4071"/>
      <c r="F4071" s="126"/>
      <c r="G4071" s="237"/>
      <c r="H4071"/>
      <c r="I4071"/>
      <c r="J4071" s="237"/>
      <c r="K4071"/>
      <c r="L4071"/>
      <c r="M4071"/>
      <c r="N4071"/>
      <c r="O4071"/>
      <c r="P4071"/>
      <c r="Q4071"/>
      <c r="S4071" s="115"/>
      <c r="U4071"/>
      <c r="V4071"/>
      <c r="W4071" s="237"/>
      <c r="X4071"/>
      <c r="Y4071"/>
      <c r="Z4071"/>
      <c r="AA4071"/>
      <c r="AB4071"/>
      <c r="AC4071"/>
      <c r="AD4071"/>
      <c r="AE4071"/>
      <c r="AF4071"/>
      <c r="AG4071"/>
    </row>
    <row r="4072" spans="1:33" ht="18" x14ac:dyDescent="0.25">
      <c r="A4072" s="236"/>
      <c r="B4072" s="236"/>
      <c r="C4072" s="236"/>
      <c r="D4072" s="236"/>
      <c r="E4072"/>
      <c r="F4072" s="126"/>
      <c r="G4072" s="237"/>
      <c r="H4072"/>
      <c r="I4072"/>
      <c r="J4072" s="237"/>
      <c r="K4072"/>
      <c r="L4072"/>
      <c r="M4072"/>
      <c r="N4072"/>
      <c r="O4072"/>
      <c r="P4072"/>
      <c r="Q4072"/>
      <c r="S4072" s="115"/>
      <c r="U4072"/>
      <c r="V4072"/>
      <c r="W4072" s="237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5">
      <c r="F4073" s="238"/>
      <c r="I4073"/>
      <c r="S4073" s="115"/>
      <c r="U4073"/>
      <c r="V4073"/>
    </row>
    <row r="4074" spans="1:33" x14ac:dyDescent="0.25">
      <c r="A4074"/>
      <c r="B4074"/>
      <c r="C4074"/>
      <c r="D4074"/>
      <c r="E4074"/>
      <c r="F4074" s="126"/>
      <c r="G4074"/>
      <c r="H4074"/>
      <c r="I4074"/>
      <c r="J4074"/>
      <c r="K4074"/>
      <c r="L4074"/>
      <c r="M4074"/>
      <c r="N4074"/>
      <c r="O4074"/>
      <c r="P4074"/>
      <c r="Q4074"/>
      <c r="S4074" s="115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5">
      <c r="A4075"/>
      <c r="B4075"/>
      <c r="C4075"/>
      <c r="D4075"/>
      <c r="E4075"/>
      <c r="F4075" s="126"/>
      <c r="G4075"/>
      <c r="H4075"/>
      <c r="I4075"/>
      <c r="J4075"/>
      <c r="K4075"/>
      <c r="L4075"/>
      <c r="M4075"/>
      <c r="N4075"/>
      <c r="O4075"/>
      <c r="P4075"/>
      <c r="Q4075"/>
      <c r="S4075" s="11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5">
      <c r="A4076"/>
      <c r="B4076"/>
      <c r="C4076"/>
      <c r="D4076"/>
      <c r="E4076"/>
      <c r="F4076" s="126"/>
      <c r="G4076"/>
      <c r="H4076"/>
      <c r="I4076"/>
      <c r="J4076"/>
      <c r="K4076"/>
      <c r="L4076"/>
      <c r="M4076"/>
      <c r="N4076"/>
      <c r="O4076"/>
      <c r="P4076"/>
      <c r="Q4076"/>
      <c r="S4076" s="115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ht="18" x14ac:dyDescent="0.25">
      <c r="A4077" s="236"/>
      <c r="B4077" s="236"/>
      <c r="C4077" s="236"/>
      <c r="D4077" s="236"/>
      <c r="E4077"/>
      <c r="F4077" s="126"/>
      <c r="G4077" s="237"/>
      <c r="H4077"/>
      <c r="I4077"/>
      <c r="J4077" s="237"/>
      <c r="K4077"/>
      <c r="L4077"/>
      <c r="M4077"/>
      <c r="N4077"/>
      <c r="O4077"/>
      <c r="P4077"/>
      <c r="Q4077"/>
      <c r="S4077" s="115"/>
      <c r="U4077"/>
      <c r="V4077"/>
      <c r="W4077" s="23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5">
      <c r="A4078"/>
      <c r="B4078"/>
      <c r="C4078"/>
      <c r="D4078"/>
      <c r="E4078"/>
      <c r="F4078" s="126"/>
      <c r="G4078"/>
      <c r="H4078"/>
      <c r="I4078"/>
      <c r="J4078"/>
      <c r="K4078"/>
      <c r="L4078"/>
      <c r="M4078"/>
      <c r="N4078"/>
      <c r="O4078"/>
      <c r="P4078"/>
      <c r="Q4078"/>
      <c r="S4078" s="115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5">
      <c r="A4079"/>
      <c r="B4079"/>
      <c r="C4079"/>
      <c r="D4079"/>
      <c r="E4079"/>
      <c r="F4079" s="126"/>
      <c r="G4079"/>
      <c r="H4079"/>
      <c r="I4079"/>
      <c r="J4079"/>
      <c r="K4079"/>
      <c r="L4079"/>
      <c r="M4079"/>
      <c r="N4079"/>
      <c r="O4079"/>
      <c r="P4079"/>
      <c r="Q4079"/>
      <c r="S4079" s="115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5">
      <c r="A4080"/>
      <c r="B4080"/>
      <c r="C4080"/>
      <c r="D4080"/>
      <c r="E4080"/>
      <c r="F4080" s="126"/>
      <c r="G4080"/>
      <c r="H4080"/>
      <c r="I4080"/>
      <c r="J4080"/>
      <c r="K4080"/>
      <c r="L4080"/>
      <c r="M4080"/>
      <c r="N4080"/>
      <c r="O4080"/>
      <c r="P4080"/>
      <c r="Q4080"/>
      <c r="S4080" s="115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5">
      <c r="F4081" s="238"/>
      <c r="I4081"/>
      <c r="S4081" s="115"/>
      <c r="U4081"/>
      <c r="V4081"/>
    </row>
    <row r="4082" spans="1:33" x14ac:dyDescent="0.25">
      <c r="F4082" s="238"/>
      <c r="I4082"/>
      <c r="S4082" s="115"/>
      <c r="U4082"/>
      <c r="V4082"/>
    </row>
    <row r="4083" spans="1:33" ht="18" x14ac:dyDescent="0.25">
      <c r="A4083" s="236"/>
      <c r="B4083" s="236"/>
      <c r="C4083" s="236"/>
      <c r="D4083" s="236"/>
      <c r="E4083"/>
      <c r="F4083" s="126"/>
      <c r="G4083" s="237"/>
      <c r="H4083"/>
      <c r="I4083"/>
      <c r="J4083" s="237"/>
      <c r="K4083"/>
      <c r="L4083"/>
      <c r="M4083"/>
      <c r="N4083"/>
      <c r="O4083"/>
      <c r="P4083"/>
      <c r="Q4083"/>
      <c r="S4083" s="115"/>
      <c r="U4083"/>
      <c r="V4083"/>
      <c r="W4083" s="237"/>
      <c r="X4083"/>
      <c r="Y4083"/>
      <c r="Z4083"/>
      <c r="AA4083"/>
      <c r="AB4083"/>
      <c r="AC4083"/>
      <c r="AD4083"/>
      <c r="AE4083"/>
      <c r="AF4083"/>
      <c r="AG4083"/>
    </row>
    <row r="4084" spans="1:33" ht="18" x14ac:dyDescent="0.25">
      <c r="A4084" s="236"/>
      <c r="B4084" s="236"/>
      <c r="C4084" s="236"/>
      <c r="D4084" s="236"/>
      <c r="E4084"/>
      <c r="F4084" s="126"/>
      <c r="G4084" s="237"/>
      <c r="H4084"/>
      <c r="I4084"/>
      <c r="J4084" s="237"/>
      <c r="K4084"/>
      <c r="L4084"/>
      <c r="M4084"/>
      <c r="N4084"/>
      <c r="O4084"/>
      <c r="P4084"/>
      <c r="Q4084"/>
      <c r="S4084" s="115"/>
      <c r="U4084"/>
      <c r="V4084"/>
      <c r="W4084" s="237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5">
      <c r="F4085" s="238"/>
      <c r="I4085"/>
      <c r="S4085" s="115"/>
      <c r="U4085"/>
      <c r="V4085"/>
    </row>
    <row r="4086" spans="1:33" ht="18" x14ac:dyDescent="0.25">
      <c r="A4086" s="236"/>
      <c r="B4086" s="236"/>
      <c r="C4086" s="236"/>
      <c r="D4086" s="236"/>
      <c r="E4086"/>
      <c r="F4086" s="126"/>
      <c r="G4086" s="237"/>
      <c r="H4086"/>
      <c r="I4086"/>
      <c r="J4086" s="237"/>
      <c r="K4086"/>
      <c r="L4086"/>
      <c r="M4086"/>
      <c r="N4086"/>
      <c r="O4086"/>
      <c r="P4086"/>
      <c r="Q4086"/>
      <c r="S4086" s="115"/>
      <c r="U4086"/>
      <c r="V4086"/>
      <c r="W4086" s="237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5">
      <c r="A4087"/>
      <c r="B4087"/>
      <c r="C4087"/>
      <c r="D4087"/>
      <c r="E4087"/>
      <c r="F4087" s="126"/>
      <c r="G4087"/>
      <c r="H4087"/>
      <c r="I4087"/>
      <c r="J4087"/>
      <c r="K4087"/>
      <c r="L4087"/>
      <c r="M4087"/>
      <c r="N4087"/>
      <c r="O4087"/>
      <c r="P4087"/>
      <c r="Q4087"/>
      <c r="S4087" s="115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ht="18" x14ac:dyDescent="0.25">
      <c r="A4088" s="236"/>
      <c r="B4088" s="236"/>
      <c r="C4088" s="236"/>
      <c r="D4088" s="236"/>
      <c r="E4088"/>
      <c r="F4088" s="126"/>
      <c r="G4088" s="237"/>
      <c r="H4088"/>
      <c r="I4088"/>
      <c r="J4088" s="237"/>
      <c r="K4088"/>
      <c r="L4088"/>
      <c r="M4088"/>
      <c r="N4088"/>
      <c r="O4088"/>
      <c r="P4088"/>
      <c r="Q4088"/>
      <c r="S4088" s="115"/>
      <c r="U4088"/>
      <c r="V4088"/>
      <c r="W4088" s="237"/>
      <c r="X4088"/>
      <c r="Y4088"/>
      <c r="Z4088"/>
      <c r="AA4088"/>
      <c r="AB4088"/>
      <c r="AC4088"/>
      <c r="AD4088"/>
      <c r="AE4088"/>
      <c r="AF4088"/>
      <c r="AG4088"/>
    </row>
    <row r="4089" spans="1:33" ht="18" x14ac:dyDescent="0.25">
      <c r="A4089" s="236"/>
      <c r="B4089" s="236"/>
      <c r="C4089" s="236"/>
      <c r="D4089" s="236"/>
      <c r="E4089"/>
      <c r="F4089" s="126"/>
      <c r="G4089" s="237"/>
      <c r="H4089"/>
      <c r="I4089"/>
      <c r="J4089" s="237"/>
      <c r="K4089"/>
      <c r="L4089"/>
      <c r="M4089"/>
      <c r="N4089"/>
      <c r="O4089"/>
      <c r="P4089"/>
      <c r="Q4089"/>
      <c r="S4089" s="115"/>
      <c r="U4089"/>
      <c r="V4089"/>
      <c r="W4089" s="237"/>
      <c r="X4089"/>
      <c r="Y4089"/>
      <c r="Z4089"/>
      <c r="AA4089"/>
      <c r="AB4089"/>
      <c r="AC4089"/>
      <c r="AD4089"/>
      <c r="AE4089"/>
      <c r="AF4089"/>
      <c r="AG4089"/>
    </row>
    <row r="4090" spans="1:33" ht="18" x14ac:dyDescent="0.25">
      <c r="A4090" s="236"/>
      <c r="B4090" s="236"/>
      <c r="C4090" s="236"/>
      <c r="D4090" s="236"/>
      <c r="E4090"/>
      <c r="F4090" s="126"/>
      <c r="G4090" s="237"/>
      <c r="H4090"/>
      <c r="I4090"/>
      <c r="J4090" s="237"/>
      <c r="K4090"/>
      <c r="L4090"/>
      <c r="M4090"/>
      <c r="N4090"/>
      <c r="O4090"/>
      <c r="P4090"/>
      <c r="Q4090"/>
      <c r="S4090" s="115"/>
      <c r="U4090"/>
      <c r="V4090"/>
      <c r="W4090" s="237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5">
      <c r="A4091"/>
      <c r="B4091"/>
      <c r="C4091"/>
      <c r="D4091"/>
      <c r="E4091"/>
      <c r="F4091" s="126"/>
      <c r="G4091"/>
      <c r="H4091"/>
      <c r="I4091"/>
      <c r="J4091"/>
      <c r="K4091"/>
      <c r="L4091"/>
      <c r="M4091"/>
      <c r="N4091"/>
      <c r="O4091"/>
      <c r="P4091"/>
      <c r="Q4091"/>
      <c r="S4091" s="115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5">
      <c r="A4092"/>
      <c r="B4092"/>
      <c r="C4092"/>
      <c r="D4092"/>
      <c r="E4092"/>
      <c r="F4092" s="126"/>
      <c r="G4092"/>
      <c r="H4092"/>
      <c r="I4092"/>
      <c r="J4092"/>
      <c r="K4092"/>
      <c r="L4092"/>
      <c r="M4092"/>
      <c r="N4092"/>
      <c r="O4092"/>
      <c r="P4092"/>
      <c r="Q4092"/>
      <c r="S4092" s="115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5">
      <c r="A4093"/>
      <c r="B4093"/>
      <c r="C4093"/>
      <c r="D4093"/>
      <c r="E4093"/>
      <c r="F4093" s="126"/>
      <c r="G4093"/>
      <c r="H4093"/>
      <c r="I4093"/>
      <c r="J4093"/>
      <c r="K4093"/>
      <c r="L4093"/>
      <c r="M4093"/>
      <c r="N4093"/>
      <c r="O4093"/>
      <c r="P4093"/>
      <c r="Q4093"/>
      <c r="S4093" s="115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ht="18" x14ac:dyDescent="0.25">
      <c r="A4094" s="236"/>
      <c r="B4094" s="236"/>
      <c r="C4094" s="236"/>
      <c r="D4094" s="236"/>
      <c r="E4094"/>
      <c r="F4094" s="126"/>
      <c r="G4094" s="237"/>
      <c r="H4094"/>
      <c r="I4094"/>
      <c r="J4094" s="237"/>
      <c r="K4094"/>
      <c r="L4094"/>
      <c r="M4094"/>
      <c r="N4094"/>
      <c r="O4094"/>
      <c r="P4094"/>
      <c r="Q4094"/>
      <c r="S4094" s="115"/>
      <c r="U4094"/>
      <c r="V4094"/>
      <c r="W4094" s="237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5">
      <c r="F4095" s="238"/>
      <c r="I4095"/>
      <c r="S4095" s="115"/>
      <c r="U4095"/>
      <c r="V4095"/>
    </row>
    <row r="4096" spans="1:33" ht="18" x14ac:dyDescent="0.25">
      <c r="A4096" s="236"/>
      <c r="B4096" s="236"/>
      <c r="C4096" s="236"/>
      <c r="D4096" s="236"/>
      <c r="E4096"/>
      <c r="F4096" s="126"/>
      <c r="G4096" s="237"/>
      <c r="H4096"/>
      <c r="I4096"/>
      <c r="J4096" s="237"/>
      <c r="K4096"/>
      <c r="L4096"/>
      <c r="M4096"/>
      <c r="N4096"/>
      <c r="O4096"/>
      <c r="P4096"/>
      <c r="Q4096"/>
      <c r="S4096" s="115"/>
      <c r="U4096"/>
      <c r="V4096"/>
      <c r="W4096" s="237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5">
      <c r="A4097"/>
      <c r="B4097"/>
      <c r="C4097"/>
      <c r="D4097"/>
      <c r="E4097"/>
      <c r="F4097" s="126"/>
      <c r="G4097"/>
      <c r="H4097"/>
      <c r="I4097"/>
      <c r="J4097"/>
      <c r="K4097"/>
      <c r="L4097"/>
      <c r="M4097"/>
      <c r="N4097"/>
      <c r="O4097"/>
      <c r="P4097"/>
      <c r="Q4097"/>
      <c r="S4097" s="115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5">
      <c r="A4098"/>
      <c r="B4098"/>
      <c r="C4098"/>
      <c r="D4098"/>
      <c r="E4098"/>
      <c r="F4098" s="126"/>
      <c r="G4098"/>
      <c r="H4098"/>
      <c r="I4098"/>
      <c r="J4098"/>
      <c r="K4098"/>
      <c r="L4098"/>
      <c r="M4098"/>
      <c r="N4098"/>
      <c r="O4098"/>
      <c r="P4098"/>
      <c r="Q4098"/>
      <c r="S4098" s="115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5">
      <c r="A4099"/>
      <c r="B4099"/>
      <c r="C4099"/>
      <c r="D4099"/>
      <c r="E4099"/>
      <c r="F4099" s="126"/>
      <c r="G4099"/>
      <c r="H4099"/>
      <c r="I4099"/>
      <c r="J4099"/>
      <c r="K4099"/>
      <c r="L4099"/>
      <c r="M4099"/>
      <c r="N4099"/>
      <c r="O4099"/>
      <c r="P4099"/>
      <c r="Q4099"/>
      <c r="S4099" s="115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5">
      <c r="F4100" s="238"/>
      <c r="I4100"/>
      <c r="S4100" s="115"/>
      <c r="U4100"/>
      <c r="V4100"/>
    </row>
    <row r="4101" spans="1:33" ht="18" x14ac:dyDescent="0.25">
      <c r="A4101" s="236"/>
      <c r="B4101" s="236"/>
      <c r="C4101" s="236"/>
      <c r="D4101" s="236"/>
      <c r="E4101"/>
      <c r="F4101" s="126"/>
      <c r="G4101" s="237"/>
      <c r="H4101"/>
      <c r="I4101"/>
      <c r="J4101" s="237"/>
      <c r="K4101"/>
      <c r="L4101"/>
      <c r="M4101"/>
      <c r="N4101"/>
      <c r="O4101"/>
      <c r="P4101"/>
      <c r="Q4101"/>
      <c r="S4101" s="115"/>
      <c r="U4101"/>
      <c r="V4101"/>
      <c r="W4101" s="237"/>
      <c r="X4101"/>
      <c r="Y4101"/>
      <c r="Z4101"/>
      <c r="AA4101"/>
      <c r="AB4101"/>
      <c r="AC4101"/>
      <c r="AD4101"/>
      <c r="AE4101"/>
      <c r="AF4101"/>
      <c r="AG4101"/>
    </row>
    <row r="4102" spans="1:33" ht="18" x14ac:dyDescent="0.25">
      <c r="A4102" s="236"/>
      <c r="B4102" s="236"/>
      <c r="C4102" s="236"/>
      <c r="D4102" s="236"/>
      <c r="E4102"/>
      <c r="F4102" s="126"/>
      <c r="G4102" s="237"/>
      <c r="H4102"/>
      <c r="I4102"/>
      <c r="J4102" s="237"/>
      <c r="K4102"/>
      <c r="L4102"/>
      <c r="M4102"/>
      <c r="N4102"/>
      <c r="O4102"/>
      <c r="P4102"/>
      <c r="Q4102"/>
      <c r="S4102" s="115"/>
      <c r="U4102"/>
      <c r="V4102"/>
      <c r="W4102" s="237"/>
      <c r="X4102"/>
      <c r="Y4102"/>
      <c r="Z4102"/>
      <c r="AA4102"/>
      <c r="AB4102"/>
      <c r="AC4102"/>
      <c r="AD4102"/>
      <c r="AE4102"/>
      <c r="AF4102"/>
      <c r="AG4102"/>
    </row>
    <row r="4103" spans="1:33" ht="18" x14ac:dyDescent="0.25">
      <c r="A4103" s="236"/>
      <c r="B4103" s="236"/>
      <c r="C4103" s="236"/>
      <c r="D4103" s="236"/>
      <c r="E4103"/>
      <c r="F4103" s="126"/>
      <c r="G4103" s="237"/>
      <c r="H4103"/>
      <c r="I4103"/>
      <c r="J4103" s="237"/>
      <c r="K4103"/>
      <c r="L4103"/>
      <c r="M4103"/>
      <c r="N4103"/>
      <c r="O4103"/>
      <c r="P4103"/>
      <c r="Q4103"/>
      <c r="S4103" s="115"/>
      <c r="U4103"/>
      <c r="V4103"/>
      <c r="W4103" s="237"/>
      <c r="X4103"/>
      <c r="Y4103"/>
      <c r="Z4103"/>
      <c r="AA4103"/>
      <c r="AB4103"/>
      <c r="AC4103"/>
      <c r="AD4103"/>
      <c r="AE4103"/>
      <c r="AF4103"/>
      <c r="AG4103"/>
    </row>
    <row r="4104" spans="1:33" ht="18" x14ac:dyDescent="0.25">
      <c r="A4104" s="236"/>
      <c r="B4104" s="236"/>
      <c r="C4104" s="236"/>
      <c r="D4104" s="236"/>
      <c r="E4104"/>
      <c r="F4104" s="126"/>
      <c r="G4104" s="237"/>
      <c r="H4104"/>
      <c r="I4104"/>
      <c r="J4104" s="237"/>
      <c r="K4104"/>
      <c r="L4104"/>
      <c r="M4104"/>
      <c r="N4104"/>
      <c r="O4104"/>
      <c r="P4104"/>
      <c r="Q4104"/>
      <c r="S4104" s="115"/>
      <c r="U4104"/>
      <c r="V4104"/>
      <c r="W4104" s="237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5">
      <c r="F4105" s="238"/>
      <c r="I4105"/>
      <c r="S4105" s="115"/>
      <c r="U4105"/>
      <c r="V4105"/>
    </row>
    <row r="4106" spans="1:33" ht="18" x14ac:dyDescent="0.25">
      <c r="A4106" s="236"/>
      <c r="B4106" s="236"/>
      <c r="C4106" s="236"/>
      <c r="D4106" s="236"/>
      <c r="E4106"/>
      <c r="F4106" s="126"/>
      <c r="G4106" s="237"/>
      <c r="H4106"/>
      <c r="I4106"/>
      <c r="J4106" s="237"/>
      <c r="K4106"/>
      <c r="L4106"/>
      <c r="M4106"/>
      <c r="N4106"/>
      <c r="O4106"/>
      <c r="P4106"/>
      <c r="Q4106"/>
      <c r="S4106" s="115"/>
      <c r="U4106"/>
      <c r="V4106"/>
      <c r="W4106" s="237"/>
      <c r="X4106"/>
      <c r="Y4106"/>
      <c r="Z4106"/>
      <c r="AA4106"/>
      <c r="AB4106"/>
      <c r="AC4106"/>
      <c r="AD4106"/>
      <c r="AE4106"/>
      <c r="AF4106"/>
      <c r="AG4106"/>
    </row>
    <row r="4107" spans="1:33" ht="18" x14ac:dyDescent="0.25">
      <c r="A4107" s="236"/>
      <c r="B4107" s="236"/>
      <c r="C4107" s="236"/>
      <c r="D4107" s="236"/>
      <c r="E4107"/>
      <c r="F4107" s="126"/>
      <c r="G4107" s="237"/>
      <c r="H4107"/>
      <c r="I4107"/>
      <c r="J4107" s="237"/>
      <c r="K4107"/>
      <c r="L4107"/>
      <c r="M4107"/>
      <c r="N4107"/>
      <c r="O4107"/>
      <c r="P4107"/>
      <c r="Q4107"/>
      <c r="S4107" s="115"/>
      <c r="U4107"/>
      <c r="V4107"/>
      <c r="W4107" s="237"/>
      <c r="X4107"/>
      <c r="Y4107"/>
      <c r="Z4107"/>
      <c r="AA4107"/>
      <c r="AB4107"/>
      <c r="AC4107"/>
      <c r="AD4107"/>
      <c r="AE4107"/>
      <c r="AF4107"/>
      <c r="AG4107"/>
    </row>
    <row r="4108" spans="1:33" ht="18" x14ac:dyDescent="0.25">
      <c r="A4108" s="236"/>
      <c r="B4108" s="236"/>
      <c r="C4108" s="236"/>
      <c r="D4108" s="236"/>
      <c r="E4108"/>
      <c r="F4108" s="126"/>
      <c r="G4108" s="237"/>
      <c r="H4108"/>
      <c r="I4108"/>
      <c r="J4108" s="237"/>
      <c r="K4108"/>
      <c r="L4108"/>
      <c r="M4108"/>
      <c r="N4108"/>
      <c r="O4108"/>
      <c r="P4108"/>
      <c r="Q4108"/>
      <c r="S4108" s="115"/>
      <c r="U4108"/>
      <c r="V4108"/>
      <c r="W4108" s="237"/>
      <c r="X4108"/>
      <c r="Y4108"/>
      <c r="Z4108"/>
      <c r="AA4108"/>
      <c r="AB4108"/>
      <c r="AC4108"/>
      <c r="AD4108"/>
      <c r="AE4108"/>
      <c r="AF4108"/>
      <c r="AG4108"/>
    </row>
    <row r="4109" spans="1:33" ht="18" x14ac:dyDescent="0.25">
      <c r="A4109" s="236"/>
      <c r="B4109" s="236"/>
      <c r="C4109" s="236"/>
      <c r="D4109" s="236"/>
      <c r="E4109"/>
      <c r="F4109" s="126"/>
      <c r="G4109" s="237"/>
      <c r="H4109"/>
      <c r="I4109"/>
      <c r="J4109" s="237"/>
      <c r="K4109"/>
      <c r="L4109"/>
      <c r="M4109"/>
      <c r="N4109"/>
      <c r="O4109"/>
      <c r="P4109"/>
      <c r="Q4109"/>
      <c r="S4109" s="115"/>
      <c r="U4109"/>
      <c r="V4109"/>
      <c r="W4109" s="237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5">
      <c r="F4110" s="238"/>
      <c r="I4110"/>
      <c r="S4110" s="115"/>
      <c r="U4110"/>
      <c r="V4110"/>
    </row>
    <row r="4111" spans="1:33" x14ac:dyDescent="0.25">
      <c r="A4111"/>
      <c r="B4111"/>
      <c r="C4111"/>
      <c r="D4111"/>
      <c r="E4111"/>
      <c r="F4111" s="126"/>
      <c r="G4111"/>
      <c r="H4111"/>
      <c r="I4111"/>
      <c r="J4111"/>
      <c r="K4111"/>
      <c r="L4111"/>
      <c r="M4111"/>
      <c r="N4111"/>
      <c r="O4111"/>
      <c r="P4111"/>
      <c r="Q4111"/>
      <c r="S4111" s="115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5">
      <c r="F4112" s="238"/>
      <c r="I4112"/>
      <c r="S4112" s="115"/>
      <c r="U4112"/>
      <c r="V4112"/>
    </row>
    <row r="4113" spans="1:33" x14ac:dyDescent="0.25">
      <c r="A4113"/>
      <c r="B4113"/>
      <c r="C4113"/>
      <c r="D4113"/>
      <c r="E4113"/>
      <c r="F4113" s="126"/>
      <c r="G4113"/>
      <c r="H4113"/>
      <c r="I4113"/>
      <c r="J4113"/>
      <c r="K4113"/>
      <c r="L4113"/>
      <c r="M4113"/>
      <c r="N4113"/>
      <c r="O4113"/>
      <c r="P4113"/>
      <c r="Q4113"/>
      <c r="S4113" s="115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5">
      <c r="F4114" s="238"/>
      <c r="I4114"/>
      <c r="S4114" s="115"/>
      <c r="U4114"/>
      <c r="V4114"/>
    </row>
    <row r="4115" spans="1:33" x14ac:dyDescent="0.25">
      <c r="F4115" s="238"/>
      <c r="I4115"/>
      <c r="S4115" s="115"/>
      <c r="U4115"/>
      <c r="V4115"/>
    </row>
    <row r="4116" spans="1:33" x14ac:dyDescent="0.25">
      <c r="F4116" s="238"/>
      <c r="I4116"/>
      <c r="S4116" s="115"/>
      <c r="U4116"/>
      <c r="V4116"/>
    </row>
    <row r="4117" spans="1:33" x14ac:dyDescent="0.25">
      <c r="F4117" s="238"/>
      <c r="I4117"/>
      <c r="S4117" s="115"/>
      <c r="U4117"/>
      <c r="V4117"/>
    </row>
    <row r="4118" spans="1:33" x14ac:dyDescent="0.25">
      <c r="A4118"/>
      <c r="B4118"/>
      <c r="C4118"/>
      <c r="D4118"/>
      <c r="E4118"/>
      <c r="F4118" s="126"/>
      <c r="G4118"/>
      <c r="H4118"/>
      <c r="I4118"/>
      <c r="J4118"/>
      <c r="K4118"/>
      <c r="L4118"/>
      <c r="M4118"/>
      <c r="N4118"/>
      <c r="O4118"/>
      <c r="P4118"/>
      <c r="Q4118"/>
      <c r="S4118" s="115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5">
      <c r="A4119"/>
      <c r="B4119"/>
      <c r="C4119"/>
      <c r="D4119"/>
      <c r="E4119"/>
      <c r="F4119" s="126"/>
      <c r="G4119"/>
      <c r="H4119"/>
      <c r="I4119"/>
      <c r="J4119"/>
      <c r="K4119"/>
      <c r="L4119"/>
      <c r="M4119"/>
      <c r="N4119"/>
      <c r="O4119"/>
      <c r="P4119"/>
      <c r="Q4119"/>
      <c r="S4119" s="115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ht="18" x14ac:dyDescent="0.25">
      <c r="A4120" s="236"/>
      <c r="B4120" s="236"/>
      <c r="C4120" s="236"/>
      <c r="D4120" s="236"/>
      <c r="E4120"/>
      <c r="F4120" s="126"/>
      <c r="G4120" s="237"/>
      <c r="H4120"/>
      <c r="I4120"/>
      <c r="J4120" s="237"/>
      <c r="K4120"/>
      <c r="L4120"/>
      <c r="M4120"/>
      <c r="N4120"/>
      <c r="O4120"/>
      <c r="P4120"/>
      <c r="Q4120"/>
      <c r="S4120" s="115"/>
      <c r="U4120"/>
      <c r="V4120"/>
      <c r="W4120" s="237"/>
      <c r="X4120"/>
      <c r="Y4120"/>
      <c r="Z4120"/>
      <c r="AA4120"/>
      <c r="AB4120"/>
      <c r="AC4120"/>
      <c r="AD4120"/>
      <c r="AE4120"/>
      <c r="AF4120"/>
      <c r="AG4120"/>
    </row>
    <row r="4121" spans="1:33" ht="18" x14ac:dyDescent="0.25">
      <c r="A4121" s="236"/>
      <c r="B4121" s="236"/>
      <c r="C4121" s="236"/>
      <c r="D4121" s="236"/>
      <c r="E4121"/>
      <c r="F4121" s="126"/>
      <c r="G4121" s="237"/>
      <c r="H4121"/>
      <c r="I4121"/>
      <c r="J4121" s="237"/>
      <c r="K4121"/>
      <c r="L4121"/>
      <c r="M4121"/>
      <c r="N4121"/>
      <c r="O4121"/>
      <c r="P4121"/>
      <c r="Q4121"/>
      <c r="S4121" s="115"/>
      <c r="U4121"/>
      <c r="V4121"/>
      <c r="W4121" s="237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5">
      <c r="A4122"/>
      <c r="B4122"/>
      <c r="C4122"/>
      <c r="D4122"/>
      <c r="E4122"/>
      <c r="F4122" s="126"/>
      <c r="G4122"/>
      <c r="H4122"/>
      <c r="I4122"/>
      <c r="J4122"/>
      <c r="K4122"/>
      <c r="L4122"/>
      <c r="M4122"/>
      <c r="N4122"/>
      <c r="O4122"/>
      <c r="P4122"/>
      <c r="Q4122"/>
      <c r="S4122" s="115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ht="18" x14ac:dyDescent="0.25">
      <c r="A4123" s="236"/>
      <c r="B4123" s="236"/>
      <c r="C4123" s="236"/>
      <c r="D4123" s="236"/>
      <c r="E4123"/>
      <c r="F4123" s="126"/>
      <c r="G4123" s="237"/>
      <c r="H4123"/>
      <c r="I4123"/>
      <c r="J4123" s="237"/>
      <c r="K4123"/>
      <c r="L4123"/>
      <c r="M4123"/>
      <c r="N4123"/>
      <c r="O4123"/>
      <c r="P4123"/>
      <c r="Q4123"/>
      <c r="S4123" s="115"/>
      <c r="U4123"/>
      <c r="V4123"/>
      <c r="W4123" s="237"/>
      <c r="X4123"/>
      <c r="Y4123"/>
      <c r="Z4123"/>
      <c r="AA4123"/>
      <c r="AB4123"/>
      <c r="AC4123"/>
      <c r="AD4123"/>
      <c r="AE4123"/>
      <c r="AF4123"/>
      <c r="AG4123"/>
    </row>
    <row r="4124" spans="1:33" ht="18" x14ac:dyDescent="0.25">
      <c r="A4124" s="236"/>
      <c r="B4124" s="236"/>
      <c r="C4124" s="236"/>
      <c r="D4124" s="236"/>
      <c r="E4124"/>
      <c r="F4124" s="126"/>
      <c r="G4124" s="237"/>
      <c r="H4124"/>
      <c r="I4124"/>
      <c r="J4124" s="237"/>
      <c r="K4124"/>
      <c r="L4124"/>
      <c r="M4124"/>
      <c r="N4124"/>
      <c r="O4124"/>
      <c r="P4124"/>
      <c r="Q4124"/>
      <c r="S4124" s="115"/>
      <c r="U4124"/>
      <c r="V4124"/>
      <c r="W4124" s="237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5">
      <c r="A4125"/>
      <c r="B4125"/>
      <c r="C4125"/>
      <c r="D4125"/>
      <c r="E4125"/>
      <c r="F4125" s="126"/>
      <c r="G4125"/>
      <c r="H4125"/>
      <c r="I4125"/>
      <c r="J4125"/>
      <c r="K4125"/>
      <c r="L4125"/>
      <c r="M4125"/>
      <c r="N4125"/>
      <c r="O4125"/>
      <c r="P4125"/>
      <c r="Q4125"/>
      <c r="S4125" s="11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ht="18" x14ac:dyDescent="0.25">
      <c r="A4126" s="236"/>
      <c r="B4126" s="236"/>
      <c r="C4126" s="236"/>
      <c r="D4126" s="236"/>
      <c r="E4126"/>
      <c r="F4126" s="126"/>
      <c r="G4126" s="237"/>
      <c r="H4126"/>
      <c r="I4126"/>
      <c r="J4126" s="237"/>
      <c r="K4126"/>
      <c r="L4126"/>
      <c r="M4126"/>
      <c r="N4126"/>
      <c r="O4126"/>
      <c r="P4126"/>
      <c r="Q4126"/>
      <c r="S4126" s="115"/>
      <c r="U4126"/>
      <c r="V4126"/>
      <c r="W4126" s="237"/>
      <c r="X4126"/>
      <c r="Y4126"/>
      <c r="Z4126"/>
      <c r="AA4126"/>
      <c r="AB4126"/>
      <c r="AC4126"/>
      <c r="AD4126"/>
      <c r="AE4126"/>
      <c r="AF4126"/>
      <c r="AG4126"/>
    </row>
    <row r="4127" spans="1:33" ht="18" x14ac:dyDescent="0.25">
      <c r="A4127" s="236"/>
      <c r="B4127" s="236"/>
      <c r="C4127" s="236"/>
      <c r="D4127" s="236"/>
      <c r="E4127"/>
      <c r="F4127" s="126"/>
      <c r="G4127" s="237"/>
      <c r="H4127"/>
      <c r="I4127"/>
      <c r="J4127" s="237"/>
      <c r="K4127"/>
      <c r="L4127"/>
      <c r="M4127"/>
      <c r="N4127"/>
      <c r="O4127"/>
      <c r="P4127"/>
      <c r="Q4127"/>
      <c r="S4127" s="115"/>
      <c r="U4127"/>
      <c r="V4127"/>
      <c r="W4127" s="23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5">
      <c r="F4128" s="238"/>
      <c r="I4128"/>
      <c r="S4128" s="115"/>
      <c r="U4128"/>
      <c r="V4128"/>
    </row>
    <row r="4129" spans="1:33" ht="18" x14ac:dyDescent="0.25">
      <c r="A4129" s="236"/>
      <c r="B4129" s="236"/>
      <c r="C4129" s="236"/>
      <c r="D4129" s="236"/>
      <c r="E4129"/>
      <c r="F4129" s="126"/>
      <c r="G4129" s="237"/>
      <c r="H4129"/>
      <c r="I4129"/>
      <c r="J4129" s="237"/>
      <c r="K4129"/>
      <c r="L4129"/>
      <c r="M4129"/>
      <c r="N4129"/>
      <c r="O4129"/>
      <c r="P4129"/>
      <c r="Q4129"/>
      <c r="S4129" s="115"/>
      <c r="U4129"/>
      <c r="V4129"/>
      <c r="W4129" s="237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5">
      <c r="F4130" s="238"/>
      <c r="I4130"/>
      <c r="S4130" s="115"/>
      <c r="U4130"/>
      <c r="V4130"/>
    </row>
    <row r="4131" spans="1:33" x14ac:dyDescent="0.25">
      <c r="F4131" s="238"/>
      <c r="I4131"/>
      <c r="S4131" s="115"/>
      <c r="U4131"/>
      <c r="V4131"/>
    </row>
    <row r="4132" spans="1:33" ht="18" x14ac:dyDescent="0.25">
      <c r="A4132" s="236"/>
      <c r="B4132" s="236"/>
      <c r="C4132" s="236"/>
      <c r="D4132" s="236"/>
      <c r="E4132"/>
      <c r="F4132" s="126"/>
      <c r="G4132" s="237"/>
      <c r="H4132"/>
      <c r="I4132"/>
      <c r="J4132" s="237"/>
      <c r="K4132"/>
      <c r="L4132"/>
      <c r="M4132"/>
      <c r="N4132"/>
      <c r="O4132"/>
      <c r="P4132"/>
      <c r="Q4132"/>
      <c r="S4132" s="115"/>
      <c r="U4132"/>
      <c r="V4132"/>
      <c r="W4132" s="237"/>
      <c r="X4132"/>
      <c r="Y4132"/>
      <c r="Z4132"/>
      <c r="AA4132"/>
      <c r="AB4132"/>
      <c r="AC4132"/>
      <c r="AD4132"/>
      <c r="AE4132"/>
      <c r="AF4132"/>
      <c r="AG4132"/>
    </row>
    <row r="4133" spans="1:33" ht="18" x14ac:dyDescent="0.25">
      <c r="A4133" s="236"/>
      <c r="B4133" s="236"/>
      <c r="C4133" s="236"/>
      <c r="D4133" s="236"/>
      <c r="E4133"/>
      <c r="F4133" s="126"/>
      <c r="G4133" s="237"/>
      <c r="H4133"/>
      <c r="I4133"/>
      <c r="J4133" s="237"/>
      <c r="K4133"/>
      <c r="L4133"/>
      <c r="M4133"/>
      <c r="N4133"/>
      <c r="O4133"/>
      <c r="P4133"/>
      <c r="Q4133"/>
      <c r="S4133" s="115"/>
      <c r="U4133"/>
      <c r="V4133"/>
      <c r="W4133" s="237"/>
      <c r="X4133"/>
      <c r="Y4133"/>
      <c r="Z4133"/>
      <c r="AA4133"/>
      <c r="AB4133"/>
      <c r="AC4133"/>
      <c r="AD4133"/>
      <c r="AE4133"/>
      <c r="AF4133"/>
      <c r="AG4133"/>
    </row>
    <row r="4134" spans="1:33" ht="18" x14ac:dyDescent="0.25">
      <c r="A4134" s="236"/>
      <c r="B4134" s="236"/>
      <c r="C4134" s="236"/>
      <c r="D4134" s="236"/>
      <c r="E4134"/>
      <c r="F4134" s="126"/>
      <c r="G4134" s="237"/>
      <c r="H4134"/>
      <c r="I4134"/>
      <c r="J4134" s="237"/>
      <c r="K4134"/>
      <c r="L4134"/>
      <c r="M4134"/>
      <c r="N4134"/>
      <c r="O4134"/>
      <c r="P4134"/>
      <c r="Q4134"/>
      <c r="S4134" s="115"/>
      <c r="U4134"/>
      <c r="V4134"/>
      <c r="W4134" s="237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5">
      <c r="F4135" s="238"/>
      <c r="I4135"/>
      <c r="S4135" s="115"/>
      <c r="U4135"/>
      <c r="V4135"/>
    </row>
    <row r="4136" spans="1:33" ht="18" x14ac:dyDescent="0.25">
      <c r="A4136" s="236"/>
      <c r="B4136" s="236"/>
      <c r="C4136" s="236"/>
      <c r="D4136" s="236"/>
      <c r="E4136"/>
      <c r="F4136" s="126"/>
      <c r="G4136" s="237"/>
      <c r="H4136"/>
      <c r="I4136"/>
      <c r="J4136" s="237"/>
      <c r="K4136"/>
      <c r="L4136"/>
      <c r="M4136"/>
      <c r="N4136"/>
      <c r="O4136"/>
      <c r="P4136"/>
      <c r="Q4136"/>
      <c r="S4136" s="115"/>
      <c r="U4136"/>
      <c r="V4136"/>
      <c r="W4136" s="237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5">
      <c r="A4137"/>
      <c r="B4137"/>
      <c r="C4137"/>
      <c r="D4137"/>
      <c r="E4137"/>
      <c r="F4137" s="126"/>
      <c r="G4137"/>
      <c r="H4137"/>
      <c r="I4137"/>
      <c r="J4137"/>
      <c r="K4137"/>
      <c r="L4137"/>
      <c r="M4137"/>
      <c r="N4137"/>
      <c r="O4137"/>
      <c r="P4137"/>
      <c r="Q4137"/>
      <c r="S4137" s="115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5">
      <c r="A4138"/>
      <c r="B4138"/>
      <c r="C4138"/>
      <c r="D4138"/>
      <c r="E4138"/>
      <c r="F4138" s="126"/>
      <c r="G4138"/>
      <c r="H4138"/>
      <c r="I4138"/>
      <c r="J4138"/>
      <c r="K4138"/>
      <c r="L4138"/>
      <c r="M4138"/>
      <c r="N4138"/>
      <c r="O4138"/>
      <c r="P4138"/>
      <c r="Q4138"/>
      <c r="S4138" s="115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5">
      <c r="A4139"/>
      <c r="B4139"/>
      <c r="C4139"/>
      <c r="D4139"/>
      <c r="E4139"/>
      <c r="F4139" s="126"/>
      <c r="G4139"/>
      <c r="H4139"/>
      <c r="I4139"/>
      <c r="J4139"/>
      <c r="K4139"/>
      <c r="L4139"/>
      <c r="M4139"/>
      <c r="N4139"/>
      <c r="O4139"/>
      <c r="P4139"/>
      <c r="Q4139"/>
      <c r="S4139" s="115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5">
      <c r="A4140"/>
      <c r="B4140"/>
      <c r="C4140"/>
      <c r="D4140"/>
      <c r="E4140"/>
      <c r="F4140" s="126"/>
      <c r="G4140"/>
      <c r="H4140"/>
      <c r="I4140"/>
      <c r="J4140"/>
      <c r="K4140"/>
      <c r="L4140"/>
      <c r="M4140"/>
      <c r="N4140"/>
      <c r="O4140"/>
      <c r="P4140"/>
      <c r="Q4140"/>
      <c r="S4140" s="115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5">
      <c r="A4141"/>
      <c r="B4141"/>
      <c r="C4141"/>
      <c r="D4141"/>
      <c r="E4141"/>
      <c r="F4141" s="126"/>
      <c r="G4141"/>
      <c r="H4141"/>
      <c r="I4141"/>
      <c r="J4141"/>
      <c r="K4141"/>
      <c r="L4141"/>
      <c r="M4141"/>
      <c r="N4141"/>
      <c r="O4141"/>
      <c r="P4141"/>
      <c r="Q4141"/>
      <c r="S4141" s="115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5">
      <c r="A4142"/>
      <c r="B4142"/>
      <c r="C4142"/>
      <c r="D4142"/>
      <c r="E4142"/>
      <c r="F4142" s="126"/>
      <c r="G4142"/>
      <c r="H4142"/>
      <c r="I4142"/>
      <c r="J4142"/>
      <c r="K4142"/>
      <c r="L4142"/>
      <c r="M4142"/>
      <c r="N4142"/>
      <c r="O4142"/>
      <c r="P4142"/>
      <c r="Q4142"/>
      <c r="S4142" s="115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ht="18" x14ac:dyDescent="0.25">
      <c r="A4143" s="236"/>
      <c r="B4143" s="236"/>
      <c r="C4143" s="236"/>
      <c r="D4143" s="236"/>
      <c r="E4143"/>
      <c r="F4143" s="126"/>
      <c r="G4143" s="237"/>
      <c r="H4143"/>
      <c r="I4143"/>
      <c r="J4143" s="237"/>
      <c r="K4143"/>
      <c r="L4143"/>
      <c r="M4143"/>
      <c r="N4143"/>
      <c r="O4143"/>
      <c r="P4143"/>
      <c r="Q4143"/>
      <c r="S4143" s="115"/>
      <c r="U4143"/>
      <c r="V4143"/>
      <c r="W4143" s="237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5">
      <c r="F4144" s="238"/>
      <c r="I4144"/>
      <c r="S4144" s="115"/>
      <c r="U4144"/>
      <c r="V4144"/>
    </row>
    <row r="4145" spans="1:33" x14ac:dyDescent="0.25">
      <c r="A4145"/>
      <c r="B4145"/>
      <c r="C4145"/>
      <c r="D4145"/>
      <c r="E4145"/>
      <c r="F4145" s="126"/>
      <c r="G4145"/>
      <c r="H4145"/>
      <c r="I4145"/>
      <c r="J4145"/>
      <c r="K4145"/>
      <c r="L4145"/>
      <c r="M4145"/>
      <c r="N4145"/>
      <c r="O4145"/>
      <c r="P4145"/>
      <c r="Q4145"/>
      <c r="S4145" s="11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5">
      <c r="F4146" s="238"/>
      <c r="I4146"/>
      <c r="S4146" s="115"/>
      <c r="U4146"/>
      <c r="V4146"/>
    </row>
    <row r="4147" spans="1:33" x14ac:dyDescent="0.25">
      <c r="F4147" s="238"/>
      <c r="I4147"/>
      <c r="S4147" s="115"/>
      <c r="U4147"/>
      <c r="V4147"/>
    </row>
    <row r="4148" spans="1:33" ht="18" x14ac:dyDescent="0.25">
      <c r="A4148" s="236"/>
      <c r="B4148" s="236"/>
      <c r="C4148" s="236"/>
      <c r="D4148" s="236"/>
      <c r="E4148"/>
      <c r="F4148" s="126"/>
      <c r="G4148" s="237"/>
      <c r="H4148"/>
      <c r="I4148"/>
      <c r="J4148" s="237"/>
      <c r="K4148"/>
      <c r="L4148"/>
      <c r="M4148"/>
      <c r="N4148"/>
      <c r="O4148"/>
      <c r="P4148"/>
      <c r="Q4148"/>
      <c r="S4148" s="115"/>
      <c r="U4148"/>
      <c r="V4148"/>
      <c r="W4148" s="237"/>
      <c r="X4148"/>
      <c r="Y4148"/>
      <c r="Z4148"/>
      <c r="AA4148"/>
      <c r="AB4148"/>
      <c r="AC4148"/>
      <c r="AD4148"/>
      <c r="AE4148"/>
      <c r="AF4148"/>
      <c r="AG4148"/>
    </row>
    <row r="4149" spans="1:33" ht="18" x14ac:dyDescent="0.25">
      <c r="A4149" s="236"/>
      <c r="B4149" s="236"/>
      <c r="C4149" s="236"/>
      <c r="D4149" s="236"/>
      <c r="E4149"/>
      <c r="F4149" s="126"/>
      <c r="G4149" s="237"/>
      <c r="H4149"/>
      <c r="I4149"/>
      <c r="J4149" s="237"/>
      <c r="K4149"/>
      <c r="L4149"/>
      <c r="M4149"/>
      <c r="N4149"/>
      <c r="O4149"/>
      <c r="P4149"/>
      <c r="Q4149"/>
      <c r="S4149" s="115"/>
      <c r="U4149"/>
      <c r="V4149"/>
      <c r="W4149" s="237"/>
      <c r="X4149"/>
      <c r="Y4149"/>
      <c r="Z4149"/>
      <c r="AA4149"/>
      <c r="AB4149"/>
      <c r="AC4149"/>
      <c r="AD4149"/>
      <c r="AE4149"/>
      <c r="AF4149"/>
      <c r="AG4149"/>
    </row>
    <row r="4150" spans="1:33" ht="18" x14ac:dyDescent="0.25">
      <c r="A4150" s="236"/>
      <c r="B4150" s="236"/>
      <c r="C4150" s="236"/>
      <c r="D4150" s="236"/>
      <c r="E4150"/>
      <c r="F4150" s="126"/>
      <c r="G4150" s="237"/>
      <c r="H4150"/>
      <c r="I4150"/>
      <c r="J4150" s="237"/>
      <c r="K4150"/>
      <c r="L4150"/>
      <c r="M4150"/>
      <c r="N4150"/>
      <c r="O4150"/>
      <c r="P4150"/>
      <c r="Q4150"/>
      <c r="S4150" s="115"/>
      <c r="U4150"/>
      <c r="V4150"/>
      <c r="W4150" s="237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5">
      <c r="F4151" s="238"/>
      <c r="I4151"/>
      <c r="S4151" s="115"/>
      <c r="U4151"/>
      <c r="V4151"/>
    </row>
    <row r="4152" spans="1:33" ht="18" x14ac:dyDescent="0.25">
      <c r="A4152" s="236"/>
      <c r="B4152" s="236"/>
      <c r="C4152" s="236"/>
      <c r="D4152" s="236"/>
      <c r="E4152"/>
      <c r="F4152" s="126"/>
      <c r="G4152" s="237"/>
      <c r="H4152"/>
      <c r="I4152"/>
      <c r="J4152" s="237"/>
      <c r="K4152"/>
      <c r="L4152"/>
      <c r="M4152"/>
      <c r="N4152"/>
      <c r="O4152"/>
      <c r="P4152"/>
      <c r="Q4152"/>
      <c r="S4152" s="115"/>
      <c r="U4152"/>
      <c r="V4152"/>
      <c r="W4152" s="237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5">
      <c r="A4153"/>
      <c r="B4153"/>
      <c r="C4153"/>
      <c r="D4153"/>
      <c r="E4153"/>
      <c r="F4153" s="126"/>
      <c r="G4153"/>
      <c r="H4153"/>
      <c r="I4153"/>
      <c r="J4153"/>
      <c r="K4153"/>
      <c r="L4153"/>
      <c r="M4153"/>
      <c r="N4153"/>
      <c r="O4153"/>
      <c r="P4153"/>
      <c r="Q4153"/>
      <c r="S4153" s="115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5">
      <c r="A4154"/>
      <c r="B4154"/>
      <c r="C4154"/>
      <c r="D4154"/>
      <c r="E4154"/>
      <c r="F4154" s="126"/>
      <c r="G4154"/>
      <c r="H4154"/>
      <c r="I4154"/>
      <c r="J4154"/>
      <c r="K4154"/>
      <c r="L4154"/>
      <c r="M4154"/>
      <c r="N4154"/>
      <c r="O4154"/>
      <c r="P4154"/>
      <c r="Q4154"/>
      <c r="S4154" s="115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5">
      <c r="A4155"/>
      <c r="B4155"/>
      <c r="C4155"/>
      <c r="D4155"/>
      <c r="E4155"/>
      <c r="F4155" s="126"/>
      <c r="G4155"/>
      <c r="H4155"/>
      <c r="I4155"/>
      <c r="J4155"/>
      <c r="K4155"/>
      <c r="L4155"/>
      <c r="M4155"/>
      <c r="N4155"/>
      <c r="O4155"/>
      <c r="P4155"/>
      <c r="Q4155"/>
      <c r="S4155" s="11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5">
      <c r="F4156" s="238"/>
      <c r="I4156"/>
      <c r="S4156" s="115"/>
      <c r="U4156"/>
      <c r="V4156"/>
    </row>
    <row r="4157" spans="1:33" ht="18" x14ac:dyDescent="0.25">
      <c r="A4157" s="236"/>
      <c r="B4157" s="236"/>
      <c r="C4157" s="236"/>
      <c r="D4157" s="236"/>
      <c r="E4157"/>
      <c r="F4157" s="126"/>
      <c r="G4157" s="237"/>
      <c r="H4157"/>
      <c r="I4157"/>
      <c r="J4157" s="237"/>
      <c r="K4157"/>
      <c r="L4157"/>
      <c r="M4157"/>
      <c r="N4157"/>
      <c r="O4157"/>
      <c r="P4157"/>
      <c r="Q4157"/>
      <c r="S4157" s="115"/>
      <c r="U4157"/>
      <c r="V4157"/>
      <c r="W4157" s="23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5">
      <c r="A4158"/>
      <c r="B4158"/>
      <c r="C4158"/>
      <c r="D4158"/>
      <c r="E4158"/>
      <c r="F4158" s="126"/>
      <c r="G4158"/>
      <c r="H4158"/>
      <c r="I4158"/>
      <c r="J4158"/>
      <c r="K4158"/>
      <c r="L4158"/>
      <c r="M4158"/>
      <c r="N4158"/>
      <c r="O4158"/>
      <c r="P4158"/>
      <c r="Q4158"/>
      <c r="S4158" s="115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5">
      <c r="A4159"/>
      <c r="B4159"/>
      <c r="C4159"/>
      <c r="D4159"/>
      <c r="E4159"/>
      <c r="F4159" s="126"/>
      <c r="G4159"/>
      <c r="H4159"/>
      <c r="I4159"/>
      <c r="J4159"/>
      <c r="K4159"/>
      <c r="L4159"/>
      <c r="M4159"/>
      <c r="N4159"/>
      <c r="O4159"/>
      <c r="P4159"/>
      <c r="Q4159"/>
      <c r="S4159" s="115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ht="18" x14ac:dyDescent="0.25">
      <c r="A4160" s="236"/>
      <c r="B4160" s="236"/>
      <c r="C4160" s="236"/>
      <c r="D4160" s="236"/>
      <c r="E4160"/>
      <c r="F4160" s="126"/>
      <c r="G4160" s="237"/>
      <c r="H4160"/>
      <c r="I4160"/>
      <c r="J4160" s="237"/>
      <c r="K4160"/>
      <c r="L4160"/>
      <c r="M4160"/>
      <c r="N4160"/>
      <c r="O4160"/>
      <c r="P4160"/>
      <c r="Q4160"/>
      <c r="S4160" s="115"/>
      <c r="U4160"/>
      <c r="V4160"/>
      <c r="W4160" s="237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5">
      <c r="A4161"/>
      <c r="B4161"/>
      <c r="C4161"/>
      <c r="D4161"/>
      <c r="E4161"/>
      <c r="F4161" s="126"/>
      <c r="G4161"/>
      <c r="H4161"/>
      <c r="I4161"/>
      <c r="J4161"/>
      <c r="K4161"/>
      <c r="L4161"/>
      <c r="M4161"/>
      <c r="N4161"/>
      <c r="O4161"/>
      <c r="P4161"/>
      <c r="Q4161"/>
      <c r="S4161" s="115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ht="18" x14ac:dyDescent="0.25">
      <c r="A4162" s="236"/>
      <c r="B4162" s="236"/>
      <c r="C4162" s="236"/>
      <c r="D4162" s="236"/>
      <c r="E4162"/>
      <c r="F4162" s="126"/>
      <c r="G4162" s="237"/>
      <c r="H4162"/>
      <c r="I4162"/>
      <c r="J4162" s="237"/>
      <c r="K4162"/>
      <c r="L4162"/>
      <c r="M4162"/>
      <c r="N4162"/>
      <c r="O4162"/>
      <c r="P4162"/>
      <c r="Q4162"/>
      <c r="S4162" s="115"/>
      <c r="U4162"/>
      <c r="V4162"/>
      <c r="W4162" s="237"/>
      <c r="X4162"/>
      <c r="Y4162"/>
      <c r="Z4162"/>
      <c r="AA4162"/>
      <c r="AB4162"/>
      <c r="AC4162"/>
      <c r="AD4162"/>
      <c r="AE4162"/>
      <c r="AF4162"/>
      <c r="AG4162"/>
    </row>
    <row r="4163" spans="1:33" ht="18" x14ac:dyDescent="0.25">
      <c r="A4163" s="236"/>
      <c r="B4163" s="236"/>
      <c r="C4163" s="236"/>
      <c r="D4163" s="236"/>
      <c r="E4163"/>
      <c r="F4163" s="126"/>
      <c r="G4163" s="237"/>
      <c r="H4163"/>
      <c r="I4163"/>
      <c r="J4163" s="237"/>
      <c r="K4163"/>
      <c r="L4163"/>
      <c r="M4163"/>
      <c r="N4163"/>
      <c r="O4163"/>
      <c r="P4163"/>
      <c r="Q4163"/>
      <c r="S4163" s="115"/>
      <c r="U4163"/>
      <c r="V4163"/>
      <c r="W4163" s="237"/>
      <c r="X4163"/>
      <c r="Y4163"/>
      <c r="Z4163"/>
      <c r="AA4163"/>
      <c r="AB4163"/>
      <c r="AC4163"/>
      <c r="AD4163"/>
      <c r="AE4163"/>
      <c r="AF4163"/>
      <c r="AG4163"/>
    </row>
    <row r="4164" spans="1:33" ht="18" x14ac:dyDescent="0.25">
      <c r="A4164" s="236"/>
      <c r="B4164" s="236"/>
      <c r="C4164" s="236"/>
      <c r="D4164" s="236"/>
      <c r="E4164"/>
      <c r="F4164" s="126"/>
      <c r="G4164" s="237"/>
      <c r="H4164"/>
      <c r="I4164"/>
      <c r="J4164" s="237"/>
      <c r="K4164"/>
      <c r="L4164"/>
      <c r="M4164"/>
      <c r="N4164"/>
      <c r="O4164"/>
      <c r="P4164"/>
      <c r="Q4164"/>
      <c r="S4164" s="115"/>
      <c r="U4164"/>
      <c r="V4164"/>
      <c r="W4164" s="237"/>
      <c r="X4164"/>
      <c r="Y4164"/>
      <c r="Z4164"/>
      <c r="AA4164"/>
      <c r="AB4164"/>
      <c r="AC4164"/>
      <c r="AD4164"/>
      <c r="AE4164"/>
      <c r="AF4164"/>
      <c r="AG4164"/>
    </row>
    <row r="4165" spans="1:33" ht="18" x14ac:dyDescent="0.25">
      <c r="A4165" s="236"/>
      <c r="B4165" s="236"/>
      <c r="C4165" s="236"/>
      <c r="D4165" s="236"/>
      <c r="E4165"/>
      <c r="F4165" s="126"/>
      <c r="G4165" s="237"/>
      <c r="H4165"/>
      <c r="I4165"/>
      <c r="J4165" s="237"/>
      <c r="K4165"/>
      <c r="L4165"/>
      <c r="M4165"/>
      <c r="N4165"/>
      <c r="O4165"/>
      <c r="P4165"/>
      <c r="Q4165"/>
      <c r="S4165" s="115"/>
      <c r="U4165"/>
      <c r="V4165"/>
      <c r="W4165" s="237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5">
      <c r="A4166"/>
      <c r="B4166"/>
      <c r="C4166"/>
      <c r="D4166"/>
      <c r="E4166"/>
      <c r="F4166" s="126"/>
      <c r="G4166"/>
      <c r="H4166"/>
      <c r="I4166"/>
      <c r="J4166"/>
      <c r="K4166"/>
      <c r="L4166"/>
      <c r="M4166"/>
      <c r="N4166"/>
      <c r="O4166"/>
      <c r="P4166"/>
      <c r="Q4166"/>
      <c r="S4166" s="115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ht="18" x14ac:dyDescent="0.25">
      <c r="A4167" s="236"/>
      <c r="B4167" s="236"/>
      <c r="C4167" s="236"/>
      <c r="D4167" s="236"/>
      <c r="E4167"/>
      <c r="F4167" s="126"/>
      <c r="G4167" s="237"/>
      <c r="H4167"/>
      <c r="I4167"/>
      <c r="J4167" s="237"/>
      <c r="K4167"/>
      <c r="L4167"/>
      <c r="M4167"/>
      <c r="N4167"/>
      <c r="O4167"/>
      <c r="P4167"/>
      <c r="Q4167"/>
      <c r="S4167" s="115"/>
      <c r="U4167"/>
      <c r="V4167"/>
      <c r="W4167" s="237"/>
      <c r="X4167"/>
      <c r="Y4167"/>
      <c r="Z4167"/>
      <c r="AA4167"/>
      <c r="AB4167"/>
      <c r="AC4167"/>
      <c r="AD4167"/>
      <c r="AE4167"/>
      <c r="AF4167"/>
      <c r="AG4167"/>
    </row>
    <row r="4168" spans="1:33" ht="18" x14ac:dyDescent="0.25">
      <c r="A4168" s="236"/>
      <c r="B4168" s="236"/>
      <c r="C4168" s="236"/>
      <c r="D4168" s="236"/>
      <c r="E4168"/>
      <c r="F4168" s="126"/>
      <c r="G4168" s="237"/>
      <c r="H4168"/>
      <c r="I4168"/>
      <c r="J4168" s="237"/>
      <c r="K4168"/>
      <c r="L4168"/>
      <c r="M4168"/>
      <c r="N4168"/>
      <c r="O4168"/>
      <c r="P4168"/>
      <c r="Q4168"/>
      <c r="S4168" s="115"/>
      <c r="U4168"/>
      <c r="V4168"/>
      <c r="W4168" s="237"/>
      <c r="X4168"/>
      <c r="Y4168"/>
      <c r="Z4168"/>
      <c r="AA4168"/>
      <c r="AB4168"/>
      <c r="AC4168"/>
      <c r="AD4168"/>
      <c r="AE4168"/>
      <c r="AF4168"/>
      <c r="AG4168"/>
    </row>
    <row r="4169" spans="1:33" ht="18" x14ac:dyDescent="0.25">
      <c r="A4169" s="236"/>
      <c r="B4169" s="236"/>
      <c r="C4169" s="236"/>
      <c r="D4169" s="236"/>
      <c r="E4169"/>
      <c r="F4169" s="126"/>
      <c r="G4169" s="237"/>
      <c r="H4169"/>
      <c r="I4169"/>
      <c r="J4169" s="237"/>
      <c r="K4169"/>
      <c r="L4169"/>
      <c r="M4169"/>
      <c r="N4169"/>
      <c r="O4169"/>
      <c r="P4169"/>
      <c r="Q4169"/>
      <c r="S4169" s="115"/>
      <c r="U4169"/>
      <c r="V4169"/>
      <c r="W4169" s="237"/>
      <c r="X4169"/>
      <c r="Y4169"/>
      <c r="Z4169"/>
      <c r="AA4169"/>
      <c r="AB4169"/>
      <c r="AC4169"/>
      <c r="AD4169"/>
      <c r="AE4169"/>
      <c r="AF4169"/>
      <c r="AG4169"/>
    </row>
    <row r="4170" spans="1:33" ht="18" x14ac:dyDescent="0.25">
      <c r="A4170" s="236"/>
      <c r="B4170" s="236"/>
      <c r="C4170" s="236"/>
      <c r="D4170" s="236"/>
      <c r="E4170"/>
      <c r="F4170" s="126"/>
      <c r="G4170" s="237"/>
      <c r="H4170"/>
      <c r="I4170"/>
      <c r="J4170" s="237"/>
      <c r="K4170"/>
      <c r="L4170"/>
      <c r="M4170"/>
      <c r="N4170"/>
      <c r="O4170"/>
      <c r="P4170"/>
      <c r="Q4170"/>
      <c r="S4170" s="115"/>
      <c r="U4170"/>
      <c r="V4170"/>
      <c r="W4170" s="237"/>
      <c r="X4170"/>
      <c r="Y4170"/>
      <c r="Z4170"/>
      <c r="AA4170"/>
      <c r="AB4170"/>
      <c r="AC4170"/>
      <c r="AD4170"/>
      <c r="AE4170"/>
      <c r="AF4170"/>
      <c r="AG4170"/>
    </row>
    <row r="4171" spans="1:33" ht="18" x14ac:dyDescent="0.25">
      <c r="A4171" s="236"/>
      <c r="B4171" s="236"/>
      <c r="C4171" s="236"/>
      <c r="D4171" s="236"/>
      <c r="E4171"/>
      <c r="F4171" s="126"/>
      <c r="G4171" s="237"/>
      <c r="H4171"/>
      <c r="I4171"/>
      <c r="J4171" s="237"/>
      <c r="K4171"/>
      <c r="L4171"/>
      <c r="M4171"/>
      <c r="N4171"/>
      <c r="O4171"/>
      <c r="P4171"/>
      <c r="Q4171"/>
      <c r="S4171" s="115"/>
      <c r="U4171"/>
      <c r="V4171"/>
      <c r="W4171" s="237"/>
      <c r="X4171"/>
      <c r="Y4171"/>
      <c r="Z4171"/>
      <c r="AA4171"/>
      <c r="AB4171"/>
      <c r="AC4171"/>
      <c r="AD4171"/>
      <c r="AE4171"/>
      <c r="AF4171"/>
      <c r="AG4171"/>
    </row>
    <row r="4172" spans="1:33" ht="18" x14ac:dyDescent="0.25">
      <c r="A4172" s="236"/>
      <c r="B4172" s="236"/>
      <c r="C4172" s="236"/>
      <c r="D4172" s="236"/>
      <c r="E4172"/>
      <c r="F4172" s="126"/>
      <c r="G4172" s="237"/>
      <c r="H4172"/>
      <c r="I4172"/>
      <c r="J4172" s="237"/>
      <c r="K4172"/>
      <c r="L4172"/>
      <c r="M4172"/>
      <c r="N4172"/>
      <c r="O4172"/>
      <c r="P4172"/>
      <c r="Q4172"/>
      <c r="S4172" s="115"/>
      <c r="U4172"/>
      <c r="V4172"/>
      <c r="W4172" s="237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5">
      <c r="A4173"/>
      <c r="B4173"/>
      <c r="C4173"/>
      <c r="D4173"/>
      <c r="E4173"/>
      <c r="F4173" s="126"/>
      <c r="G4173"/>
      <c r="H4173"/>
      <c r="I4173"/>
      <c r="J4173"/>
      <c r="K4173"/>
      <c r="L4173"/>
      <c r="M4173"/>
      <c r="N4173"/>
      <c r="O4173"/>
      <c r="P4173"/>
      <c r="Q4173"/>
      <c r="S4173" s="115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ht="18" x14ac:dyDescent="0.25">
      <c r="A4174" s="236"/>
      <c r="B4174" s="236"/>
      <c r="C4174" s="236"/>
      <c r="D4174" s="236"/>
      <c r="E4174"/>
      <c r="F4174" s="126"/>
      <c r="G4174" s="237"/>
      <c r="H4174"/>
      <c r="I4174"/>
      <c r="J4174" s="237"/>
      <c r="K4174"/>
      <c r="L4174"/>
      <c r="M4174"/>
      <c r="N4174"/>
      <c r="O4174"/>
      <c r="P4174"/>
      <c r="Q4174"/>
      <c r="S4174" s="115"/>
      <c r="U4174"/>
      <c r="V4174"/>
      <c r="W4174" s="237"/>
      <c r="X4174"/>
      <c r="Y4174"/>
      <c r="Z4174"/>
      <c r="AA4174"/>
      <c r="AB4174"/>
      <c r="AC4174"/>
      <c r="AD4174"/>
      <c r="AE4174"/>
      <c r="AF4174"/>
      <c r="AG4174"/>
    </row>
    <row r="4175" spans="1:33" ht="18" x14ac:dyDescent="0.25">
      <c r="A4175" s="236"/>
      <c r="B4175" s="236"/>
      <c r="C4175" s="236"/>
      <c r="D4175" s="236"/>
      <c r="E4175"/>
      <c r="F4175" s="126"/>
      <c r="G4175" s="237"/>
      <c r="H4175"/>
      <c r="I4175"/>
      <c r="J4175" s="237"/>
      <c r="K4175"/>
      <c r="L4175"/>
      <c r="M4175"/>
      <c r="N4175"/>
      <c r="O4175"/>
      <c r="P4175"/>
      <c r="Q4175"/>
      <c r="S4175" s="115"/>
      <c r="U4175"/>
      <c r="V4175"/>
      <c r="W4175" s="237"/>
      <c r="X4175"/>
      <c r="Y4175"/>
      <c r="Z4175"/>
      <c r="AA4175"/>
      <c r="AB4175"/>
      <c r="AC4175"/>
      <c r="AD4175"/>
      <c r="AE4175"/>
      <c r="AF4175"/>
      <c r="AG4175"/>
    </row>
    <row r="4176" spans="1:33" ht="18" x14ac:dyDescent="0.25">
      <c r="A4176" s="236"/>
      <c r="B4176" s="236"/>
      <c r="C4176" s="236"/>
      <c r="D4176" s="236"/>
      <c r="E4176"/>
      <c r="F4176" s="126"/>
      <c r="G4176" s="237"/>
      <c r="H4176"/>
      <c r="I4176"/>
      <c r="J4176" s="237"/>
      <c r="K4176"/>
      <c r="L4176"/>
      <c r="M4176"/>
      <c r="N4176"/>
      <c r="O4176"/>
      <c r="P4176"/>
      <c r="Q4176"/>
      <c r="S4176" s="115"/>
      <c r="U4176"/>
      <c r="V4176"/>
      <c r="W4176" s="237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5">
      <c r="F4177" s="238"/>
      <c r="I4177"/>
      <c r="S4177" s="115"/>
      <c r="U4177"/>
      <c r="V4177"/>
    </row>
    <row r="4178" spans="1:33" ht="18" x14ac:dyDescent="0.25">
      <c r="A4178" s="236"/>
      <c r="B4178" s="236"/>
      <c r="C4178" s="236"/>
      <c r="D4178" s="236"/>
      <c r="E4178"/>
      <c r="F4178" s="126"/>
      <c r="G4178" s="237"/>
      <c r="H4178"/>
      <c r="I4178"/>
      <c r="J4178" s="237"/>
      <c r="K4178"/>
      <c r="L4178"/>
      <c r="M4178"/>
      <c r="N4178"/>
      <c r="O4178"/>
      <c r="P4178"/>
      <c r="Q4178"/>
      <c r="S4178" s="115"/>
      <c r="U4178"/>
      <c r="V4178"/>
      <c r="W4178" s="237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5">
      <c r="F4179" s="238"/>
      <c r="I4179"/>
      <c r="S4179" s="115"/>
      <c r="U4179"/>
      <c r="V4179"/>
    </row>
    <row r="4180" spans="1:33" ht="18" x14ac:dyDescent="0.25">
      <c r="A4180" s="236"/>
      <c r="B4180" s="236"/>
      <c r="C4180" s="236"/>
      <c r="D4180" s="236"/>
      <c r="E4180"/>
      <c r="F4180" s="126"/>
      <c r="G4180" s="237"/>
      <c r="H4180"/>
      <c r="I4180"/>
      <c r="J4180" s="237"/>
      <c r="K4180"/>
      <c r="L4180"/>
      <c r="M4180"/>
      <c r="N4180"/>
      <c r="O4180"/>
      <c r="P4180"/>
      <c r="Q4180"/>
      <c r="S4180" s="115"/>
      <c r="U4180"/>
      <c r="V4180"/>
      <c r="W4180" s="237"/>
      <c r="X4180"/>
      <c r="Y4180"/>
      <c r="Z4180"/>
      <c r="AA4180"/>
      <c r="AB4180"/>
      <c r="AC4180"/>
      <c r="AD4180"/>
      <c r="AE4180"/>
      <c r="AF4180"/>
      <c r="AG4180"/>
    </row>
    <row r="4181" spans="1:33" ht="18" x14ac:dyDescent="0.25">
      <c r="A4181" s="236"/>
      <c r="B4181" s="236"/>
      <c r="C4181" s="236"/>
      <c r="D4181" s="236"/>
      <c r="E4181"/>
      <c r="F4181" s="126"/>
      <c r="G4181" s="237"/>
      <c r="H4181"/>
      <c r="I4181"/>
      <c r="J4181" s="237"/>
      <c r="K4181"/>
      <c r="L4181"/>
      <c r="M4181"/>
      <c r="N4181"/>
      <c r="O4181"/>
      <c r="P4181"/>
      <c r="Q4181"/>
      <c r="S4181" s="115"/>
      <c r="U4181"/>
      <c r="V4181"/>
      <c r="W4181" s="237"/>
      <c r="X4181"/>
      <c r="Y4181"/>
      <c r="Z4181"/>
      <c r="AA4181"/>
      <c r="AB4181"/>
      <c r="AC4181"/>
      <c r="AD4181"/>
      <c r="AE4181"/>
      <c r="AF4181"/>
      <c r="AG4181"/>
    </row>
    <row r="4182" spans="1:33" ht="18" x14ac:dyDescent="0.25">
      <c r="A4182" s="236"/>
      <c r="B4182" s="236"/>
      <c r="C4182" s="236"/>
      <c r="D4182" s="236"/>
      <c r="E4182"/>
      <c r="F4182" s="126"/>
      <c r="G4182" s="237"/>
      <c r="H4182"/>
      <c r="I4182"/>
      <c r="J4182" s="237"/>
      <c r="K4182"/>
      <c r="L4182"/>
      <c r="M4182"/>
      <c r="N4182"/>
      <c r="O4182"/>
      <c r="P4182"/>
      <c r="Q4182"/>
      <c r="S4182" s="115"/>
      <c r="U4182"/>
      <c r="V4182"/>
      <c r="W4182" s="237"/>
      <c r="X4182"/>
      <c r="Y4182"/>
      <c r="Z4182"/>
      <c r="AA4182"/>
      <c r="AB4182"/>
      <c r="AC4182"/>
      <c r="AD4182"/>
      <c r="AE4182"/>
      <c r="AF4182"/>
      <c r="AG4182"/>
    </row>
    <row r="4183" spans="1:33" ht="18" x14ac:dyDescent="0.25">
      <c r="A4183" s="236"/>
      <c r="B4183" s="236"/>
      <c r="C4183" s="236"/>
      <c r="D4183" s="236"/>
      <c r="E4183"/>
      <c r="F4183" s="126"/>
      <c r="G4183" s="237"/>
      <c r="H4183"/>
      <c r="I4183"/>
      <c r="J4183" s="237"/>
      <c r="K4183"/>
      <c r="L4183"/>
      <c r="M4183"/>
      <c r="N4183"/>
      <c r="O4183"/>
      <c r="P4183"/>
      <c r="Q4183"/>
      <c r="S4183" s="115"/>
      <c r="U4183"/>
      <c r="V4183"/>
      <c r="W4183" s="237"/>
      <c r="X4183"/>
      <c r="Y4183"/>
      <c r="Z4183"/>
      <c r="AA4183"/>
      <c r="AB4183"/>
      <c r="AC4183"/>
      <c r="AD4183"/>
      <c r="AE4183"/>
      <c r="AF4183"/>
      <c r="AG4183"/>
    </row>
    <row r="4184" spans="1:33" ht="18" x14ac:dyDescent="0.25">
      <c r="A4184" s="236"/>
      <c r="B4184" s="236"/>
      <c r="C4184" s="236"/>
      <c r="D4184" s="236"/>
      <c r="E4184"/>
      <c r="F4184" s="126"/>
      <c r="G4184" s="237"/>
      <c r="H4184"/>
      <c r="I4184"/>
      <c r="J4184" s="237"/>
      <c r="K4184"/>
      <c r="L4184"/>
      <c r="M4184"/>
      <c r="N4184"/>
      <c r="O4184"/>
      <c r="P4184"/>
      <c r="Q4184"/>
      <c r="S4184" s="115"/>
      <c r="U4184"/>
      <c r="V4184"/>
      <c r="W4184" s="237"/>
      <c r="X4184"/>
      <c r="Y4184"/>
      <c r="Z4184"/>
      <c r="AA4184"/>
      <c r="AB4184"/>
      <c r="AC4184"/>
      <c r="AD4184"/>
      <c r="AE4184"/>
      <c r="AF4184"/>
      <c r="AG4184"/>
    </row>
    <row r="4185" spans="1:33" ht="18" x14ac:dyDescent="0.25">
      <c r="A4185" s="236"/>
      <c r="B4185" s="236"/>
      <c r="C4185" s="236"/>
      <c r="D4185" s="236"/>
      <c r="E4185"/>
      <c r="F4185" s="126"/>
      <c r="G4185" s="237"/>
      <c r="H4185"/>
      <c r="I4185"/>
      <c r="J4185" s="237"/>
      <c r="K4185"/>
      <c r="L4185"/>
      <c r="M4185"/>
      <c r="N4185"/>
      <c r="O4185"/>
      <c r="P4185"/>
      <c r="Q4185"/>
      <c r="S4185" s="115"/>
      <c r="U4185"/>
      <c r="V4185"/>
      <c r="W4185" s="237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5">
      <c r="A4186"/>
      <c r="B4186"/>
      <c r="C4186"/>
      <c r="D4186"/>
      <c r="E4186"/>
      <c r="F4186" s="126"/>
      <c r="G4186"/>
      <c r="H4186"/>
      <c r="I4186"/>
      <c r="J4186"/>
      <c r="K4186"/>
      <c r="L4186"/>
      <c r="M4186"/>
      <c r="N4186"/>
      <c r="O4186"/>
      <c r="P4186"/>
      <c r="Q4186"/>
      <c r="S4186" s="115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5">
      <c r="F4187" s="238"/>
      <c r="I4187"/>
      <c r="S4187" s="115"/>
      <c r="U4187"/>
      <c r="V4187"/>
    </row>
    <row r="4188" spans="1:33" x14ac:dyDescent="0.25">
      <c r="A4188"/>
      <c r="B4188"/>
      <c r="C4188"/>
      <c r="D4188"/>
      <c r="E4188"/>
      <c r="F4188" s="126"/>
      <c r="G4188"/>
      <c r="H4188"/>
      <c r="I4188"/>
      <c r="J4188"/>
      <c r="K4188"/>
      <c r="L4188"/>
      <c r="M4188"/>
      <c r="N4188"/>
      <c r="O4188"/>
      <c r="P4188"/>
      <c r="Q4188"/>
      <c r="S4188" s="115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5">
      <c r="A4189"/>
      <c r="B4189"/>
      <c r="C4189"/>
      <c r="D4189"/>
      <c r="E4189"/>
      <c r="F4189" s="126"/>
      <c r="G4189"/>
      <c r="H4189"/>
      <c r="I4189"/>
      <c r="J4189"/>
      <c r="K4189"/>
      <c r="L4189"/>
      <c r="M4189"/>
      <c r="N4189"/>
      <c r="O4189"/>
      <c r="P4189"/>
      <c r="Q4189"/>
      <c r="S4189" s="115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ht="18" x14ac:dyDescent="0.25">
      <c r="A4190" s="236"/>
      <c r="B4190" s="236"/>
      <c r="C4190" s="236"/>
      <c r="D4190" s="236"/>
      <c r="E4190"/>
      <c r="F4190" s="126"/>
      <c r="G4190" s="237"/>
      <c r="H4190"/>
      <c r="I4190"/>
      <c r="J4190" s="237"/>
      <c r="K4190"/>
      <c r="L4190"/>
      <c r="M4190"/>
      <c r="N4190"/>
      <c r="O4190"/>
      <c r="P4190"/>
      <c r="Q4190"/>
      <c r="S4190" s="115"/>
      <c r="U4190"/>
      <c r="V4190"/>
      <c r="W4190" s="237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5">
      <c r="A4191"/>
      <c r="B4191"/>
      <c r="C4191"/>
      <c r="D4191"/>
      <c r="E4191"/>
      <c r="F4191" s="126"/>
      <c r="G4191"/>
      <c r="H4191"/>
      <c r="I4191"/>
      <c r="J4191"/>
      <c r="K4191"/>
      <c r="L4191"/>
      <c r="M4191"/>
      <c r="N4191"/>
      <c r="O4191"/>
      <c r="P4191"/>
      <c r="Q4191"/>
      <c r="S4191" s="115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5">
      <c r="F4192" s="238"/>
      <c r="I4192"/>
      <c r="S4192" s="115"/>
      <c r="U4192"/>
      <c r="V4192"/>
    </row>
    <row r="4193" spans="1:33" ht="18" x14ac:dyDescent="0.25">
      <c r="A4193" s="236"/>
      <c r="B4193" s="236"/>
      <c r="C4193" s="236"/>
      <c r="D4193" s="236"/>
      <c r="E4193"/>
      <c r="F4193" s="126"/>
      <c r="G4193" s="237"/>
      <c r="H4193"/>
      <c r="I4193"/>
      <c r="J4193" s="237"/>
      <c r="K4193"/>
      <c r="L4193"/>
      <c r="M4193"/>
      <c r="N4193"/>
      <c r="O4193"/>
      <c r="P4193"/>
      <c r="Q4193"/>
      <c r="S4193" s="115"/>
      <c r="U4193"/>
      <c r="V4193"/>
      <c r="W4193" s="237"/>
      <c r="X4193"/>
      <c r="Y4193"/>
      <c r="Z4193"/>
      <c r="AA4193"/>
      <c r="AB4193"/>
      <c r="AC4193"/>
      <c r="AD4193"/>
      <c r="AE4193"/>
      <c r="AF4193"/>
      <c r="AG4193"/>
    </row>
    <row r="4194" spans="1:33" ht="18" x14ac:dyDescent="0.25">
      <c r="A4194" s="236"/>
      <c r="B4194" s="236"/>
      <c r="C4194" s="236"/>
      <c r="D4194" s="236"/>
      <c r="E4194"/>
      <c r="F4194" s="126"/>
      <c r="G4194" s="237"/>
      <c r="H4194"/>
      <c r="I4194"/>
      <c r="J4194" s="237"/>
      <c r="K4194"/>
      <c r="L4194"/>
      <c r="M4194"/>
      <c r="N4194"/>
      <c r="O4194"/>
      <c r="P4194"/>
      <c r="Q4194"/>
      <c r="S4194" s="115"/>
      <c r="U4194"/>
      <c r="V4194"/>
      <c r="W4194" s="237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5">
      <c r="A4195"/>
      <c r="B4195"/>
      <c r="C4195"/>
      <c r="D4195"/>
      <c r="E4195"/>
      <c r="F4195" s="126"/>
      <c r="G4195"/>
      <c r="H4195"/>
      <c r="I4195"/>
      <c r="J4195"/>
      <c r="K4195"/>
      <c r="L4195"/>
      <c r="M4195"/>
      <c r="N4195"/>
      <c r="O4195"/>
      <c r="P4195"/>
      <c r="Q4195"/>
      <c r="S4195" s="11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5">
      <c r="F4196" s="238"/>
      <c r="I4196"/>
      <c r="S4196" s="115"/>
      <c r="U4196"/>
      <c r="V4196"/>
    </row>
    <row r="4197" spans="1:33" ht="18" x14ac:dyDescent="0.25">
      <c r="A4197" s="236"/>
      <c r="B4197" s="236"/>
      <c r="C4197" s="236"/>
      <c r="D4197" s="236"/>
      <c r="E4197"/>
      <c r="F4197" s="126"/>
      <c r="G4197" s="237"/>
      <c r="H4197"/>
      <c r="I4197"/>
      <c r="J4197" s="237"/>
      <c r="K4197"/>
      <c r="L4197"/>
      <c r="M4197"/>
      <c r="N4197"/>
      <c r="O4197"/>
      <c r="P4197"/>
      <c r="Q4197"/>
      <c r="S4197" s="115"/>
      <c r="U4197"/>
      <c r="V4197"/>
      <c r="W4197" s="23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5">
      <c r="F4198" s="238"/>
      <c r="I4198"/>
      <c r="S4198" s="115"/>
      <c r="U4198"/>
      <c r="V4198"/>
    </row>
    <row r="4199" spans="1:33" ht="18" x14ac:dyDescent="0.25">
      <c r="A4199" s="236"/>
      <c r="B4199" s="236"/>
      <c r="C4199" s="236"/>
      <c r="D4199" s="236"/>
      <c r="E4199"/>
      <c r="F4199" s="126"/>
      <c r="G4199" s="237"/>
      <c r="H4199"/>
      <c r="I4199"/>
      <c r="J4199" s="237"/>
      <c r="K4199"/>
      <c r="L4199"/>
      <c r="M4199"/>
      <c r="N4199"/>
      <c r="O4199"/>
      <c r="P4199"/>
      <c r="Q4199"/>
      <c r="S4199" s="115"/>
      <c r="U4199"/>
      <c r="V4199"/>
      <c r="W4199" s="237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5">
      <c r="F4200" s="238"/>
      <c r="I4200"/>
      <c r="S4200" s="115"/>
      <c r="U4200"/>
      <c r="V4200"/>
    </row>
    <row r="4201" spans="1:33" ht="18" x14ac:dyDescent="0.25">
      <c r="A4201" s="236"/>
      <c r="B4201" s="236"/>
      <c r="C4201" s="236"/>
      <c r="D4201" s="236"/>
      <c r="E4201"/>
      <c r="F4201" s="126"/>
      <c r="G4201" s="237"/>
      <c r="H4201"/>
      <c r="I4201"/>
      <c r="J4201" s="237"/>
      <c r="K4201"/>
      <c r="L4201"/>
      <c r="M4201"/>
      <c r="N4201"/>
      <c r="O4201"/>
      <c r="P4201"/>
      <c r="Q4201"/>
      <c r="S4201" s="115"/>
      <c r="U4201"/>
      <c r="V4201"/>
      <c r="W4201" s="237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5">
      <c r="A4202"/>
      <c r="B4202"/>
      <c r="C4202"/>
      <c r="D4202"/>
      <c r="E4202"/>
      <c r="F4202" s="126"/>
      <c r="G4202"/>
      <c r="H4202"/>
      <c r="I4202"/>
      <c r="J4202"/>
      <c r="K4202"/>
      <c r="L4202"/>
      <c r="M4202"/>
      <c r="N4202"/>
      <c r="O4202"/>
      <c r="P4202"/>
      <c r="Q4202"/>
      <c r="S4202" s="115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ht="18" x14ac:dyDescent="0.25">
      <c r="A4203" s="236"/>
      <c r="B4203" s="236"/>
      <c r="C4203" s="236"/>
      <c r="D4203" s="236"/>
      <c r="E4203"/>
      <c r="F4203" s="126"/>
      <c r="G4203" s="237"/>
      <c r="H4203"/>
      <c r="I4203"/>
      <c r="J4203" s="237"/>
      <c r="K4203"/>
      <c r="L4203"/>
      <c r="M4203"/>
      <c r="N4203"/>
      <c r="O4203"/>
      <c r="P4203"/>
      <c r="Q4203"/>
      <c r="S4203" s="115"/>
      <c r="U4203"/>
      <c r="V4203"/>
      <c r="W4203" s="237"/>
      <c r="X4203"/>
      <c r="Y4203"/>
      <c r="Z4203"/>
      <c r="AA4203"/>
      <c r="AB4203"/>
      <c r="AC4203"/>
      <c r="AD4203"/>
      <c r="AE4203"/>
      <c r="AF4203"/>
      <c r="AG4203"/>
    </row>
    <row r="4204" spans="1:33" ht="18" x14ac:dyDescent="0.25">
      <c r="A4204" s="236"/>
      <c r="B4204" s="236"/>
      <c r="C4204" s="236"/>
      <c r="D4204" s="236"/>
      <c r="E4204"/>
      <c r="F4204" s="126"/>
      <c r="G4204" s="237"/>
      <c r="H4204"/>
      <c r="I4204"/>
      <c r="J4204" s="237"/>
      <c r="K4204"/>
      <c r="L4204"/>
      <c r="M4204"/>
      <c r="N4204"/>
      <c r="O4204"/>
      <c r="P4204"/>
      <c r="Q4204"/>
      <c r="S4204" s="115"/>
      <c r="U4204"/>
      <c r="V4204"/>
      <c r="W4204" s="237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5">
      <c r="A4205"/>
      <c r="B4205"/>
      <c r="C4205"/>
      <c r="D4205"/>
      <c r="E4205"/>
      <c r="F4205" s="126"/>
      <c r="G4205"/>
      <c r="H4205"/>
      <c r="I4205"/>
      <c r="J4205"/>
      <c r="K4205"/>
      <c r="L4205"/>
      <c r="M4205"/>
      <c r="N4205"/>
      <c r="O4205"/>
      <c r="P4205"/>
      <c r="Q4205"/>
      <c r="S4205" s="11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5">
      <c r="A4206"/>
      <c r="B4206"/>
      <c r="C4206"/>
      <c r="D4206"/>
      <c r="E4206"/>
      <c r="F4206" s="126"/>
      <c r="G4206"/>
      <c r="H4206"/>
      <c r="I4206"/>
      <c r="J4206"/>
      <c r="K4206"/>
      <c r="L4206"/>
      <c r="M4206"/>
      <c r="N4206"/>
      <c r="O4206"/>
      <c r="P4206"/>
      <c r="Q4206"/>
      <c r="S4206" s="115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ht="18" x14ac:dyDescent="0.25">
      <c r="A4207" s="236"/>
      <c r="B4207" s="236"/>
      <c r="C4207" s="236"/>
      <c r="D4207" s="236"/>
      <c r="E4207"/>
      <c r="F4207" s="126"/>
      <c r="G4207" s="237"/>
      <c r="H4207"/>
      <c r="I4207"/>
      <c r="J4207" s="237"/>
      <c r="K4207"/>
      <c r="L4207"/>
      <c r="M4207"/>
      <c r="N4207"/>
      <c r="O4207"/>
      <c r="P4207"/>
      <c r="Q4207"/>
      <c r="S4207" s="115"/>
      <c r="U4207"/>
      <c r="V4207"/>
      <c r="W4207" s="237"/>
      <c r="X4207"/>
      <c r="Y4207"/>
      <c r="Z4207"/>
      <c r="AA4207"/>
      <c r="AB4207"/>
      <c r="AC4207"/>
      <c r="AD4207"/>
      <c r="AE4207"/>
      <c r="AF4207"/>
      <c r="AG4207"/>
    </row>
    <row r="4208" spans="1:33" ht="18" x14ac:dyDescent="0.25">
      <c r="A4208" s="236"/>
      <c r="B4208" s="236"/>
      <c r="C4208" s="236"/>
      <c r="D4208" s="236"/>
      <c r="E4208"/>
      <c r="F4208" s="126"/>
      <c r="G4208" s="237"/>
      <c r="H4208"/>
      <c r="I4208"/>
      <c r="J4208" s="237"/>
      <c r="K4208"/>
      <c r="L4208"/>
      <c r="M4208"/>
      <c r="N4208"/>
      <c r="O4208"/>
      <c r="P4208"/>
      <c r="Q4208"/>
      <c r="S4208" s="115"/>
      <c r="U4208"/>
      <c r="V4208"/>
      <c r="W4208" s="237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5">
      <c r="A4209"/>
      <c r="B4209"/>
      <c r="C4209"/>
      <c r="D4209"/>
      <c r="E4209"/>
      <c r="F4209" s="126"/>
      <c r="G4209"/>
      <c r="H4209"/>
      <c r="I4209"/>
      <c r="J4209"/>
      <c r="K4209"/>
      <c r="L4209"/>
      <c r="M4209"/>
      <c r="N4209"/>
      <c r="O4209"/>
      <c r="P4209"/>
      <c r="Q4209"/>
      <c r="S4209" s="115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5">
      <c r="F4210" s="238"/>
      <c r="I4210"/>
      <c r="S4210" s="115"/>
      <c r="U4210"/>
      <c r="V4210"/>
    </row>
    <row r="4211" spans="1:33" ht="18" x14ac:dyDescent="0.25">
      <c r="A4211" s="236"/>
      <c r="B4211" s="236"/>
      <c r="C4211" s="236"/>
      <c r="D4211" s="236"/>
      <c r="E4211"/>
      <c r="F4211" s="126"/>
      <c r="G4211" s="237"/>
      <c r="H4211"/>
      <c r="I4211"/>
      <c r="J4211" s="237"/>
      <c r="K4211"/>
      <c r="L4211"/>
      <c r="M4211"/>
      <c r="N4211"/>
      <c r="O4211"/>
      <c r="P4211"/>
      <c r="Q4211"/>
      <c r="S4211" s="115"/>
      <c r="U4211"/>
      <c r="V4211"/>
      <c r="W4211" s="237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5">
      <c r="F4212" s="238"/>
      <c r="I4212"/>
      <c r="S4212" s="115"/>
      <c r="U4212"/>
      <c r="V4212"/>
    </row>
    <row r="4213" spans="1:33" ht="18" x14ac:dyDescent="0.25">
      <c r="A4213" s="236"/>
      <c r="B4213" s="236"/>
      <c r="C4213" s="236"/>
      <c r="D4213" s="236"/>
      <c r="E4213"/>
      <c r="F4213" s="126"/>
      <c r="G4213" s="237"/>
      <c r="H4213"/>
      <c r="I4213"/>
      <c r="J4213" s="237"/>
      <c r="K4213"/>
      <c r="L4213"/>
      <c r="M4213"/>
      <c r="N4213"/>
      <c r="O4213"/>
      <c r="P4213"/>
      <c r="Q4213"/>
      <c r="S4213" s="115"/>
      <c r="U4213"/>
      <c r="V4213"/>
      <c r="W4213" s="237"/>
      <c r="X4213"/>
      <c r="Y4213"/>
      <c r="Z4213"/>
      <c r="AA4213"/>
      <c r="AB4213"/>
      <c r="AC4213"/>
      <c r="AD4213"/>
      <c r="AE4213"/>
      <c r="AF4213"/>
      <c r="AG4213"/>
    </row>
    <row r="4214" spans="1:33" ht="18" x14ac:dyDescent="0.25">
      <c r="A4214" s="236"/>
      <c r="B4214" s="236"/>
      <c r="C4214" s="236"/>
      <c r="D4214" s="236"/>
      <c r="E4214"/>
      <c r="F4214" s="126"/>
      <c r="G4214" s="237"/>
      <c r="H4214"/>
      <c r="I4214"/>
      <c r="J4214" s="237"/>
      <c r="K4214"/>
      <c r="L4214"/>
      <c r="M4214"/>
      <c r="N4214"/>
      <c r="O4214"/>
      <c r="P4214"/>
      <c r="Q4214"/>
      <c r="S4214" s="115"/>
      <c r="U4214"/>
      <c r="V4214"/>
      <c r="W4214" s="237"/>
      <c r="X4214"/>
      <c r="Y4214"/>
      <c r="Z4214"/>
      <c r="AA4214"/>
      <c r="AB4214"/>
      <c r="AC4214"/>
      <c r="AD4214"/>
      <c r="AE4214"/>
      <c r="AF4214"/>
      <c r="AG4214"/>
    </row>
    <row r="4215" spans="1:33" ht="18" x14ac:dyDescent="0.25">
      <c r="A4215" s="236"/>
      <c r="B4215" s="236"/>
      <c r="C4215" s="236"/>
      <c r="D4215" s="236"/>
      <c r="E4215"/>
      <c r="F4215" s="126"/>
      <c r="G4215" s="237"/>
      <c r="H4215"/>
      <c r="I4215"/>
      <c r="J4215" s="237"/>
      <c r="K4215"/>
      <c r="L4215"/>
      <c r="M4215"/>
      <c r="N4215"/>
      <c r="O4215"/>
      <c r="P4215"/>
      <c r="Q4215"/>
      <c r="S4215" s="115"/>
      <c r="U4215"/>
      <c r="V4215"/>
      <c r="W4215" s="237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5">
      <c r="A4216"/>
      <c r="B4216"/>
      <c r="C4216"/>
      <c r="D4216"/>
      <c r="E4216"/>
      <c r="F4216" s="126"/>
      <c r="G4216"/>
      <c r="H4216"/>
      <c r="I4216"/>
      <c r="J4216"/>
      <c r="K4216"/>
      <c r="L4216"/>
      <c r="M4216"/>
      <c r="N4216"/>
      <c r="O4216"/>
      <c r="P4216"/>
      <c r="Q4216"/>
      <c r="S4216" s="115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5">
      <c r="A4217"/>
      <c r="B4217"/>
      <c r="C4217"/>
      <c r="D4217"/>
      <c r="E4217"/>
      <c r="F4217" s="126"/>
      <c r="G4217"/>
      <c r="H4217"/>
      <c r="I4217"/>
      <c r="J4217"/>
      <c r="K4217"/>
      <c r="L4217"/>
      <c r="M4217"/>
      <c r="N4217"/>
      <c r="O4217"/>
      <c r="P4217"/>
      <c r="Q4217"/>
      <c r="S4217" s="115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ht="18" x14ac:dyDescent="0.25">
      <c r="A4218" s="236"/>
      <c r="B4218" s="236"/>
      <c r="C4218" s="236"/>
      <c r="D4218" s="236"/>
      <c r="E4218"/>
      <c r="F4218" s="126"/>
      <c r="G4218" s="237"/>
      <c r="H4218"/>
      <c r="I4218"/>
      <c r="J4218" s="237"/>
      <c r="K4218"/>
      <c r="L4218"/>
      <c r="M4218"/>
      <c r="N4218"/>
      <c r="O4218"/>
      <c r="P4218"/>
      <c r="Q4218"/>
      <c r="S4218" s="115"/>
      <c r="U4218"/>
      <c r="V4218"/>
      <c r="W4218" s="237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5">
      <c r="A4219"/>
      <c r="B4219"/>
      <c r="C4219"/>
      <c r="D4219"/>
      <c r="E4219"/>
      <c r="F4219" s="126"/>
      <c r="G4219"/>
      <c r="H4219"/>
      <c r="I4219"/>
      <c r="J4219"/>
      <c r="K4219"/>
      <c r="L4219"/>
      <c r="M4219"/>
      <c r="N4219"/>
      <c r="O4219"/>
      <c r="P4219"/>
      <c r="Q4219"/>
      <c r="S4219" s="115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5">
      <c r="A4220"/>
      <c r="B4220"/>
      <c r="C4220"/>
      <c r="D4220"/>
      <c r="E4220"/>
      <c r="F4220" s="126"/>
      <c r="G4220"/>
      <c r="H4220"/>
      <c r="I4220"/>
      <c r="J4220"/>
      <c r="K4220"/>
      <c r="L4220"/>
      <c r="M4220"/>
      <c r="N4220"/>
      <c r="O4220"/>
      <c r="P4220"/>
      <c r="Q4220"/>
      <c r="S4220" s="115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ht="18" x14ac:dyDescent="0.25">
      <c r="A4221" s="236"/>
      <c r="B4221" s="236"/>
      <c r="C4221" s="236"/>
      <c r="D4221" s="236"/>
      <c r="E4221"/>
      <c r="F4221" s="126"/>
      <c r="G4221" s="237"/>
      <c r="H4221"/>
      <c r="I4221"/>
      <c r="J4221" s="237"/>
      <c r="K4221"/>
      <c r="L4221"/>
      <c r="M4221"/>
      <c r="N4221"/>
      <c r="O4221"/>
      <c r="P4221"/>
      <c r="Q4221"/>
      <c r="S4221" s="115"/>
      <c r="U4221"/>
      <c r="V4221"/>
      <c r="W4221" s="237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5">
      <c r="F4222" s="238"/>
      <c r="I4222"/>
      <c r="S4222" s="115"/>
      <c r="U4222"/>
      <c r="V4222"/>
    </row>
    <row r="4223" spans="1:33" x14ac:dyDescent="0.25">
      <c r="A4223"/>
      <c r="B4223"/>
      <c r="C4223"/>
      <c r="D4223"/>
      <c r="E4223"/>
      <c r="F4223" s="126"/>
      <c r="G4223"/>
      <c r="H4223"/>
      <c r="I4223"/>
      <c r="J4223"/>
      <c r="K4223"/>
      <c r="L4223"/>
      <c r="M4223"/>
      <c r="N4223"/>
      <c r="O4223"/>
      <c r="P4223"/>
      <c r="Q4223"/>
      <c r="S4223" s="115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ht="18" x14ac:dyDescent="0.25">
      <c r="A4224" s="236"/>
      <c r="B4224" s="236"/>
      <c r="C4224" s="236"/>
      <c r="D4224" s="236"/>
      <c r="E4224"/>
      <c r="F4224" s="126"/>
      <c r="G4224" s="237"/>
      <c r="H4224"/>
      <c r="I4224"/>
      <c r="J4224" s="237"/>
      <c r="K4224"/>
      <c r="L4224"/>
      <c r="M4224"/>
      <c r="N4224"/>
      <c r="O4224"/>
      <c r="P4224"/>
      <c r="Q4224"/>
      <c r="S4224" s="115"/>
      <c r="U4224"/>
      <c r="V4224"/>
      <c r="W4224" s="237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5">
      <c r="A4225"/>
      <c r="B4225"/>
      <c r="C4225"/>
      <c r="D4225"/>
      <c r="E4225"/>
      <c r="F4225" s="126"/>
      <c r="G4225"/>
      <c r="H4225"/>
      <c r="I4225"/>
      <c r="J4225"/>
      <c r="K4225"/>
      <c r="L4225"/>
      <c r="M4225"/>
      <c r="N4225"/>
      <c r="O4225"/>
      <c r="P4225"/>
      <c r="Q4225"/>
      <c r="S4225" s="11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5">
      <c r="A4226"/>
      <c r="B4226"/>
      <c r="C4226"/>
      <c r="D4226"/>
      <c r="E4226"/>
      <c r="F4226" s="126"/>
      <c r="G4226"/>
      <c r="H4226"/>
      <c r="I4226"/>
      <c r="J4226"/>
      <c r="K4226"/>
      <c r="L4226"/>
      <c r="M4226"/>
      <c r="N4226"/>
      <c r="O4226"/>
      <c r="P4226"/>
      <c r="Q4226"/>
      <c r="S4226" s="115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5">
      <c r="F4227" s="238"/>
      <c r="I4227"/>
      <c r="S4227" s="115"/>
      <c r="U4227"/>
      <c r="V4227"/>
    </row>
    <row r="4228" spans="1:33" x14ac:dyDescent="0.25">
      <c r="A4228"/>
      <c r="B4228"/>
      <c r="C4228"/>
      <c r="D4228"/>
      <c r="E4228"/>
      <c r="F4228" s="126"/>
      <c r="G4228"/>
      <c r="H4228"/>
      <c r="I4228"/>
      <c r="J4228"/>
      <c r="K4228"/>
      <c r="L4228"/>
      <c r="M4228"/>
      <c r="N4228"/>
      <c r="O4228"/>
      <c r="P4228"/>
      <c r="Q4228"/>
      <c r="S4228" s="115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5">
      <c r="F4229" s="238"/>
      <c r="I4229"/>
      <c r="S4229" s="115"/>
      <c r="U4229"/>
      <c r="V4229"/>
    </row>
    <row r="4230" spans="1:33" x14ac:dyDescent="0.25">
      <c r="A4230"/>
      <c r="B4230"/>
      <c r="C4230"/>
      <c r="D4230"/>
      <c r="E4230"/>
      <c r="F4230" s="126"/>
      <c r="G4230"/>
      <c r="H4230"/>
      <c r="I4230"/>
      <c r="J4230"/>
      <c r="K4230"/>
      <c r="L4230"/>
      <c r="M4230"/>
      <c r="N4230"/>
      <c r="O4230"/>
      <c r="P4230"/>
      <c r="Q4230"/>
      <c r="S4230" s="115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5">
      <c r="F4231" s="238"/>
      <c r="I4231"/>
      <c r="S4231" s="115"/>
      <c r="U4231"/>
      <c r="V4231"/>
    </row>
    <row r="4232" spans="1:33" ht="18" x14ac:dyDescent="0.25">
      <c r="A4232" s="236"/>
      <c r="B4232" s="236"/>
      <c r="C4232" s="236"/>
      <c r="D4232" s="236"/>
      <c r="E4232"/>
      <c r="F4232" s="126"/>
      <c r="G4232" s="237"/>
      <c r="H4232"/>
      <c r="I4232"/>
      <c r="J4232" s="237"/>
      <c r="K4232"/>
      <c r="L4232"/>
      <c r="M4232"/>
      <c r="N4232"/>
      <c r="O4232"/>
      <c r="P4232"/>
      <c r="Q4232"/>
      <c r="S4232" s="115"/>
      <c r="U4232"/>
      <c r="V4232"/>
      <c r="W4232" s="237"/>
      <c r="X4232"/>
      <c r="Y4232"/>
      <c r="Z4232"/>
      <c r="AA4232"/>
      <c r="AB4232"/>
      <c r="AC4232"/>
      <c r="AD4232"/>
      <c r="AE4232"/>
      <c r="AF4232"/>
      <c r="AG4232"/>
    </row>
    <row r="4233" spans="1:33" ht="18" x14ac:dyDescent="0.25">
      <c r="A4233" s="236"/>
      <c r="B4233" s="236"/>
      <c r="C4233" s="236"/>
      <c r="D4233" s="236"/>
      <c r="E4233"/>
      <c r="F4233" s="126"/>
      <c r="G4233" s="237"/>
      <c r="H4233"/>
      <c r="I4233"/>
      <c r="J4233" s="237"/>
      <c r="K4233"/>
      <c r="L4233"/>
      <c r="M4233"/>
      <c r="N4233"/>
      <c r="O4233"/>
      <c r="P4233"/>
      <c r="Q4233"/>
      <c r="S4233" s="115"/>
      <c r="U4233"/>
      <c r="V4233"/>
      <c r="W4233" s="237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5">
      <c r="F4234" s="238"/>
      <c r="I4234"/>
      <c r="S4234" s="115"/>
      <c r="U4234"/>
      <c r="V4234"/>
    </row>
    <row r="4235" spans="1:33" x14ac:dyDescent="0.25">
      <c r="A4235"/>
      <c r="B4235"/>
      <c r="C4235"/>
      <c r="D4235"/>
      <c r="E4235"/>
      <c r="F4235" s="126"/>
      <c r="G4235"/>
      <c r="H4235"/>
      <c r="I4235"/>
      <c r="J4235"/>
      <c r="K4235"/>
      <c r="L4235"/>
      <c r="M4235"/>
      <c r="N4235"/>
      <c r="O4235"/>
      <c r="P4235"/>
      <c r="Q4235"/>
      <c r="S4235" s="11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ht="18" x14ac:dyDescent="0.25">
      <c r="A4236" s="236"/>
      <c r="B4236" s="236"/>
      <c r="C4236" s="236"/>
      <c r="D4236" s="236"/>
      <c r="E4236"/>
      <c r="F4236" s="126"/>
      <c r="G4236" s="237"/>
      <c r="H4236"/>
      <c r="I4236"/>
      <c r="J4236" s="237"/>
      <c r="K4236"/>
      <c r="L4236"/>
      <c r="M4236"/>
      <c r="N4236"/>
      <c r="O4236"/>
      <c r="P4236"/>
      <c r="Q4236"/>
      <c r="S4236" s="115"/>
      <c r="U4236"/>
      <c r="V4236"/>
      <c r="W4236" s="237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5">
      <c r="A4237"/>
      <c r="B4237"/>
      <c r="C4237"/>
      <c r="D4237"/>
      <c r="E4237"/>
      <c r="F4237" s="126"/>
      <c r="G4237"/>
      <c r="H4237"/>
      <c r="I4237"/>
      <c r="J4237"/>
      <c r="K4237"/>
      <c r="L4237"/>
      <c r="M4237"/>
      <c r="N4237"/>
      <c r="O4237"/>
      <c r="P4237"/>
      <c r="Q4237"/>
      <c r="S4237" s="115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5">
      <c r="F4238" s="238"/>
      <c r="I4238"/>
      <c r="S4238" s="115"/>
      <c r="U4238"/>
      <c r="V4238"/>
    </row>
    <row r="4239" spans="1:33" ht="18" x14ac:dyDescent="0.25">
      <c r="A4239" s="236"/>
      <c r="B4239" s="236"/>
      <c r="C4239" s="236"/>
      <c r="D4239" s="236"/>
      <c r="E4239"/>
      <c r="F4239" s="126"/>
      <c r="G4239" s="237"/>
      <c r="H4239"/>
      <c r="I4239"/>
      <c r="J4239" s="237"/>
      <c r="K4239"/>
      <c r="L4239"/>
      <c r="M4239"/>
      <c r="N4239"/>
      <c r="O4239"/>
      <c r="P4239"/>
      <c r="Q4239"/>
      <c r="S4239" s="115"/>
      <c r="U4239"/>
      <c r="V4239"/>
      <c r="W4239" s="237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5">
      <c r="A4240"/>
      <c r="B4240"/>
      <c r="C4240"/>
      <c r="D4240"/>
      <c r="E4240"/>
      <c r="F4240" s="126"/>
      <c r="G4240"/>
      <c r="H4240"/>
      <c r="I4240"/>
      <c r="J4240"/>
      <c r="K4240"/>
      <c r="L4240"/>
      <c r="M4240"/>
      <c r="N4240"/>
      <c r="O4240"/>
      <c r="P4240"/>
      <c r="Q4240"/>
      <c r="S4240" s="115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5">
      <c r="A4241"/>
      <c r="B4241"/>
      <c r="C4241"/>
      <c r="D4241"/>
      <c r="E4241"/>
      <c r="F4241" s="126"/>
      <c r="G4241"/>
      <c r="H4241"/>
      <c r="I4241"/>
      <c r="J4241"/>
      <c r="K4241"/>
      <c r="L4241"/>
      <c r="M4241"/>
      <c r="N4241"/>
      <c r="O4241"/>
      <c r="P4241"/>
      <c r="Q4241"/>
      <c r="S4241" s="115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ht="18" x14ac:dyDescent="0.25">
      <c r="A4242" s="236"/>
      <c r="B4242" s="236"/>
      <c r="C4242" s="236"/>
      <c r="D4242" s="236"/>
      <c r="E4242"/>
      <c r="F4242" s="126"/>
      <c r="G4242" s="237"/>
      <c r="H4242"/>
      <c r="I4242"/>
      <c r="J4242" s="237"/>
      <c r="K4242"/>
      <c r="L4242"/>
      <c r="M4242"/>
      <c r="N4242"/>
      <c r="O4242"/>
      <c r="P4242"/>
      <c r="Q4242"/>
      <c r="S4242" s="115"/>
      <c r="U4242"/>
      <c r="V4242"/>
      <c r="W4242" s="237"/>
      <c r="X4242"/>
      <c r="Y4242"/>
      <c r="Z4242"/>
      <c r="AA4242"/>
      <c r="AB4242"/>
      <c r="AC4242"/>
      <c r="AD4242"/>
      <c r="AE4242"/>
      <c r="AF4242"/>
      <c r="AG4242"/>
    </row>
    <row r="4243" spans="1:33" ht="18" x14ac:dyDescent="0.25">
      <c r="A4243" s="236"/>
      <c r="B4243" s="236"/>
      <c r="C4243" s="236"/>
      <c r="D4243" s="236"/>
      <c r="E4243"/>
      <c r="F4243" s="126"/>
      <c r="G4243" s="237"/>
      <c r="H4243"/>
      <c r="I4243"/>
      <c r="J4243" s="237"/>
      <c r="K4243"/>
      <c r="L4243"/>
      <c r="M4243"/>
      <c r="N4243"/>
      <c r="O4243"/>
      <c r="P4243"/>
      <c r="Q4243"/>
      <c r="S4243" s="115"/>
      <c r="U4243"/>
      <c r="V4243"/>
      <c r="W4243" s="237"/>
      <c r="X4243"/>
      <c r="Y4243"/>
      <c r="Z4243"/>
      <c r="AA4243"/>
      <c r="AB4243"/>
      <c r="AC4243"/>
      <c r="AD4243"/>
      <c r="AE4243"/>
      <c r="AF4243"/>
      <c r="AG4243"/>
    </row>
    <row r="4244" spans="1:33" ht="18" x14ac:dyDescent="0.25">
      <c r="A4244" s="236"/>
      <c r="B4244" s="236"/>
      <c r="C4244" s="236"/>
      <c r="D4244" s="236"/>
      <c r="E4244"/>
      <c r="F4244" s="126"/>
      <c r="G4244" s="237"/>
      <c r="H4244"/>
      <c r="I4244"/>
      <c r="J4244" s="237"/>
      <c r="K4244"/>
      <c r="L4244"/>
      <c r="M4244"/>
      <c r="N4244"/>
      <c r="O4244"/>
      <c r="P4244"/>
      <c r="Q4244"/>
      <c r="S4244" s="115"/>
      <c r="U4244"/>
      <c r="V4244"/>
      <c r="W4244" s="237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5">
      <c r="A4245"/>
      <c r="B4245"/>
      <c r="C4245"/>
      <c r="D4245"/>
      <c r="E4245"/>
      <c r="F4245" s="126"/>
      <c r="G4245"/>
      <c r="H4245"/>
      <c r="I4245"/>
      <c r="J4245"/>
      <c r="K4245"/>
      <c r="L4245"/>
      <c r="M4245"/>
      <c r="N4245"/>
      <c r="O4245"/>
      <c r="P4245"/>
      <c r="Q4245"/>
      <c r="S4245" s="11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5">
      <c r="A4246"/>
      <c r="B4246"/>
      <c r="C4246"/>
      <c r="D4246"/>
      <c r="E4246"/>
      <c r="F4246" s="126"/>
      <c r="G4246"/>
      <c r="H4246"/>
      <c r="I4246"/>
      <c r="J4246"/>
      <c r="K4246"/>
      <c r="L4246"/>
      <c r="M4246"/>
      <c r="N4246"/>
      <c r="O4246"/>
      <c r="P4246"/>
      <c r="Q4246"/>
      <c r="S4246" s="115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ht="18" x14ac:dyDescent="0.25">
      <c r="A4247" s="236"/>
      <c r="B4247" s="236"/>
      <c r="C4247" s="236"/>
      <c r="D4247" s="236"/>
      <c r="E4247"/>
      <c r="F4247" s="126"/>
      <c r="G4247" s="237"/>
      <c r="H4247"/>
      <c r="I4247"/>
      <c r="J4247" s="237"/>
      <c r="K4247"/>
      <c r="L4247"/>
      <c r="M4247"/>
      <c r="N4247"/>
      <c r="O4247"/>
      <c r="P4247"/>
      <c r="Q4247"/>
      <c r="S4247" s="115"/>
      <c r="U4247"/>
      <c r="V4247"/>
      <c r="W4247" s="237"/>
      <c r="X4247"/>
      <c r="Y4247"/>
      <c r="Z4247"/>
      <c r="AA4247"/>
      <c r="AB4247"/>
      <c r="AC4247"/>
      <c r="AD4247"/>
      <c r="AE4247"/>
      <c r="AF4247"/>
      <c r="AG4247"/>
    </row>
    <row r="4248" spans="1:33" ht="18" x14ac:dyDescent="0.25">
      <c r="A4248" s="236"/>
      <c r="B4248" s="236"/>
      <c r="C4248" s="236"/>
      <c r="D4248" s="236"/>
      <c r="E4248"/>
      <c r="F4248" s="126"/>
      <c r="G4248" s="237"/>
      <c r="H4248"/>
      <c r="I4248"/>
      <c r="J4248" s="237"/>
      <c r="K4248"/>
      <c r="L4248"/>
      <c r="M4248"/>
      <c r="N4248"/>
      <c r="O4248"/>
      <c r="P4248"/>
      <c r="Q4248"/>
      <c r="S4248" s="115"/>
      <c r="U4248"/>
      <c r="V4248"/>
      <c r="W4248" s="237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5">
      <c r="F4249" s="238"/>
      <c r="I4249"/>
      <c r="S4249" s="115"/>
      <c r="U4249"/>
      <c r="V4249"/>
    </row>
    <row r="4250" spans="1:33" x14ac:dyDescent="0.25">
      <c r="A4250"/>
      <c r="B4250"/>
      <c r="C4250"/>
      <c r="D4250"/>
      <c r="E4250"/>
      <c r="F4250" s="126"/>
      <c r="G4250"/>
      <c r="H4250"/>
      <c r="I4250"/>
      <c r="J4250"/>
      <c r="K4250"/>
      <c r="L4250"/>
      <c r="M4250"/>
      <c r="N4250"/>
      <c r="O4250"/>
      <c r="P4250"/>
      <c r="Q4250"/>
      <c r="S4250" s="115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5">
      <c r="F4251" s="238"/>
      <c r="I4251"/>
      <c r="S4251" s="115"/>
      <c r="U4251"/>
      <c r="V4251"/>
    </row>
    <row r="4252" spans="1:33" ht="18" x14ac:dyDescent="0.25">
      <c r="A4252" s="236"/>
      <c r="B4252" s="236"/>
      <c r="C4252" s="236"/>
      <c r="D4252" s="236"/>
      <c r="E4252"/>
      <c r="F4252" s="126"/>
      <c r="G4252" s="237"/>
      <c r="H4252"/>
      <c r="I4252"/>
      <c r="J4252" s="237"/>
      <c r="K4252"/>
      <c r="L4252"/>
      <c r="M4252"/>
      <c r="N4252"/>
      <c r="O4252"/>
      <c r="P4252"/>
      <c r="Q4252"/>
      <c r="S4252" s="115"/>
      <c r="U4252"/>
      <c r="V4252"/>
      <c r="W4252" s="237"/>
      <c r="X4252"/>
      <c r="Y4252"/>
      <c r="Z4252"/>
      <c r="AA4252"/>
      <c r="AB4252"/>
      <c r="AC4252"/>
      <c r="AD4252"/>
      <c r="AE4252"/>
      <c r="AF4252"/>
      <c r="AG4252"/>
    </row>
    <row r="4253" spans="1:33" ht="18" x14ac:dyDescent="0.25">
      <c r="A4253" s="236"/>
      <c r="B4253" s="236"/>
      <c r="C4253" s="236"/>
      <c r="D4253" s="236"/>
      <c r="E4253"/>
      <c r="F4253" s="126"/>
      <c r="G4253" s="237"/>
      <c r="H4253"/>
      <c r="I4253"/>
      <c r="J4253" s="237"/>
      <c r="K4253"/>
      <c r="L4253"/>
      <c r="M4253"/>
      <c r="N4253"/>
      <c r="O4253"/>
      <c r="P4253"/>
      <c r="Q4253"/>
      <c r="S4253" s="115"/>
      <c r="U4253"/>
      <c r="V4253"/>
      <c r="W4253" s="237"/>
      <c r="X4253"/>
      <c r="Y4253"/>
      <c r="Z4253"/>
      <c r="AA4253"/>
      <c r="AB4253"/>
      <c r="AC4253"/>
      <c r="AD4253"/>
      <c r="AE4253"/>
      <c r="AF4253"/>
      <c r="AG4253"/>
    </row>
    <row r="4254" spans="1:33" ht="18" x14ac:dyDescent="0.25">
      <c r="A4254" s="236"/>
      <c r="B4254" s="236"/>
      <c r="C4254" s="236"/>
      <c r="D4254" s="236"/>
      <c r="E4254"/>
      <c r="F4254" s="126"/>
      <c r="G4254" s="237"/>
      <c r="H4254"/>
      <c r="I4254"/>
      <c r="J4254" s="237"/>
      <c r="K4254"/>
      <c r="L4254"/>
      <c r="M4254"/>
      <c r="N4254"/>
      <c r="O4254"/>
      <c r="P4254"/>
      <c r="Q4254"/>
      <c r="S4254" s="115"/>
      <c r="U4254"/>
      <c r="V4254"/>
      <c r="W4254" s="237"/>
      <c r="X4254"/>
      <c r="Y4254"/>
      <c r="Z4254"/>
      <c r="AA4254"/>
      <c r="AB4254"/>
      <c r="AC4254"/>
      <c r="AD4254"/>
      <c r="AE4254"/>
      <c r="AF4254"/>
      <c r="AG4254"/>
    </row>
    <row r="4255" spans="1:33" ht="18" x14ac:dyDescent="0.25">
      <c r="A4255" s="236"/>
      <c r="B4255" s="236"/>
      <c r="C4255" s="236"/>
      <c r="D4255" s="236"/>
      <c r="E4255"/>
      <c r="F4255" s="126"/>
      <c r="G4255" s="237"/>
      <c r="H4255"/>
      <c r="I4255"/>
      <c r="J4255" s="237"/>
      <c r="K4255"/>
      <c r="L4255"/>
      <c r="M4255"/>
      <c r="N4255"/>
      <c r="O4255"/>
      <c r="P4255"/>
      <c r="Q4255"/>
      <c r="S4255" s="115"/>
      <c r="U4255"/>
      <c r="V4255"/>
      <c r="W4255" s="237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5">
      <c r="F4256" s="238"/>
      <c r="I4256"/>
      <c r="S4256" s="115"/>
      <c r="U4256"/>
      <c r="V4256"/>
    </row>
    <row r="4257" spans="1:33" x14ac:dyDescent="0.25">
      <c r="F4257" s="238"/>
      <c r="I4257"/>
      <c r="S4257" s="115"/>
      <c r="U4257"/>
      <c r="V4257"/>
    </row>
    <row r="4258" spans="1:33" ht="18" x14ac:dyDescent="0.25">
      <c r="A4258" s="236"/>
      <c r="B4258" s="236"/>
      <c r="C4258" s="236"/>
      <c r="D4258" s="236"/>
      <c r="E4258"/>
      <c r="F4258" s="126"/>
      <c r="G4258" s="237"/>
      <c r="H4258"/>
      <c r="I4258"/>
      <c r="J4258" s="237"/>
      <c r="K4258"/>
      <c r="L4258"/>
      <c r="M4258"/>
      <c r="N4258"/>
      <c r="O4258"/>
      <c r="P4258"/>
      <c r="Q4258"/>
      <c r="S4258" s="115"/>
      <c r="U4258"/>
      <c r="V4258"/>
      <c r="W4258" s="237"/>
      <c r="X4258"/>
      <c r="Y4258"/>
      <c r="Z4258"/>
      <c r="AA4258"/>
      <c r="AB4258"/>
      <c r="AC4258"/>
      <c r="AD4258"/>
      <c r="AE4258"/>
      <c r="AF4258"/>
      <c r="AG4258"/>
    </row>
    <row r="4259" spans="1:33" ht="18" x14ac:dyDescent="0.25">
      <c r="A4259" s="236"/>
      <c r="B4259" s="236"/>
      <c r="C4259" s="236"/>
      <c r="D4259" s="236"/>
      <c r="E4259"/>
      <c r="F4259" s="126"/>
      <c r="G4259" s="237"/>
      <c r="H4259"/>
      <c r="I4259"/>
      <c r="J4259" s="237"/>
      <c r="K4259"/>
      <c r="L4259"/>
      <c r="M4259"/>
      <c r="N4259"/>
      <c r="O4259"/>
      <c r="P4259"/>
      <c r="Q4259"/>
      <c r="S4259" s="115"/>
      <c r="U4259"/>
      <c r="V4259"/>
      <c r="W4259" s="237"/>
      <c r="X4259"/>
      <c r="Y4259"/>
      <c r="Z4259"/>
      <c r="AA4259"/>
      <c r="AB4259"/>
      <c r="AC4259"/>
      <c r="AD4259"/>
      <c r="AE4259"/>
      <c r="AF4259"/>
      <c r="AG4259"/>
    </row>
    <row r="4260" spans="1:33" ht="18" x14ac:dyDescent="0.25">
      <c r="A4260" s="236"/>
      <c r="B4260" s="236"/>
      <c r="C4260" s="236"/>
      <c r="D4260" s="236"/>
      <c r="E4260"/>
      <c r="F4260" s="126"/>
      <c r="G4260" s="237"/>
      <c r="H4260"/>
      <c r="I4260"/>
      <c r="J4260" s="237"/>
      <c r="K4260"/>
      <c r="L4260"/>
      <c r="M4260"/>
      <c r="N4260"/>
      <c r="O4260"/>
      <c r="P4260"/>
      <c r="Q4260"/>
      <c r="S4260" s="115"/>
      <c r="U4260"/>
      <c r="V4260"/>
      <c r="W4260" s="237"/>
      <c r="X4260"/>
      <c r="Y4260"/>
      <c r="Z4260"/>
      <c r="AA4260"/>
      <c r="AB4260"/>
      <c r="AC4260"/>
      <c r="AD4260"/>
      <c r="AE4260"/>
      <c r="AF4260"/>
      <c r="AG4260"/>
    </row>
    <row r="4261" spans="1:33" ht="18" x14ac:dyDescent="0.25">
      <c r="A4261" s="236"/>
      <c r="B4261" s="236"/>
      <c r="C4261" s="236"/>
      <c r="D4261" s="236"/>
      <c r="E4261"/>
      <c r="F4261" s="126"/>
      <c r="G4261" s="237"/>
      <c r="H4261"/>
      <c r="I4261"/>
      <c r="J4261" s="237"/>
      <c r="K4261"/>
      <c r="L4261"/>
      <c r="M4261"/>
      <c r="N4261"/>
      <c r="O4261"/>
      <c r="P4261"/>
      <c r="Q4261"/>
      <c r="S4261" s="115"/>
      <c r="U4261"/>
      <c r="V4261"/>
      <c r="W4261" s="237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5">
      <c r="F4262" s="238"/>
      <c r="I4262"/>
      <c r="S4262" s="115"/>
      <c r="U4262"/>
      <c r="V4262"/>
    </row>
    <row r="4263" spans="1:33" ht="18" x14ac:dyDescent="0.25">
      <c r="A4263" s="236"/>
      <c r="B4263" s="236"/>
      <c r="C4263" s="236"/>
      <c r="D4263" s="236"/>
      <c r="E4263"/>
      <c r="F4263" s="126"/>
      <c r="G4263" s="237"/>
      <c r="H4263"/>
      <c r="I4263"/>
      <c r="J4263" s="237"/>
      <c r="K4263"/>
      <c r="L4263"/>
      <c r="M4263"/>
      <c r="N4263"/>
      <c r="O4263"/>
      <c r="P4263"/>
      <c r="Q4263"/>
      <c r="S4263" s="115"/>
      <c r="U4263"/>
      <c r="V4263"/>
      <c r="W4263" s="237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5">
      <c r="A4264"/>
      <c r="B4264"/>
      <c r="C4264"/>
      <c r="D4264"/>
      <c r="E4264"/>
      <c r="F4264" s="126"/>
      <c r="G4264"/>
      <c r="H4264"/>
      <c r="I4264"/>
      <c r="J4264"/>
      <c r="K4264"/>
      <c r="L4264"/>
      <c r="M4264"/>
      <c r="N4264"/>
      <c r="O4264"/>
      <c r="P4264"/>
      <c r="Q4264"/>
      <c r="S4264" s="115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5">
      <c r="F4265" s="238"/>
      <c r="I4265"/>
      <c r="S4265" s="115"/>
      <c r="U4265"/>
      <c r="V4265"/>
    </row>
    <row r="4266" spans="1:33" ht="18" x14ac:dyDescent="0.25">
      <c r="A4266" s="236"/>
      <c r="B4266" s="236"/>
      <c r="C4266" s="236"/>
      <c r="D4266" s="236"/>
      <c r="E4266"/>
      <c r="F4266" s="126"/>
      <c r="G4266" s="237"/>
      <c r="H4266"/>
      <c r="I4266"/>
      <c r="J4266" s="237"/>
      <c r="K4266"/>
      <c r="L4266"/>
      <c r="M4266"/>
      <c r="N4266"/>
      <c r="O4266"/>
      <c r="P4266"/>
      <c r="Q4266"/>
      <c r="S4266" s="115"/>
      <c r="U4266"/>
      <c r="V4266"/>
      <c r="W4266" s="237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5">
      <c r="F4267" s="238"/>
      <c r="I4267"/>
      <c r="S4267" s="115"/>
      <c r="U4267"/>
      <c r="V4267"/>
    </row>
    <row r="4268" spans="1:33" ht="18" x14ac:dyDescent="0.25">
      <c r="A4268" s="236"/>
      <c r="B4268" s="236"/>
      <c r="C4268" s="236"/>
      <c r="D4268" s="236"/>
      <c r="E4268"/>
      <c r="F4268" s="126"/>
      <c r="G4268" s="237"/>
      <c r="H4268"/>
      <c r="I4268"/>
      <c r="J4268" s="237"/>
      <c r="K4268"/>
      <c r="L4268"/>
      <c r="M4268"/>
      <c r="N4268"/>
      <c r="O4268"/>
      <c r="P4268"/>
      <c r="Q4268"/>
      <c r="S4268" s="115"/>
      <c r="U4268"/>
      <c r="V4268"/>
      <c r="W4268" s="237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5">
      <c r="F4269" s="238"/>
      <c r="I4269"/>
      <c r="S4269" s="115"/>
      <c r="U4269"/>
      <c r="V4269"/>
    </row>
    <row r="4270" spans="1:33" x14ac:dyDescent="0.25">
      <c r="A4270"/>
      <c r="B4270"/>
      <c r="C4270"/>
      <c r="D4270"/>
      <c r="E4270"/>
      <c r="F4270" s="126"/>
      <c r="G4270"/>
      <c r="H4270"/>
      <c r="I4270"/>
      <c r="J4270"/>
      <c r="K4270"/>
      <c r="L4270"/>
      <c r="M4270"/>
      <c r="N4270"/>
      <c r="O4270"/>
      <c r="P4270"/>
      <c r="Q4270"/>
      <c r="S4270" s="115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ht="18" x14ac:dyDescent="0.25">
      <c r="A4271" s="236"/>
      <c r="B4271" s="236"/>
      <c r="C4271" s="236"/>
      <c r="D4271" s="236"/>
      <c r="E4271"/>
      <c r="F4271" s="126"/>
      <c r="G4271" s="237"/>
      <c r="H4271"/>
      <c r="I4271"/>
      <c r="J4271" s="237"/>
      <c r="K4271"/>
      <c r="L4271"/>
      <c r="M4271"/>
      <c r="N4271"/>
      <c r="O4271"/>
      <c r="P4271"/>
      <c r="Q4271"/>
      <c r="S4271" s="115"/>
      <c r="U4271"/>
      <c r="V4271"/>
      <c r="W4271" s="237"/>
      <c r="X4271"/>
      <c r="Y4271"/>
      <c r="Z4271"/>
      <c r="AA4271"/>
      <c r="AB4271"/>
      <c r="AC4271"/>
      <c r="AD4271"/>
      <c r="AE4271"/>
      <c r="AF4271"/>
      <c r="AG4271"/>
    </row>
    <row r="4272" spans="1:33" ht="18" x14ac:dyDescent="0.25">
      <c r="A4272" s="236"/>
      <c r="B4272" s="236"/>
      <c r="C4272" s="236"/>
      <c r="D4272" s="236"/>
      <c r="E4272"/>
      <c r="F4272" s="126"/>
      <c r="G4272" s="237"/>
      <c r="H4272"/>
      <c r="I4272"/>
      <c r="J4272" s="237"/>
      <c r="K4272"/>
      <c r="L4272"/>
      <c r="M4272"/>
      <c r="N4272"/>
      <c r="O4272"/>
      <c r="P4272"/>
      <c r="Q4272"/>
      <c r="S4272" s="115"/>
      <c r="U4272"/>
      <c r="V4272"/>
      <c r="W4272" s="237"/>
      <c r="X4272"/>
      <c r="Y4272"/>
      <c r="Z4272"/>
      <c r="AA4272"/>
      <c r="AB4272"/>
      <c r="AC4272"/>
      <c r="AD4272"/>
      <c r="AE4272"/>
      <c r="AF4272"/>
      <c r="AG4272"/>
    </row>
    <row r="4273" spans="1:33" ht="18" x14ac:dyDescent="0.25">
      <c r="A4273" s="236"/>
      <c r="B4273" s="236"/>
      <c r="C4273" s="236"/>
      <c r="D4273" s="236"/>
      <c r="E4273"/>
      <c r="F4273" s="126"/>
      <c r="G4273" s="237"/>
      <c r="H4273"/>
      <c r="I4273"/>
      <c r="J4273" s="237"/>
      <c r="K4273"/>
      <c r="L4273"/>
      <c r="M4273"/>
      <c r="N4273"/>
      <c r="O4273"/>
      <c r="P4273"/>
      <c r="Q4273"/>
      <c r="S4273" s="115"/>
      <c r="U4273"/>
      <c r="V4273"/>
      <c r="W4273" s="237"/>
      <c r="X4273"/>
      <c r="Y4273"/>
      <c r="Z4273"/>
      <c r="AA4273"/>
      <c r="AB4273"/>
      <c r="AC4273"/>
      <c r="AD4273"/>
      <c r="AE4273"/>
      <c r="AF4273"/>
      <c r="AG4273"/>
    </row>
    <row r="4274" spans="1:33" ht="18" x14ac:dyDescent="0.25">
      <c r="A4274" s="236"/>
      <c r="B4274" s="236"/>
      <c r="C4274" s="236"/>
      <c r="D4274" s="236"/>
      <c r="E4274"/>
      <c r="F4274" s="126"/>
      <c r="G4274" s="237"/>
      <c r="H4274"/>
      <c r="I4274"/>
      <c r="J4274" s="237"/>
      <c r="K4274"/>
      <c r="L4274"/>
      <c r="M4274"/>
      <c r="N4274"/>
      <c r="O4274"/>
      <c r="P4274"/>
      <c r="Q4274"/>
      <c r="S4274" s="115"/>
      <c r="U4274"/>
      <c r="V4274"/>
      <c r="W4274" s="237"/>
      <c r="X4274"/>
      <c r="Y4274"/>
      <c r="Z4274"/>
      <c r="AA4274"/>
      <c r="AB4274"/>
      <c r="AC4274"/>
      <c r="AD4274"/>
      <c r="AE4274"/>
      <c r="AF4274"/>
      <c r="AG4274"/>
    </row>
    <row r="4275" spans="1:33" ht="18" x14ac:dyDescent="0.25">
      <c r="A4275" s="236"/>
      <c r="B4275" s="236"/>
      <c r="C4275" s="236"/>
      <c r="D4275" s="236"/>
      <c r="E4275"/>
      <c r="F4275" s="126"/>
      <c r="G4275" s="237"/>
      <c r="H4275"/>
      <c r="I4275"/>
      <c r="J4275" s="237"/>
      <c r="K4275"/>
      <c r="L4275"/>
      <c r="M4275"/>
      <c r="N4275"/>
      <c r="O4275"/>
      <c r="P4275"/>
      <c r="Q4275"/>
      <c r="S4275" s="115"/>
      <c r="U4275"/>
      <c r="V4275"/>
      <c r="W4275" s="237"/>
      <c r="X4275"/>
      <c r="Y4275"/>
      <c r="Z4275"/>
      <c r="AA4275"/>
      <c r="AB4275"/>
      <c r="AC4275"/>
      <c r="AD4275"/>
      <c r="AE4275"/>
      <c r="AF4275"/>
      <c r="AG4275"/>
    </row>
    <row r="4276" spans="1:33" ht="18" x14ac:dyDescent="0.25">
      <c r="A4276" s="236"/>
      <c r="B4276" s="236"/>
      <c r="C4276" s="236"/>
      <c r="D4276" s="236"/>
      <c r="E4276"/>
      <c r="F4276" s="126"/>
      <c r="G4276" s="237"/>
      <c r="H4276"/>
      <c r="I4276"/>
      <c r="J4276" s="237"/>
      <c r="K4276"/>
      <c r="L4276"/>
      <c r="M4276"/>
      <c r="N4276"/>
      <c r="O4276"/>
      <c r="P4276"/>
      <c r="Q4276"/>
      <c r="S4276" s="115"/>
      <c r="U4276"/>
      <c r="V4276"/>
      <c r="W4276" s="237"/>
      <c r="X4276"/>
      <c r="Y4276"/>
      <c r="Z4276"/>
      <c r="AA4276"/>
      <c r="AB4276"/>
      <c r="AC4276"/>
      <c r="AD4276"/>
      <c r="AE4276"/>
      <c r="AF4276"/>
      <c r="AG4276"/>
    </row>
    <row r="4277" spans="1:33" ht="18" x14ac:dyDescent="0.25">
      <c r="A4277" s="236"/>
      <c r="B4277" s="236"/>
      <c r="C4277" s="236"/>
      <c r="D4277" s="236"/>
      <c r="E4277"/>
      <c r="F4277" s="126"/>
      <c r="G4277" s="237"/>
      <c r="H4277"/>
      <c r="I4277"/>
      <c r="J4277" s="237"/>
      <c r="K4277"/>
      <c r="L4277"/>
      <c r="M4277"/>
      <c r="N4277"/>
      <c r="O4277"/>
      <c r="P4277"/>
      <c r="Q4277"/>
      <c r="S4277" s="115"/>
      <c r="U4277"/>
      <c r="V4277"/>
      <c r="W4277" s="23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5">
      <c r="F4278" s="238"/>
      <c r="I4278"/>
      <c r="S4278" s="115"/>
      <c r="U4278"/>
      <c r="V4278"/>
    </row>
    <row r="4279" spans="1:33" x14ac:dyDescent="0.25">
      <c r="A4279"/>
      <c r="B4279"/>
      <c r="C4279"/>
      <c r="D4279"/>
      <c r="E4279"/>
      <c r="F4279" s="126"/>
      <c r="G4279"/>
      <c r="H4279"/>
      <c r="I4279"/>
      <c r="J4279"/>
      <c r="K4279"/>
      <c r="L4279"/>
      <c r="M4279"/>
      <c r="N4279"/>
      <c r="O4279"/>
      <c r="P4279"/>
      <c r="Q4279"/>
      <c r="S4279" s="115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5">
      <c r="A4280"/>
      <c r="B4280"/>
      <c r="C4280"/>
      <c r="D4280"/>
      <c r="E4280"/>
      <c r="F4280" s="126"/>
      <c r="G4280"/>
      <c r="H4280"/>
      <c r="I4280"/>
      <c r="J4280"/>
      <c r="K4280"/>
      <c r="L4280"/>
      <c r="M4280"/>
      <c r="N4280"/>
      <c r="O4280"/>
      <c r="P4280"/>
      <c r="Q4280"/>
      <c r="S4280" s="115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5">
      <c r="A4281"/>
      <c r="B4281"/>
      <c r="C4281"/>
      <c r="D4281"/>
      <c r="E4281"/>
      <c r="F4281" s="126"/>
      <c r="G4281"/>
      <c r="H4281"/>
      <c r="I4281"/>
      <c r="J4281"/>
      <c r="K4281"/>
      <c r="L4281"/>
      <c r="M4281"/>
      <c r="N4281"/>
      <c r="O4281"/>
      <c r="P4281"/>
      <c r="Q4281"/>
      <c r="S4281" s="115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5">
      <c r="A4282"/>
      <c r="B4282"/>
      <c r="C4282"/>
      <c r="D4282"/>
      <c r="E4282"/>
      <c r="F4282" s="126"/>
      <c r="G4282"/>
      <c r="H4282"/>
      <c r="I4282"/>
      <c r="J4282"/>
      <c r="K4282"/>
      <c r="L4282"/>
      <c r="M4282"/>
      <c r="N4282"/>
      <c r="O4282"/>
      <c r="P4282"/>
      <c r="Q4282"/>
      <c r="S4282" s="115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5">
      <c r="F4283" s="238"/>
      <c r="I4283"/>
      <c r="S4283" s="115"/>
      <c r="U4283"/>
      <c r="V4283"/>
    </row>
    <row r="4284" spans="1:33" x14ac:dyDescent="0.25">
      <c r="F4284" s="238"/>
      <c r="I4284"/>
      <c r="S4284" s="115"/>
      <c r="U4284"/>
      <c r="V4284"/>
    </row>
    <row r="4285" spans="1:33" x14ac:dyDescent="0.25">
      <c r="F4285" s="238"/>
      <c r="I4285"/>
      <c r="S4285" s="115"/>
      <c r="U4285"/>
      <c r="V4285"/>
    </row>
    <row r="4286" spans="1:33" x14ac:dyDescent="0.25">
      <c r="F4286" s="238"/>
      <c r="I4286"/>
      <c r="S4286" s="115"/>
      <c r="U4286"/>
      <c r="V4286"/>
    </row>
    <row r="4287" spans="1:33" ht="18" x14ac:dyDescent="0.25">
      <c r="A4287" s="236"/>
      <c r="B4287" s="236"/>
      <c r="C4287" s="236"/>
      <c r="D4287" s="236"/>
      <c r="E4287"/>
      <c r="F4287" s="126"/>
      <c r="G4287" s="237"/>
      <c r="H4287"/>
      <c r="I4287"/>
      <c r="J4287" s="237"/>
      <c r="K4287"/>
      <c r="L4287"/>
      <c r="M4287"/>
      <c r="N4287"/>
      <c r="O4287"/>
      <c r="P4287"/>
      <c r="Q4287"/>
      <c r="S4287" s="115"/>
      <c r="U4287"/>
      <c r="V4287"/>
      <c r="W4287" s="23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5">
      <c r="F4288" s="238"/>
      <c r="I4288"/>
      <c r="S4288" s="115"/>
      <c r="U4288"/>
      <c r="V4288"/>
    </row>
    <row r="4289" spans="1:33" x14ac:dyDescent="0.25">
      <c r="F4289" s="238"/>
      <c r="I4289"/>
      <c r="S4289" s="115"/>
      <c r="U4289"/>
      <c r="V4289"/>
    </row>
    <row r="4290" spans="1:33" x14ac:dyDescent="0.25">
      <c r="F4290" s="238"/>
      <c r="I4290"/>
      <c r="S4290" s="115"/>
      <c r="U4290"/>
      <c r="V4290"/>
    </row>
    <row r="4291" spans="1:33" x14ac:dyDescent="0.25">
      <c r="A4291"/>
      <c r="B4291"/>
      <c r="C4291"/>
      <c r="D4291"/>
      <c r="E4291"/>
      <c r="F4291" s="126"/>
      <c r="G4291"/>
      <c r="H4291"/>
      <c r="I4291"/>
      <c r="J4291"/>
      <c r="K4291"/>
      <c r="L4291"/>
      <c r="M4291"/>
      <c r="N4291"/>
      <c r="O4291"/>
      <c r="P4291"/>
      <c r="Q4291"/>
      <c r="S4291" s="115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ht="18" x14ac:dyDescent="0.25">
      <c r="A4292" s="236"/>
      <c r="B4292" s="236"/>
      <c r="C4292" s="236"/>
      <c r="D4292" s="236"/>
      <c r="E4292"/>
      <c r="F4292" s="126"/>
      <c r="G4292" s="237"/>
      <c r="H4292"/>
      <c r="I4292"/>
      <c r="J4292" s="237"/>
      <c r="K4292"/>
      <c r="L4292"/>
      <c r="M4292"/>
      <c r="N4292"/>
      <c r="O4292"/>
      <c r="P4292"/>
      <c r="Q4292"/>
      <c r="S4292" s="115"/>
      <c r="U4292"/>
      <c r="V4292"/>
      <c r="W4292" s="237"/>
      <c r="X4292"/>
      <c r="Y4292"/>
      <c r="Z4292"/>
      <c r="AA4292"/>
      <c r="AB4292"/>
      <c r="AC4292"/>
      <c r="AD4292"/>
      <c r="AE4292"/>
      <c r="AF4292"/>
      <c r="AG4292"/>
    </row>
    <row r="4293" spans="1:33" ht="18" x14ac:dyDescent="0.25">
      <c r="A4293" s="236"/>
      <c r="B4293" s="236"/>
      <c r="C4293" s="236"/>
      <c r="D4293" s="236"/>
      <c r="E4293"/>
      <c r="F4293" s="126"/>
      <c r="G4293" s="237"/>
      <c r="H4293"/>
      <c r="I4293"/>
      <c r="J4293" s="237"/>
      <c r="K4293"/>
      <c r="L4293"/>
      <c r="M4293"/>
      <c r="N4293"/>
      <c r="O4293"/>
      <c r="P4293"/>
      <c r="Q4293"/>
      <c r="S4293" s="115"/>
      <c r="U4293"/>
      <c r="V4293"/>
      <c r="W4293" s="237"/>
      <c r="X4293"/>
      <c r="Y4293"/>
      <c r="Z4293"/>
      <c r="AA4293"/>
      <c r="AB4293"/>
      <c r="AC4293"/>
      <c r="AD4293"/>
      <c r="AE4293"/>
      <c r="AF4293"/>
      <c r="AG4293"/>
    </row>
    <row r="4294" spans="1:33" ht="18" x14ac:dyDescent="0.25">
      <c r="A4294" s="236"/>
      <c r="B4294" s="236"/>
      <c r="C4294" s="236"/>
      <c r="D4294" s="236"/>
      <c r="E4294"/>
      <c r="F4294" s="126"/>
      <c r="G4294" s="237"/>
      <c r="H4294"/>
      <c r="I4294"/>
      <c r="J4294" s="237"/>
      <c r="K4294"/>
      <c r="L4294"/>
      <c r="M4294"/>
      <c r="N4294"/>
      <c r="O4294"/>
      <c r="P4294"/>
      <c r="Q4294"/>
      <c r="S4294" s="115"/>
      <c r="U4294"/>
      <c r="V4294"/>
      <c r="W4294" s="237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5">
      <c r="F4295" s="238"/>
      <c r="I4295"/>
      <c r="S4295" s="115"/>
      <c r="U4295"/>
      <c r="V4295"/>
    </row>
    <row r="4296" spans="1:33" x14ac:dyDescent="0.25">
      <c r="F4296" s="238"/>
      <c r="I4296"/>
      <c r="S4296" s="115"/>
      <c r="U4296"/>
      <c r="V4296"/>
    </row>
    <row r="4297" spans="1:33" x14ac:dyDescent="0.25">
      <c r="F4297" s="238"/>
      <c r="I4297"/>
      <c r="S4297" s="115"/>
      <c r="U4297"/>
      <c r="V4297"/>
    </row>
    <row r="4298" spans="1:33" x14ac:dyDescent="0.25">
      <c r="A4298"/>
      <c r="B4298"/>
      <c r="C4298"/>
      <c r="D4298"/>
      <c r="E4298"/>
      <c r="F4298" s="126"/>
      <c r="G4298"/>
      <c r="H4298"/>
      <c r="I4298"/>
      <c r="J4298"/>
      <c r="K4298"/>
      <c r="L4298"/>
      <c r="M4298"/>
      <c r="N4298"/>
      <c r="O4298"/>
      <c r="P4298"/>
      <c r="Q4298"/>
      <c r="S4298" s="115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5">
      <c r="A4299"/>
      <c r="B4299"/>
      <c r="C4299"/>
      <c r="D4299"/>
      <c r="E4299"/>
      <c r="F4299" s="126"/>
      <c r="G4299"/>
      <c r="H4299"/>
      <c r="I4299"/>
      <c r="J4299"/>
      <c r="K4299"/>
      <c r="L4299"/>
      <c r="M4299"/>
      <c r="N4299"/>
      <c r="O4299"/>
      <c r="P4299"/>
      <c r="Q4299"/>
      <c r="S4299" s="115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5">
      <c r="F4300" s="238"/>
      <c r="I4300"/>
      <c r="S4300" s="115"/>
      <c r="U4300"/>
      <c r="V4300"/>
    </row>
    <row r="4301" spans="1:33" ht="18" x14ac:dyDescent="0.25">
      <c r="A4301" s="236"/>
      <c r="B4301" s="236"/>
      <c r="C4301" s="236"/>
      <c r="D4301" s="236"/>
      <c r="E4301"/>
      <c r="F4301" s="126"/>
      <c r="G4301" s="237"/>
      <c r="H4301"/>
      <c r="I4301"/>
      <c r="J4301" s="237"/>
      <c r="K4301"/>
      <c r="L4301"/>
      <c r="M4301"/>
      <c r="N4301"/>
      <c r="O4301"/>
      <c r="P4301"/>
      <c r="Q4301"/>
      <c r="S4301" s="115"/>
      <c r="U4301"/>
      <c r="V4301"/>
      <c r="W4301" s="237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5">
      <c r="F4302" s="238"/>
      <c r="I4302"/>
      <c r="S4302" s="115"/>
      <c r="U4302"/>
      <c r="V4302"/>
    </row>
    <row r="4303" spans="1:33" ht="18" x14ac:dyDescent="0.25">
      <c r="A4303" s="236"/>
      <c r="B4303" s="236"/>
      <c r="C4303" s="236"/>
      <c r="D4303" s="236"/>
      <c r="E4303"/>
      <c r="F4303" s="126"/>
      <c r="G4303" s="237"/>
      <c r="H4303"/>
      <c r="I4303"/>
      <c r="J4303" s="237"/>
      <c r="K4303"/>
      <c r="L4303"/>
      <c r="M4303"/>
      <c r="N4303"/>
      <c r="O4303"/>
      <c r="P4303"/>
      <c r="Q4303"/>
      <c r="S4303" s="115"/>
      <c r="U4303"/>
      <c r="V4303"/>
      <c r="W4303" s="237"/>
      <c r="X4303"/>
      <c r="Y4303"/>
      <c r="Z4303"/>
      <c r="AA4303"/>
      <c r="AB4303"/>
      <c r="AC4303"/>
      <c r="AD4303"/>
      <c r="AE4303"/>
      <c r="AF4303"/>
      <c r="AG4303"/>
    </row>
    <row r="4304" spans="1:33" ht="18" x14ac:dyDescent="0.25">
      <c r="A4304" s="236"/>
      <c r="B4304" s="236"/>
      <c r="C4304" s="236"/>
      <c r="D4304" s="236"/>
      <c r="E4304"/>
      <c r="F4304" s="126"/>
      <c r="G4304" s="237"/>
      <c r="H4304"/>
      <c r="I4304"/>
      <c r="J4304" s="237"/>
      <c r="K4304"/>
      <c r="L4304"/>
      <c r="M4304"/>
      <c r="N4304"/>
      <c r="O4304"/>
      <c r="P4304"/>
      <c r="Q4304"/>
      <c r="S4304" s="115"/>
      <c r="U4304"/>
      <c r="V4304"/>
      <c r="W4304" s="237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5">
      <c r="F4305" s="238"/>
      <c r="I4305"/>
      <c r="S4305" s="115"/>
      <c r="U4305"/>
      <c r="V4305"/>
    </row>
    <row r="4306" spans="1:33" x14ac:dyDescent="0.25">
      <c r="A4306"/>
      <c r="B4306"/>
      <c r="C4306"/>
      <c r="D4306"/>
      <c r="E4306"/>
      <c r="F4306" s="126"/>
      <c r="G4306"/>
      <c r="H4306"/>
      <c r="I4306"/>
      <c r="J4306"/>
      <c r="K4306"/>
      <c r="L4306"/>
      <c r="M4306"/>
      <c r="N4306"/>
      <c r="O4306"/>
      <c r="P4306"/>
      <c r="Q4306"/>
      <c r="S4306" s="115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5">
      <c r="A4307"/>
      <c r="B4307"/>
      <c r="C4307"/>
      <c r="D4307"/>
      <c r="E4307"/>
      <c r="F4307" s="126"/>
      <c r="G4307"/>
      <c r="H4307"/>
      <c r="I4307"/>
      <c r="J4307"/>
      <c r="K4307"/>
      <c r="L4307"/>
      <c r="M4307"/>
      <c r="N4307"/>
      <c r="O4307"/>
      <c r="P4307"/>
      <c r="Q4307"/>
      <c r="S4307" s="115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ht="18" x14ac:dyDescent="0.25">
      <c r="A4308" s="236"/>
      <c r="B4308" s="236"/>
      <c r="C4308" s="236"/>
      <c r="D4308" s="236"/>
      <c r="E4308"/>
      <c r="F4308" s="126"/>
      <c r="G4308" s="237"/>
      <c r="H4308"/>
      <c r="I4308"/>
      <c r="J4308" s="237"/>
      <c r="K4308"/>
      <c r="L4308"/>
      <c r="M4308"/>
      <c r="N4308"/>
      <c r="O4308"/>
      <c r="P4308"/>
      <c r="Q4308"/>
      <c r="S4308" s="115"/>
      <c r="U4308"/>
      <c r="V4308"/>
      <c r="W4308" s="237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5">
      <c r="F4309" s="238"/>
      <c r="I4309"/>
      <c r="S4309" s="115"/>
      <c r="U4309"/>
      <c r="V4309"/>
    </row>
    <row r="4310" spans="1:33" ht="18" x14ac:dyDescent="0.25">
      <c r="A4310" s="236"/>
      <c r="B4310" s="236"/>
      <c r="C4310" s="236"/>
      <c r="D4310" s="236"/>
      <c r="E4310"/>
      <c r="F4310" s="126"/>
      <c r="G4310" s="237"/>
      <c r="H4310"/>
      <c r="I4310"/>
      <c r="J4310" s="237"/>
      <c r="K4310"/>
      <c r="L4310"/>
      <c r="M4310"/>
      <c r="N4310"/>
      <c r="O4310"/>
      <c r="P4310"/>
      <c r="Q4310"/>
      <c r="S4310" s="115"/>
      <c r="U4310"/>
      <c r="V4310"/>
      <c r="W4310" s="237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5">
      <c r="F4311" s="238"/>
      <c r="I4311"/>
      <c r="S4311" s="115"/>
      <c r="U4311"/>
      <c r="V4311"/>
    </row>
    <row r="4312" spans="1:33" x14ac:dyDescent="0.25">
      <c r="A4312"/>
      <c r="B4312"/>
      <c r="C4312"/>
      <c r="D4312"/>
      <c r="E4312"/>
      <c r="F4312" s="126"/>
      <c r="G4312"/>
      <c r="H4312"/>
      <c r="I4312"/>
      <c r="J4312"/>
      <c r="K4312"/>
      <c r="L4312"/>
      <c r="M4312"/>
      <c r="N4312"/>
      <c r="O4312"/>
      <c r="P4312"/>
      <c r="Q4312"/>
      <c r="S4312" s="115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5">
      <c r="A4313"/>
      <c r="B4313"/>
      <c r="C4313"/>
      <c r="D4313"/>
      <c r="E4313"/>
      <c r="F4313" s="126"/>
      <c r="G4313"/>
      <c r="H4313"/>
      <c r="I4313"/>
      <c r="J4313"/>
      <c r="K4313"/>
      <c r="L4313"/>
      <c r="M4313"/>
      <c r="N4313"/>
      <c r="O4313"/>
      <c r="P4313"/>
      <c r="Q4313"/>
      <c r="S4313" s="115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ht="18" x14ac:dyDescent="0.25">
      <c r="A4314" s="236"/>
      <c r="B4314" s="236"/>
      <c r="C4314" s="236"/>
      <c r="D4314" s="236"/>
      <c r="E4314"/>
      <c r="F4314" s="126"/>
      <c r="G4314" s="237"/>
      <c r="H4314"/>
      <c r="I4314"/>
      <c r="J4314" s="237"/>
      <c r="K4314"/>
      <c r="L4314"/>
      <c r="M4314"/>
      <c r="N4314"/>
      <c r="O4314"/>
      <c r="P4314"/>
      <c r="Q4314"/>
      <c r="S4314" s="115"/>
      <c r="U4314"/>
      <c r="V4314"/>
      <c r="W4314" s="237"/>
      <c r="X4314"/>
      <c r="Y4314"/>
      <c r="Z4314"/>
      <c r="AA4314"/>
      <c r="AB4314"/>
      <c r="AC4314"/>
      <c r="AD4314"/>
      <c r="AE4314"/>
      <c r="AF4314"/>
      <c r="AG4314"/>
    </row>
    <row r="4315" spans="1:33" ht="18" x14ac:dyDescent="0.25">
      <c r="A4315" s="236"/>
      <c r="B4315" s="236"/>
      <c r="C4315" s="236"/>
      <c r="D4315" s="236"/>
      <c r="E4315"/>
      <c r="F4315" s="126"/>
      <c r="G4315" s="237"/>
      <c r="H4315"/>
      <c r="I4315"/>
      <c r="J4315" s="237"/>
      <c r="K4315"/>
      <c r="L4315"/>
      <c r="M4315"/>
      <c r="N4315"/>
      <c r="O4315"/>
      <c r="P4315"/>
      <c r="Q4315"/>
      <c r="S4315" s="115"/>
      <c r="U4315"/>
      <c r="V4315"/>
      <c r="W4315" s="237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5">
      <c r="F4316" s="238"/>
      <c r="I4316"/>
      <c r="S4316" s="115"/>
      <c r="U4316"/>
      <c r="V4316"/>
    </row>
    <row r="4317" spans="1:33" ht="18" x14ac:dyDescent="0.25">
      <c r="A4317" s="236"/>
      <c r="B4317" s="236"/>
      <c r="C4317" s="236"/>
      <c r="D4317" s="236"/>
      <c r="E4317"/>
      <c r="F4317" s="126"/>
      <c r="G4317" s="237"/>
      <c r="H4317"/>
      <c r="I4317"/>
      <c r="J4317" s="237"/>
      <c r="K4317"/>
      <c r="L4317"/>
      <c r="M4317"/>
      <c r="N4317"/>
      <c r="O4317"/>
      <c r="P4317"/>
      <c r="Q4317"/>
      <c r="S4317" s="115"/>
      <c r="U4317"/>
      <c r="V4317"/>
      <c r="W4317" s="23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5">
      <c r="F4318" s="238"/>
      <c r="I4318"/>
      <c r="S4318" s="115"/>
      <c r="U4318"/>
      <c r="V4318"/>
    </row>
    <row r="4319" spans="1:33" x14ac:dyDescent="0.25">
      <c r="A4319"/>
      <c r="B4319"/>
      <c r="C4319"/>
      <c r="D4319"/>
      <c r="E4319"/>
      <c r="F4319" s="126"/>
      <c r="G4319"/>
      <c r="H4319"/>
      <c r="I4319"/>
      <c r="J4319"/>
      <c r="K4319"/>
      <c r="L4319"/>
      <c r="M4319"/>
      <c r="N4319"/>
      <c r="O4319"/>
      <c r="P4319"/>
      <c r="Q4319"/>
      <c r="S4319" s="115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5">
      <c r="F4320" s="238"/>
      <c r="I4320"/>
      <c r="S4320" s="115"/>
      <c r="U4320"/>
      <c r="V4320"/>
    </row>
    <row r="4321" spans="1:33" x14ac:dyDescent="0.25">
      <c r="A4321"/>
      <c r="B4321"/>
      <c r="C4321"/>
      <c r="D4321"/>
      <c r="E4321"/>
      <c r="F4321" s="126"/>
      <c r="G4321"/>
      <c r="H4321"/>
      <c r="I4321"/>
      <c r="J4321"/>
      <c r="K4321"/>
      <c r="L4321"/>
      <c r="M4321"/>
      <c r="N4321"/>
      <c r="O4321"/>
      <c r="P4321"/>
      <c r="Q4321"/>
      <c r="S4321" s="115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5">
      <c r="F4322" s="238"/>
      <c r="I4322"/>
      <c r="S4322" s="115"/>
      <c r="U4322"/>
      <c r="V4322"/>
    </row>
    <row r="4323" spans="1:33" ht="18" x14ac:dyDescent="0.25">
      <c r="A4323" s="236"/>
      <c r="B4323" s="236"/>
      <c r="C4323" s="236"/>
      <c r="D4323" s="236"/>
      <c r="E4323"/>
      <c r="F4323" s="126"/>
      <c r="G4323" s="237"/>
      <c r="H4323"/>
      <c r="I4323"/>
      <c r="J4323" s="237"/>
      <c r="K4323"/>
      <c r="L4323"/>
      <c r="M4323"/>
      <c r="N4323"/>
      <c r="O4323"/>
      <c r="P4323"/>
      <c r="Q4323"/>
      <c r="S4323" s="115"/>
      <c r="U4323"/>
      <c r="V4323"/>
      <c r="W4323" s="237"/>
      <c r="X4323"/>
      <c r="Y4323"/>
      <c r="Z4323"/>
      <c r="AA4323"/>
      <c r="AB4323"/>
      <c r="AC4323"/>
      <c r="AD4323"/>
      <c r="AE4323"/>
      <c r="AF4323"/>
      <c r="AG4323"/>
    </row>
    <row r="4324" spans="1:33" ht="18" x14ac:dyDescent="0.25">
      <c r="A4324" s="236"/>
      <c r="B4324" s="236"/>
      <c r="C4324" s="236"/>
      <c r="D4324" s="236"/>
      <c r="E4324"/>
      <c r="F4324" s="126"/>
      <c r="G4324" s="237"/>
      <c r="H4324"/>
      <c r="I4324"/>
      <c r="J4324" s="237"/>
      <c r="K4324"/>
      <c r="L4324"/>
      <c r="M4324"/>
      <c r="N4324"/>
      <c r="O4324"/>
      <c r="P4324"/>
      <c r="Q4324"/>
      <c r="S4324" s="115"/>
      <c r="U4324"/>
      <c r="V4324"/>
      <c r="W4324" s="237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5">
      <c r="F4325" s="238"/>
      <c r="I4325"/>
      <c r="S4325" s="115"/>
      <c r="U4325"/>
      <c r="V4325"/>
    </row>
    <row r="4326" spans="1:33" x14ac:dyDescent="0.25">
      <c r="A4326"/>
      <c r="B4326"/>
      <c r="C4326"/>
      <c r="D4326"/>
      <c r="E4326"/>
      <c r="F4326" s="126"/>
      <c r="G4326"/>
      <c r="H4326"/>
      <c r="I4326"/>
      <c r="J4326"/>
      <c r="K4326"/>
      <c r="L4326"/>
      <c r="M4326"/>
      <c r="N4326"/>
      <c r="O4326"/>
      <c r="P4326"/>
      <c r="Q4326"/>
      <c r="S4326" s="115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5">
      <c r="F4327" s="238"/>
      <c r="I4327"/>
      <c r="S4327" s="115"/>
      <c r="U4327"/>
      <c r="V4327"/>
    </row>
    <row r="4328" spans="1:33" x14ac:dyDescent="0.25">
      <c r="A4328"/>
      <c r="B4328"/>
      <c r="C4328"/>
      <c r="D4328"/>
      <c r="E4328"/>
      <c r="F4328" s="126"/>
      <c r="G4328"/>
      <c r="H4328"/>
      <c r="I4328"/>
      <c r="J4328"/>
      <c r="K4328"/>
      <c r="L4328"/>
      <c r="M4328"/>
      <c r="N4328"/>
      <c r="O4328"/>
      <c r="P4328"/>
      <c r="Q4328"/>
      <c r="S4328" s="115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5">
      <c r="F4329" s="238"/>
      <c r="I4329"/>
      <c r="S4329" s="115"/>
      <c r="U4329"/>
      <c r="V4329"/>
    </row>
    <row r="4330" spans="1:33" x14ac:dyDescent="0.25">
      <c r="F4330" s="238"/>
      <c r="I4330"/>
      <c r="S4330" s="115"/>
      <c r="U4330"/>
      <c r="V4330"/>
    </row>
    <row r="4331" spans="1:33" ht="18" x14ac:dyDescent="0.25">
      <c r="A4331" s="236"/>
      <c r="B4331" s="236"/>
      <c r="C4331" s="236"/>
      <c r="D4331" s="236"/>
      <c r="E4331"/>
      <c r="F4331" s="126"/>
      <c r="G4331" s="237"/>
      <c r="H4331"/>
      <c r="I4331"/>
      <c r="J4331" s="237"/>
      <c r="K4331"/>
      <c r="L4331"/>
      <c r="M4331"/>
      <c r="N4331"/>
      <c r="O4331"/>
      <c r="P4331"/>
      <c r="Q4331"/>
      <c r="S4331" s="115"/>
      <c r="U4331"/>
      <c r="V4331"/>
      <c r="W4331" s="237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5">
      <c r="A4332"/>
      <c r="B4332"/>
      <c r="C4332"/>
      <c r="D4332"/>
      <c r="E4332"/>
      <c r="F4332" s="126"/>
      <c r="G4332"/>
      <c r="H4332"/>
      <c r="I4332"/>
      <c r="J4332"/>
      <c r="K4332"/>
      <c r="L4332"/>
      <c r="M4332"/>
      <c r="N4332"/>
      <c r="O4332"/>
      <c r="P4332"/>
      <c r="Q4332"/>
      <c r="S4332" s="115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5">
      <c r="F4333" s="238"/>
      <c r="I4333"/>
      <c r="S4333" s="115"/>
      <c r="U4333"/>
      <c r="V4333"/>
    </row>
    <row r="4334" spans="1:33" ht="18" x14ac:dyDescent="0.25">
      <c r="A4334" s="236"/>
      <c r="B4334" s="236"/>
      <c r="C4334" s="236"/>
      <c r="D4334" s="236"/>
      <c r="E4334"/>
      <c r="F4334" s="126"/>
      <c r="G4334" s="237"/>
      <c r="H4334"/>
      <c r="I4334"/>
      <c r="J4334" s="237"/>
      <c r="K4334"/>
      <c r="L4334"/>
      <c r="M4334"/>
      <c r="N4334"/>
      <c r="O4334"/>
      <c r="P4334"/>
      <c r="Q4334"/>
      <c r="S4334" s="115"/>
      <c r="U4334"/>
      <c r="V4334"/>
      <c r="W4334" s="237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5">
      <c r="F4335" s="238"/>
      <c r="I4335"/>
      <c r="S4335" s="115"/>
      <c r="U4335"/>
      <c r="V4335"/>
    </row>
    <row r="4336" spans="1:33" ht="18" x14ac:dyDescent="0.25">
      <c r="A4336" s="236"/>
      <c r="B4336" s="236"/>
      <c r="C4336" s="236"/>
      <c r="D4336" s="236"/>
      <c r="E4336"/>
      <c r="F4336" s="126"/>
      <c r="G4336" s="237"/>
      <c r="H4336"/>
      <c r="I4336"/>
      <c r="J4336" s="237"/>
      <c r="K4336"/>
      <c r="L4336"/>
      <c r="M4336"/>
      <c r="N4336"/>
      <c r="O4336"/>
      <c r="P4336"/>
      <c r="Q4336"/>
      <c r="S4336" s="115"/>
      <c r="U4336"/>
      <c r="V4336"/>
      <c r="W4336" s="237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5">
      <c r="F4337" s="238"/>
      <c r="I4337"/>
      <c r="S4337" s="115"/>
      <c r="U4337"/>
      <c r="V4337"/>
    </row>
    <row r="4338" spans="1:33" ht="18" x14ac:dyDescent="0.25">
      <c r="A4338" s="236"/>
      <c r="B4338" s="236"/>
      <c r="C4338" s="236"/>
      <c r="D4338" s="236"/>
      <c r="E4338"/>
      <c r="F4338" s="126"/>
      <c r="G4338" s="237"/>
      <c r="H4338"/>
      <c r="I4338"/>
      <c r="J4338" s="237"/>
      <c r="K4338"/>
      <c r="L4338"/>
      <c r="M4338"/>
      <c r="N4338"/>
      <c r="O4338"/>
      <c r="P4338"/>
      <c r="Q4338"/>
      <c r="S4338" s="115"/>
      <c r="U4338"/>
      <c r="V4338"/>
      <c r="W4338" s="237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5">
      <c r="F4339" s="238"/>
      <c r="I4339"/>
      <c r="S4339" s="115"/>
      <c r="U4339"/>
      <c r="V4339"/>
    </row>
    <row r="4340" spans="1:33" x14ac:dyDescent="0.25">
      <c r="F4340" s="238"/>
      <c r="I4340"/>
      <c r="S4340" s="115"/>
      <c r="U4340"/>
      <c r="V4340"/>
    </row>
    <row r="4341" spans="1:33" ht="18" x14ac:dyDescent="0.25">
      <c r="A4341" s="236"/>
      <c r="B4341" s="236"/>
      <c r="C4341" s="236"/>
      <c r="D4341" s="236"/>
      <c r="E4341"/>
      <c r="F4341" s="126"/>
      <c r="G4341" s="237"/>
      <c r="H4341"/>
      <c r="I4341"/>
      <c r="J4341" s="237"/>
      <c r="K4341"/>
      <c r="L4341"/>
      <c r="M4341"/>
      <c r="N4341"/>
      <c r="O4341"/>
      <c r="P4341"/>
      <c r="Q4341"/>
      <c r="S4341" s="115"/>
      <c r="U4341"/>
      <c r="V4341"/>
      <c r="W4341" s="237"/>
      <c r="X4341"/>
      <c r="Y4341"/>
      <c r="Z4341"/>
      <c r="AA4341"/>
      <c r="AB4341"/>
      <c r="AC4341"/>
      <c r="AD4341"/>
      <c r="AE4341"/>
      <c r="AF4341"/>
      <c r="AG4341"/>
    </row>
    <row r="4342" spans="1:33" ht="18" x14ac:dyDescent="0.25">
      <c r="A4342" s="236"/>
      <c r="B4342" s="236"/>
      <c r="C4342" s="236"/>
      <c r="D4342" s="236"/>
      <c r="E4342"/>
      <c r="F4342" s="126"/>
      <c r="G4342" s="237"/>
      <c r="H4342"/>
      <c r="I4342"/>
      <c r="J4342" s="237"/>
      <c r="K4342"/>
      <c r="L4342"/>
      <c r="M4342"/>
      <c r="N4342"/>
      <c r="O4342"/>
      <c r="P4342"/>
      <c r="Q4342"/>
      <c r="S4342" s="115"/>
      <c r="U4342"/>
      <c r="V4342"/>
      <c r="W4342" s="237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5">
      <c r="F4343" s="238"/>
      <c r="I4343"/>
      <c r="S4343" s="115"/>
      <c r="U4343"/>
      <c r="V4343"/>
    </row>
    <row r="4344" spans="1:33" x14ac:dyDescent="0.25">
      <c r="F4344" s="238"/>
      <c r="I4344"/>
      <c r="S4344" s="115"/>
      <c r="U4344"/>
      <c r="V4344"/>
    </row>
    <row r="4345" spans="1:33" x14ac:dyDescent="0.25">
      <c r="A4345"/>
      <c r="B4345"/>
      <c r="C4345"/>
      <c r="D4345"/>
      <c r="E4345"/>
      <c r="F4345" s="126"/>
      <c r="G4345"/>
      <c r="H4345"/>
      <c r="I4345"/>
      <c r="J4345"/>
      <c r="K4345"/>
      <c r="L4345"/>
      <c r="M4345"/>
      <c r="N4345"/>
      <c r="O4345"/>
      <c r="P4345"/>
      <c r="Q4345"/>
      <c r="S4345" s="11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5">
      <c r="F4346" s="238"/>
      <c r="I4346"/>
      <c r="S4346" s="115"/>
      <c r="U4346"/>
      <c r="V4346"/>
    </row>
    <row r="4347" spans="1:33" ht="18" x14ac:dyDescent="0.25">
      <c r="A4347" s="236"/>
      <c r="B4347" s="236"/>
      <c r="C4347" s="236"/>
      <c r="D4347" s="236"/>
      <c r="E4347"/>
      <c r="F4347" s="126"/>
      <c r="G4347" s="237"/>
      <c r="H4347"/>
      <c r="I4347"/>
      <c r="J4347" s="237"/>
      <c r="K4347"/>
      <c r="L4347"/>
      <c r="M4347"/>
      <c r="N4347"/>
      <c r="O4347"/>
      <c r="P4347"/>
      <c r="Q4347"/>
      <c r="S4347" s="115"/>
      <c r="U4347"/>
      <c r="V4347"/>
      <c r="W4347" s="23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5">
      <c r="A4348"/>
      <c r="B4348"/>
      <c r="C4348"/>
      <c r="D4348"/>
      <c r="E4348"/>
      <c r="F4348" s="126"/>
      <c r="G4348"/>
      <c r="H4348"/>
      <c r="I4348"/>
      <c r="J4348"/>
      <c r="K4348"/>
      <c r="L4348"/>
      <c r="M4348"/>
      <c r="N4348"/>
      <c r="O4348"/>
      <c r="P4348"/>
      <c r="Q4348"/>
      <c r="S4348" s="115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ht="18" x14ac:dyDescent="0.25">
      <c r="A4349" s="236"/>
      <c r="B4349" s="236"/>
      <c r="C4349" s="236"/>
      <c r="D4349" s="236"/>
      <c r="E4349"/>
      <c r="F4349" s="126"/>
      <c r="G4349" s="237"/>
      <c r="H4349"/>
      <c r="I4349"/>
      <c r="J4349" s="237"/>
      <c r="K4349"/>
      <c r="L4349"/>
      <c r="M4349"/>
      <c r="N4349"/>
      <c r="O4349"/>
      <c r="P4349"/>
      <c r="Q4349"/>
      <c r="S4349" s="115"/>
      <c r="U4349"/>
      <c r="V4349"/>
      <c r="W4349" s="237"/>
      <c r="X4349"/>
      <c r="Y4349"/>
      <c r="Z4349"/>
      <c r="AA4349"/>
      <c r="AB4349"/>
      <c r="AC4349"/>
      <c r="AD4349"/>
      <c r="AE4349"/>
      <c r="AF4349"/>
      <c r="AG4349"/>
    </row>
    <row r="4350" spans="1:33" ht="18" x14ac:dyDescent="0.25">
      <c r="A4350" s="236"/>
      <c r="B4350" s="236"/>
      <c r="C4350" s="236"/>
      <c r="D4350" s="236"/>
      <c r="E4350"/>
      <c r="F4350" s="126"/>
      <c r="G4350" s="237"/>
      <c r="H4350"/>
      <c r="I4350"/>
      <c r="J4350" s="237"/>
      <c r="K4350"/>
      <c r="L4350"/>
      <c r="M4350"/>
      <c r="N4350"/>
      <c r="O4350"/>
      <c r="P4350"/>
      <c r="Q4350"/>
      <c r="S4350" s="115"/>
      <c r="U4350"/>
      <c r="V4350"/>
      <c r="W4350" s="237"/>
      <c r="X4350"/>
      <c r="Y4350"/>
      <c r="Z4350"/>
      <c r="AA4350"/>
      <c r="AB4350"/>
      <c r="AC4350"/>
      <c r="AD4350"/>
      <c r="AE4350"/>
      <c r="AF4350"/>
      <c r="AG4350"/>
    </row>
    <row r="4351" spans="1:33" ht="18" x14ac:dyDescent="0.25">
      <c r="A4351" s="236"/>
      <c r="B4351" s="236"/>
      <c r="C4351" s="236"/>
      <c r="D4351" s="236"/>
      <c r="E4351"/>
      <c r="F4351" s="126"/>
      <c r="G4351" s="237"/>
      <c r="H4351"/>
      <c r="I4351"/>
      <c r="J4351" s="237"/>
      <c r="K4351"/>
      <c r="L4351"/>
      <c r="M4351"/>
      <c r="N4351"/>
      <c r="O4351"/>
      <c r="P4351"/>
      <c r="Q4351"/>
      <c r="S4351" s="115"/>
      <c r="U4351"/>
      <c r="V4351"/>
      <c r="W4351" s="237"/>
      <c r="X4351"/>
      <c r="Y4351"/>
      <c r="Z4351"/>
      <c r="AA4351"/>
      <c r="AB4351"/>
      <c r="AC4351"/>
      <c r="AD4351"/>
      <c r="AE4351"/>
      <c r="AF4351"/>
      <c r="AG4351"/>
    </row>
    <row r="4352" spans="1:33" ht="18" x14ac:dyDescent="0.25">
      <c r="A4352" s="236"/>
      <c r="B4352" s="236"/>
      <c r="C4352" s="236"/>
      <c r="D4352" s="236"/>
      <c r="E4352"/>
      <c r="F4352" s="126"/>
      <c r="G4352" s="237"/>
      <c r="H4352"/>
      <c r="I4352"/>
      <c r="J4352" s="237"/>
      <c r="K4352"/>
      <c r="L4352"/>
      <c r="M4352"/>
      <c r="N4352"/>
      <c r="O4352"/>
      <c r="P4352"/>
      <c r="Q4352"/>
      <c r="S4352" s="115"/>
      <c r="U4352"/>
      <c r="V4352"/>
      <c r="W4352" s="237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5">
      <c r="A4353"/>
      <c r="B4353"/>
      <c r="C4353"/>
      <c r="D4353"/>
      <c r="E4353"/>
      <c r="F4353" s="126"/>
      <c r="G4353"/>
      <c r="H4353"/>
      <c r="I4353"/>
      <c r="J4353"/>
      <c r="K4353"/>
      <c r="L4353"/>
      <c r="M4353"/>
      <c r="N4353"/>
      <c r="O4353"/>
      <c r="P4353"/>
      <c r="Q4353"/>
      <c r="S4353" s="115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5">
      <c r="A4354"/>
      <c r="B4354"/>
      <c r="C4354"/>
      <c r="D4354"/>
      <c r="E4354"/>
      <c r="F4354" s="126"/>
      <c r="G4354"/>
      <c r="H4354"/>
      <c r="I4354"/>
      <c r="J4354"/>
      <c r="K4354"/>
      <c r="L4354"/>
      <c r="M4354"/>
      <c r="N4354"/>
      <c r="O4354"/>
      <c r="P4354"/>
      <c r="Q4354"/>
      <c r="S4354" s="115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5">
      <c r="A4355"/>
      <c r="B4355"/>
      <c r="C4355"/>
      <c r="D4355"/>
      <c r="E4355"/>
      <c r="F4355" s="126"/>
      <c r="G4355"/>
      <c r="H4355"/>
      <c r="I4355"/>
      <c r="J4355"/>
      <c r="K4355"/>
      <c r="L4355"/>
      <c r="M4355"/>
      <c r="N4355"/>
      <c r="O4355"/>
      <c r="P4355"/>
      <c r="Q4355"/>
      <c r="S4355" s="11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ht="18" x14ac:dyDescent="0.25">
      <c r="A4356" s="236"/>
      <c r="B4356" s="236"/>
      <c r="C4356" s="236"/>
      <c r="D4356" s="236"/>
      <c r="E4356"/>
      <c r="F4356" s="126"/>
      <c r="G4356" s="237"/>
      <c r="H4356"/>
      <c r="I4356"/>
      <c r="J4356" s="237"/>
      <c r="K4356"/>
      <c r="L4356"/>
      <c r="M4356"/>
      <c r="N4356"/>
      <c r="O4356"/>
      <c r="P4356"/>
      <c r="Q4356"/>
      <c r="S4356" s="115"/>
      <c r="U4356"/>
      <c r="V4356"/>
      <c r="W4356" s="237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5">
      <c r="F4357" s="238"/>
      <c r="I4357"/>
      <c r="S4357" s="115"/>
      <c r="U4357"/>
      <c r="V4357"/>
    </row>
    <row r="4358" spans="1:33" ht="18" x14ac:dyDescent="0.25">
      <c r="A4358" s="236"/>
      <c r="B4358" s="236"/>
      <c r="C4358" s="236"/>
      <c r="D4358" s="236"/>
      <c r="E4358"/>
      <c r="F4358" s="126"/>
      <c r="G4358" s="237"/>
      <c r="H4358"/>
      <c r="I4358"/>
      <c r="J4358" s="237"/>
      <c r="K4358"/>
      <c r="L4358"/>
      <c r="M4358"/>
      <c r="N4358"/>
      <c r="O4358"/>
      <c r="P4358"/>
      <c r="Q4358"/>
      <c r="S4358" s="115"/>
      <c r="U4358"/>
      <c r="V4358"/>
      <c r="W4358" s="237"/>
      <c r="X4358"/>
      <c r="Y4358"/>
      <c r="Z4358"/>
      <c r="AA4358"/>
      <c r="AB4358"/>
      <c r="AC4358"/>
      <c r="AD4358"/>
      <c r="AE4358"/>
      <c r="AF4358"/>
      <c r="AG4358"/>
    </row>
    <row r="4359" spans="1:33" ht="18" x14ac:dyDescent="0.25">
      <c r="A4359" s="236"/>
      <c r="B4359" s="236"/>
      <c r="C4359" s="236"/>
      <c r="D4359" s="236"/>
      <c r="E4359"/>
      <c r="F4359" s="126"/>
      <c r="G4359" s="237"/>
      <c r="H4359"/>
      <c r="I4359"/>
      <c r="J4359" s="237"/>
      <c r="K4359"/>
      <c r="L4359"/>
      <c r="M4359"/>
      <c r="N4359"/>
      <c r="O4359"/>
      <c r="P4359"/>
      <c r="Q4359"/>
      <c r="S4359" s="115"/>
      <c r="U4359"/>
      <c r="V4359"/>
      <c r="W4359" s="237"/>
      <c r="X4359"/>
      <c r="Y4359"/>
      <c r="Z4359"/>
      <c r="AA4359"/>
      <c r="AB4359"/>
      <c r="AC4359"/>
      <c r="AD4359"/>
      <c r="AE4359"/>
      <c r="AF4359"/>
      <c r="AG4359"/>
    </row>
    <row r="4360" spans="1:33" ht="18" x14ac:dyDescent="0.25">
      <c r="A4360" s="236"/>
      <c r="B4360" s="236"/>
      <c r="C4360" s="236"/>
      <c r="D4360" s="236"/>
      <c r="E4360"/>
      <c r="F4360" s="126"/>
      <c r="G4360" s="237"/>
      <c r="H4360"/>
      <c r="I4360"/>
      <c r="J4360" s="237"/>
      <c r="K4360"/>
      <c r="L4360"/>
      <c r="M4360"/>
      <c r="N4360"/>
      <c r="O4360"/>
      <c r="P4360"/>
      <c r="Q4360"/>
      <c r="S4360" s="115"/>
      <c r="U4360"/>
      <c r="V4360"/>
      <c r="W4360" s="237"/>
      <c r="X4360"/>
      <c r="Y4360"/>
      <c r="Z4360"/>
      <c r="AA4360"/>
      <c r="AB4360"/>
      <c r="AC4360"/>
      <c r="AD4360"/>
      <c r="AE4360"/>
      <c r="AF4360"/>
      <c r="AG4360"/>
    </row>
    <row r="4361" spans="1:33" ht="18" x14ac:dyDescent="0.25">
      <c r="A4361" s="236"/>
      <c r="B4361" s="236"/>
      <c r="C4361" s="236"/>
      <c r="D4361" s="236"/>
      <c r="E4361"/>
      <c r="F4361" s="126"/>
      <c r="G4361" s="237"/>
      <c r="H4361"/>
      <c r="I4361"/>
      <c r="J4361" s="237"/>
      <c r="K4361"/>
      <c r="L4361"/>
      <c r="M4361"/>
      <c r="N4361"/>
      <c r="O4361"/>
      <c r="P4361"/>
      <c r="Q4361"/>
      <c r="S4361" s="115"/>
      <c r="U4361"/>
      <c r="V4361"/>
      <c r="W4361" s="237"/>
      <c r="X4361"/>
      <c r="Y4361"/>
      <c r="Z4361"/>
      <c r="AA4361"/>
      <c r="AB4361"/>
      <c r="AC4361"/>
      <c r="AD4361"/>
      <c r="AE4361"/>
      <c r="AF4361"/>
      <c r="AG4361"/>
    </row>
    <row r="4362" spans="1:33" ht="18" x14ac:dyDescent="0.25">
      <c r="A4362" s="236"/>
      <c r="B4362" s="236"/>
      <c r="C4362" s="236"/>
      <c r="D4362" s="236"/>
      <c r="E4362"/>
      <c r="F4362" s="126"/>
      <c r="G4362" s="237"/>
      <c r="H4362"/>
      <c r="I4362"/>
      <c r="J4362" s="237"/>
      <c r="K4362"/>
      <c r="L4362"/>
      <c r="M4362"/>
      <c r="N4362"/>
      <c r="O4362"/>
      <c r="P4362"/>
      <c r="Q4362"/>
      <c r="S4362" s="115"/>
      <c r="U4362"/>
      <c r="V4362"/>
      <c r="W4362" s="237"/>
      <c r="X4362"/>
      <c r="Y4362"/>
      <c r="Z4362"/>
      <c r="AA4362"/>
      <c r="AB4362"/>
      <c r="AC4362"/>
      <c r="AD4362"/>
      <c r="AE4362"/>
      <c r="AF4362"/>
      <c r="AG4362"/>
    </row>
    <row r="4363" spans="1:33" ht="18" x14ac:dyDescent="0.25">
      <c r="A4363" s="236"/>
      <c r="B4363" s="236"/>
      <c r="C4363" s="236"/>
      <c r="D4363" s="236"/>
      <c r="E4363"/>
      <c r="F4363" s="126"/>
      <c r="G4363" s="237"/>
      <c r="H4363"/>
      <c r="I4363"/>
      <c r="J4363" s="237"/>
      <c r="K4363"/>
      <c r="L4363"/>
      <c r="M4363"/>
      <c r="N4363"/>
      <c r="O4363"/>
      <c r="P4363"/>
      <c r="Q4363"/>
      <c r="S4363" s="115"/>
      <c r="U4363"/>
      <c r="V4363"/>
      <c r="W4363" s="237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5">
      <c r="F4364" s="238"/>
      <c r="I4364"/>
      <c r="S4364" s="115"/>
      <c r="U4364"/>
      <c r="V4364"/>
    </row>
    <row r="4365" spans="1:33" ht="18" x14ac:dyDescent="0.25">
      <c r="A4365" s="236"/>
      <c r="B4365" s="236"/>
      <c r="C4365" s="236"/>
      <c r="D4365" s="236"/>
      <c r="E4365"/>
      <c r="F4365" s="126"/>
      <c r="G4365" s="237"/>
      <c r="H4365"/>
      <c r="I4365"/>
      <c r="J4365" s="237"/>
      <c r="K4365"/>
      <c r="L4365"/>
      <c r="M4365"/>
      <c r="N4365"/>
      <c r="O4365"/>
      <c r="P4365"/>
      <c r="Q4365"/>
      <c r="S4365" s="115"/>
      <c r="U4365"/>
      <c r="V4365"/>
      <c r="W4365" s="237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5">
      <c r="F4366" s="238"/>
      <c r="I4366"/>
      <c r="S4366" s="115"/>
      <c r="U4366"/>
      <c r="V4366"/>
    </row>
    <row r="4367" spans="1:33" ht="18" x14ac:dyDescent="0.25">
      <c r="A4367" s="236"/>
      <c r="B4367" s="236"/>
      <c r="C4367" s="236"/>
      <c r="D4367" s="236"/>
      <c r="E4367"/>
      <c r="F4367" s="126"/>
      <c r="G4367" s="237"/>
      <c r="H4367"/>
      <c r="I4367"/>
      <c r="J4367" s="237"/>
      <c r="K4367"/>
      <c r="L4367"/>
      <c r="M4367"/>
      <c r="N4367"/>
      <c r="O4367"/>
      <c r="P4367"/>
      <c r="Q4367"/>
      <c r="S4367" s="115"/>
      <c r="U4367"/>
      <c r="V4367"/>
      <c r="W4367" s="237"/>
      <c r="X4367"/>
      <c r="Y4367"/>
      <c r="Z4367"/>
      <c r="AA4367"/>
      <c r="AB4367"/>
      <c r="AC4367"/>
      <c r="AD4367"/>
      <c r="AE4367"/>
      <c r="AF4367"/>
      <c r="AG4367"/>
    </row>
    <row r="4368" spans="1:33" ht="18" x14ac:dyDescent="0.25">
      <c r="A4368" s="236"/>
      <c r="B4368" s="236"/>
      <c r="C4368" s="236"/>
      <c r="D4368" s="236"/>
      <c r="E4368"/>
      <c r="F4368" s="126"/>
      <c r="G4368" s="237"/>
      <c r="H4368"/>
      <c r="I4368"/>
      <c r="J4368" s="237"/>
      <c r="K4368"/>
      <c r="L4368"/>
      <c r="M4368"/>
      <c r="N4368"/>
      <c r="O4368"/>
      <c r="P4368"/>
      <c r="Q4368"/>
      <c r="S4368" s="115"/>
      <c r="U4368"/>
      <c r="V4368"/>
      <c r="W4368" s="237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5">
      <c r="A4369"/>
      <c r="B4369"/>
      <c r="C4369"/>
      <c r="D4369"/>
      <c r="E4369"/>
      <c r="F4369" s="126"/>
      <c r="G4369"/>
      <c r="H4369"/>
      <c r="I4369"/>
      <c r="J4369"/>
      <c r="K4369"/>
      <c r="L4369"/>
      <c r="M4369"/>
      <c r="N4369"/>
      <c r="O4369"/>
      <c r="P4369"/>
      <c r="Q4369"/>
      <c r="S4369" s="115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ht="18" x14ac:dyDescent="0.25">
      <c r="A4370" s="236"/>
      <c r="B4370" s="236"/>
      <c r="C4370" s="236"/>
      <c r="D4370" s="236"/>
      <c r="E4370"/>
      <c r="F4370" s="126"/>
      <c r="G4370" s="237"/>
      <c r="H4370"/>
      <c r="I4370"/>
      <c r="J4370" s="237"/>
      <c r="K4370"/>
      <c r="L4370"/>
      <c r="M4370"/>
      <c r="N4370"/>
      <c r="O4370"/>
      <c r="P4370"/>
      <c r="Q4370"/>
      <c r="S4370" s="115"/>
      <c r="U4370"/>
      <c r="V4370"/>
      <c r="W4370" s="237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5">
      <c r="F4371" s="238"/>
      <c r="I4371"/>
      <c r="S4371" s="115"/>
      <c r="U4371"/>
      <c r="V4371"/>
    </row>
    <row r="4372" spans="1:33" ht="18" x14ac:dyDescent="0.25">
      <c r="A4372" s="236"/>
      <c r="B4372" s="236"/>
      <c r="C4372" s="236"/>
      <c r="D4372" s="236"/>
      <c r="E4372"/>
      <c r="F4372" s="126"/>
      <c r="G4372" s="237"/>
      <c r="H4372"/>
      <c r="I4372"/>
      <c r="J4372" s="237"/>
      <c r="K4372"/>
      <c r="L4372"/>
      <c r="M4372"/>
      <c r="N4372"/>
      <c r="O4372"/>
      <c r="P4372"/>
      <c r="Q4372"/>
      <c r="S4372" s="115"/>
      <c r="U4372"/>
      <c r="V4372"/>
      <c r="W4372" s="237"/>
      <c r="X4372"/>
      <c r="Y4372"/>
      <c r="Z4372"/>
      <c r="AA4372"/>
      <c r="AB4372"/>
      <c r="AC4372"/>
      <c r="AD4372"/>
      <c r="AE4372"/>
      <c r="AF4372"/>
      <c r="AG4372"/>
    </row>
    <row r="4373" spans="1:33" ht="18" x14ac:dyDescent="0.25">
      <c r="A4373" s="236"/>
      <c r="B4373" s="236"/>
      <c r="C4373" s="236"/>
      <c r="D4373" s="236"/>
      <c r="E4373"/>
      <c r="F4373" s="126"/>
      <c r="G4373" s="237"/>
      <c r="H4373"/>
      <c r="I4373"/>
      <c r="J4373" s="237"/>
      <c r="K4373"/>
      <c r="L4373"/>
      <c r="M4373"/>
      <c r="N4373"/>
      <c r="O4373"/>
      <c r="P4373"/>
      <c r="Q4373"/>
      <c r="S4373" s="115"/>
      <c r="U4373"/>
      <c r="V4373"/>
      <c r="W4373" s="237"/>
      <c r="X4373"/>
      <c r="Y4373"/>
      <c r="Z4373"/>
      <c r="AA4373"/>
      <c r="AB4373"/>
      <c r="AC4373"/>
      <c r="AD4373"/>
      <c r="AE4373"/>
      <c r="AF4373"/>
      <c r="AG4373"/>
    </row>
    <row r="4374" spans="1:33" ht="18" x14ac:dyDescent="0.25">
      <c r="A4374" s="236"/>
      <c r="B4374" s="236"/>
      <c r="C4374" s="236"/>
      <c r="D4374" s="236"/>
      <c r="E4374"/>
      <c r="F4374" s="126"/>
      <c r="G4374" s="237"/>
      <c r="H4374"/>
      <c r="I4374"/>
      <c r="J4374" s="237"/>
      <c r="K4374"/>
      <c r="L4374"/>
      <c r="M4374"/>
      <c r="N4374"/>
      <c r="O4374"/>
      <c r="P4374"/>
      <c r="Q4374"/>
      <c r="S4374" s="115"/>
      <c r="U4374"/>
      <c r="V4374"/>
      <c r="W4374" s="237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5">
      <c r="A4375"/>
      <c r="B4375"/>
      <c r="C4375"/>
      <c r="D4375"/>
      <c r="E4375"/>
      <c r="F4375" s="126"/>
      <c r="G4375"/>
      <c r="H4375"/>
      <c r="I4375"/>
      <c r="J4375"/>
      <c r="K4375"/>
      <c r="L4375"/>
      <c r="M4375"/>
      <c r="N4375"/>
      <c r="O4375"/>
      <c r="P4375"/>
      <c r="Q4375"/>
      <c r="S4375" s="11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ht="18" x14ac:dyDescent="0.25">
      <c r="A4376" s="236"/>
      <c r="B4376" s="236"/>
      <c r="C4376" s="236"/>
      <c r="D4376" s="236"/>
      <c r="E4376"/>
      <c r="F4376" s="126"/>
      <c r="G4376" s="237"/>
      <c r="H4376"/>
      <c r="I4376"/>
      <c r="J4376" s="237"/>
      <c r="K4376"/>
      <c r="L4376"/>
      <c r="M4376"/>
      <c r="N4376"/>
      <c r="O4376"/>
      <c r="P4376"/>
      <c r="Q4376"/>
      <c r="S4376" s="115"/>
      <c r="U4376"/>
      <c r="V4376"/>
      <c r="W4376" s="237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5">
      <c r="F4377" s="238"/>
      <c r="I4377"/>
      <c r="S4377" s="115"/>
      <c r="U4377"/>
      <c r="V4377"/>
    </row>
    <row r="4378" spans="1:33" ht="18" x14ac:dyDescent="0.25">
      <c r="A4378" s="236"/>
      <c r="B4378" s="236"/>
      <c r="C4378" s="236"/>
      <c r="D4378" s="236"/>
      <c r="E4378"/>
      <c r="F4378" s="126"/>
      <c r="G4378" s="237"/>
      <c r="H4378"/>
      <c r="I4378"/>
      <c r="J4378" s="237"/>
      <c r="K4378"/>
      <c r="L4378"/>
      <c r="M4378"/>
      <c r="N4378"/>
      <c r="O4378"/>
      <c r="P4378"/>
      <c r="Q4378"/>
      <c r="S4378" s="115"/>
      <c r="U4378"/>
      <c r="V4378"/>
      <c r="W4378" s="237"/>
      <c r="X4378"/>
      <c r="Y4378"/>
      <c r="Z4378"/>
      <c r="AA4378"/>
      <c r="AB4378"/>
      <c r="AC4378"/>
      <c r="AD4378"/>
      <c r="AE4378"/>
      <c r="AF4378"/>
      <c r="AG4378"/>
    </row>
    <row r="4379" spans="1:33" ht="18" x14ac:dyDescent="0.25">
      <c r="A4379" s="236"/>
      <c r="B4379" s="236"/>
      <c r="C4379" s="236"/>
      <c r="D4379" s="236"/>
      <c r="E4379"/>
      <c r="F4379" s="126"/>
      <c r="G4379" s="237"/>
      <c r="H4379"/>
      <c r="I4379"/>
      <c r="J4379" s="237"/>
      <c r="K4379"/>
      <c r="L4379"/>
      <c r="M4379"/>
      <c r="N4379"/>
      <c r="O4379"/>
      <c r="P4379"/>
      <c r="Q4379"/>
      <c r="S4379" s="115"/>
      <c r="U4379"/>
      <c r="V4379"/>
      <c r="W4379" s="237"/>
      <c r="X4379"/>
      <c r="Y4379"/>
      <c r="Z4379"/>
      <c r="AA4379"/>
      <c r="AB4379"/>
      <c r="AC4379"/>
      <c r="AD4379"/>
      <c r="AE4379"/>
      <c r="AF4379"/>
      <c r="AG4379"/>
    </row>
    <row r="4380" spans="1:33" ht="18" x14ac:dyDescent="0.25">
      <c r="A4380" s="236"/>
      <c r="B4380" s="236"/>
      <c r="C4380" s="236"/>
      <c r="D4380" s="236"/>
      <c r="E4380"/>
      <c r="F4380" s="126"/>
      <c r="G4380" s="237"/>
      <c r="H4380"/>
      <c r="I4380"/>
      <c r="J4380" s="237"/>
      <c r="K4380"/>
      <c r="L4380"/>
      <c r="M4380"/>
      <c r="N4380"/>
      <c r="O4380"/>
      <c r="P4380"/>
      <c r="Q4380"/>
      <c r="S4380" s="115"/>
      <c r="U4380"/>
      <c r="V4380"/>
      <c r="W4380" s="237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5">
      <c r="F4381" s="238"/>
      <c r="I4381"/>
      <c r="S4381" s="115"/>
      <c r="U4381"/>
      <c r="V4381"/>
    </row>
    <row r="4382" spans="1:33" ht="18" x14ac:dyDescent="0.25">
      <c r="A4382" s="236"/>
      <c r="B4382" s="236"/>
      <c r="C4382" s="236"/>
      <c r="D4382" s="236"/>
      <c r="E4382"/>
      <c r="F4382" s="126"/>
      <c r="G4382" s="237"/>
      <c r="H4382"/>
      <c r="I4382"/>
      <c r="J4382" s="237"/>
      <c r="K4382"/>
      <c r="L4382"/>
      <c r="M4382"/>
      <c r="N4382"/>
      <c r="O4382"/>
      <c r="P4382"/>
      <c r="Q4382"/>
      <c r="S4382" s="115"/>
      <c r="U4382"/>
      <c r="V4382"/>
      <c r="W4382" s="237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5">
      <c r="A4383"/>
      <c r="B4383"/>
      <c r="C4383"/>
      <c r="D4383"/>
      <c r="E4383"/>
      <c r="F4383" s="126"/>
      <c r="G4383"/>
      <c r="H4383"/>
      <c r="I4383"/>
      <c r="J4383"/>
      <c r="K4383"/>
      <c r="L4383"/>
      <c r="M4383"/>
      <c r="N4383"/>
      <c r="O4383"/>
      <c r="P4383"/>
      <c r="Q4383"/>
      <c r="S4383" s="115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ht="18" x14ac:dyDescent="0.25">
      <c r="A4384" s="236"/>
      <c r="B4384" s="236"/>
      <c r="C4384" s="236"/>
      <c r="D4384" s="236"/>
      <c r="E4384"/>
      <c r="F4384" s="126"/>
      <c r="G4384" s="237"/>
      <c r="H4384"/>
      <c r="I4384"/>
      <c r="J4384" s="237"/>
      <c r="K4384"/>
      <c r="L4384"/>
      <c r="M4384"/>
      <c r="N4384"/>
      <c r="O4384"/>
      <c r="P4384"/>
      <c r="Q4384"/>
      <c r="S4384" s="115"/>
      <c r="U4384"/>
      <c r="V4384"/>
      <c r="W4384" s="237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5">
      <c r="F4385" s="238"/>
      <c r="I4385"/>
      <c r="S4385" s="115"/>
      <c r="U4385"/>
      <c r="V4385"/>
    </row>
    <row r="4386" spans="1:33" ht="18" x14ac:dyDescent="0.25">
      <c r="A4386" s="236"/>
      <c r="B4386" s="236"/>
      <c r="C4386" s="236"/>
      <c r="D4386" s="236"/>
      <c r="E4386"/>
      <c r="F4386" s="126"/>
      <c r="G4386" s="237"/>
      <c r="H4386"/>
      <c r="I4386"/>
      <c r="J4386" s="237"/>
      <c r="K4386"/>
      <c r="L4386"/>
      <c r="M4386"/>
      <c r="N4386"/>
      <c r="O4386"/>
      <c r="P4386"/>
      <c r="Q4386"/>
      <c r="S4386" s="115"/>
      <c r="U4386"/>
      <c r="V4386"/>
      <c r="W4386" s="237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5">
      <c r="F4387" s="238"/>
      <c r="I4387"/>
      <c r="S4387" s="115"/>
      <c r="U4387"/>
      <c r="V4387"/>
    </row>
    <row r="4388" spans="1:33" x14ac:dyDescent="0.25">
      <c r="A4388"/>
      <c r="B4388"/>
      <c r="C4388"/>
      <c r="D4388"/>
      <c r="E4388"/>
      <c r="F4388" s="126"/>
      <c r="G4388"/>
      <c r="H4388"/>
      <c r="I4388"/>
      <c r="J4388"/>
      <c r="K4388"/>
      <c r="L4388"/>
      <c r="M4388"/>
      <c r="N4388"/>
      <c r="O4388"/>
      <c r="P4388"/>
      <c r="Q4388"/>
      <c r="S4388" s="115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ht="18" x14ac:dyDescent="0.25">
      <c r="A4389" s="236"/>
      <c r="B4389" s="236"/>
      <c r="C4389" s="236"/>
      <c r="D4389" s="236"/>
      <c r="E4389"/>
      <c r="F4389" s="126"/>
      <c r="G4389" s="237"/>
      <c r="H4389"/>
      <c r="I4389"/>
      <c r="J4389" s="237"/>
      <c r="K4389"/>
      <c r="L4389"/>
      <c r="M4389"/>
      <c r="N4389"/>
      <c r="O4389"/>
      <c r="P4389"/>
      <c r="Q4389"/>
      <c r="S4389" s="115"/>
      <c r="U4389"/>
      <c r="V4389"/>
      <c r="W4389" s="237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5">
      <c r="A4390"/>
      <c r="B4390"/>
      <c r="C4390"/>
      <c r="D4390"/>
      <c r="E4390"/>
      <c r="F4390" s="126"/>
      <c r="G4390"/>
      <c r="H4390"/>
      <c r="I4390"/>
      <c r="J4390"/>
      <c r="K4390"/>
      <c r="L4390"/>
      <c r="M4390"/>
      <c r="N4390"/>
      <c r="O4390"/>
      <c r="P4390"/>
      <c r="Q4390"/>
      <c r="S4390" s="115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ht="18" x14ac:dyDescent="0.25">
      <c r="A4391" s="236"/>
      <c r="B4391" s="236"/>
      <c r="C4391" s="236"/>
      <c r="D4391" s="236"/>
      <c r="E4391"/>
      <c r="F4391" s="126"/>
      <c r="G4391" s="237"/>
      <c r="H4391"/>
      <c r="I4391"/>
      <c r="J4391" s="237"/>
      <c r="K4391"/>
      <c r="L4391"/>
      <c r="M4391"/>
      <c r="N4391"/>
      <c r="O4391"/>
      <c r="P4391"/>
      <c r="Q4391"/>
      <c r="S4391" s="115"/>
      <c r="U4391"/>
      <c r="V4391"/>
      <c r="W4391" s="237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5">
      <c r="A4392"/>
      <c r="B4392"/>
      <c r="C4392"/>
      <c r="D4392"/>
      <c r="E4392"/>
      <c r="F4392" s="126"/>
      <c r="G4392"/>
      <c r="H4392"/>
      <c r="I4392"/>
      <c r="J4392"/>
      <c r="K4392"/>
      <c r="L4392"/>
      <c r="M4392"/>
      <c r="N4392"/>
      <c r="O4392"/>
      <c r="P4392"/>
      <c r="Q4392"/>
      <c r="S4392" s="115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5">
      <c r="F4393" s="238"/>
      <c r="I4393"/>
      <c r="S4393" s="115"/>
      <c r="U4393"/>
      <c r="V4393"/>
    </row>
    <row r="4394" spans="1:33" x14ac:dyDescent="0.25">
      <c r="F4394" s="238"/>
      <c r="I4394"/>
      <c r="S4394" s="115"/>
      <c r="U4394"/>
      <c r="V4394"/>
    </row>
    <row r="4395" spans="1:33" x14ac:dyDescent="0.25">
      <c r="A4395"/>
      <c r="B4395"/>
      <c r="C4395"/>
      <c r="D4395"/>
      <c r="E4395"/>
      <c r="F4395" s="126"/>
      <c r="G4395"/>
      <c r="H4395"/>
      <c r="I4395"/>
      <c r="J4395"/>
      <c r="K4395"/>
      <c r="L4395"/>
      <c r="M4395"/>
      <c r="N4395"/>
      <c r="O4395"/>
      <c r="P4395"/>
      <c r="Q4395"/>
      <c r="S4395" s="11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ht="18" x14ac:dyDescent="0.25">
      <c r="A4396" s="236"/>
      <c r="B4396" s="236"/>
      <c r="C4396" s="236"/>
      <c r="D4396" s="236"/>
      <c r="E4396"/>
      <c r="F4396" s="126"/>
      <c r="G4396" s="237"/>
      <c r="H4396"/>
      <c r="I4396"/>
      <c r="J4396" s="237"/>
      <c r="K4396"/>
      <c r="L4396"/>
      <c r="M4396"/>
      <c r="N4396"/>
      <c r="O4396"/>
      <c r="P4396"/>
      <c r="Q4396"/>
      <c r="S4396" s="115"/>
      <c r="U4396"/>
      <c r="V4396"/>
      <c r="W4396" s="237"/>
      <c r="X4396"/>
      <c r="Y4396"/>
      <c r="Z4396"/>
      <c r="AA4396"/>
      <c r="AB4396"/>
      <c r="AC4396"/>
      <c r="AD4396"/>
      <c r="AE4396"/>
      <c r="AF4396"/>
      <c r="AG4396"/>
    </row>
    <row r="4397" spans="1:33" ht="18" x14ac:dyDescent="0.25">
      <c r="A4397" s="236"/>
      <c r="B4397" s="236"/>
      <c r="C4397" s="236"/>
      <c r="D4397" s="236"/>
      <c r="E4397"/>
      <c r="F4397" s="126"/>
      <c r="G4397" s="237"/>
      <c r="H4397"/>
      <c r="I4397"/>
      <c r="J4397" s="237"/>
      <c r="K4397"/>
      <c r="L4397"/>
      <c r="M4397"/>
      <c r="N4397"/>
      <c r="O4397"/>
      <c r="P4397"/>
      <c r="Q4397"/>
      <c r="S4397" s="115"/>
      <c r="U4397"/>
      <c r="V4397"/>
      <c r="W4397" s="237"/>
      <c r="X4397"/>
      <c r="Y4397"/>
      <c r="Z4397"/>
      <c r="AA4397"/>
      <c r="AB4397"/>
      <c r="AC4397"/>
      <c r="AD4397"/>
      <c r="AE4397"/>
      <c r="AF4397"/>
      <c r="AG4397"/>
    </row>
    <row r="4398" spans="1:33" ht="18" x14ac:dyDescent="0.25">
      <c r="A4398" s="236"/>
      <c r="B4398" s="236"/>
      <c r="C4398" s="236"/>
      <c r="D4398" s="236"/>
      <c r="E4398"/>
      <c r="F4398" s="126"/>
      <c r="G4398" s="237"/>
      <c r="H4398"/>
      <c r="I4398"/>
      <c r="J4398" s="237"/>
      <c r="K4398"/>
      <c r="L4398"/>
      <c r="M4398"/>
      <c r="N4398"/>
      <c r="O4398"/>
      <c r="P4398"/>
      <c r="Q4398"/>
      <c r="S4398" s="115"/>
      <c r="U4398"/>
      <c r="V4398"/>
      <c r="W4398" s="237"/>
      <c r="X4398"/>
      <c r="Y4398"/>
      <c r="Z4398"/>
      <c r="AA4398"/>
      <c r="AB4398"/>
      <c r="AC4398"/>
      <c r="AD4398"/>
      <c r="AE4398"/>
      <c r="AF4398"/>
      <c r="AG4398"/>
    </row>
    <row r="4399" spans="1:33" ht="18" x14ac:dyDescent="0.25">
      <c r="A4399" s="236"/>
      <c r="B4399" s="236"/>
      <c r="C4399" s="236"/>
      <c r="D4399" s="236"/>
      <c r="E4399"/>
      <c r="F4399" s="126"/>
      <c r="G4399" s="237"/>
      <c r="H4399"/>
      <c r="I4399"/>
      <c r="J4399" s="237"/>
      <c r="K4399"/>
      <c r="L4399"/>
      <c r="M4399"/>
      <c r="N4399"/>
      <c r="O4399"/>
      <c r="P4399"/>
      <c r="Q4399"/>
      <c r="S4399" s="115"/>
      <c r="U4399"/>
      <c r="V4399"/>
      <c r="W4399" s="237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5">
      <c r="F4400" s="238"/>
      <c r="I4400"/>
      <c r="S4400" s="115"/>
      <c r="U4400"/>
      <c r="V4400"/>
    </row>
    <row r="4401" spans="1:33" ht="18" x14ac:dyDescent="0.25">
      <c r="A4401" s="236"/>
      <c r="B4401" s="236"/>
      <c r="C4401" s="236"/>
      <c r="D4401" s="236"/>
      <c r="E4401"/>
      <c r="F4401" s="126"/>
      <c r="G4401" s="237"/>
      <c r="H4401"/>
      <c r="I4401"/>
      <c r="J4401" s="237"/>
      <c r="K4401"/>
      <c r="L4401"/>
      <c r="M4401"/>
      <c r="N4401"/>
      <c r="O4401"/>
      <c r="P4401"/>
      <c r="Q4401"/>
      <c r="S4401" s="115"/>
      <c r="U4401"/>
      <c r="V4401"/>
      <c r="W4401" s="237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5">
      <c r="F4402" s="238"/>
      <c r="I4402"/>
      <c r="S4402" s="115"/>
      <c r="U4402"/>
      <c r="V4402"/>
    </row>
    <row r="4403" spans="1:33" x14ac:dyDescent="0.25">
      <c r="A4403"/>
      <c r="B4403"/>
      <c r="C4403"/>
      <c r="D4403"/>
      <c r="E4403"/>
      <c r="F4403" s="126"/>
      <c r="G4403"/>
      <c r="H4403"/>
      <c r="I4403"/>
      <c r="J4403"/>
      <c r="K4403"/>
      <c r="L4403"/>
      <c r="M4403"/>
      <c r="N4403"/>
      <c r="O4403"/>
      <c r="P4403"/>
      <c r="Q4403"/>
      <c r="S4403" s="115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5">
      <c r="A4404"/>
      <c r="B4404"/>
      <c r="C4404"/>
      <c r="D4404"/>
      <c r="E4404"/>
      <c r="F4404" s="126"/>
      <c r="G4404"/>
      <c r="H4404"/>
      <c r="I4404"/>
      <c r="J4404"/>
      <c r="K4404"/>
      <c r="L4404"/>
      <c r="M4404"/>
      <c r="N4404"/>
      <c r="O4404"/>
      <c r="P4404"/>
      <c r="Q4404"/>
      <c r="S4404" s="115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ht="18" x14ac:dyDescent="0.25">
      <c r="A4405" s="236"/>
      <c r="B4405" s="236"/>
      <c r="C4405" s="236"/>
      <c r="D4405" s="236"/>
      <c r="E4405"/>
      <c r="F4405" s="126"/>
      <c r="G4405" s="237"/>
      <c r="H4405"/>
      <c r="I4405"/>
      <c r="J4405" s="237"/>
      <c r="K4405"/>
      <c r="L4405"/>
      <c r="M4405"/>
      <c r="N4405"/>
      <c r="O4405"/>
      <c r="P4405"/>
      <c r="Q4405"/>
      <c r="S4405" s="115"/>
      <c r="U4405"/>
      <c r="V4405"/>
      <c r="W4405" s="237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5">
      <c r="F4406" s="238"/>
      <c r="I4406"/>
      <c r="S4406" s="115"/>
      <c r="U4406"/>
      <c r="V4406"/>
    </row>
    <row r="4407" spans="1:33" x14ac:dyDescent="0.25">
      <c r="A4407"/>
      <c r="B4407"/>
      <c r="C4407"/>
      <c r="D4407"/>
      <c r="E4407"/>
      <c r="F4407" s="126"/>
      <c r="G4407"/>
      <c r="H4407"/>
      <c r="I4407"/>
      <c r="J4407"/>
      <c r="K4407"/>
      <c r="L4407"/>
      <c r="M4407"/>
      <c r="N4407"/>
      <c r="O4407"/>
      <c r="P4407"/>
      <c r="Q4407"/>
      <c r="S4407" s="115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ht="18" x14ac:dyDescent="0.25">
      <c r="A4408" s="236"/>
      <c r="B4408" s="236"/>
      <c r="C4408" s="236"/>
      <c r="D4408" s="236"/>
      <c r="E4408"/>
      <c r="F4408" s="126"/>
      <c r="G4408" s="237"/>
      <c r="H4408"/>
      <c r="I4408"/>
      <c r="J4408" s="237"/>
      <c r="K4408"/>
      <c r="L4408"/>
      <c r="M4408"/>
      <c r="N4408"/>
      <c r="O4408"/>
      <c r="P4408"/>
      <c r="Q4408"/>
      <c r="S4408" s="115"/>
      <c r="U4408"/>
      <c r="V4408"/>
      <c r="W4408" s="237"/>
      <c r="X4408"/>
      <c r="Y4408"/>
      <c r="Z4408"/>
      <c r="AA4408"/>
      <c r="AB4408"/>
      <c r="AC4408"/>
      <c r="AD4408"/>
      <c r="AE4408"/>
      <c r="AF4408"/>
      <c r="AG4408"/>
    </row>
    <row r="4409" spans="1:33" ht="18" x14ac:dyDescent="0.25">
      <c r="A4409" s="236"/>
      <c r="B4409" s="236"/>
      <c r="C4409" s="236"/>
      <c r="D4409" s="236"/>
      <c r="E4409"/>
      <c r="F4409" s="126"/>
      <c r="G4409" s="237"/>
      <c r="H4409"/>
      <c r="I4409"/>
      <c r="J4409" s="237"/>
      <c r="K4409"/>
      <c r="L4409"/>
      <c r="M4409"/>
      <c r="N4409"/>
      <c r="O4409"/>
      <c r="P4409"/>
      <c r="Q4409"/>
      <c r="S4409" s="115"/>
      <c r="U4409"/>
      <c r="V4409"/>
      <c r="W4409" s="237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5">
      <c r="A4410"/>
      <c r="B4410"/>
      <c r="C4410"/>
      <c r="D4410"/>
      <c r="E4410"/>
      <c r="F4410" s="126"/>
      <c r="G4410"/>
      <c r="H4410"/>
      <c r="I4410"/>
      <c r="J4410"/>
      <c r="K4410"/>
      <c r="L4410"/>
      <c r="M4410"/>
      <c r="N4410"/>
      <c r="O4410"/>
      <c r="P4410"/>
      <c r="Q4410"/>
      <c r="S4410" s="115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5">
      <c r="F4411" s="238"/>
      <c r="I4411"/>
      <c r="S4411" s="115"/>
      <c r="U4411"/>
      <c r="V4411"/>
    </row>
    <row r="4412" spans="1:33" ht="18" x14ac:dyDescent="0.25">
      <c r="A4412" s="236"/>
      <c r="B4412" s="236"/>
      <c r="C4412" s="236"/>
      <c r="D4412" s="236"/>
      <c r="E4412"/>
      <c r="F4412" s="126"/>
      <c r="G4412" s="237"/>
      <c r="H4412"/>
      <c r="I4412"/>
      <c r="J4412" s="237"/>
      <c r="K4412"/>
      <c r="L4412"/>
      <c r="M4412"/>
      <c r="N4412"/>
      <c r="O4412"/>
      <c r="P4412"/>
      <c r="Q4412"/>
      <c r="S4412" s="115"/>
      <c r="U4412"/>
      <c r="V4412"/>
      <c r="W4412" s="237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5">
      <c r="F4413" s="238"/>
      <c r="I4413"/>
      <c r="S4413" s="115"/>
      <c r="U4413"/>
      <c r="V4413"/>
    </row>
    <row r="4414" spans="1:33" ht="18" x14ac:dyDescent="0.25">
      <c r="A4414" s="236"/>
      <c r="B4414" s="236"/>
      <c r="C4414" s="236"/>
      <c r="D4414" s="236"/>
      <c r="E4414"/>
      <c r="F4414" s="126"/>
      <c r="G4414" s="237"/>
      <c r="H4414"/>
      <c r="I4414"/>
      <c r="J4414" s="237"/>
      <c r="K4414"/>
      <c r="L4414"/>
      <c r="M4414"/>
      <c r="N4414"/>
      <c r="O4414"/>
      <c r="P4414"/>
      <c r="Q4414"/>
      <c r="S4414" s="115"/>
      <c r="U4414"/>
      <c r="V4414"/>
      <c r="W4414" s="237"/>
      <c r="X4414"/>
      <c r="Y4414"/>
      <c r="Z4414"/>
      <c r="AA4414"/>
      <c r="AB4414"/>
      <c r="AC4414"/>
      <c r="AD4414"/>
      <c r="AE4414"/>
      <c r="AF4414"/>
      <c r="AG4414"/>
    </row>
    <row r="4415" spans="1:33" ht="18" x14ac:dyDescent="0.25">
      <c r="A4415" s="236"/>
      <c r="B4415" s="236"/>
      <c r="C4415" s="236"/>
      <c r="D4415" s="236"/>
      <c r="E4415"/>
      <c r="F4415" s="126"/>
      <c r="G4415" s="237"/>
      <c r="H4415"/>
      <c r="I4415"/>
      <c r="J4415" s="237"/>
      <c r="K4415"/>
      <c r="L4415"/>
      <c r="M4415"/>
      <c r="N4415"/>
      <c r="O4415"/>
      <c r="P4415"/>
      <c r="Q4415"/>
      <c r="S4415" s="115"/>
      <c r="U4415"/>
      <c r="V4415"/>
      <c r="W4415" s="237"/>
      <c r="X4415"/>
      <c r="Y4415"/>
      <c r="Z4415"/>
      <c r="AA4415"/>
      <c r="AB4415"/>
      <c r="AC4415"/>
      <c r="AD4415"/>
      <c r="AE4415"/>
      <c r="AF4415"/>
      <c r="AG4415"/>
    </row>
    <row r="4416" spans="1:33" ht="18" x14ac:dyDescent="0.25">
      <c r="A4416" s="236"/>
      <c r="B4416" s="236"/>
      <c r="C4416" s="236"/>
      <c r="D4416" s="236"/>
      <c r="E4416"/>
      <c r="F4416" s="126"/>
      <c r="G4416" s="237"/>
      <c r="H4416"/>
      <c r="I4416"/>
      <c r="J4416" s="237"/>
      <c r="K4416"/>
      <c r="L4416"/>
      <c r="M4416"/>
      <c r="N4416"/>
      <c r="O4416"/>
      <c r="P4416"/>
      <c r="Q4416"/>
      <c r="S4416" s="115"/>
      <c r="U4416"/>
      <c r="V4416"/>
      <c r="W4416" s="237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5">
      <c r="A4417"/>
      <c r="B4417"/>
      <c r="C4417"/>
      <c r="D4417"/>
      <c r="E4417"/>
      <c r="F4417" s="126"/>
      <c r="G4417"/>
      <c r="H4417"/>
      <c r="I4417"/>
      <c r="J4417"/>
      <c r="K4417"/>
      <c r="L4417"/>
      <c r="M4417"/>
      <c r="N4417"/>
      <c r="O4417"/>
      <c r="P4417"/>
      <c r="Q4417"/>
      <c r="S4417" s="115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ht="18" x14ac:dyDescent="0.25">
      <c r="A4418" s="236"/>
      <c r="B4418" s="236"/>
      <c r="C4418" s="236"/>
      <c r="D4418" s="236"/>
      <c r="E4418"/>
      <c r="F4418" s="126"/>
      <c r="G4418" s="237"/>
      <c r="H4418"/>
      <c r="I4418"/>
      <c r="J4418" s="237"/>
      <c r="K4418"/>
      <c r="L4418"/>
      <c r="M4418"/>
      <c r="N4418"/>
      <c r="O4418"/>
      <c r="P4418"/>
      <c r="Q4418"/>
      <c r="S4418" s="115"/>
      <c r="U4418"/>
      <c r="V4418"/>
      <c r="W4418" s="237"/>
      <c r="X4418"/>
      <c r="Y4418"/>
      <c r="Z4418"/>
      <c r="AA4418"/>
      <c r="AB4418"/>
      <c r="AC4418"/>
      <c r="AD4418"/>
      <c r="AE4418"/>
      <c r="AF4418"/>
      <c r="AG4418"/>
    </row>
    <row r="4419" spans="1:33" ht="18" x14ac:dyDescent="0.25">
      <c r="A4419" s="236"/>
      <c r="B4419" s="236"/>
      <c r="C4419" s="236"/>
      <c r="D4419" s="236"/>
      <c r="E4419"/>
      <c r="F4419" s="126"/>
      <c r="G4419" s="237"/>
      <c r="H4419"/>
      <c r="I4419"/>
      <c r="J4419" s="237"/>
      <c r="K4419"/>
      <c r="L4419"/>
      <c r="M4419"/>
      <c r="N4419"/>
      <c r="O4419"/>
      <c r="P4419"/>
      <c r="Q4419"/>
      <c r="S4419" s="115"/>
      <c r="U4419"/>
      <c r="V4419"/>
      <c r="W4419" s="237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5">
      <c r="A4420"/>
      <c r="B4420"/>
      <c r="C4420"/>
      <c r="D4420"/>
      <c r="E4420"/>
      <c r="F4420" s="126"/>
      <c r="G4420"/>
      <c r="H4420"/>
      <c r="I4420"/>
      <c r="J4420"/>
      <c r="K4420"/>
      <c r="L4420"/>
      <c r="M4420"/>
      <c r="N4420"/>
      <c r="O4420"/>
      <c r="P4420"/>
      <c r="Q4420"/>
      <c r="S4420" s="115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ht="18" x14ac:dyDescent="0.25">
      <c r="A4421" s="236"/>
      <c r="B4421" s="236"/>
      <c r="C4421" s="236"/>
      <c r="D4421" s="236"/>
      <c r="E4421"/>
      <c r="F4421" s="126"/>
      <c r="G4421" s="237"/>
      <c r="H4421"/>
      <c r="I4421"/>
      <c r="J4421" s="237"/>
      <c r="K4421"/>
      <c r="L4421"/>
      <c r="M4421"/>
      <c r="N4421"/>
      <c r="O4421"/>
      <c r="P4421"/>
      <c r="Q4421"/>
      <c r="S4421" s="115"/>
      <c r="U4421"/>
      <c r="V4421"/>
      <c r="W4421" s="237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5">
      <c r="F4422" s="238"/>
      <c r="I4422"/>
      <c r="S4422" s="115"/>
      <c r="U4422"/>
      <c r="V4422"/>
    </row>
    <row r="4423" spans="1:33" x14ac:dyDescent="0.25">
      <c r="A4423"/>
      <c r="B4423"/>
      <c r="C4423"/>
      <c r="D4423"/>
      <c r="E4423"/>
      <c r="F4423" s="126"/>
      <c r="G4423"/>
      <c r="H4423"/>
      <c r="I4423"/>
      <c r="J4423"/>
      <c r="K4423"/>
      <c r="L4423"/>
      <c r="M4423"/>
      <c r="N4423"/>
      <c r="O4423"/>
      <c r="P4423"/>
      <c r="Q4423"/>
      <c r="S4423" s="115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5">
      <c r="F4424" s="238"/>
      <c r="I4424"/>
      <c r="S4424" s="115"/>
      <c r="U4424"/>
      <c r="V4424"/>
    </row>
    <row r="4425" spans="1:33" ht="18" x14ac:dyDescent="0.25">
      <c r="A4425" s="236"/>
      <c r="B4425" s="236"/>
      <c r="C4425" s="236"/>
      <c r="D4425" s="236"/>
      <c r="E4425"/>
      <c r="F4425" s="126"/>
      <c r="G4425" s="237"/>
      <c r="H4425"/>
      <c r="I4425"/>
      <c r="J4425" s="237"/>
      <c r="K4425"/>
      <c r="L4425"/>
      <c r="M4425"/>
      <c r="N4425"/>
      <c r="O4425"/>
      <c r="P4425"/>
      <c r="Q4425"/>
      <c r="S4425" s="115"/>
      <c r="U4425"/>
      <c r="V4425"/>
      <c r="W4425" s="237"/>
      <c r="X4425"/>
      <c r="Y4425"/>
      <c r="Z4425"/>
      <c r="AA4425"/>
      <c r="AB4425"/>
      <c r="AC4425"/>
      <c r="AD4425"/>
      <c r="AE4425"/>
      <c r="AF4425"/>
      <c r="AG4425"/>
    </row>
    <row r="4426" spans="1:33" ht="18" x14ac:dyDescent="0.25">
      <c r="A4426" s="236"/>
      <c r="B4426" s="236"/>
      <c r="C4426" s="236"/>
      <c r="D4426" s="236"/>
      <c r="E4426"/>
      <c r="F4426" s="126"/>
      <c r="G4426" s="237"/>
      <c r="H4426"/>
      <c r="I4426"/>
      <c r="J4426" s="237"/>
      <c r="K4426"/>
      <c r="L4426"/>
      <c r="M4426"/>
      <c r="N4426"/>
      <c r="O4426"/>
      <c r="P4426"/>
      <c r="Q4426"/>
      <c r="S4426" s="115"/>
      <c r="U4426"/>
      <c r="V4426"/>
      <c r="W4426" s="237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5">
      <c r="F4427" s="238"/>
      <c r="I4427"/>
      <c r="S4427" s="115"/>
      <c r="U4427"/>
      <c r="V4427"/>
    </row>
    <row r="4428" spans="1:33" x14ac:dyDescent="0.25">
      <c r="A4428"/>
      <c r="B4428"/>
      <c r="C4428"/>
      <c r="D4428"/>
      <c r="E4428"/>
      <c r="F4428" s="126"/>
      <c r="G4428"/>
      <c r="H4428"/>
      <c r="I4428"/>
      <c r="J4428"/>
      <c r="K4428"/>
      <c r="L4428"/>
      <c r="M4428"/>
      <c r="N4428"/>
      <c r="O4428"/>
      <c r="P4428"/>
      <c r="Q4428"/>
      <c r="S4428" s="115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ht="18" x14ac:dyDescent="0.25">
      <c r="A4429" s="236"/>
      <c r="B4429" s="236"/>
      <c r="C4429" s="236"/>
      <c r="D4429" s="236"/>
      <c r="E4429"/>
      <c r="F4429" s="126"/>
      <c r="G4429" s="237"/>
      <c r="H4429"/>
      <c r="I4429"/>
      <c r="J4429" s="237"/>
      <c r="K4429"/>
      <c r="L4429"/>
      <c r="M4429"/>
      <c r="N4429"/>
      <c r="O4429"/>
      <c r="P4429"/>
      <c r="Q4429"/>
      <c r="S4429" s="115"/>
      <c r="U4429"/>
      <c r="V4429"/>
      <c r="W4429" s="237"/>
      <c r="X4429"/>
      <c r="Y4429"/>
      <c r="Z4429"/>
      <c r="AA4429"/>
      <c r="AB4429"/>
      <c r="AC4429"/>
      <c r="AD4429"/>
      <c r="AE4429"/>
      <c r="AF4429"/>
      <c r="AG4429"/>
    </row>
    <row r="4430" spans="1:33" ht="18" x14ac:dyDescent="0.25">
      <c r="A4430" s="236"/>
      <c r="B4430" s="236"/>
      <c r="C4430" s="236"/>
      <c r="D4430" s="236"/>
      <c r="E4430"/>
      <c r="F4430" s="126"/>
      <c r="G4430" s="237"/>
      <c r="H4430"/>
      <c r="I4430"/>
      <c r="J4430" s="237"/>
      <c r="K4430"/>
      <c r="L4430"/>
      <c r="M4430"/>
      <c r="N4430"/>
      <c r="O4430"/>
      <c r="P4430"/>
      <c r="Q4430"/>
      <c r="S4430" s="115"/>
      <c r="U4430"/>
      <c r="V4430"/>
      <c r="W4430" s="237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5">
      <c r="F4431" s="238"/>
      <c r="I4431"/>
      <c r="S4431" s="115"/>
      <c r="U4431"/>
      <c r="V4431"/>
    </row>
    <row r="4432" spans="1:33" x14ac:dyDescent="0.25">
      <c r="A4432"/>
      <c r="B4432"/>
      <c r="C4432"/>
      <c r="D4432"/>
      <c r="E4432"/>
      <c r="F4432" s="126"/>
      <c r="G4432"/>
      <c r="H4432"/>
      <c r="I4432"/>
      <c r="J4432"/>
      <c r="K4432"/>
      <c r="L4432"/>
      <c r="M4432"/>
      <c r="N4432"/>
      <c r="O4432"/>
      <c r="P4432"/>
      <c r="Q4432"/>
      <c r="S4432" s="115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ht="18" x14ac:dyDescent="0.25">
      <c r="A4433" s="236"/>
      <c r="B4433" s="236"/>
      <c r="C4433" s="236"/>
      <c r="D4433" s="236"/>
      <c r="E4433"/>
      <c r="F4433" s="126"/>
      <c r="G4433" s="237"/>
      <c r="H4433"/>
      <c r="I4433"/>
      <c r="J4433" s="237"/>
      <c r="K4433"/>
      <c r="L4433"/>
      <c r="M4433"/>
      <c r="N4433"/>
      <c r="O4433"/>
      <c r="P4433"/>
      <c r="Q4433"/>
      <c r="S4433" s="115"/>
      <c r="U4433"/>
      <c r="V4433"/>
      <c r="W4433" s="237"/>
      <c r="X4433"/>
      <c r="Y4433"/>
      <c r="Z4433"/>
      <c r="AA4433"/>
      <c r="AB4433"/>
      <c r="AC4433"/>
      <c r="AD4433"/>
      <c r="AE4433"/>
      <c r="AF4433"/>
      <c r="AG4433"/>
    </row>
    <row r="4434" spans="1:33" ht="18" x14ac:dyDescent="0.25">
      <c r="A4434" s="236"/>
      <c r="B4434" s="236"/>
      <c r="C4434" s="236"/>
      <c r="D4434" s="236"/>
      <c r="E4434"/>
      <c r="F4434" s="126"/>
      <c r="G4434" s="237"/>
      <c r="H4434"/>
      <c r="I4434"/>
      <c r="J4434" s="237"/>
      <c r="K4434"/>
      <c r="L4434"/>
      <c r="M4434"/>
      <c r="N4434"/>
      <c r="O4434"/>
      <c r="P4434"/>
      <c r="Q4434"/>
      <c r="S4434" s="115"/>
      <c r="U4434"/>
      <c r="V4434"/>
      <c r="W4434" s="237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5">
      <c r="A4435"/>
      <c r="B4435"/>
      <c r="C4435"/>
      <c r="D4435"/>
      <c r="E4435"/>
      <c r="F4435" s="126"/>
      <c r="G4435"/>
      <c r="H4435"/>
      <c r="I4435"/>
      <c r="J4435"/>
      <c r="K4435"/>
      <c r="L4435"/>
      <c r="M4435"/>
      <c r="N4435"/>
      <c r="O4435"/>
      <c r="P4435"/>
      <c r="Q4435"/>
      <c r="S4435" s="11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ht="18" x14ac:dyDescent="0.25">
      <c r="A4436" s="236"/>
      <c r="B4436" s="236"/>
      <c r="C4436" s="236"/>
      <c r="D4436" s="236"/>
      <c r="E4436"/>
      <c r="F4436" s="126"/>
      <c r="G4436" s="237"/>
      <c r="H4436"/>
      <c r="I4436"/>
      <c r="J4436" s="237"/>
      <c r="K4436"/>
      <c r="L4436"/>
      <c r="M4436"/>
      <c r="N4436"/>
      <c r="O4436"/>
      <c r="P4436"/>
      <c r="Q4436"/>
      <c r="S4436" s="115"/>
      <c r="U4436"/>
      <c r="V4436"/>
      <c r="W4436" s="237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5">
      <c r="A4437"/>
      <c r="B4437"/>
      <c r="C4437"/>
      <c r="D4437"/>
      <c r="E4437"/>
      <c r="F4437" s="126"/>
      <c r="G4437"/>
      <c r="H4437"/>
      <c r="I4437"/>
      <c r="J4437"/>
      <c r="K4437"/>
      <c r="L4437"/>
      <c r="M4437"/>
      <c r="N4437"/>
      <c r="O4437"/>
      <c r="P4437"/>
      <c r="Q4437"/>
      <c r="S4437" s="115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ht="18" x14ac:dyDescent="0.25">
      <c r="A4438" s="236"/>
      <c r="B4438" s="236"/>
      <c r="C4438" s="236"/>
      <c r="D4438" s="236"/>
      <c r="E4438"/>
      <c r="F4438" s="126"/>
      <c r="G4438" s="237"/>
      <c r="H4438"/>
      <c r="I4438"/>
      <c r="J4438" s="237"/>
      <c r="K4438"/>
      <c r="L4438"/>
      <c r="M4438"/>
      <c r="N4438"/>
      <c r="O4438"/>
      <c r="P4438"/>
      <c r="Q4438"/>
      <c r="S4438" s="115"/>
      <c r="U4438"/>
      <c r="V4438"/>
      <c r="W4438" s="237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5">
      <c r="A4439"/>
      <c r="B4439"/>
      <c r="C4439"/>
      <c r="D4439"/>
      <c r="E4439"/>
      <c r="F4439" s="126"/>
      <c r="G4439"/>
      <c r="H4439"/>
      <c r="I4439"/>
      <c r="J4439"/>
      <c r="K4439"/>
      <c r="L4439"/>
      <c r="M4439"/>
      <c r="N4439"/>
      <c r="O4439"/>
      <c r="P4439"/>
      <c r="Q4439"/>
      <c r="S4439" s="115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5">
      <c r="A4440"/>
      <c r="B4440"/>
      <c r="C4440"/>
      <c r="D4440"/>
      <c r="E4440"/>
      <c r="F4440" s="126"/>
      <c r="G4440"/>
      <c r="H4440"/>
      <c r="I4440"/>
      <c r="J4440"/>
      <c r="K4440"/>
      <c r="L4440"/>
      <c r="M4440"/>
      <c r="N4440"/>
      <c r="O4440"/>
      <c r="P4440"/>
      <c r="Q4440"/>
      <c r="S4440" s="115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ht="18" x14ac:dyDescent="0.25">
      <c r="A4441" s="236"/>
      <c r="B4441" s="236"/>
      <c r="C4441" s="236"/>
      <c r="D4441" s="236"/>
      <c r="E4441"/>
      <c r="F4441" s="126"/>
      <c r="G4441" s="237"/>
      <c r="H4441"/>
      <c r="I4441"/>
      <c r="J4441" s="237"/>
      <c r="K4441"/>
      <c r="L4441"/>
      <c r="M4441"/>
      <c r="N4441"/>
      <c r="O4441"/>
      <c r="P4441"/>
      <c r="Q4441"/>
      <c r="S4441" s="115"/>
      <c r="U4441"/>
      <c r="V4441"/>
      <c r="W4441" s="237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5">
      <c r="A4442"/>
      <c r="B4442"/>
      <c r="C4442"/>
      <c r="D4442"/>
      <c r="E4442"/>
      <c r="F4442" s="126"/>
      <c r="G4442"/>
      <c r="H4442"/>
      <c r="I4442"/>
      <c r="J4442"/>
      <c r="K4442"/>
      <c r="L4442"/>
      <c r="M4442"/>
      <c r="N4442"/>
      <c r="O4442"/>
      <c r="P4442"/>
      <c r="Q4442"/>
      <c r="S4442" s="115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ht="18" x14ac:dyDescent="0.25">
      <c r="A4443" s="236"/>
      <c r="B4443" s="236"/>
      <c r="C4443" s="236"/>
      <c r="D4443" s="236"/>
      <c r="E4443"/>
      <c r="F4443" s="126"/>
      <c r="G4443" s="237"/>
      <c r="H4443"/>
      <c r="I4443"/>
      <c r="J4443" s="237"/>
      <c r="K4443"/>
      <c r="L4443"/>
      <c r="M4443"/>
      <c r="N4443"/>
      <c r="O4443"/>
      <c r="P4443"/>
      <c r="Q4443"/>
      <c r="S4443" s="115"/>
      <c r="U4443"/>
      <c r="V4443"/>
      <c r="W4443" s="237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5">
      <c r="F4444" s="238"/>
      <c r="I4444"/>
      <c r="S4444" s="115"/>
      <c r="U4444"/>
      <c r="V4444"/>
    </row>
    <row r="4445" spans="1:33" x14ac:dyDescent="0.25">
      <c r="F4445" s="238"/>
      <c r="I4445"/>
      <c r="S4445" s="115"/>
      <c r="U4445"/>
      <c r="V4445"/>
    </row>
    <row r="4446" spans="1:33" ht="18" x14ac:dyDescent="0.25">
      <c r="A4446" s="236"/>
      <c r="B4446" s="236"/>
      <c r="C4446" s="236"/>
      <c r="D4446" s="236"/>
      <c r="E4446"/>
      <c r="F4446" s="126"/>
      <c r="G4446" s="237"/>
      <c r="H4446"/>
      <c r="I4446"/>
      <c r="J4446" s="237"/>
      <c r="K4446"/>
      <c r="L4446"/>
      <c r="M4446"/>
      <c r="N4446"/>
      <c r="O4446"/>
      <c r="P4446"/>
      <c r="Q4446"/>
      <c r="S4446" s="115"/>
      <c r="U4446"/>
      <c r="V4446"/>
      <c r="W4446" s="237"/>
      <c r="X4446"/>
      <c r="Y4446"/>
      <c r="Z4446"/>
      <c r="AA4446"/>
      <c r="AB4446"/>
      <c r="AC4446"/>
      <c r="AD4446"/>
      <c r="AE4446"/>
      <c r="AF4446"/>
      <c r="AG4446"/>
    </row>
    <row r="4447" spans="1:33" ht="18" x14ac:dyDescent="0.25">
      <c r="A4447" s="236"/>
      <c r="B4447" s="236"/>
      <c r="C4447" s="236"/>
      <c r="D4447" s="236"/>
      <c r="E4447"/>
      <c r="F4447" s="126"/>
      <c r="G4447" s="237"/>
      <c r="H4447"/>
      <c r="I4447"/>
      <c r="J4447" s="237"/>
      <c r="K4447"/>
      <c r="L4447"/>
      <c r="M4447"/>
      <c r="N4447"/>
      <c r="O4447"/>
      <c r="P4447"/>
      <c r="Q4447"/>
      <c r="S4447" s="115"/>
      <c r="U4447"/>
      <c r="V4447"/>
      <c r="W4447" s="237"/>
      <c r="X4447"/>
      <c r="Y4447"/>
      <c r="Z4447"/>
      <c r="AA4447"/>
      <c r="AB4447"/>
      <c r="AC4447"/>
      <c r="AD4447"/>
      <c r="AE4447"/>
      <c r="AF4447"/>
      <c r="AG4447"/>
    </row>
    <row r="4448" spans="1:33" ht="18" x14ac:dyDescent="0.25">
      <c r="A4448" s="236"/>
      <c r="B4448" s="236"/>
      <c r="C4448" s="236"/>
      <c r="D4448" s="236"/>
      <c r="E4448"/>
      <c r="F4448" s="126"/>
      <c r="G4448" s="237"/>
      <c r="H4448"/>
      <c r="I4448"/>
      <c r="J4448" s="237"/>
      <c r="K4448"/>
      <c r="L4448"/>
      <c r="M4448"/>
      <c r="N4448"/>
      <c r="O4448"/>
      <c r="P4448"/>
      <c r="Q4448"/>
      <c r="S4448" s="115"/>
      <c r="U4448"/>
      <c r="V4448"/>
      <c r="W4448" s="237"/>
      <c r="X4448"/>
      <c r="Y4448"/>
      <c r="Z4448"/>
      <c r="AA4448"/>
      <c r="AB4448"/>
      <c r="AC4448"/>
      <c r="AD4448"/>
      <c r="AE4448"/>
      <c r="AF4448"/>
      <c r="AG4448"/>
    </row>
    <row r="4449" spans="1:33" ht="18" x14ac:dyDescent="0.25">
      <c r="A4449" s="236"/>
      <c r="B4449" s="236"/>
      <c r="C4449" s="236"/>
      <c r="D4449" s="236"/>
      <c r="E4449"/>
      <c r="F4449" s="126"/>
      <c r="G4449" s="237"/>
      <c r="H4449"/>
      <c r="I4449"/>
      <c r="J4449" s="237"/>
      <c r="K4449"/>
      <c r="L4449"/>
      <c r="M4449"/>
      <c r="N4449"/>
      <c r="O4449"/>
      <c r="P4449"/>
      <c r="Q4449"/>
      <c r="S4449" s="115"/>
      <c r="U4449"/>
      <c r="V4449"/>
      <c r="W4449" s="237"/>
      <c r="X4449"/>
      <c r="Y4449"/>
      <c r="Z4449"/>
      <c r="AA4449"/>
      <c r="AB4449"/>
      <c r="AC4449"/>
      <c r="AD4449"/>
      <c r="AE4449"/>
      <c r="AF4449"/>
      <c r="AG4449"/>
    </row>
    <row r="4450" spans="1:33" ht="18" x14ac:dyDescent="0.25">
      <c r="A4450" s="236"/>
      <c r="B4450" s="236"/>
      <c r="C4450" s="236"/>
      <c r="D4450" s="236"/>
      <c r="E4450"/>
      <c r="F4450" s="126"/>
      <c r="G4450" s="237"/>
      <c r="H4450"/>
      <c r="I4450"/>
      <c r="J4450" s="237"/>
      <c r="K4450"/>
      <c r="L4450"/>
      <c r="M4450"/>
      <c r="N4450"/>
      <c r="O4450"/>
      <c r="P4450"/>
      <c r="Q4450"/>
      <c r="S4450" s="115"/>
      <c r="U4450"/>
      <c r="V4450"/>
      <c r="W4450" s="237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5">
      <c r="A4451"/>
      <c r="B4451"/>
      <c r="C4451"/>
      <c r="D4451"/>
      <c r="E4451"/>
      <c r="F4451" s="126"/>
      <c r="G4451"/>
      <c r="H4451"/>
      <c r="I4451"/>
      <c r="J4451"/>
      <c r="K4451"/>
      <c r="L4451"/>
      <c r="M4451"/>
      <c r="N4451"/>
      <c r="O4451"/>
      <c r="P4451"/>
      <c r="Q4451"/>
      <c r="S4451" s="115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5">
      <c r="F4452" s="238"/>
      <c r="I4452"/>
      <c r="S4452" s="115"/>
      <c r="U4452"/>
      <c r="V4452"/>
    </row>
    <row r="4453" spans="1:33" ht="18" x14ac:dyDescent="0.25">
      <c r="A4453" s="236"/>
      <c r="B4453" s="236"/>
      <c r="C4453" s="236"/>
      <c r="D4453" s="236"/>
      <c r="E4453"/>
      <c r="F4453" s="126"/>
      <c r="G4453" s="237"/>
      <c r="H4453"/>
      <c r="I4453"/>
      <c r="J4453" s="237"/>
      <c r="K4453"/>
      <c r="L4453"/>
      <c r="M4453"/>
      <c r="N4453"/>
      <c r="O4453"/>
      <c r="P4453"/>
      <c r="Q4453"/>
      <c r="S4453" s="115"/>
      <c r="U4453"/>
      <c r="V4453"/>
      <c r="W4453" s="237"/>
      <c r="X4453"/>
      <c r="Y4453"/>
      <c r="Z4453"/>
      <c r="AA4453"/>
      <c r="AB4453"/>
      <c r="AC4453"/>
      <c r="AD4453"/>
      <c r="AE4453"/>
      <c r="AF4453"/>
      <c r="AG4453"/>
    </row>
    <row r="4454" spans="1:33" ht="18" x14ac:dyDescent="0.25">
      <c r="A4454" s="236"/>
      <c r="B4454" s="236"/>
      <c r="C4454" s="236"/>
      <c r="D4454" s="236"/>
      <c r="E4454"/>
      <c r="F4454" s="126"/>
      <c r="G4454" s="237"/>
      <c r="H4454"/>
      <c r="I4454"/>
      <c r="J4454" s="237"/>
      <c r="K4454"/>
      <c r="L4454"/>
      <c r="M4454"/>
      <c r="N4454"/>
      <c r="O4454"/>
      <c r="P4454"/>
      <c r="Q4454"/>
      <c r="S4454" s="115"/>
      <c r="U4454"/>
      <c r="V4454"/>
      <c r="W4454" s="237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5">
      <c r="A4455"/>
      <c r="B4455"/>
      <c r="C4455"/>
      <c r="D4455"/>
      <c r="E4455"/>
      <c r="F4455" s="126"/>
      <c r="G4455"/>
      <c r="H4455"/>
      <c r="I4455"/>
      <c r="J4455"/>
      <c r="K4455"/>
      <c r="L4455"/>
      <c r="M4455"/>
      <c r="N4455"/>
      <c r="O4455"/>
      <c r="P4455"/>
      <c r="Q4455"/>
      <c r="S4455" s="11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5">
      <c r="F4456" s="238"/>
      <c r="I4456"/>
      <c r="S4456" s="115"/>
      <c r="U4456"/>
      <c r="V4456"/>
    </row>
    <row r="4457" spans="1:33" ht="18" x14ac:dyDescent="0.25">
      <c r="A4457" s="236"/>
      <c r="B4457" s="236"/>
      <c r="C4457" s="236"/>
      <c r="D4457" s="236"/>
      <c r="E4457"/>
      <c r="F4457" s="126"/>
      <c r="G4457" s="237"/>
      <c r="H4457"/>
      <c r="I4457"/>
      <c r="J4457" s="237"/>
      <c r="K4457"/>
      <c r="L4457"/>
      <c r="M4457"/>
      <c r="N4457"/>
      <c r="O4457"/>
      <c r="P4457"/>
      <c r="Q4457"/>
      <c r="S4457" s="115"/>
      <c r="U4457"/>
      <c r="V4457"/>
      <c r="W4457" s="23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5">
      <c r="A4458"/>
      <c r="B4458"/>
      <c r="C4458"/>
      <c r="D4458"/>
      <c r="E4458"/>
      <c r="F4458" s="126"/>
      <c r="G4458"/>
      <c r="H4458"/>
      <c r="I4458"/>
      <c r="J4458"/>
      <c r="K4458"/>
      <c r="L4458"/>
      <c r="M4458"/>
      <c r="N4458"/>
      <c r="O4458"/>
      <c r="P4458"/>
      <c r="Q4458"/>
      <c r="S4458" s="115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5">
      <c r="A4459"/>
      <c r="B4459"/>
      <c r="C4459"/>
      <c r="D4459"/>
      <c r="E4459"/>
      <c r="F4459" s="126"/>
      <c r="G4459"/>
      <c r="H4459"/>
      <c r="I4459"/>
      <c r="J4459"/>
      <c r="K4459"/>
      <c r="L4459"/>
      <c r="M4459"/>
      <c r="N4459"/>
      <c r="O4459"/>
      <c r="P4459"/>
      <c r="Q4459"/>
      <c r="S4459" s="115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ht="18" x14ac:dyDescent="0.25">
      <c r="A4460" s="236"/>
      <c r="B4460" s="236"/>
      <c r="C4460" s="236"/>
      <c r="D4460" s="236"/>
      <c r="E4460"/>
      <c r="F4460" s="126"/>
      <c r="G4460" s="237"/>
      <c r="H4460"/>
      <c r="I4460"/>
      <c r="J4460" s="237"/>
      <c r="K4460"/>
      <c r="L4460"/>
      <c r="M4460"/>
      <c r="N4460"/>
      <c r="O4460"/>
      <c r="P4460"/>
      <c r="Q4460"/>
      <c r="S4460" s="115"/>
      <c r="U4460"/>
      <c r="V4460"/>
      <c r="W4460" s="237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5">
      <c r="A4461"/>
      <c r="B4461"/>
      <c r="C4461"/>
      <c r="D4461"/>
      <c r="E4461"/>
      <c r="F4461" s="126"/>
      <c r="G4461"/>
      <c r="H4461"/>
      <c r="I4461"/>
      <c r="J4461"/>
      <c r="K4461"/>
      <c r="L4461"/>
      <c r="M4461"/>
      <c r="N4461"/>
      <c r="O4461"/>
      <c r="P4461"/>
      <c r="Q4461"/>
      <c r="S4461" s="115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ht="18" x14ac:dyDescent="0.25">
      <c r="A4462" s="236"/>
      <c r="B4462" s="236"/>
      <c r="C4462" s="236"/>
      <c r="D4462" s="236"/>
      <c r="E4462"/>
      <c r="F4462" s="126"/>
      <c r="G4462" s="237"/>
      <c r="H4462"/>
      <c r="I4462"/>
      <c r="J4462" s="237"/>
      <c r="K4462"/>
      <c r="L4462"/>
      <c r="M4462"/>
      <c r="N4462"/>
      <c r="O4462"/>
      <c r="P4462"/>
      <c r="Q4462"/>
      <c r="S4462" s="115"/>
      <c r="U4462"/>
      <c r="V4462"/>
      <c r="W4462" s="237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5">
      <c r="A4463"/>
      <c r="B4463"/>
      <c r="C4463"/>
      <c r="D4463"/>
      <c r="E4463"/>
      <c r="F4463" s="126"/>
      <c r="G4463"/>
      <c r="H4463"/>
      <c r="I4463"/>
      <c r="J4463"/>
      <c r="K4463"/>
      <c r="L4463"/>
      <c r="M4463"/>
      <c r="N4463"/>
      <c r="O4463"/>
      <c r="P4463"/>
      <c r="Q4463"/>
      <c r="S4463" s="115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5">
      <c r="F4464" s="238"/>
      <c r="I4464"/>
      <c r="S4464" s="115"/>
      <c r="U4464"/>
      <c r="V4464"/>
    </row>
    <row r="4465" spans="1:33" x14ac:dyDescent="0.25">
      <c r="A4465"/>
      <c r="B4465"/>
      <c r="C4465"/>
      <c r="D4465"/>
      <c r="E4465"/>
      <c r="F4465" s="126"/>
      <c r="G4465"/>
      <c r="H4465"/>
      <c r="I4465"/>
      <c r="J4465"/>
      <c r="K4465"/>
      <c r="L4465"/>
      <c r="M4465"/>
      <c r="N4465"/>
      <c r="O4465"/>
      <c r="P4465"/>
      <c r="Q4465"/>
      <c r="S4465" s="11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5">
      <c r="A4466"/>
      <c r="B4466"/>
      <c r="C4466"/>
      <c r="D4466"/>
      <c r="E4466"/>
      <c r="F4466" s="126"/>
      <c r="G4466"/>
      <c r="H4466"/>
      <c r="I4466"/>
      <c r="J4466"/>
      <c r="K4466"/>
      <c r="L4466"/>
      <c r="M4466"/>
      <c r="N4466"/>
      <c r="O4466"/>
      <c r="P4466"/>
      <c r="Q4466"/>
      <c r="S4466" s="115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5">
      <c r="A4467"/>
      <c r="B4467"/>
      <c r="C4467"/>
      <c r="D4467"/>
      <c r="E4467"/>
      <c r="F4467" s="126"/>
      <c r="G4467"/>
      <c r="H4467"/>
      <c r="I4467"/>
      <c r="J4467"/>
      <c r="K4467"/>
      <c r="L4467"/>
      <c r="M4467"/>
      <c r="N4467"/>
      <c r="O4467"/>
      <c r="P4467"/>
      <c r="Q4467"/>
      <c r="S4467" s="115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ht="18" x14ac:dyDescent="0.25">
      <c r="A4468" s="236"/>
      <c r="B4468" s="236"/>
      <c r="C4468" s="236"/>
      <c r="D4468" s="236"/>
      <c r="E4468"/>
      <c r="F4468" s="126"/>
      <c r="G4468" s="237"/>
      <c r="H4468"/>
      <c r="I4468"/>
      <c r="J4468" s="237"/>
      <c r="K4468"/>
      <c r="L4468"/>
      <c r="M4468"/>
      <c r="N4468"/>
      <c r="O4468"/>
      <c r="P4468"/>
      <c r="Q4468"/>
      <c r="S4468" s="115"/>
      <c r="U4468"/>
      <c r="V4468"/>
      <c r="W4468" s="237"/>
      <c r="X4468"/>
      <c r="Y4468"/>
      <c r="Z4468"/>
      <c r="AA4468"/>
      <c r="AB4468"/>
      <c r="AC4468"/>
      <c r="AD4468"/>
      <c r="AE4468"/>
      <c r="AF4468"/>
      <c r="AG4468"/>
    </row>
    <row r="4469" spans="1:33" ht="18" x14ac:dyDescent="0.25">
      <c r="A4469" s="236"/>
      <c r="B4469" s="236"/>
      <c r="C4469" s="236"/>
      <c r="D4469" s="236"/>
      <c r="E4469"/>
      <c r="F4469" s="126"/>
      <c r="G4469" s="237"/>
      <c r="H4469"/>
      <c r="I4469"/>
      <c r="J4469" s="237"/>
      <c r="K4469"/>
      <c r="L4469"/>
      <c r="M4469"/>
      <c r="N4469"/>
      <c r="O4469"/>
      <c r="P4469"/>
      <c r="Q4469"/>
      <c r="S4469" s="115"/>
      <c r="U4469"/>
      <c r="V4469"/>
      <c r="W4469" s="237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5">
      <c r="F4470" s="238"/>
      <c r="I4470"/>
      <c r="S4470" s="115"/>
      <c r="U4470"/>
      <c r="V4470"/>
    </row>
    <row r="4471" spans="1:33" x14ac:dyDescent="0.25">
      <c r="A4471"/>
      <c r="B4471"/>
      <c r="C4471"/>
      <c r="D4471"/>
      <c r="E4471"/>
      <c r="F4471" s="126"/>
      <c r="G4471"/>
      <c r="H4471"/>
      <c r="I4471"/>
      <c r="J4471"/>
      <c r="K4471"/>
      <c r="L4471"/>
      <c r="M4471"/>
      <c r="N4471"/>
      <c r="O4471"/>
      <c r="P4471"/>
      <c r="Q4471"/>
      <c r="S4471" s="115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5">
      <c r="A4472"/>
      <c r="B4472"/>
      <c r="C4472"/>
      <c r="D4472"/>
      <c r="E4472"/>
      <c r="F4472" s="126"/>
      <c r="G4472"/>
      <c r="H4472"/>
      <c r="I4472"/>
      <c r="J4472"/>
      <c r="K4472"/>
      <c r="L4472"/>
      <c r="M4472"/>
      <c r="N4472"/>
      <c r="O4472"/>
      <c r="P4472"/>
      <c r="Q4472"/>
      <c r="S4472" s="115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5">
      <c r="F4473" s="238"/>
      <c r="I4473"/>
      <c r="S4473" s="115"/>
      <c r="U4473"/>
      <c r="V4473"/>
    </row>
    <row r="4474" spans="1:33" x14ac:dyDescent="0.25">
      <c r="F4474" s="238"/>
      <c r="I4474"/>
      <c r="S4474" s="115"/>
      <c r="U4474"/>
      <c r="V4474"/>
    </row>
    <row r="4475" spans="1:33" ht="18" x14ac:dyDescent="0.25">
      <c r="A4475" s="236"/>
      <c r="B4475" s="236"/>
      <c r="C4475" s="236"/>
      <c r="D4475" s="236"/>
      <c r="E4475"/>
      <c r="F4475" s="126"/>
      <c r="G4475" s="237"/>
      <c r="H4475"/>
      <c r="I4475"/>
      <c r="J4475" s="237"/>
      <c r="K4475"/>
      <c r="L4475"/>
      <c r="M4475"/>
      <c r="N4475"/>
      <c r="O4475"/>
      <c r="P4475"/>
      <c r="Q4475"/>
      <c r="S4475" s="115"/>
      <c r="U4475"/>
      <c r="V4475"/>
      <c r="W4475" s="237"/>
      <c r="X4475"/>
      <c r="Y4475"/>
      <c r="Z4475"/>
      <c r="AA4475"/>
      <c r="AB4475"/>
      <c r="AC4475"/>
      <c r="AD4475"/>
      <c r="AE4475"/>
      <c r="AF4475"/>
      <c r="AG4475"/>
    </row>
    <row r="4476" spans="1:33" ht="18" x14ac:dyDescent="0.25">
      <c r="A4476" s="236"/>
      <c r="B4476" s="236"/>
      <c r="C4476" s="236"/>
      <c r="D4476" s="236"/>
      <c r="E4476"/>
      <c r="F4476" s="126"/>
      <c r="G4476" s="237"/>
      <c r="H4476"/>
      <c r="I4476"/>
      <c r="J4476" s="237"/>
      <c r="K4476"/>
      <c r="L4476"/>
      <c r="M4476"/>
      <c r="N4476"/>
      <c r="O4476"/>
      <c r="P4476"/>
      <c r="Q4476"/>
      <c r="S4476" s="115"/>
      <c r="U4476"/>
      <c r="V4476"/>
      <c r="W4476" s="237"/>
      <c r="X4476"/>
      <c r="Y4476"/>
      <c r="Z4476"/>
      <c r="AA4476"/>
      <c r="AB4476"/>
      <c r="AC4476"/>
      <c r="AD4476"/>
      <c r="AE4476"/>
      <c r="AF4476"/>
      <c r="AG4476"/>
    </row>
    <row r="4477" spans="1:33" ht="18" x14ac:dyDescent="0.25">
      <c r="A4477" s="236"/>
      <c r="B4477" s="236"/>
      <c r="C4477" s="236"/>
      <c r="D4477" s="236"/>
      <c r="E4477"/>
      <c r="F4477" s="126"/>
      <c r="G4477" s="237"/>
      <c r="H4477"/>
      <c r="I4477"/>
      <c r="J4477" s="237"/>
      <c r="K4477"/>
      <c r="L4477"/>
      <c r="M4477"/>
      <c r="N4477"/>
      <c r="O4477"/>
      <c r="P4477"/>
      <c r="Q4477"/>
      <c r="S4477" s="115"/>
      <c r="U4477"/>
      <c r="V4477"/>
      <c r="W4477" s="237"/>
      <c r="X4477"/>
      <c r="Y4477"/>
      <c r="Z4477"/>
      <c r="AA4477"/>
      <c r="AB4477"/>
      <c r="AC4477"/>
      <c r="AD4477"/>
      <c r="AE4477"/>
      <c r="AF4477"/>
      <c r="AG4477"/>
    </row>
    <row r="4478" spans="1:33" ht="18" x14ac:dyDescent="0.25">
      <c r="A4478" s="236"/>
      <c r="B4478" s="236"/>
      <c r="C4478" s="236"/>
      <c r="D4478" s="236"/>
      <c r="E4478"/>
      <c r="F4478" s="126"/>
      <c r="G4478" s="237"/>
      <c r="H4478"/>
      <c r="I4478"/>
      <c r="J4478" s="237"/>
      <c r="K4478"/>
      <c r="L4478"/>
      <c r="M4478"/>
      <c r="N4478"/>
      <c r="O4478"/>
      <c r="P4478"/>
      <c r="Q4478"/>
      <c r="S4478" s="115"/>
      <c r="U4478"/>
      <c r="V4478"/>
      <c r="W4478" s="237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5">
      <c r="F4479" s="238"/>
      <c r="I4479"/>
      <c r="S4479" s="115"/>
      <c r="U4479"/>
      <c r="V4479"/>
    </row>
    <row r="4480" spans="1:33" x14ac:dyDescent="0.25">
      <c r="A4480"/>
      <c r="B4480"/>
      <c r="C4480"/>
      <c r="D4480"/>
      <c r="E4480"/>
      <c r="F4480" s="126"/>
      <c r="G4480"/>
      <c r="H4480"/>
      <c r="I4480"/>
      <c r="J4480"/>
      <c r="K4480"/>
      <c r="L4480"/>
      <c r="M4480"/>
      <c r="N4480"/>
      <c r="O4480"/>
      <c r="P4480"/>
      <c r="Q4480"/>
      <c r="S4480" s="115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ht="18" x14ac:dyDescent="0.25">
      <c r="A4481" s="236"/>
      <c r="B4481" s="236"/>
      <c r="C4481" s="236"/>
      <c r="D4481" s="236"/>
      <c r="E4481"/>
      <c r="F4481" s="126"/>
      <c r="G4481" s="237"/>
      <c r="H4481"/>
      <c r="I4481"/>
      <c r="J4481" s="237"/>
      <c r="K4481"/>
      <c r="L4481"/>
      <c r="M4481"/>
      <c r="N4481"/>
      <c r="O4481"/>
      <c r="P4481"/>
      <c r="Q4481"/>
      <c r="S4481" s="115"/>
      <c r="U4481"/>
      <c r="V4481"/>
      <c r="W4481" s="237"/>
      <c r="X4481"/>
      <c r="Y4481"/>
      <c r="Z4481"/>
      <c r="AA4481"/>
      <c r="AB4481"/>
      <c r="AC4481"/>
      <c r="AD4481"/>
      <c r="AE4481"/>
      <c r="AF4481"/>
      <c r="AG4481"/>
    </row>
    <row r="4482" spans="1:33" ht="18" x14ac:dyDescent="0.25">
      <c r="A4482" s="236"/>
      <c r="B4482" s="236"/>
      <c r="C4482" s="236"/>
      <c r="D4482" s="236"/>
      <c r="E4482"/>
      <c r="F4482" s="126"/>
      <c r="G4482" s="237"/>
      <c r="H4482"/>
      <c r="I4482"/>
      <c r="J4482" s="237"/>
      <c r="K4482"/>
      <c r="L4482"/>
      <c r="M4482"/>
      <c r="N4482"/>
      <c r="O4482"/>
      <c r="P4482"/>
      <c r="Q4482"/>
      <c r="S4482" s="115"/>
      <c r="U4482"/>
      <c r="V4482"/>
      <c r="W4482" s="237"/>
      <c r="X4482"/>
      <c r="Y4482"/>
      <c r="Z4482"/>
      <c r="AA4482"/>
      <c r="AB4482"/>
      <c r="AC4482"/>
      <c r="AD4482"/>
      <c r="AE4482"/>
      <c r="AF4482"/>
      <c r="AG4482"/>
    </row>
    <row r="4483" spans="1:33" ht="18" x14ac:dyDescent="0.25">
      <c r="A4483" s="236"/>
      <c r="B4483" s="236"/>
      <c r="C4483" s="236"/>
      <c r="D4483" s="236"/>
      <c r="E4483"/>
      <c r="F4483" s="126"/>
      <c r="G4483" s="237"/>
      <c r="H4483"/>
      <c r="I4483"/>
      <c r="J4483" s="237"/>
      <c r="K4483"/>
      <c r="L4483"/>
      <c r="M4483"/>
      <c r="N4483"/>
      <c r="O4483"/>
      <c r="P4483"/>
      <c r="Q4483"/>
      <c r="S4483" s="115"/>
      <c r="U4483"/>
      <c r="V4483"/>
      <c r="W4483" s="237"/>
      <c r="X4483"/>
      <c r="Y4483"/>
      <c r="Z4483"/>
      <c r="AA4483"/>
      <c r="AB4483"/>
      <c r="AC4483"/>
      <c r="AD4483"/>
      <c r="AE4483"/>
      <c r="AF4483"/>
      <c r="AG4483"/>
    </row>
    <row r="4484" spans="1:33" ht="18" x14ac:dyDescent="0.25">
      <c r="A4484" s="236"/>
      <c r="B4484" s="236"/>
      <c r="C4484" s="236"/>
      <c r="D4484" s="236"/>
      <c r="E4484"/>
      <c r="F4484" s="126"/>
      <c r="G4484" s="237"/>
      <c r="H4484"/>
      <c r="I4484"/>
      <c r="J4484" s="237"/>
      <c r="K4484"/>
      <c r="L4484"/>
      <c r="M4484"/>
      <c r="N4484"/>
      <c r="O4484"/>
      <c r="P4484"/>
      <c r="Q4484"/>
      <c r="S4484" s="115"/>
      <c r="U4484"/>
      <c r="V4484"/>
      <c r="W4484" s="237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5">
      <c r="F4485" s="238"/>
      <c r="I4485"/>
      <c r="S4485" s="115"/>
      <c r="U4485"/>
      <c r="V4485"/>
    </row>
    <row r="4486" spans="1:33" ht="18" x14ac:dyDescent="0.25">
      <c r="A4486" s="236"/>
      <c r="B4486" s="236"/>
      <c r="C4486" s="236"/>
      <c r="D4486" s="236"/>
      <c r="E4486"/>
      <c r="F4486" s="126"/>
      <c r="G4486" s="237"/>
      <c r="H4486"/>
      <c r="I4486"/>
      <c r="J4486" s="237"/>
      <c r="K4486"/>
      <c r="L4486"/>
      <c r="M4486"/>
      <c r="N4486"/>
      <c r="O4486"/>
      <c r="P4486"/>
      <c r="Q4486"/>
      <c r="S4486" s="115"/>
      <c r="U4486"/>
      <c r="V4486"/>
      <c r="W4486" s="237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5">
      <c r="F4487" s="238"/>
      <c r="I4487"/>
      <c r="S4487" s="115"/>
      <c r="U4487"/>
      <c r="V4487"/>
    </row>
    <row r="4488" spans="1:33" ht="18" x14ac:dyDescent="0.25">
      <c r="A4488" s="236"/>
      <c r="B4488" s="236"/>
      <c r="C4488" s="236"/>
      <c r="D4488" s="236"/>
      <c r="E4488"/>
      <c r="F4488" s="126"/>
      <c r="G4488" s="237"/>
      <c r="H4488"/>
      <c r="I4488"/>
      <c r="J4488" s="237"/>
      <c r="K4488"/>
      <c r="L4488"/>
      <c r="M4488"/>
      <c r="N4488"/>
      <c r="O4488"/>
      <c r="P4488"/>
      <c r="Q4488"/>
      <c r="S4488" s="115"/>
      <c r="U4488"/>
      <c r="V4488"/>
      <c r="W4488" s="237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5">
      <c r="F4489" s="238"/>
      <c r="I4489"/>
      <c r="S4489" s="115"/>
      <c r="U4489"/>
      <c r="V4489"/>
    </row>
    <row r="4490" spans="1:33" ht="18" x14ac:dyDescent="0.25">
      <c r="A4490" s="236"/>
      <c r="B4490" s="236"/>
      <c r="C4490" s="236"/>
      <c r="D4490" s="236"/>
      <c r="E4490"/>
      <c r="F4490" s="126"/>
      <c r="G4490" s="237"/>
      <c r="H4490"/>
      <c r="I4490"/>
      <c r="J4490" s="237"/>
      <c r="K4490"/>
      <c r="L4490"/>
      <c r="M4490"/>
      <c r="N4490"/>
      <c r="O4490"/>
      <c r="P4490"/>
      <c r="Q4490"/>
      <c r="S4490" s="115"/>
      <c r="U4490"/>
      <c r="V4490"/>
      <c r="W4490" s="237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5">
      <c r="F4491" s="238"/>
      <c r="I4491"/>
      <c r="S4491" s="115"/>
      <c r="U4491"/>
      <c r="V4491"/>
    </row>
    <row r="4492" spans="1:33" ht="18" x14ac:dyDescent="0.25">
      <c r="A4492" s="236"/>
      <c r="B4492" s="236"/>
      <c r="C4492" s="236"/>
      <c r="D4492" s="236"/>
      <c r="E4492"/>
      <c r="F4492" s="126"/>
      <c r="G4492" s="237"/>
      <c r="H4492"/>
      <c r="I4492"/>
      <c r="J4492" s="237"/>
      <c r="K4492"/>
      <c r="L4492"/>
      <c r="M4492"/>
      <c r="N4492"/>
      <c r="O4492"/>
      <c r="P4492"/>
      <c r="Q4492"/>
      <c r="S4492" s="115"/>
      <c r="U4492"/>
      <c r="V4492"/>
      <c r="W4492" s="237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5">
      <c r="F4493" s="238"/>
      <c r="I4493"/>
      <c r="S4493" s="115"/>
      <c r="U4493"/>
      <c r="V4493"/>
    </row>
    <row r="4494" spans="1:33" ht="18" x14ac:dyDescent="0.25">
      <c r="A4494" s="236"/>
      <c r="B4494" s="236"/>
      <c r="C4494" s="236"/>
      <c r="D4494" s="236"/>
      <c r="E4494"/>
      <c r="F4494" s="126"/>
      <c r="G4494" s="237"/>
      <c r="H4494"/>
      <c r="I4494"/>
      <c r="J4494" s="237"/>
      <c r="K4494"/>
      <c r="L4494"/>
      <c r="M4494"/>
      <c r="N4494"/>
      <c r="O4494"/>
      <c r="P4494"/>
      <c r="Q4494"/>
      <c r="S4494" s="115"/>
      <c r="U4494"/>
      <c r="V4494"/>
      <c r="W4494" s="237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5">
      <c r="F4495" s="238"/>
      <c r="I4495"/>
      <c r="S4495" s="115"/>
      <c r="U4495"/>
      <c r="V4495"/>
    </row>
    <row r="4496" spans="1:33" x14ac:dyDescent="0.25">
      <c r="A4496"/>
      <c r="B4496"/>
      <c r="C4496"/>
      <c r="D4496"/>
      <c r="E4496"/>
      <c r="F4496" s="126"/>
      <c r="G4496"/>
      <c r="H4496"/>
      <c r="I4496"/>
      <c r="J4496"/>
      <c r="K4496"/>
      <c r="L4496"/>
      <c r="M4496"/>
      <c r="N4496"/>
      <c r="O4496"/>
      <c r="P4496"/>
      <c r="Q4496"/>
      <c r="S4496" s="115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ht="18" x14ac:dyDescent="0.25">
      <c r="A4497" s="236"/>
      <c r="B4497" s="236"/>
      <c r="C4497" s="236"/>
      <c r="D4497" s="236"/>
      <c r="E4497"/>
      <c r="F4497" s="126"/>
      <c r="G4497" s="237"/>
      <c r="H4497"/>
      <c r="I4497"/>
      <c r="J4497" s="237"/>
      <c r="K4497"/>
      <c r="L4497"/>
      <c r="M4497"/>
      <c r="N4497"/>
      <c r="O4497"/>
      <c r="P4497"/>
      <c r="Q4497"/>
      <c r="S4497" s="115"/>
      <c r="U4497"/>
      <c r="V4497"/>
      <c r="W4497" s="23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5">
      <c r="A4498"/>
      <c r="B4498"/>
      <c r="C4498"/>
      <c r="D4498"/>
      <c r="E4498"/>
      <c r="F4498" s="126"/>
      <c r="G4498"/>
      <c r="H4498"/>
      <c r="I4498"/>
      <c r="J4498"/>
      <c r="K4498"/>
      <c r="L4498"/>
      <c r="M4498"/>
      <c r="N4498"/>
      <c r="O4498"/>
      <c r="P4498"/>
      <c r="Q4498"/>
      <c r="S4498" s="115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5">
      <c r="A4499"/>
      <c r="B4499"/>
      <c r="C4499"/>
      <c r="D4499"/>
      <c r="E4499"/>
      <c r="F4499" s="126"/>
      <c r="G4499"/>
      <c r="H4499"/>
      <c r="I4499"/>
      <c r="J4499"/>
      <c r="K4499"/>
      <c r="L4499"/>
      <c r="M4499"/>
      <c r="N4499"/>
      <c r="O4499"/>
      <c r="P4499"/>
      <c r="Q4499"/>
      <c r="S4499" s="115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5">
      <c r="F4500" s="238"/>
      <c r="I4500"/>
      <c r="S4500" s="115"/>
      <c r="U4500"/>
      <c r="V4500"/>
    </row>
    <row r="4501" spans="1:33" ht="18" x14ac:dyDescent="0.25">
      <c r="A4501" s="236"/>
      <c r="B4501" s="236"/>
      <c r="C4501" s="236"/>
      <c r="D4501" s="236"/>
      <c r="E4501"/>
      <c r="F4501" s="126"/>
      <c r="G4501" s="237"/>
      <c r="H4501"/>
      <c r="I4501"/>
      <c r="J4501" s="237"/>
      <c r="K4501"/>
      <c r="L4501"/>
      <c r="M4501"/>
      <c r="N4501"/>
      <c r="O4501"/>
      <c r="P4501"/>
      <c r="Q4501"/>
      <c r="S4501" s="115"/>
      <c r="U4501"/>
      <c r="V4501"/>
      <c r="W4501" s="237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5">
      <c r="A4502"/>
      <c r="B4502"/>
      <c r="C4502"/>
      <c r="D4502"/>
      <c r="E4502"/>
      <c r="F4502" s="126"/>
      <c r="G4502"/>
      <c r="H4502"/>
      <c r="I4502"/>
      <c r="J4502"/>
      <c r="K4502"/>
      <c r="L4502"/>
      <c r="M4502"/>
      <c r="N4502"/>
      <c r="O4502"/>
      <c r="P4502"/>
      <c r="Q4502"/>
      <c r="S4502" s="115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5">
      <c r="A4503"/>
      <c r="B4503"/>
      <c r="C4503"/>
      <c r="D4503"/>
      <c r="E4503"/>
      <c r="F4503" s="126"/>
      <c r="G4503"/>
      <c r="H4503"/>
      <c r="I4503"/>
      <c r="J4503"/>
      <c r="K4503"/>
      <c r="L4503"/>
      <c r="M4503"/>
      <c r="N4503"/>
      <c r="O4503"/>
      <c r="P4503"/>
      <c r="Q4503"/>
      <c r="S4503" s="115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5">
      <c r="A4504"/>
      <c r="B4504"/>
      <c r="C4504"/>
      <c r="D4504"/>
      <c r="E4504"/>
      <c r="F4504" s="126"/>
      <c r="G4504"/>
      <c r="H4504"/>
      <c r="I4504"/>
      <c r="J4504"/>
      <c r="K4504"/>
      <c r="L4504"/>
      <c r="M4504"/>
      <c r="N4504"/>
      <c r="O4504"/>
      <c r="P4504"/>
      <c r="Q4504"/>
      <c r="S4504" s="115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5">
      <c r="F4505" s="238"/>
      <c r="I4505"/>
      <c r="S4505" s="115"/>
      <c r="U4505"/>
      <c r="V4505"/>
    </row>
    <row r="4506" spans="1:33" x14ac:dyDescent="0.25">
      <c r="A4506"/>
      <c r="B4506"/>
      <c r="C4506"/>
      <c r="D4506"/>
      <c r="E4506"/>
      <c r="F4506" s="126"/>
      <c r="G4506"/>
      <c r="H4506"/>
      <c r="I4506"/>
      <c r="J4506"/>
      <c r="K4506"/>
      <c r="L4506"/>
      <c r="M4506"/>
      <c r="N4506"/>
      <c r="O4506"/>
      <c r="P4506"/>
      <c r="Q4506"/>
      <c r="S4506" s="115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ht="18" x14ac:dyDescent="0.25">
      <c r="A4507" s="236"/>
      <c r="B4507" s="236"/>
      <c r="C4507" s="236"/>
      <c r="D4507" s="236"/>
      <c r="E4507"/>
      <c r="F4507" s="126"/>
      <c r="G4507" s="237"/>
      <c r="H4507"/>
      <c r="I4507"/>
      <c r="J4507" s="237"/>
      <c r="K4507"/>
      <c r="L4507"/>
      <c r="M4507"/>
      <c r="N4507"/>
      <c r="O4507"/>
      <c r="P4507"/>
      <c r="Q4507"/>
      <c r="S4507" s="115"/>
      <c r="U4507"/>
      <c r="V4507"/>
      <c r="W4507" s="23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5">
      <c r="A4508"/>
      <c r="B4508"/>
      <c r="C4508"/>
      <c r="D4508"/>
      <c r="E4508"/>
      <c r="F4508" s="126"/>
      <c r="G4508"/>
      <c r="H4508"/>
      <c r="I4508"/>
      <c r="J4508"/>
      <c r="K4508"/>
      <c r="L4508"/>
      <c r="M4508"/>
      <c r="N4508"/>
      <c r="O4508"/>
      <c r="P4508"/>
      <c r="Q4508"/>
      <c r="S4508" s="115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ht="18" x14ac:dyDescent="0.25">
      <c r="A4509" s="236"/>
      <c r="B4509" s="236"/>
      <c r="C4509" s="236"/>
      <c r="D4509" s="236"/>
      <c r="E4509"/>
      <c r="F4509" s="126"/>
      <c r="G4509" s="237"/>
      <c r="H4509"/>
      <c r="I4509"/>
      <c r="J4509" s="237"/>
      <c r="K4509"/>
      <c r="L4509"/>
      <c r="M4509"/>
      <c r="N4509"/>
      <c r="O4509"/>
      <c r="P4509"/>
      <c r="Q4509"/>
      <c r="S4509" s="115"/>
      <c r="U4509"/>
      <c r="V4509"/>
      <c r="W4509" s="237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5">
      <c r="A4510"/>
      <c r="B4510"/>
      <c r="C4510"/>
      <c r="D4510"/>
      <c r="E4510"/>
      <c r="F4510" s="126"/>
      <c r="G4510"/>
      <c r="H4510"/>
      <c r="I4510"/>
      <c r="J4510"/>
      <c r="K4510"/>
      <c r="L4510"/>
      <c r="M4510"/>
      <c r="N4510"/>
      <c r="O4510"/>
      <c r="P4510"/>
      <c r="Q4510"/>
      <c r="S4510" s="115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ht="18" x14ac:dyDescent="0.25">
      <c r="A4511" s="236"/>
      <c r="B4511" s="236"/>
      <c r="C4511" s="236"/>
      <c r="D4511" s="236"/>
      <c r="E4511"/>
      <c r="F4511" s="126"/>
      <c r="G4511" s="237"/>
      <c r="H4511"/>
      <c r="I4511"/>
      <c r="J4511" s="237"/>
      <c r="K4511"/>
      <c r="L4511"/>
      <c r="M4511"/>
      <c r="N4511"/>
      <c r="O4511"/>
      <c r="P4511"/>
      <c r="Q4511"/>
      <c r="S4511" s="115"/>
      <c r="U4511"/>
      <c r="V4511"/>
      <c r="W4511" s="237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5">
      <c r="A4512"/>
      <c r="B4512"/>
      <c r="C4512"/>
      <c r="D4512"/>
      <c r="E4512"/>
      <c r="F4512" s="126"/>
      <c r="G4512"/>
      <c r="H4512"/>
      <c r="I4512"/>
      <c r="J4512"/>
      <c r="K4512"/>
      <c r="L4512"/>
      <c r="M4512"/>
      <c r="N4512"/>
      <c r="O4512"/>
      <c r="P4512"/>
      <c r="Q4512"/>
      <c r="S4512" s="115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ht="18" x14ac:dyDescent="0.25">
      <c r="A4513" s="236"/>
      <c r="B4513" s="236"/>
      <c r="C4513" s="236"/>
      <c r="D4513" s="236"/>
      <c r="E4513"/>
      <c r="F4513" s="126"/>
      <c r="G4513" s="237"/>
      <c r="H4513"/>
      <c r="I4513"/>
      <c r="J4513" s="237"/>
      <c r="K4513"/>
      <c r="L4513"/>
      <c r="M4513"/>
      <c r="N4513"/>
      <c r="O4513"/>
      <c r="P4513"/>
      <c r="Q4513"/>
      <c r="S4513" s="115"/>
      <c r="U4513"/>
      <c r="V4513"/>
      <c r="W4513" s="237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5">
      <c r="A4514"/>
      <c r="B4514"/>
      <c r="C4514"/>
      <c r="D4514"/>
      <c r="E4514"/>
      <c r="F4514" s="126"/>
      <c r="G4514"/>
      <c r="H4514"/>
      <c r="I4514"/>
      <c r="J4514"/>
      <c r="K4514"/>
      <c r="L4514"/>
      <c r="M4514"/>
      <c r="N4514"/>
      <c r="O4514"/>
      <c r="P4514"/>
      <c r="Q4514"/>
      <c r="S4514" s="115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5">
      <c r="A4515"/>
      <c r="B4515"/>
      <c r="C4515"/>
      <c r="D4515"/>
      <c r="E4515"/>
      <c r="F4515" s="126"/>
      <c r="G4515"/>
      <c r="H4515"/>
      <c r="I4515"/>
      <c r="J4515"/>
      <c r="K4515"/>
      <c r="L4515"/>
      <c r="M4515"/>
      <c r="N4515"/>
      <c r="O4515"/>
      <c r="P4515"/>
      <c r="Q4515"/>
      <c r="S4515" s="1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5">
      <c r="F4516" s="238"/>
      <c r="I4516"/>
      <c r="S4516" s="115"/>
      <c r="U4516"/>
      <c r="V4516"/>
    </row>
    <row r="4517" spans="1:33" x14ac:dyDescent="0.25">
      <c r="A4517"/>
      <c r="B4517"/>
      <c r="C4517"/>
      <c r="D4517"/>
      <c r="E4517"/>
      <c r="F4517" s="126"/>
      <c r="G4517"/>
      <c r="H4517"/>
      <c r="I4517"/>
      <c r="J4517"/>
      <c r="K4517"/>
      <c r="L4517"/>
      <c r="M4517"/>
      <c r="N4517"/>
      <c r="O4517"/>
      <c r="P4517"/>
      <c r="Q4517"/>
      <c r="S4517" s="115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ht="18" x14ac:dyDescent="0.25">
      <c r="A4518" s="236"/>
      <c r="B4518" s="236"/>
      <c r="C4518" s="236"/>
      <c r="D4518" s="236"/>
      <c r="E4518"/>
      <c r="F4518" s="126"/>
      <c r="G4518" s="237"/>
      <c r="H4518"/>
      <c r="I4518"/>
      <c r="J4518" s="237"/>
      <c r="K4518"/>
      <c r="L4518"/>
      <c r="M4518"/>
      <c r="N4518"/>
      <c r="O4518"/>
      <c r="P4518"/>
      <c r="Q4518"/>
      <c r="S4518" s="115"/>
      <c r="U4518"/>
      <c r="V4518"/>
      <c r="W4518" s="237"/>
      <c r="X4518"/>
      <c r="Y4518"/>
      <c r="Z4518"/>
      <c r="AA4518"/>
      <c r="AB4518"/>
      <c r="AC4518"/>
      <c r="AD4518"/>
      <c r="AE4518"/>
      <c r="AF4518"/>
      <c r="AG4518"/>
    </row>
    <row r="4519" spans="1:33" ht="18" x14ac:dyDescent="0.25">
      <c r="A4519" s="236"/>
      <c r="B4519" s="236"/>
      <c r="C4519" s="236"/>
      <c r="D4519" s="236"/>
      <c r="E4519"/>
      <c r="F4519" s="126"/>
      <c r="G4519" s="237"/>
      <c r="H4519"/>
      <c r="I4519"/>
      <c r="J4519" s="237"/>
      <c r="K4519"/>
      <c r="L4519"/>
      <c r="M4519"/>
      <c r="N4519"/>
      <c r="O4519"/>
      <c r="P4519"/>
      <c r="Q4519"/>
      <c r="S4519" s="115"/>
      <c r="U4519"/>
      <c r="V4519"/>
      <c r="W4519" s="237"/>
      <c r="X4519"/>
      <c r="Y4519"/>
      <c r="Z4519"/>
      <c r="AA4519"/>
      <c r="AB4519"/>
      <c r="AC4519"/>
      <c r="AD4519"/>
      <c r="AE4519"/>
      <c r="AF4519"/>
      <c r="AG4519"/>
    </row>
    <row r="4520" spans="1:33" ht="18" x14ac:dyDescent="0.25">
      <c r="A4520" s="236"/>
      <c r="B4520" s="236"/>
      <c r="C4520" s="236"/>
      <c r="D4520" s="236"/>
      <c r="E4520"/>
      <c r="F4520" s="126"/>
      <c r="G4520" s="237"/>
      <c r="H4520"/>
      <c r="I4520"/>
      <c r="J4520" s="237"/>
      <c r="K4520"/>
      <c r="L4520"/>
      <c r="M4520"/>
      <c r="N4520"/>
      <c r="O4520"/>
      <c r="P4520"/>
      <c r="Q4520"/>
      <c r="S4520" s="115"/>
      <c r="U4520"/>
      <c r="V4520"/>
      <c r="W4520" s="237"/>
      <c r="X4520"/>
      <c r="Y4520"/>
      <c r="Z4520"/>
      <c r="AA4520"/>
      <c r="AB4520"/>
      <c r="AC4520"/>
      <c r="AD4520"/>
      <c r="AE4520"/>
      <c r="AF4520"/>
      <c r="AG4520"/>
    </row>
    <row r="4521" spans="1:33" ht="18" x14ac:dyDescent="0.25">
      <c r="A4521" s="236"/>
      <c r="B4521" s="236"/>
      <c r="C4521" s="236"/>
      <c r="D4521" s="236"/>
      <c r="E4521"/>
      <c r="F4521" s="126"/>
      <c r="G4521" s="237"/>
      <c r="H4521"/>
      <c r="I4521"/>
      <c r="J4521" s="237"/>
      <c r="K4521"/>
      <c r="L4521"/>
      <c r="M4521"/>
      <c r="N4521"/>
      <c r="O4521"/>
      <c r="P4521"/>
      <c r="Q4521"/>
      <c r="S4521" s="115"/>
      <c r="U4521"/>
      <c r="V4521"/>
      <c r="W4521" s="237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5">
      <c r="A4522"/>
      <c r="B4522"/>
      <c r="C4522"/>
      <c r="D4522"/>
      <c r="E4522"/>
      <c r="F4522" s="126"/>
      <c r="G4522"/>
      <c r="H4522"/>
      <c r="I4522"/>
      <c r="J4522"/>
      <c r="K4522"/>
      <c r="L4522"/>
      <c r="M4522"/>
      <c r="N4522"/>
      <c r="O4522"/>
      <c r="P4522"/>
      <c r="Q4522"/>
      <c r="S4522" s="115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ht="18" x14ac:dyDescent="0.25">
      <c r="A4523" s="236"/>
      <c r="B4523" s="236"/>
      <c r="C4523" s="236"/>
      <c r="D4523" s="236"/>
      <c r="E4523"/>
      <c r="F4523" s="126"/>
      <c r="G4523" s="237"/>
      <c r="H4523"/>
      <c r="I4523"/>
      <c r="J4523" s="237"/>
      <c r="K4523"/>
      <c r="L4523"/>
      <c r="M4523"/>
      <c r="N4523"/>
      <c r="O4523"/>
      <c r="P4523"/>
      <c r="Q4523"/>
      <c r="S4523" s="115"/>
      <c r="U4523"/>
      <c r="V4523"/>
      <c r="W4523" s="237"/>
      <c r="X4523"/>
      <c r="Y4523"/>
      <c r="Z4523"/>
      <c r="AA4523"/>
      <c r="AB4523"/>
      <c r="AC4523"/>
      <c r="AD4523"/>
      <c r="AE4523"/>
      <c r="AF4523"/>
      <c r="AG4523"/>
    </row>
    <row r="4524" spans="1:33" ht="18" x14ac:dyDescent="0.25">
      <c r="A4524" s="236"/>
      <c r="B4524" s="236"/>
      <c r="C4524" s="236"/>
      <c r="D4524" s="236"/>
      <c r="E4524"/>
      <c r="F4524" s="126"/>
      <c r="G4524" s="237"/>
      <c r="H4524"/>
      <c r="I4524"/>
      <c r="J4524" s="237"/>
      <c r="K4524"/>
      <c r="L4524"/>
      <c r="M4524"/>
      <c r="N4524"/>
      <c r="O4524"/>
      <c r="P4524"/>
      <c r="Q4524"/>
      <c r="S4524" s="115"/>
      <c r="U4524"/>
      <c r="V4524"/>
      <c r="W4524" s="237"/>
      <c r="X4524"/>
      <c r="Y4524"/>
      <c r="Z4524"/>
      <c r="AA4524"/>
      <c r="AB4524"/>
      <c r="AC4524"/>
      <c r="AD4524"/>
      <c r="AE4524"/>
      <c r="AF4524"/>
      <c r="AG4524"/>
    </row>
    <row r="4525" spans="1:33" ht="18" x14ac:dyDescent="0.25">
      <c r="A4525" s="236"/>
      <c r="B4525" s="236"/>
      <c r="C4525" s="236"/>
      <c r="D4525" s="236"/>
      <c r="E4525"/>
      <c r="F4525" s="126"/>
      <c r="G4525" s="237"/>
      <c r="H4525"/>
      <c r="I4525"/>
      <c r="J4525" s="237"/>
      <c r="K4525"/>
      <c r="L4525"/>
      <c r="M4525"/>
      <c r="N4525"/>
      <c r="O4525"/>
      <c r="P4525"/>
      <c r="Q4525"/>
      <c r="S4525" s="115"/>
      <c r="U4525"/>
      <c r="V4525"/>
      <c r="W4525" s="237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5">
      <c r="F4526" s="238"/>
      <c r="I4526"/>
      <c r="S4526" s="115"/>
      <c r="U4526"/>
      <c r="V4526"/>
    </row>
    <row r="4527" spans="1:33" ht="18" x14ac:dyDescent="0.25">
      <c r="A4527" s="236"/>
      <c r="B4527" s="236"/>
      <c r="C4527" s="236"/>
      <c r="D4527" s="236"/>
      <c r="E4527"/>
      <c r="F4527" s="126"/>
      <c r="G4527" s="237"/>
      <c r="H4527"/>
      <c r="I4527"/>
      <c r="J4527" s="237"/>
      <c r="K4527"/>
      <c r="L4527"/>
      <c r="M4527"/>
      <c r="N4527"/>
      <c r="O4527"/>
      <c r="P4527"/>
      <c r="Q4527"/>
      <c r="S4527" s="115"/>
      <c r="U4527"/>
      <c r="V4527"/>
      <c r="W4527" s="237"/>
      <c r="X4527"/>
      <c r="Y4527"/>
      <c r="Z4527"/>
      <c r="AA4527"/>
      <c r="AB4527"/>
      <c r="AC4527"/>
      <c r="AD4527"/>
      <c r="AE4527"/>
      <c r="AF4527"/>
      <c r="AG4527"/>
    </row>
    <row r="4528" spans="1:33" ht="18" x14ac:dyDescent="0.25">
      <c r="A4528" s="236"/>
      <c r="B4528" s="236"/>
      <c r="C4528" s="236"/>
      <c r="D4528" s="236"/>
      <c r="E4528"/>
      <c r="F4528" s="126"/>
      <c r="G4528" s="237"/>
      <c r="H4528"/>
      <c r="I4528"/>
      <c r="J4528" s="237"/>
      <c r="K4528"/>
      <c r="L4528"/>
      <c r="M4528"/>
      <c r="N4528"/>
      <c r="O4528"/>
      <c r="P4528"/>
      <c r="Q4528"/>
      <c r="S4528" s="115"/>
      <c r="U4528"/>
      <c r="V4528"/>
      <c r="W4528" s="237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5">
      <c r="A4529"/>
      <c r="B4529"/>
      <c r="C4529"/>
      <c r="D4529"/>
      <c r="E4529"/>
      <c r="F4529" s="126"/>
      <c r="G4529"/>
      <c r="H4529"/>
      <c r="I4529"/>
      <c r="J4529"/>
      <c r="K4529"/>
      <c r="L4529"/>
      <c r="M4529"/>
      <c r="N4529"/>
      <c r="O4529"/>
      <c r="P4529"/>
      <c r="Q4529"/>
      <c r="S4529" s="115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ht="18" x14ac:dyDescent="0.25">
      <c r="A4530" s="236"/>
      <c r="B4530" s="236"/>
      <c r="C4530" s="236"/>
      <c r="D4530" s="236"/>
      <c r="E4530"/>
      <c r="F4530" s="126"/>
      <c r="G4530" s="237"/>
      <c r="H4530"/>
      <c r="I4530"/>
      <c r="J4530" s="237"/>
      <c r="K4530"/>
      <c r="L4530"/>
      <c r="M4530"/>
      <c r="N4530"/>
      <c r="O4530"/>
      <c r="P4530"/>
      <c r="Q4530"/>
      <c r="S4530" s="115"/>
      <c r="U4530"/>
      <c r="V4530"/>
      <c r="W4530" s="237"/>
      <c r="X4530"/>
      <c r="Y4530"/>
      <c r="Z4530"/>
      <c r="AA4530"/>
      <c r="AB4530"/>
      <c r="AC4530"/>
      <c r="AD4530"/>
      <c r="AE4530"/>
      <c r="AF4530"/>
      <c r="AG4530"/>
    </row>
    <row r="4531" spans="1:33" ht="18" x14ac:dyDescent="0.25">
      <c r="A4531" s="236"/>
      <c r="B4531" s="236"/>
      <c r="C4531" s="236"/>
      <c r="D4531" s="236"/>
      <c r="E4531"/>
      <c r="F4531" s="126"/>
      <c r="G4531" s="237"/>
      <c r="H4531"/>
      <c r="I4531"/>
      <c r="J4531" s="237"/>
      <c r="K4531"/>
      <c r="L4531"/>
      <c r="M4531"/>
      <c r="N4531"/>
      <c r="O4531"/>
      <c r="P4531"/>
      <c r="Q4531"/>
      <c r="S4531" s="115"/>
      <c r="U4531"/>
      <c r="V4531"/>
      <c r="W4531" s="237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5">
      <c r="F4532" s="238"/>
      <c r="I4532"/>
      <c r="S4532" s="115"/>
      <c r="U4532"/>
      <c r="V4532"/>
    </row>
    <row r="4533" spans="1:33" ht="18" x14ac:dyDescent="0.25">
      <c r="A4533" s="236"/>
      <c r="B4533" s="236"/>
      <c r="C4533" s="236"/>
      <c r="D4533" s="236"/>
      <c r="E4533"/>
      <c r="F4533" s="126"/>
      <c r="G4533" s="237"/>
      <c r="H4533"/>
      <c r="I4533"/>
      <c r="J4533" s="237"/>
      <c r="K4533"/>
      <c r="L4533"/>
      <c r="M4533"/>
      <c r="N4533"/>
      <c r="O4533"/>
      <c r="P4533"/>
      <c r="Q4533"/>
      <c r="S4533" s="115"/>
      <c r="U4533"/>
      <c r="V4533"/>
      <c r="W4533" s="237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5">
      <c r="A4534"/>
      <c r="B4534"/>
      <c r="C4534"/>
      <c r="D4534"/>
      <c r="E4534"/>
      <c r="F4534" s="126"/>
      <c r="G4534"/>
      <c r="H4534"/>
      <c r="I4534"/>
      <c r="J4534"/>
      <c r="K4534"/>
      <c r="L4534"/>
      <c r="M4534"/>
      <c r="N4534"/>
      <c r="O4534"/>
      <c r="P4534"/>
      <c r="Q4534"/>
      <c r="S4534" s="115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5">
      <c r="A4535"/>
      <c r="B4535"/>
      <c r="C4535"/>
      <c r="D4535"/>
      <c r="E4535"/>
      <c r="F4535" s="126"/>
      <c r="G4535"/>
      <c r="H4535"/>
      <c r="I4535"/>
      <c r="J4535"/>
      <c r="K4535"/>
      <c r="L4535"/>
      <c r="M4535"/>
      <c r="N4535"/>
      <c r="O4535"/>
      <c r="P4535"/>
      <c r="Q4535"/>
      <c r="S4535" s="11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ht="18" x14ac:dyDescent="0.25">
      <c r="A4536" s="236"/>
      <c r="B4536" s="236"/>
      <c r="C4536" s="236"/>
      <c r="D4536" s="236"/>
      <c r="E4536"/>
      <c r="F4536" s="126"/>
      <c r="G4536" s="237"/>
      <c r="H4536"/>
      <c r="I4536"/>
      <c r="J4536" s="237"/>
      <c r="K4536"/>
      <c r="L4536"/>
      <c r="M4536"/>
      <c r="N4536"/>
      <c r="O4536"/>
      <c r="P4536"/>
      <c r="Q4536"/>
      <c r="S4536" s="115"/>
      <c r="U4536"/>
      <c r="V4536"/>
      <c r="W4536" s="237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5">
      <c r="A4537"/>
      <c r="B4537"/>
      <c r="C4537"/>
      <c r="D4537"/>
      <c r="E4537"/>
      <c r="F4537" s="126"/>
      <c r="G4537"/>
      <c r="H4537"/>
      <c r="I4537"/>
      <c r="J4537"/>
      <c r="K4537"/>
      <c r="L4537"/>
      <c r="M4537"/>
      <c r="N4537"/>
      <c r="O4537"/>
      <c r="P4537"/>
      <c r="Q4537"/>
      <c r="S4537" s="115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5">
      <c r="A4538"/>
      <c r="B4538"/>
      <c r="C4538"/>
      <c r="D4538"/>
      <c r="E4538"/>
      <c r="F4538" s="126"/>
      <c r="G4538"/>
      <c r="H4538"/>
      <c r="I4538"/>
      <c r="J4538"/>
      <c r="K4538"/>
      <c r="L4538"/>
      <c r="M4538"/>
      <c r="N4538"/>
      <c r="O4538"/>
      <c r="P4538"/>
      <c r="Q4538"/>
      <c r="S4538" s="115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ht="18" x14ac:dyDescent="0.25">
      <c r="A4539" s="236"/>
      <c r="B4539" s="236"/>
      <c r="C4539" s="236"/>
      <c r="D4539" s="236"/>
      <c r="E4539"/>
      <c r="F4539" s="126"/>
      <c r="G4539" s="237"/>
      <c r="H4539"/>
      <c r="I4539"/>
      <c r="J4539" s="237"/>
      <c r="K4539"/>
      <c r="L4539"/>
      <c r="M4539"/>
      <c r="N4539"/>
      <c r="O4539"/>
      <c r="P4539"/>
      <c r="Q4539"/>
      <c r="S4539" s="115"/>
      <c r="U4539"/>
      <c r="V4539"/>
      <c r="W4539" s="237"/>
      <c r="X4539"/>
      <c r="Y4539"/>
      <c r="Z4539"/>
      <c r="AA4539"/>
      <c r="AB4539"/>
      <c r="AC4539"/>
      <c r="AD4539"/>
      <c r="AE4539"/>
      <c r="AF4539"/>
      <c r="AG4539"/>
    </row>
    <row r="4540" spans="1:33" ht="18" x14ac:dyDescent="0.25">
      <c r="A4540" s="236"/>
      <c r="B4540" s="236"/>
      <c r="C4540" s="236"/>
      <c r="D4540" s="236"/>
      <c r="E4540"/>
      <c r="F4540" s="126"/>
      <c r="G4540" s="237"/>
      <c r="H4540"/>
      <c r="I4540"/>
      <c r="J4540" s="237"/>
      <c r="K4540"/>
      <c r="L4540"/>
      <c r="M4540"/>
      <c r="N4540"/>
      <c r="O4540"/>
      <c r="P4540"/>
      <c r="Q4540"/>
      <c r="S4540" s="115"/>
      <c r="U4540"/>
      <c r="V4540"/>
      <c r="W4540" s="237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5">
      <c r="F4541" s="238"/>
      <c r="I4541"/>
      <c r="S4541" s="115"/>
      <c r="U4541"/>
      <c r="V4541"/>
    </row>
    <row r="4542" spans="1:33" x14ac:dyDescent="0.25">
      <c r="A4542"/>
      <c r="B4542"/>
      <c r="C4542"/>
      <c r="D4542"/>
      <c r="E4542"/>
      <c r="F4542" s="126"/>
      <c r="G4542"/>
      <c r="H4542"/>
      <c r="I4542"/>
      <c r="J4542"/>
      <c r="K4542"/>
      <c r="L4542"/>
      <c r="M4542"/>
      <c r="N4542"/>
      <c r="O4542"/>
      <c r="P4542"/>
      <c r="Q4542"/>
      <c r="S4542" s="115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5">
      <c r="A4543"/>
      <c r="B4543"/>
      <c r="C4543"/>
      <c r="D4543"/>
      <c r="E4543"/>
      <c r="F4543" s="126"/>
      <c r="G4543"/>
      <c r="H4543"/>
      <c r="I4543"/>
      <c r="J4543"/>
      <c r="K4543"/>
      <c r="L4543"/>
      <c r="M4543"/>
      <c r="N4543"/>
      <c r="O4543"/>
      <c r="P4543"/>
      <c r="Q4543"/>
      <c r="S4543" s="115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5">
      <c r="A4544"/>
      <c r="B4544"/>
      <c r="C4544"/>
      <c r="D4544"/>
      <c r="E4544"/>
      <c r="F4544" s="126"/>
      <c r="G4544"/>
      <c r="H4544"/>
      <c r="I4544"/>
      <c r="J4544"/>
      <c r="K4544"/>
      <c r="L4544"/>
      <c r="M4544"/>
      <c r="N4544"/>
      <c r="O4544"/>
      <c r="P4544"/>
      <c r="Q4544"/>
      <c r="S4544" s="115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ht="18" x14ac:dyDescent="0.25">
      <c r="A4545" s="236"/>
      <c r="B4545" s="236"/>
      <c r="C4545" s="236"/>
      <c r="D4545" s="236"/>
      <c r="E4545"/>
      <c r="F4545" s="126"/>
      <c r="G4545" s="237"/>
      <c r="H4545"/>
      <c r="I4545"/>
      <c r="J4545" s="237"/>
      <c r="K4545"/>
      <c r="L4545"/>
      <c r="M4545"/>
      <c r="N4545"/>
      <c r="O4545"/>
      <c r="P4545"/>
      <c r="Q4545"/>
      <c r="S4545" s="115"/>
      <c r="U4545"/>
      <c r="V4545"/>
      <c r="W4545" s="237"/>
      <c r="X4545"/>
      <c r="Y4545"/>
      <c r="Z4545"/>
      <c r="AA4545"/>
      <c r="AB4545"/>
      <c r="AC4545"/>
      <c r="AD4545"/>
      <c r="AE4545"/>
      <c r="AF4545"/>
      <c r="AG4545"/>
    </row>
    <row r="4546" spans="1:33" ht="18" x14ac:dyDescent="0.25">
      <c r="A4546" s="236"/>
      <c r="B4546" s="236"/>
      <c r="C4546" s="236"/>
      <c r="D4546" s="236"/>
      <c r="E4546"/>
      <c r="F4546" s="126"/>
      <c r="G4546" s="237"/>
      <c r="H4546"/>
      <c r="I4546"/>
      <c r="J4546" s="237"/>
      <c r="K4546"/>
      <c r="L4546"/>
      <c r="M4546"/>
      <c r="N4546"/>
      <c r="O4546"/>
      <c r="P4546"/>
      <c r="Q4546"/>
      <c r="S4546" s="115"/>
      <c r="U4546"/>
      <c r="V4546"/>
      <c r="W4546" s="237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5">
      <c r="A4547"/>
      <c r="B4547"/>
      <c r="C4547"/>
      <c r="D4547"/>
      <c r="E4547"/>
      <c r="F4547" s="126"/>
      <c r="G4547"/>
      <c r="H4547"/>
      <c r="I4547"/>
      <c r="J4547"/>
      <c r="K4547"/>
      <c r="L4547"/>
      <c r="M4547"/>
      <c r="N4547"/>
      <c r="O4547"/>
      <c r="P4547"/>
      <c r="Q4547"/>
      <c r="S4547" s="115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5">
      <c r="A4548"/>
      <c r="B4548"/>
      <c r="C4548"/>
      <c r="D4548"/>
      <c r="E4548"/>
      <c r="F4548" s="126"/>
      <c r="G4548"/>
      <c r="H4548"/>
      <c r="I4548"/>
      <c r="J4548"/>
      <c r="K4548"/>
      <c r="L4548"/>
      <c r="M4548"/>
      <c r="N4548"/>
      <c r="O4548"/>
      <c r="P4548"/>
      <c r="Q4548"/>
      <c r="S4548" s="115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5">
      <c r="F4549" s="238"/>
      <c r="I4549"/>
      <c r="S4549" s="115"/>
      <c r="U4549"/>
      <c r="V4549"/>
    </row>
    <row r="4550" spans="1:33" ht="18" x14ac:dyDescent="0.25">
      <c r="A4550" s="236"/>
      <c r="B4550" s="236"/>
      <c r="C4550" s="236"/>
      <c r="D4550" s="236"/>
      <c r="E4550"/>
      <c r="F4550" s="126"/>
      <c r="G4550" s="237"/>
      <c r="H4550"/>
      <c r="I4550"/>
      <c r="J4550" s="237"/>
      <c r="K4550"/>
      <c r="L4550"/>
      <c r="M4550"/>
      <c r="N4550"/>
      <c r="O4550"/>
      <c r="P4550"/>
      <c r="Q4550"/>
      <c r="S4550" s="115"/>
      <c r="U4550"/>
      <c r="V4550"/>
      <c r="W4550" s="237"/>
      <c r="X4550"/>
      <c r="Y4550"/>
      <c r="Z4550"/>
      <c r="AA4550"/>
      <c r="AB4550"/>
      <c r="AC4550"/>
      <c r="AD4550"/>
      <c r="AE4550"/>
      <c r="AF4550"/>
      <c r="AG4550"/>
    </row>
    <row r="4551" spans="1:33" ht="18" x14ac:dyDescent="0.25">
      <c r="A4551" s="236"/>
      <c r="B4551" s="236"/>
      <c r="C4551" s="236"/>
      <c r="D4551" s="236"/>
      <c r="E4551"/>
      <c r="F4551" s="126"/>
      <c r="G4551" s="237"/>
      <c r="H4551"/>
      <c r="I4551"/>
      <c r="J4551" s="237"/>
      <c r="K4551"/>
      <c r="L4551"/>
      <c r="M4551"/>
      <c r="N4551"/>
      <c r="O4551"/>
      <c r="P4551"/>
      <c r="Q4551"/>
      <c r="S4551" s="115"/>
      <c r="U4551"/>
      <c r="V4551"/>
      <c r="W4551" s="237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5">
      <c r="F4552" s="238"/>
      <c r="I4552"/>
      <c r="S4552" s="115"/>
      <c r="U4552"/>
      <c r="V4552"/>
    </row>
    <row r="4553" spans="1:33" x14ac:dyDescent="0.25">
      <c r="F4553" s="238"/>
      <c r="I4553"/>
      <c r="S4553" s="115"/>
      <c r="U4553"/>
      <c r="V4553"/>
    </row>
    <row r="4554" spans="1:33" ht="18" x14ac:dyDescent="0.25">
      <c r="A4554" s="236"/>
      <c r="B4554" s="236"/>
      <c r="C4554" s="236"/>
      <c r="D4554" s="236"/>
      <c r="E4554"/>
      <c r="F4554" s="126"/>
      <c r="G4554" s="237"/>
      <c r="H4554"/>
      <c r="I4554"/>
      <c r="J4554" s="237"/>
      <c r="K4554"/>
      <c r="L4554"/>
      <c r="M4554"/>
      <c r="N4554"/>
      <c r="O4554"/>
      <c r="P4554"/>
      <c r="Q4554"/>
      <c r="S4554" s="115"/>
      <c r="U4554"/>
      <c r="V4554"/>
      <c r="W4554" s="237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5">
      <c r="F4555" s="238"/>
      <c r="I4555"/>
      <c r="S4555" s="115"/>
      <c r="U4555"/>
      <c r="V4555"/>
    </row>
    <row r="4556" spans="1:33" x14ac:dyDescent="0.25">
      <c r="F4556" s="238"/>
      <c r="I4556"/>
      <c r="S4556" s="115"/>
      <c r="U4556"/>
      <c r="V4556"/>
    </row>
    <row r="4557" spans="1:33" x14ac:dyDescent="0.25">
      <c r="A4557"/>
      <c r="B4557"/>
      <c r="C4557"/>
      <c r="D4557"/>
      <c r="E4557"/>
      <c r="F4557" s="126"/>
      <c r="G4557"/>
      <c r="H4557"/>
      <c r="I4557"/>
      <c r="J4557"/>
      <c r="K4557"/>
      <c r="L4557"/>
      <c r="M4557"/>
      <c r="N4557"/>
      <c r="O4557"/>
      <c r="P4557"/>
      <c r="Q4557"/>
      <c r="S4557" s="115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ht="18" x14ac:dyDescent="0.25">
      <c r="A4558" s="236"/>
      <c r="B4558" s="236"/>
      <c r="C4558" s="236"/>
      <c r="D4558" s="236"/>
      <c r="E4558"/>
      <c r="F4558" s="126"/>
      <c r="G4558" s="237"/>
      <c r="H4558"/>
      <c r="I4558"/>
      <c r="J4558" s="237"/>
      <c r="K4558"/>
      <c r="L4558"/>
      <c r="M4558"/>
      <c r="N4558"/>
      <c r="O4558"/>
      <c r="P4558"/>
      <c r="Q4558"/>
      <c r="S4558" s="115"/>
      <c r="U4558"/>
      <c r="V4558"/>
      <c r="W4558" s="237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5">
      <c r="F4559" s="238"/>
      <c r="I4559"/>
      <c r="S4559" s="115"/>
      <c r="U4559"/>
      <c r="V4559"/>
    </row>
    <row r="4560" spans="1:33" x14ac:dyDescent="0.25">
      <c r="F4560" s="238"/>
      <c r="I4560"/>
      <c r="S4560" s="115"/>
      <c r="U4560"/>
      <c r="V4560"/>
    </row>
    <row r="4561" spans="1:33" ht="18" x14ac:dyDescent="0.25">
      <c r="A4561" s="236"/>
      <c r="B4561" s="236"/>
      <c r="C4561" s="236"/>
      <c r="D4561" s="236"/>
      <c r="E4561"/>
      <c r="F4561" s="126"/>
      <c r="G4561" s="237"/>
      <c r="H4561"/>
      <c r="I4561"/>
      <c r="J4561" s="237"/>
      <c r="K4561"/>
      <c r="L4561"/>
      <c r="M4561"/>
      <c r="N4561"/>
      <c r="O4561"/>
      <c r="P4561"/>
      <c r="Q4561"/>
      <c r="S4561" s="115"/>
      <c r="U4561"/>
      <c r="V4561"/>
      <c r="W4561" s="237"/>
      <c r="X4561"/>
      <c r="Y4561"/>
      <c r="Z4561"/>
      <c r="AA4561"/>
      <c r="AB4561"/>
      <c r="AC4561"/>
      <c r="AD4561"/>
      <c r="AE4561"/>
      <c r="AF4561"/>
      <c r="AG4561"/>
    </row>
    <row r="4562" spans="1:33" ht="18" x14ac:dyDescent="0.25">
      <c r="A4562" s="236"/>
      <c r="B4562" s="236"/>
      <c r="C4562" s="236"/>
      <c r="D4562" s="236"/>
      <c r="E4562"/>
      <c r="F4562" s="126"/>
      <c r="G4562" s="237"/>
      <c r="H4562"/>
      <c r="I4562"/>
      <c r="J4562" s="237"/>
      <c r="K4562"/>
      <c r="L4562"/>
      <c r="M4562"/>
      <c r="N4562"/>
      <c r="O4562"/>
      <c r="P4562"/>
      <c r="Q4562"/>
      <c r="S4562" s="115"/>
      <c r="U4562"/>
      <c r="V4562"/>
      <c r="W4562" s="237"/>
      <c r="X4562"/>
      <c r="Y4562"/>
      <c r="Z4562"/>
      <c r="AA4562"/>
      <c r="AB4562"/>
      <c r="AC4562"/>
      <c r="AD4562"/>
      <c r="AE4562"/>
      <c r="AF4562"/>
      <c r="AG4562"/>
    </row>
    <row r="4563" spans="1:33" ht="18" x14ac:dyDescent="0.25">
      <c r="A4563" s="236"/>
      <c r="B4563" s="236"/>
      <c r="C4563" s="236"/>
      <c r="D4563" s="236"/>
      <c r="E4563"/>
      <c r="F4563" s="126"/>
      <c r="G4563" s="237"/>
      <c r="H4563"/>
      <c r="I4563"/>
      <c r="J4563" s="237"/>
      <c r="K4563"/>
      <c r="L4563"/>
      <c r="M4563"/>
      <c r="N4563"/>
      <c r="O4563"/>
      <c r="P4563"/>
      <c r="Q4563"/>
      <c r="S4563" s="115"/>
      <c r="U4563"/>
      <c r="V4563"/>
      <c r="W4563" s="237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5">
      <c r="A4564"/>
      <c r="B4564"/>
      <c r="C4564"/>
      <c r="D4564"/>
      <c r="E4564"/>
      <c r="F4564" s="126"/>
      <c r="G4564"/>
      <c r="H4564"/>
      <c r="I4564"/>
      <c r="J4564"/>
      <c r="K4564"/>
      <c r="L4564"/>
      <c r="M4564"/>
      <c r="N4564"/>
      <c r="O4564"/>
      <c r="P4564"/>
      <c r="Q4564"/>
      <c r="S4564" s="115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5">
      <c r="A4565"/>
      <c r="B4565"/>
      <c r="C4565"/>
      <c r="D4565"/>
      <c r="E4565"/>
      <c r="F4565" s="126"/>
      <c r="G4565"/>
      <c r="H4565"/>
      <c r="I4565"/>
      <c r="J4565"/>
      <c r="K4565"/>
      <c r="L4565"/>
      <c r="M4565"/>
      <c r="N4565"/>
      <c r="O4565"/>
      <c r="P4565"/>
      <c r="Q4565"/>
      <c r="S4565" s="11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5">
      <c r="A4566"/>
      <c r="B4566"/>
      <c r="C4566"/>
      <c r="D4566"/>
      <c r="E4566"/>
      <c r="F4566" s="126"/>
      <c r="G4566"/>
      <c r="H4566"/>
      <c r="I4566"/>
      <c r="J4566"/>
      <c r="K4566"/>
      <c r="L4566"/>
      <c r="M4566"/>
      <c r="N4566"/>
      <c r="O4566"/>
      <c r="P4566"/>
      <c r="Q4566"/>
      <c r="S4566" s="115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ht="18" x14ac:dyDescent="0.25">
      <c r="A4567" s="236"/>
      <c r="B4567" s="236"/>
      <c r="C4567" s="236"/>
      <c r="D4567" s="236"/>
      <c r="E4567"/>
      <c r="F4567" s="126"/>
      <c r="G4567" s="237"/>
      <c r="H4567"/>
      <c r="I4567"/>
      <c r="J4567" s="237"/>
      <c r="K4567"/>
      <c r="L4567"/>
      <c r="M4567"/>
      <c r="N4567"/>
      <c r="O4567"/>
      <c r="P4567"/>
      <c r="Q4567"/>
      <c r="S4567" s="115"/>
      <c r="U4567"/>
      <c r="V4567"/>
      <c r="W4567" s="237"/>
      <c r="X4567"/>
      <c r="Y4567"/>
      <c r="Z4567"/>
      <c r="AA4567"/>
      <c r="AB4567"/>
      <c r="AC4567"/>
      <c r="AD4567"/>
      <c r="AE4567"/>
      <c r="AF4567"/>
      <c r="AG4567"/>
    </row>
    <row r="4568" spans="1:33" ht="18" x14ac:dyDescent="0.25">
      <c r="A4568" s="236"/>
      <c r="B4568" s="236"/>
      <c r="C4568" s="236"/>
      <c r="D4568" s="236"/>
      <c r="E4568"/>
      <c r="F4568" s="126"/>
      <c r="G4568" s="237"/>
      <c r="H4568"/>
      <c r="I4568"/>
      <c r="J4568" s="237"/>
      <c r="K4568"/>
      <c r="L4568"/>
      <c r="M4568"/>
      <c r="N4568"/>
      <c r="O4568"/>
      <c r="P4568"/>
      <c r="Q4568"/>
      <c r="S4568" s="115"/>
      <c r="U4568"/>
      <c r="V4568"/>
      <c r="W4568" s="237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5">
      <c r="F4569" s="238"/>
      <c r="I4569"/>
      <c r="S4569" s="115"/>
      <c r="U4569"/>
      <c r="V4569"/>
    </row>
    <row r="4570" spans="1:33" ht="18" x14ac:dyDescent="0.25">
      <c r="A4570" s="236"/>
      <c r="B4570" s="236"/>
      <c r="C4570" s="236"/>
      <c r="D4570" s="236"/>
      <c r="E4570"/>
      <c r="F4570" s="126"/>
      <c r="G4570" s="237"/>
      <c r="H4570"/>
      <c r="I4570"/>
      <c r="J4570" s="237"/>
      <c r="K4570"/>
      <c r="L4570"/>
      <c r="M4570"/>
      <c r="N4570"/>
      <c r="O4570"/>
      <c r="P4570"/>
      <c r="Q4570"/>
      <c r="S4570" s="115"/>
      <c r="U4570"/>
      <c r="V4570"/>
      <c r="W4570" s="237"/>
      <c r="X4570"/>
      <c r="Y4570"/>
      <c r="Z4570"/>
      <c r="AA4570"/>
      <c r="AB4570"/>
      <c r="AC4570"/>
      <c r="AD4570"/>
      <c r="AE4570"/>
      <c r="AF4570"/>
      <c r="AG4570"/>
    </row>
    <row r="4571" spans="1:33" ht="18" x14ac:dyDescent="0.25">
      <c r="A4571" s="236"/>
      <c r="B4571" s="236"/>
      <c r="C4571" s="236"/>
      <c r="D4571" s="236"/>
      <c r="E4571"/>
      <c r="F4571" s="126"/>
      <c r="G4571" s="237"/>
      <c r="H4571"/>
      <c r="I4571"/>
      <c r="J4571" s="237"/>
      <c r="K4571"/>
      <c r="L4571"/>
      <c r="M4571"/>
      <c r="N4571"/>
      <c r="O4571"/>
      <c r="P4571"/>
      <c r="Q4571"/>
      <c r="S4571" s="115"/>
      <c r="U4571"/>
      <c r="V4571"/>
      <c r="W4571" s="237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5">
      <c r="A4572"/>
      <c r="B4572"/>
      <c r="C4572"/>
      <c r="D4572"/>
      <c r="E4572"/>
      <c r="F4572" s="126"/>
      <c r="G4572"/>
      <c r="H4572"/>
      <c r="I4572"/>
      <c r="J4572"/>
      <c r="K4572"/>
      <c r="L4572"/>
      <c r="M4572"/>
      <c r="N4572"/>
      <c r="O4572"/>
      <c r="P4572"/>
      <c r="Q4572"/>
      <c r="S4572" s="115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5">
      <c r="A4573"/>
      <c r="B4573"/>
      <c r="C4573"/>
      <c r="D4573"/>
      <c r="E4573"/>
      <c r="F4573" s="126"/>
      <c r="G4573"/>
      <c r="H4573"/>
      <c r="I4573"/>
      <c r="J4573"/>
      <c r="K4573"/>
      <c r="L4573"/>
      <c r="M4573"/>
      <c r="N4573"/>
      <c r="O4573"/>
      <c r="P4573"/>
      <c r="Q4573"/>
      <c r="S4573" s="115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5">
      <c r="A4574"/>
      <c r="B4574"/>
      <c r="C4574"/>
      <c r="D4574"/>
      <c r="E4574"/>
      <c r="F4574" s="126"/>
      <c r="G4574"/>
      <c r="H4574"/>
      <c r="I4574"/>
      <c r="J4574"/>
      <c r="K4574"/>
      <c r="L4574"/>
      <c r="M4574"/>
      <c r="N4574"/>
      <c r="O4574"/>
      <c r="P4574"/>
      <c r="Q4574"/>
      <c r="S4574" s="115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5">
      <c r="F4575" s="238"/>
      <c r="I4575"/>
      <c r="S4575" s="115"/>
      <c r="U4575"/>
      <c r="V4575"/>
    </row>
    <row r="4576" spans="1:33" ht="18" x14ac:dyDescent="0.25">
      <c r="A4576" s="236"/>
      <c r="B4576" s="236"/>
      <c r="C4576" s="236"/>
      <c r="D4576" s="236"/>
      <c r="E4576"/>
      <c r="F4576" s="126"/>
      <c r="G4576" s="237"/>
      <c r="H4576"/>
      <c r="I4576"/>
      <c r="J4576" s="237"/>
      <c r="K4576"/>
      <c r="L4576"/>
      <c r="M4576"/>
      <c r="N4576"/>
      <c r="O4576"/>
      <c r="P4576"/>
      <c r="Q4576"/>
      <c r="S4576" s="115"/>
      <c r="U4576"/>
      <c r="V4576"/>
      <c r="W4576" s="237"/>
      <c r="X4576"/>
      <c r="Y4576"/>
      <c r="Z4576"/>
      <c r="AA4576"/>
      <c r="AB4576"/>
      <c r="AC4576"/>
      <c r="AD4576"/>
      <c r="AE4576"/>
      <c r="AF4576"/>
      <c r="AG4576"/>
    </row>
    <row r="4577" spans="1:33" ht="18" x14ac:dyDescent="0.25">
      <c r="A4577" s="236"/>
      <c r="B4577" s="236"/>
      <c r="C4577" s="236"/>
      <c r="D4577" s="236"/>
      <c r="E4577"/>
      <c r="F4577" s="126"/>
      <c r="G4577" s="237"/>
      <c r="H4577"/>
      <c r="I4577"/>
      <c r="J4577" s="237"/>
      <c r="K4577"/>
      <c r="L4577"/>
      <c r="M4577"/>
      <c r="N4577"/>
      <c r="O4577"/>
      <c r="P4577"/>
      <c r="Q4577"/>
      <c r="S4577" s="115"/>
      <c r="U4577"/>
      <c r="V4577"/>
      <c r="W4577" s="237"/>
      <c r="X4577"/>
      <c r="Y4577"/>
      <c r="Z4577"/>
      <c r="AA4577"/>
      <c r="AB4577"/>
      <c r="AC4577"/>
      <c r="AD4577"/>
      <c r="AE4577"/>
      <c r="AF4577"/>
      <c r="AG4577"/>
    </row>
    <row r="4578" spans="1:33" ht="18" x14ac:dyDescent="0.25">
      <c r="A4578" s="236"/>
      <c r="B4578" s="236"/>
      <c r="C4578" s="236"/>
      <c r="D4578" s="236"/>
      <c r="E4578"/>
      <c r="F4578" s="126"/>
      <c r="G4578" s="237"/>
      <c r="H4578"/>
      <c r="I4578"/>
      <c r="J4578" s="237"/>
      <c r="K4578"/>
      <c r="L4578"/>
      <c r="M4578"/>
      <c r="N4578"/>
      <c r="O4578"/>
      <c r="P4578"/>
      <c r="Q4578"/>
      <c r="S4578" s="115"/>
      <c r="U4578"/>
      <c r="V4578"/>
      <c r="W4578" s="237"/>
      <c r="X4578"/>
      <c r="Y4578"/>
      <c r="Z4578"/>
      <c r="AA4578"/>
      <c r="AB4578"/>
      <c r="AC4578"/>
      <c r="AD4578"/>
      <c r="AE4578"/>
      <c r="AF4578"/>
      <c r="AG4578"/>
    </row>
    <row r="4579" spans="1:33" ht="18" x14ac:dyDescent="0.25">
      <c r="A4579" s="236"/>
      <c r="B4579" s="236"/>
      <c r="C4579" s="236"/>
      <c r="D4579" s="236"/>
      <c r="E4579"/>
      <c r="F4579" s="126"/>
      <c r="G4579" s="237"/>
      <c r="H4579"/>
      <c r="I4579"/>
      <c r="J4579" s="237"/>
      <c r="K4579"/>
      <c r="L4579"/>
      <c r="M4579"/>
      <c r="N4579"/>
      <c r="O4579"/>
      <c r="P4579"/>
      <c r="Q4579"/>
      <c r="S4579" s="115"/>
      <c r="U4579"/>
      <c r="V4579"/>
      <c r="W4579" s="237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5">
      <c r="A4580"/>
      <c r="B4580"/>
      <c r="C4580"/>
      <c r="D4580"/>
      <c r="E4580"/>
      <c r="F4580" s="126"/>
      <c r="G4580"/>
      <c r="H4580"/>
      <c r="I4580"/>
      <c r="J4580"/>
      <c r="K4580"/>
      <c r="L4580"/>
      <c r="M4580"/>
      <c r="N4580"/>
      <c r="O4580"/>
      <c r="P4580"/>
      <c r="Q4580"/>
      <c r="S4580" s="115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ht="18" x14ac:dyDescent="0.25">
      <c r="A4581" s="236"/>
      <c r="B4581" s="236"/>
      <c r="C4581" s="236"/>
      <c r="D4581" s="236"/>
      <c r="E4581"/>
      <c r="F4581" s="126"/>
      <c r="G4581" s="237"/>
      <c r="H4581"/>
      <c r="I4581"/>
      <c r="J4581" s="237"/>
      <c r="K4581"/>
      <c r="L4581"/>
      <c r="M4581"/>
      <c r="N4581"/>
      <c r="O4581"/>
      <c r="P4581"/>
      <c r="Q4581"/>
      <c r="S4581" s="115"/>
      <c r="U4581"/>
      <c r="V4581"/>
      <c r="W4581" s="237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5">
      <c r="F4582" s="238"/>
      <c r="I4582"/>
      <c r="S4582" s="115"/>
      <c r="U4582"/>
      <c r="V4582"/>
    </row>
    <row r="4583" spans="1:33" x14ac:dyDescent="0.25">
      <c r="A4583"/>
      <c r="B4583"/>
      <c r="C4583"/>
      <c r="D4583"/>
      <c r="E4583"/>
      <c r="F4583" s="126"/>
      <c r="G4583"/>
      <c r="H4583"/>
      <c r="I4583"/>
      <c r="J4583"/>
      <c r="K4583"/>
      <c r="L4583"/>
      <c r="M4583"/>
      <c r="N4583"/>
      <c r="O4583"/>
      <c r="P4583"/>
      <c r="Q4583"/>
      <c r="S4583" s="115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ht="18" x14ac:dyDescent="0.25">
      <c r="A4584" s="236"/>
      <c r="B4584" s="236"/>
      <c r="C4584" s="236"/>
      <c r="D4584" s="236"/>
      <c r="E4584"/>
      <c r="F4584" s="126"/>
      <c r="G4584" s="237"/>
      <c r="H4584"/>
      <c r="I4584"/>
      <c r="J4584" s="237"/>
      <c r="K4584"/>
      <c r="L4584"/>
      <c r="M4584"/>
      <c r="N4584"/>
      <c r="O4584"/>
      <c r="P4584"/>
      <c r="Q4584"/>
      <c r="S4584" s="115"/>
      <c r="U4584"/>
      <c r="V4584"/>
      <c r="W4584" s="237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5">
      <c r="F4585" s="238"/>
      <c r="I4585"/>
      <c r="S4585" s="115"/>
      <c r="U4585"/>
      <c r="V4585"/>
    </row>
    <row r="4586" spans="1:33" x14ac:dyDescent="0.25">
      <c r="F4586" s="238"/>
      <c r="I4586"/>
      <c r="S4586" s="115"/>
      <c r="U4586"/>
      <c r="V4586"/>
    </row>
    <row r="4587" spans="1:33" x14ac:dyDescent="0.25">
      <c r="A4587"/>
      <c r="B4587"/>
      <c r="C4587"/>
      <c r="D4587"/>
      <c r="E4587"/>
      <c r="F4587" s="126"/>
      <c r="G4587"/>
      <c r="H4587"/>
      <c r="I4587"/>
      <c r="J4587"/>
      <c r="K4587"/>
      <c r="L4587"/>
      <c r="M4587"/>
      <c r="N4587"/>
      <c r="O4587"/>
      <c r="P4587"/>
      <c r="Q4587"/>
      <c r="S4587" s="115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5">
      <c r="A4588"/>
      <c r="B4588"/>
      <c r="C4588"/>
      <c r="D4588"/>
      <c r="E4588"/>
      <c r="F4588" s="126"/>
      <c r="G4588"/>
      <c r="H4588"/>
      <c r="I4588"/>
      <c r="J4588"/>
      <c r="K4588"/>
      <c r="L4588"/>
      <c r="M4588"/>
      <c r="N4588"/>
      <c r="O4588"/>
      <c r="P4588"/>
      <c r="Q4588"/>
      <c r="S4588" s="115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ht="18" x14ac:dyDescent="0.25">
      <c r="A4589" s="236"/>
      <c r="B4589" s="236"/>
      <c r="C4589" s="236"/>
      <c r="D4589" s="236"/>
      <c r="E4589"/>
      <c r="F4589" s="126"/>
      <c r="G4589" s="237"/>
      <c r="H4589"/>
      <c r="I4589"/>
      <c r="J4589" s="237"/>
      <c r="K4589"/>
      <c r="L4589"/>
      <c r="M4589"/>
      <c r="N4589"/>
      <c r="O4589"/>
      <c r="P4589"/>
      <c r="Q4589"/>
      <c r="S4589" s="115"/>
      <c r="U4589"/>
      <c r="V4589"/>
      <c r="W4589" s="237"/>
      <c r="X4589"/>
      <c r="Y4589"/>
      <c r="Z4589"/>
      <c r="AA4589"/>
      <c r="AB4589"/>
      <c r="AC4589"/>
      <c r="AD4589"/>
      <c r="AE4589"/>
      <c r="AF4589"/>
      <c r="AG4589"/>
    </row>
    <row r="4590" spans="1:33" ht="18" x14ac:dyDescent="0.25">
      <c r="A4590" s="236"/>
      <c r="B4590" s="236"/>
      <c r="C4590" s="236"/>
      <c r="D4590" s="236"/>
      <c r="E4590"/>
      <c r="F4590" s="126"/>
      <c r="G4590" s="237"/>
      <c r="H4590"/>
      <c r="I4590"/>
      <c r="J4590" s="237"/>
      <c r="K4590"/>
      <c r="L4590"/>
      <c r="M4590"/>
      <c r="N4590"/>
      <c r="O4590"/>
      <c r="P4590"/>
      <c r="Q4590"/>
      <c r="S4590" s="115"/>
      <c r="U4590"/>
      <c r="V4590"/>
      <c r="W4590" s="237"/>
      <c r="X4590"/>
      <c r="Y4590"/>
      <c r="Z4590"/>
      <c r="AA4590"/>
      <c r="AB4590"/>
      <c r="AC4590"/>
      <c r="AD4590"/>
      <c r="AE4590"/>
      <c r="AF4590"/>
      <c r="AG4590"/>
    </row>
    <row r="4591" spans="1:33" ht="18" x14ac:dyDescent="0.25">
      <c r="A4591" s="236"/>
      <c r="B4591" s="236"/>
      <c r="C4591" s="236"/>
      <c r="D4591" s="236"/>
      <c r="E4591"/>
      <c r="F4591" s="126"/>
      <c r="G4591" s="237"/>
      <c r="H4591"/>
      <c r="I4591"/>
      <c r="J4591" s="237"/>
      <c r="K4591"/>
      <c r="L4591"/>
      <c r="M4591"/>
      <c r="N4591"/>
      <c r="O4591"/>
      <c r="P4591"/>
      <c r="Q4591"/>
      <c r="S4591" s="115"/>
      <c r="U4591"/>
      <c r="V4591"/>
      <c r="W4591" s="237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5">
      <c r="A4592"/>
      <c r="B4592"/>
      <c r="C4592"/>
      <c r="D4592"/>
      <c r="E4592"/>
      <c r="F4592" s="126"/>
      <c r="G4592"/>
      <c r="H4592"/>
      <c r="I4592"/>
      <c r="J4592"/>
      <c r="K4592"/>
      <c r="L4592"/>
      <c r="M4592"/>
      <c r="N4592"/>
      <c r="O4592"/>
      <c r="P4592"/>
      <c r="Q4592"/>
      <c r="S4592" s="115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5">
      <c r="F4593" s="238"/>
      <c r="I4593"/>
      <c r="S4593" s="115"/>
      <c r="U4593"/>
      <c r="V4593"/>
    </row>
    <row r="4594" spans="1:33" ht="18" x14ac:dyDescent="0.25">
      <c r="A4594" s="236"/>
      <c r="B4594" s="236"/>
      <c r="C4594" s="236"/>
      <c r="D4594" s="236"/>
      <c r="E4594"/>
      <c r="F4594" s="126"/>
      <c r="G4594" s="237"/>
      <c r="H4594"/>
      <c r="I4594"/>
      <c r="J4594" s="237"/>
      <c r="K4594"/>
      <c r="L4594"/>
      <c r="M4594"/>
      <c r="N4594"/>
      <c r="O4594"/>
      <c r="P4594"/>
      <c r="Q4594"/>
      <c r="S4594" s="115"/>
      <c r="U4594"/>
      <c r="V4594"/>
      <c r="W4594" s="237"/>
      <c r="X4594"/>
      <c r="Y4594"/>
      <c r="Z4594"/>
      <c r="AA4594"/>
      <c r="AB4594"/>
      <c r="AC4594"/>
      <c r="AD4594"/>
      <c r="AE4594"/>
      <c r="AF4594"/>
      <c r="AG4594"/>
    </row>
    <row r="4595" spans="1:33" ht="18" x14ac:dyDescent="0.25">
      <c r="A4595" s="236"/>
      <c r="B4595" s="236"/>
      <c r="C4595" s="236"/>
      <c r="D4595" s="236"/>
      <c r="E4595"/>
      <c r="F4595" s="126"/>
      <c r="G4595" s="237"/>
      <c r="H4595"/>
      <c r="I4595"/>
      <c r="J4595" s="237"/>
      <c r="K4595"/>
      <c r="L4595"/>
      <c r="M4595"/>
      <c r="N4595"/>
      <c r="O4595"/>
      <c r="P4595"/>
      <c r="Q4595"/>
      <c r="S4595" s="115"/>
      <c r="U4595"/>
      <c r="V4595"/>
      <c r="W4595" s="237"/>
      <c r="X4595"/>
      <c r="Y4595"/>
      <c r="Z4595"/>
      <c r="AA4595"/>
      <c r="AB4595"/>
      <c r="AC4595"/>
      <c r="AD4595"/>
      <c r="AE4595"/>
      <c r="AF4595"/>
      <c r="AG4595"/>
    </row>
    <row r="4596" spans="1:33" ht="18" x14ac:dyDescent="0.25">
      <c r="A4596" s="236"/>
      <c r="B4596" s="236"/>
      <c r="C4596" s="236"/>
      <c r="D4596" s="236"/>
      <c r="E4596"/>
      <c r="F4596" s="126"/>
      <c r="G4596" s="237"/>
      <c r="H4596"/>
      <c r="I4596"/>
      <c r="J4596" s="237"/>
      <c r="K4596"/>
      <c r="L4596"/>
      <c r="M4596"/>
      <c r="N4596"/>
      <c r="O4596"/>
      <c r="P4596"/>
      <c r="Q4596"/>
      <c r="S4596" s="115"/>
      <c r="U4596"/>
      <c r="V4596"/>
      <c r="W4596" s="237"/>
      <c r="X4596"/>
      <c r="Y4596"/>
      <c r="Z4596"/>
      <c r="AA4596"/>
      <c r="AB4596"/>
      <c r="AC4596"/>
      <c r="AD4596"/>
      <c r="AE4596"/>
      <c r="AF4596"/>
      <c r="AG4596"/>
    </row>
    <row r="4597" spans="1:33" ht="18" x14ac:dyDescent="0.25">
      <c r="A4597" s="236"/>
      <c r="B4597" s="236"/>
      <c r="C4597" s="236"/>
      <c r="D4597" s="236"/>
      <c r="E4597"/>
      <c r="F4597" s="126"/>
      <c r="G4597" s="237"/>
      <c r="H4597"/>
      <c r="I4597"/>
      <c r="J4597" s="237"/>
      <c r="K4597"/>
      <c r="L4597"/>
      <c r="M4597"/>
      <c r="N4597"/>
      <c r="O4597"/>
      <c r="P4597"/>
      <c r="Q4597"/>
      <c r="S4597" s="115"/>
      <c r="U4597"/>
      <c r="V4597"/>
      <c r="W4597" s="237"/>
      <c r="X4597"/>
      <c r="Y4597"/>
      <c r="Z4597"/>
      <c r="AA4597"/>
      <c r="AB4597"/>
      <c r="AC4597"/>
      <c r="AD4597"/>
      <c r="AE4597"/>
      <c r="AF4597"/>
      <c r="AG4597"/>
    </row>
    <row r="4598" spans="1:33" ht="18" x14ac:dyDescent="0.25">
      <c r="A4598" s="236"/>
      <c r="B4598" s="236"/>
      <c r="C4598" s="236"/>
      <c r="D4598" s="236"/>
      <c r="E4598"/>
      <c r="F4598" s="126"/>
      <c r="G4598" s="237"/>
      <c r="H4598"/>
      <c r="I4598"/>
      <c r="J4598" s="237"/>
      <c r="K4598"/>
      <c r="L4598"/>
      <c r="M4598"/>
      <c r="N4598"/>
      <c r="O4598"/>
      <c r="P4598"/>
      <c r="Q4598"/>
      <c r="S4598" s="115"/>
      <c r="U4598"/>
      <c r="V4598"/>
      <c r="W4598" s="237"/>
      <c r="X4598"/>
      <c r="Y4598"/>
      <c r="Z4598"/>
      <c r="AA4598"/>
      <c r="AB4598"/>
      <c r="AC4598"/>
      <c r="AD4598"/>
      <c r="AE4598"/>
      <c r="AF4598"/>
      <c r="AG4598"/>
    </row>
    <row r="4599" spans="1:33" ht="18" x14ac:dyDescent="0.25">
      <c r="A4599" s="236"/>
      <c r="B4599" s="236"/>
      <c r="C4599" s="236"/>
      <c r="D4599" s="236"/>
      <c r="E4599"/>
      <c r="F4599" s="126"/>
      <c r="G4599" s="237"/>
      <c r="H4599"/>
      <c r="I4599"/>
      <c r="J4599" s="237"/>
      <c r="K4599"/>
      <c r="L4599"/>
      <c r="M4599"/>
      <c r="N4599"/>
      <c r="O4599"/>
      <c r="P4599"/>
      <c r="Q4599"/>
      <c r="S4599" s="115"/>
      <c r="U4599"/>
      <c r="V4599"/>
      <c r="W4599" s="237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5">
      <c r="A4600"/>
      <c r="B4600"/>
      <c r="C4600"/>
      <c r="D4600"/>
      <c r="E4600"/>
      <c r="F4600" s="126"/>
      <c r="G4600"/>
      <c r="H4600"/>
      <c r="I4600"/>
      <c r="J4600"/>
      <c r="K4600"/>
      <c r="L4600"/>
      <c r="M4600"/>
      <c r="N4600"/>
      <c r="O4600"/>
      <c r="P4600"/>
      <c r="Q4600"/>
      <c r="S4600" s="115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ht="18" x14ac:dyDescent="0.25">
      <c r="A4601" s="236"/>
      <c r="B4601" s="236"/>
      <c r="C4601" s="236"/>
      <c r="D4601" s="236"/>
      <c r="E4601"/>
      <c r="F4601" s="126"/>
      <c r="G4601" s="237"/>
      <c r="H4601"/>
      <c r="I4601"/>
      <c r="J4601" s="237"/>
      <c r="K4601"/>
      <c r="L4601"/>
      <c r="M4601"/>
      <c r="N4601"/>
      <c r="O4601"/>
      <c r="P4601"/>
      <c r="Q4601"/>
      <c r="S4601" s="115"/>
      <c r="U4601"/>
      <c r="V4601"/>
      <c r="W4601" s="237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5">
      <c r="F4602" s="238"/>
      <c r="I4602"/>
      <c r="S4602" s="115"/>
      <c r="U4602"/>
      <c r="V4602"/>
    </row>
    <row r="4603" spans="1:33" ht="18" x14ac:dyDescent="0.25">
      <c r="A4603" s="236"/>
      <c r="B4603" s="236"/>
      <c r="C4603" s="236"/>
      <c r="D4603" s="236"/>
      <c r="E4603"/>
      <c r="F4603" s="126"/>
      <c r="G4603" s="237"/>
      <c r="H4603"/>
      <c r="I4603"/>
      <c r="J4603" s="237"/>
      <c r="K4603"/>
      <c r="L4603"/>
      <c r="M4603"/>
      <c r="N4603"/>
      <c r="O4603"/>
      <c r="P4603"/>
      <c r="Q4603"/>
      <c r="S4603" s="115"/>
      <c r="U4603"/>
      <c r="V4603"/>
      <c r="W4603" s="237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5">
      <c r="A4604"/>
      <c r="B4604"/>
      <c r="C4604"/>
      <c r="D4604"/>
      <c r="E4604"/>
      <c r="F4604" s="126"/>
      <c r="G4604"/>
      <c r="H4604"/>
      <c r="I4604"/>
      <c r="J4604"/>
      <c r="K4604"/>
      <c r="L4604"/>
      <c r="M4604"/>
      <c r="N4604"/>
      <c r="O4604"/>
      <c r="P4604"/>
      <c r="Q4604"/>
      <c r="S4604" s="115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5">
      <c r="A4605"/>
      <c r="B4605"/>
      <c r="C4605"/>
      <c r="D4605"/>
      <c r="E4605"/>
      <c r="F4605" s="126"/>
      <c r="G4605"/>
      <c r="H4605"/>
      <c r="I4605"/>
      <c r="J4605"/>
      <c r="K4605"/>
      <c r="L4605"/>
      <c r="M4605"/>
      <c r="N4605"/>
      <c r="O4605"/>
      <c r="P4605"/>
      <c r="Q4605"/>
      <c r="S4605" s="11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5">
      <c r="A4606"/>
      <c r="B4606"/>
      <c r="C4606"/>
      <c r="D4606"/>
      <c r="E4606"/>
      <c r="F4606" s="126"/>
      <c r="G4606"/>
      <c r="H4606"/>
      <c r="I4606"/>
      <c r="J4606"/>
      <c r="K4606"/>
      <c r="L4606"/>
      <c r="M4606"/>
      <c r="N4606"/>
      <c r="O4606"/>
      <c r="P4606"/>
      <c r="Q4606"/>
      <c r="S4606" s="115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ht="18" x14ac:dyDescent="0.25">
      <c r="A4607" s="236"/>
      <c r="B4607" s="236"/>
      <c r="C4607" s="236"/>
      <c r="D4607" s="236"/>
      <c r="E4607"/>
      <c r="F4607" s="126"/>
      <c r="G4607" s="237"/>
      <c r="H4607"/>
      <c r="I4607"/>
      <c r="J4607" s="237"/>
      <c r="K4607"/>
      <c r="L4607"/>
      <c r="M4607"/>
      <c r="N4607"/>
      <c r="O4607"/>
      <c r="P4607"/>
      <c r="Q4607"/>
      <c r="S4607" s="115"/>
      <c r="U4607"/>
      <c r="V4607"/>
      <c r="W4607" s="23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5">
      <c r="F4608" s="238"/>
      <c r="I4608"/>
      <c r="S4608" s="115"/>
      <c r="U4608"/>
      <c r="V4608"/>
    </row>
    <row r="4609" spans="1:33" x14ac:dyDescent="0.25">
      <c r="A4609"/>
      <c r="B4609"/>
      <c r="C4609"/>
      <c r="D4609"/>
      <c r="E4609"/>
      <c r="F4609" s="126"/>
      <c r="G4609"/>
      <c r="H4609"/>
      <c r="I4609"/>
      <c r="J4609"/>
      <c r="K4609"/>
      <c r="L4609"/>
      <c r="M4609"/>
      <c r="N4609"/>
      <c r="O4609"/>
      <c r="P4609"/>
      <c r="Q4609"/>
      <c r="S4609" s="115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ht="18" x14ac:dyDescent="0.25">
      <c r="A4610" s="236"/>
      <c r="B4610" s="236"/>
      <c r="C4610" s="236"/>
      <c r="D4610" s="236"/>
      <c r="E4610"/>
      <c r="F4610" s="126"/>
      <c r="G4610" s="237"/>
      <c r="H4610"/>
      <c r="I4610"/>
      <c r="J4610" s="237"/>
      <c r="K4610"/>
      <c r="L4610"/>
      <c r="M4610"/>
      <c r="N4610"/>
      <c r="O4610"/>
      <c r="P4610"/>
      <c r="Q4610"/>
      <c r="S4610" s="115"/>
      <c r="U4610"/>
      <c r="V4610"/>
      <c r="W4610" s="237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5">
      <c r="F4611" s="238"/>
      <c r="I4611"/>
      <c r="S4611" s="115"/>
      <c r="U4611"/>
      <c r="V4611"/>
    </row>
    <row r="4612" spans="1:33" x14ac:dyDescent="0.25">
      <c r="A4612"/>
      <c r="B4612"/>
      <c r="C4612"/>
      <c r="D4612"/>
      <c r="E4612"/>
      <c r="F4612" s="126"/>
      <c r="G4612"/>
      <c r="H4612"/>
      <c r="I4612"/>
      <c r="J4612"/>
      <c r="K4612"/>
      <c r="L4612"/>
      <c r="M4612"/>
      <c r="N4612"/>
      <c r="O4612"/>
      <c r="P4612"/>
      <c r="Q4612"/>
      <c r="S4612" s="115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ht="18" x14ac:dyDescent="0.25">
      <c r="A4613" s="236"/>
      <c r="B4613" s="236"/>
      <c r="C4613" s="236"/>
      <c r="D4613" s="236"/>
      <c r="E4613"/>
      <c r="F4613" s="126"/>
      <c r="G4613" s="237"/>
      <c r="H4613"/>
      <c r="I4613"/>
      <c r="J4613" s="237"/>
      <c r="K4613"/>
      <c r="L4613"/>
      <c r="M4613"/>
      <c r="N4613"/>
      <c r="O4613"/>
      <c r="P4613"/>
      <c r="Q4613"/>
      <c r="S4613" s="115"/>
      <c r="U4613"/>
      <c r="V4613"/>
      <c r="W4613" s="237"/>
      <c r="X4613"/>
      <c r="Y4613"/>
      <c r="Z4613"/>
      <c r="AA4613"/>
      <c r="AB4613"/>
      <c r="AC4613"/>
      <c r="AD4613"/>
      <c r="AE4613"/>
      <c r="AF4613"/>
      <c r="AG4613"/>
    </row>
    <row r="4614" spans="1:33" ht="18" x14ac:dyDescent="0.25">
      <c r="A4614" s="236"/>
      <c r="B4614" s="236"/>
      <c r="C4614" s="236"/>
      <c r="D4614" s="236"/>
      <c r="E4614"/>
      <c r="F4614" s="126"/>
      <c r="G4614" s="237"/>
      <c r="H4614"/>
      <c r="I4614"/>
      <c r="J4614" s="237"/>
      <c r="K4614"/>
      <c r="L4614"/>
      <c r="M4614"/>
      <c r="N4614"/>
      <c r="O4614"/>
      <c r="P4614"/>
      <c r="Q4614"/>
      <c r="S4614" s="115"/>
      <c r="U4614"/>
      <c r="V4614"/>
      <c r="W4614" s="237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5">
      <c r="F4615" s="238"/>
      <c r="I4615"/>
      <c r="S4615" s="115"/>
      <c r="U4615"/>
      <c r="V4615"/>
    </row>
    <row r="4616" spans="1:33" ht="18" x14ac:dyDescent="0.25">
      <c r="A4616" s="236"/>
      <c r="B4616" s="236"/>
      <c r="C4616" s="236"/>
      <c r="D4616" s="236"/>
      <c r="E4616"/>
      <c r="F4616" s="126"/>
      <c r="G4616" s="237"/>
      <c r="H4616"/>
      <c r="I4616"/>
      <c r="J4616" s="237"/>
      <c r="K4616"/>
      <c r="L4616"/>
      <c r="M4616"/>
      <c r="N4616"/>
      <c r="O4616"/>
      <c r="P4616"/>
      <c r="Q4616"/>
      <c r="S4616" s="115"/>
      <c r="U4616"/>
      <c r="V4616"/>
      <c r="W4616" s="237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5">
      <c r="F4617" s="238"/>
      <c r="I4617"/>
      <c r="S4617" s="115"/>
      <c r="U4617"/>
      <c r="V4617"/>
    </row>
    <row r="4618" spans="1:33" x14ac:dyDescent="0.25">
      <c r="A4618"/>
      <c r="B4618"/>
      <c r="C4618"/>
      <c r="D4618"/>
      <c r="E4618"/>
      <c r="F4618" s="126"/>
      <c r="G4618"/>
      <c r="H4618"/>
      <c r="I4618"/>
      <c r="J4618"/>
      <c r="K4618"/>
      <c r="L4618"/>
      <c r="M4618"/>
      <c r="N4618"/>
      <c r="O4618"/>
      <c r="P4618"/>
      <c r="Q4618"/>
      <c r="S4618" s="115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5">
      <c r="F4619" s="238"/>
      <c r="I4619"/>
      <c r="S4619" s="115"/>
      <c r="U4619"/>
      <c r="V4619"/>
    </row>
    <row r="4620" spans="1:33" ht="18" x14ac:dyDescent="0.25">
      <c r="A4620" s="236"/>
      <c r="B4620" s="236"/>
      <c r="C4620" s="236"/>
      <c r="D4620" s="236"/>
      <c r="E4620"/>
      <c r="F4620" s="126"/>
      <c r="G4620" s="237"/>
      <c r="H4620"/>
      <c r="I4620"/>
      <c r="J4620" s="237"/>
      <c r="K4620"/>
      <c r="L4620"/>
      <c r="M4620"/>
      <c r="N4620"/>
      <c r="O4620"/>
      <c r="P4620"/>
      <c r="Q4620"/>
      <c r="S4620" s="115"/>
      <c r="U4620"/>
      <c r="V4620"/>
      <c r="W4620" s="237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5">
      <c r="A4621"/>
      <c r="B4621"/>
      <c r="C4621"/>
      <c r="D4621"/>
      <c r="E4621"/>
      <c r="F4621" s="126"/>
      <c r="G4621"/>
      <c r="H4621"/>
      <c r="I4621"/>
      <c r="J4621"/>
      <c r="K4621"/>
      <c r="L4621"/>
      <c r="M4621"/>
      <c r="N4621"/>
      <c r="O4621"/>
      <c r="P4621"/>
      <c r="Q4621"/>
      <c r="S4621" s="115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ht="18" x14ac:dyDescent="0.25">
      <c r="A4622" s="236"/>
      <c r="B4622" s="236"/>
      <c r="C4622" s="236"/>
      <c r="D4622" s="236"/>
      <c r="E4622"/>
      <c r="F4622" s="126"/>
      <c r="G4622" s="237"/>
      <c r="H4622"/>
      <c r="I4622"/>
      <c r="J4622" s="237"/>
      <c r="K4622"/>
      <c r="L4622"/>
      <c r="M4622"/>
      <c r="N4622"/>
      <c r="O4622"/>
      <c r="P4622"/>
      <c r="Q4622"/>
      <c r="S4622" s="115"/>
      <c r="U4622"/>
      <c r="V4622"/>
      <c r="W4622" s="237"/>
      <c r="X4622"/>
      <c r="Y4622"/>
      <c r="Z4622"/>
      <c r="AA4622"/>
      <c r="AB4622"/>
      <c r="AC4622"/>
      <c r="AD4622"/>
      <c r="AE4622"/>
      <c r="AF4622"/>
      <c r="AG4622"/>
    </row>
    <row r="4623" spans="1:33" ht="18" x14ac:dyDescent="0.25">
      <c r="A4623" s="236"/>
      <c r="B4623" s="236"/>
      <c r="C4623" s="236"/>
      <c r="D4623" s="236"/>
      <c r="E4623"/>
      <c r="F4623" s="126"/>
      <c r="G4623" s="237"/>
      <c r="H4623"/>
      <c r="I4623"/>
      <c r="J4623" s="237"/>
      <c r="K4623"/>
      <c r="L4623"/>
      <c r="M4623"/>
      <c r="N4623"/>
      <c r="O4623"/>
      <c r="P4623"/>
      <c r="Q4623"/>
      <c r="S4623" s="115"/>
      <c r="U4623"/>
      <c r="V4623"/>
      <c r="W4623" s="237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5">
      <c r="F4624" s="238"/>
      <c r="I4624"/>
      <c r="S4624" s="115"/>
      <c r="U4624"/>
      <c r="V4624"/>
    </row>
    <row r="4625" spans="1:33" ht="18" x14ac:dyDescent="0.25">
      <c r="A4625" s="236"/>
      <c r="B4625" s="236"/>
      <c r="C4625" s="236"/>
      <c r="D4625" s="236"/>
      <c r="E4625"/>
      <c r="F4625" s="126"/>
      <c r="G4625" s="237"/>
      <c r="H4625"/>
      <c r="I4625"/>
      <c r="J4625" s="237"/>
      <c r="K4625"/>
      <c r="L4625"/>
      <c r="M4625"/>
      <c r="N4625"/>
      <c r="O4625"/>
      <c r="P4625"/>
      <c r="Q4625"/>
      <c r="S4625" s="115"/>
      <c r="U4625"/>
      <c r="V4625"/>
      <c r="W4625" s="237"/>
      <c r="X4625"/>
      <c r="Y4625"/>
      <c r="Z4625"/>
      <c r="AA4625"/>
      <c r="AB4625"/>
      <c r="AC4625"/>
      <c r="AD4625"/>
      <c r="AE4625"/>
      <c r="AF4625"/>
      <c r="AG4625"/>
    </row>
    <row r="4626" spans="1:33" ht="18" x14ac:dyDescent="0.25">
      <c r="A4626" s="236"/>
      <c r="B4626" s="236"/>
      <c r="C4626" s="236"/>
      <c r="D4626" s="236"/>
      <c r="E4626"/>
      <c r="F4626" s="126"/>
      <c r="G4626" s="237"/>
      <c r="H4626"/>
      <c r="I4626"/>
      <c r="J4626" s="237"/>
      <c r="K4626"/>
      <c r="L4626"/>
      <c r="M4626"/>
      <c r="N4626"/>
      <c r="O4626"/>
      <c r="P4626"/>
      <c r="Q4626"/>
      <c r="S4626" s="115"/>
      <c r="U4626"/>
      <c r="V4626"/>
      <c r="W4626" s="237"/>
      <c r="X4626"/>
      <c r="Y4626"/>
      <c r="Z4626"/>
      <c r="AA4626"/>
      <c r="AB4626"/>
      <c r="AC4626"/>
      <c r="AD4626"/>
      <c r="AE4626"/>
      <c r="AF4626"/>
      <c r="AG4626"/>
    </row>
    <row r="4627" spans="1:33" ht="18" x14ac:dyDescent="0.25">
      <c r="A4627" s="236"/>
      <c r="B4627" s="236"/>
      <c r="C4627" s="236"/>
      <c r="D4627" s="236"/>
      <c r="E4627"/>
      <c r="F4627" s="126"/>
      <c r="G4627" s="237"/>
      <c r="H4627"/>
      <c r="I4627"/>
      <c r="J4627" s="237"/>
      <c r="K4627"/>
      <c r="L4627"/>
      <c r="M4627"/>
      <c r="N4627"/>
      <c r="O4627"/>
      <c r="P4627"/>
      <c r="Q4627"/>
      <c r="S4627" s="115"/>
      <c r="U4627"/>
      <c r="V4627"/>
      <c r="W4627" s="23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5">
      <c r="A4628"/>
      <c r="B4628"/>
      <c r="C4628"/>
      <c r="D4628"/>
      <c r="E4628"/>
      <c r="F4628" s="126"/>
      <c r="G4628"/>
      <c r="H4628"/>
      <c r="I4628"/>
      <c r="J4628"/>
      <c r="K4628"/>
      <c r="L4628"/>
      <c r="M4628"/>
      <c r="N4628"/>
      <c r="O4628"/>
      <c r="P4628"/>
      <c r="Q4628"/>
      <c r="S4628" s="115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ht="18" x14ac:dyDescent="0.25">
      <c r="A4629" s="236"/>
      <c r="B4629" s="236"/>
      <c r="C4629" s="236"/>
      <c r="D4629" s="236"/>
      <c r="E4629"/>
      <c r="F4629" s="126"/>
      <c r="G4629" s="237"/>
      <c r="H4629"/>
      <c r="I4629"/>
      <c r="J4629" s="237"/>
      <c r="K4629"/>
      <c r="L4629"/>
      <c r="M4629"/>
      <c r="N4629"/>
      <c r="O4629"/>
      <c r="P4629"/>
      <c r="Q4629"/>
      <c r="S4629" s="115"/>
      <c r="U4629"/>
      <c r="V4629"/>
      <c r="W4629" s="237"/>
      <c r="X4629"/>
      <c r="Y4629"/>
      <c r="Z4629"/>
      <c r="AA4629"/>
      <c r="AB4629"/>
      <c r="AC4629"/>
      <c r="AD4629"/>
      <c r="AE4629"/>
      <c r="AF4629"/>
      <c r="AG4629"/>
    </row>
    <row r="4630" spans="1:33" ht="18" x14ac:dyDescent="0.25">
      <c r="A4630" s="236"/>
      <c r="B4630" s="236"/>
      <c r="C4630" s="236"/>
      <c r="D4630" s="236"/>
      <c r="E4630"/>
      <c r="F4630" s="126"/>
      <c r="G4630" s="237"/>
      <c r="H4630"/>
      <c r="I4630"/>
      <c r="J4630" s="237"/>
      <c r="K4630"/>
      <c r="L4630"/>
      <c r="M4630"/>
      <c r="N4630"/>
      <c r="O4630"/>
      <c r="P4630"/>
      <c r="Q4630"/>
      <c r="S4630" s="115"/>
      <c r="U4630"/>
      <c r="V4630"/>
      <c r="W4630" s="237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5">
      <c r="A4631"/>
      <c r="B4631"/>
      <c r="C4631"/>
      <c r="D4631"/>
      <c r="E4631"/>
      <c r="F4631" s="126"/>
      <c r="G4631"/>
      <c r="H4631"/>
      <c r="I4631"/>
      <c r="J4631"/>
      <c r="K4631"/>
      <c r="L4631"/>
      <c r="M4631"/>
      <c r="N4631"/>
      <c r="O4631"/>
      <c r="P4631"/>
      <c r="Q4631"/>
      <c r="S4631" s="115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ht="18" x14ac:dyDescent="0.25">
      <c r="A4632" s="236"/>
      <c r="B4632" s="236"/>
      <c r="C4632" s="236"/>
      <c r="D4632" s="236"/>
      <c r="E4632"/>
      <c r="F4632" s="126"/>
      <c r="G4632" s="237"/>
      <c r="H4632"/>
      <c r="I4632"/>
      <c r="J4632" s="237"/>
      <c r="K4632"/>
      <c r="L4632"/>
      <c r="M4632"/>
      <c r="N4632"/>
      <c r="O4632"/>
      <c r="P4632"/>
      <c r="Q4632"/>
      <c r="S4632" s="115"/>
      <c r="U4632"/>
      <c r="V4632"/>
      <c r="W4632" s="237"/>
      <c r="X4632"/>
      <c r="Y4632"/>
      <c r="Z4632"/>
      <c r="AA4632"/>
      <c r="AB4632"/>
      <c r="AC4632"/>
      <c r="AD4632"/>
      <c r="AE4632"/>
      <c r="AF4632"/>
      <c r="AG4632"/>
    </row>
    <row r="4633" spans="1:33" ht="18" x14ac:dyDescent="0.25">
      <c r="A4633" s="236"/>
      <c r="B4633" s="236"/>
      <c r="C4633" s="236"/>
      <c r="D4633" s="236"/>
      <c r="E4633"/>
      <c r="F4633" s="126"/>
      <c r="G4633" s="237"/>
      <c r="H4633"/>
      <c r="I4633"/>
      <c r="J4633" s="237"/>
      <c r="K4633"/>
      <c r="L4633"/>
      <c r="M4633"/>
      <c r="N4633"/>
      <c r="O4633"/>
      <c r="P4633"/>
      <c r="Q4633"/>
      <c r="S4633" s="115"/>
      <c r="U4633"/>
      <c r="V4633"/>
      <c r="W4633" s="237"/>
      <c r="X4633"/>
      <c r="Y4633"/>
      <c r="Z4633"/>
      <c r="AA4633"/>
      <c r="AB4633"/>
      <c r="AC4633"/>
      <c r="AD4633"/>
      <c r="AE4633"/>
      <c r="AF4633"/>
      <c r="AG4633"/>
    </row>
    <row r="4634" spans="1:33" ht="18" x14ac:dyDescent="0.25">
      <c r="A4634" s="236"/>
      <c r="B4634" s="236"/>
      <c r="C4634" s="236"/>
      <c r="D4634" s="236"/>
      <c r="E4634"/>
      <c r="F4634" s="126"/>
      <c r="G4634" s="237"/>
      <c r="H4634"/>
      <c r="I4634"/>
      <c r="J4634" s="237"/>
      <c r="K4634"/>
      <c r="L4634"/>
      <c r="M4634"/>
      <c r="N4634"/>
      <c r="O4634"/>
      <c r="P4634"/>
      <c r="Q4634"/>
      <c r="S4634" s="115"/>
      <c r="U4634"/>
      <c r="V4634"/>
      <c r="W4634" s="237"/>
      <c r="X4634"/>
      <c r="Y4634"/>
      <c r="Z4634"/>
      <c r="AA4634"/>
      <c r="AB4634"/>
      <c r="AC4634"/>
      <c r="AD4634"/>
      <c r="AE4634"/>
      <c r="AF4634"/>
      <c r="AG4634"/>
    </row>
    <row r="4635" spans="1:33" ht="18" x14ac:dyDescent="0.25">
      <c r="A4635" s="236"/>
      <c r="B4635" s="236"/>
      <c r="C4635" s="236"/>
      <c r="D4635" s="236"/>
      <c r="E4635"/>
      <c r="F4635" s="126"/>
      <c r="G4635" s="237"/>
      <c r="H4635"/>
      <c r="I4635"/>
      <c r="J4635" s="237"/>
      <c r="K4635"/>
      <c r="L4635"/>
      <c r="M4635"/>
      <c r="N4635"/>
      <c r="O4635"/>
      <c r="P4635"/>
      <c r="Q4635"/>
      <c r="S4635" s="115"/>
      <c r="U4635"/>
      <c r="V4635"/>
      <c r="W4635" s="237"/>
      <c r="X4635"/>
      <c r="Y4635"/>
      <c r="Z4635"/>
      <c r="AA4635"/>
      <c r="AB4635"/>
      <c r="AC4635"/>
      <c r="AD4635"/>
      <c r="AE4635"/>
      <c r="AF4635"/>
      <c r="AG4635"/>
    </row>
    <row r="4636" spans="1:33" ht="18" x14ac:dyDescent="0.25">
      <c r="A4636" s="236"/>
      <c r="B4636" s="236"/>
      <c r="C4636" s="236"/>
      <c r="D4636" s="236"/>
      <c r="E4636"/>
      <c r="F4636" s="126"/>
      <c r="G4636" s="237"/>
      <c r="H4636"/>
      <c r="I4636"/>
      <c r="J4636" s="237"/>
      <c r="K4636"/>
      <c r="L4636"/>
      <c r="M4636"/>
      <c r="N4636"/>
      <c r="O4636"/>
      <c r="P4636"/>
      <c r="Q4636"/>
      <c r="S4636" s="115"/>
      <c r="U4636"/>
      <c r="V4636"/>
      <c r="W4636" s="237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5">
      <c r="A4637"/>
      <c r="B4637"/>
      <c r="C4637"/>
      <c r="D4637"/>
      <c r="E4637"/>
      <c r="F4637" s="126"/>
      <c r="G4637"/>
      <c r="H4637"/>
      <c r="I4637"/>
      <c r="J4637"/>
      <c r="K4637"/>
      <c r="L4637"/>
      <c r="M4637"/>
      <c r="N4637"/>
      <c r="O4637"/>
      <c r="P4637"/>
      <c r="Q4637"/>
      <c r="S4637" s="115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5">
      <c r="A4638"/>
      <c r="B4638"/>
      <c r="C4638"/>
      <c r="D4638"/>
      <c r="E4638"/>
      <c r="F4638" s="126"/>
      <c r="G4638"/>
      <c r="H4638"/>
      <c r="I4638"/>
      <c r="J4638"/>
      <c r="K4638"/>
      <c r="L4638"/>
      <c r="M4638"/>
      <c r="N4638"/>
      <c r="O4638"/>
      <c r="P4638"/>
      <c r="Q4638"/>
      <c r="S4638" s="115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ht="18" x14ac:dyDescent="0.25">
      <c r="A4639" s="236"/>
      <c r="B4639" s="236"/>
      <c r="C4639" s="236"/>
      <c r="D4639" s="236"/>
      <c r="E4639"/>
      <c r="F4639" s="126"/>
      <c r="G4639" s="237"/>
      <c r="H4639"/>
      <c r="I4639"/>
      <c r="J4639" s="237"/>
      <c r="K4639"/>
      <c r="L4639"/>
      <c r="M4639"/>
      <c r="N4639"/>
      <c r="O4639"/>
      <c r="P4639"/>
      <c r="Q4639"/>
      <c r="S4639" s="115"/>
      <c r="U4639"/>
      <c r="V4639"/>
      <c r="W4639" s="237"/>
      <c r="X4639"/>
      <c r="Y4639"/>
      <c r="Z4639"/>
      <c r="AA4639"/>
      <c r="AB4639"/>
      <c r="AC4639"/>
      <c r="AD4639"/>
      <c r="AE4639"/>
      <c r="AF4639"/>
      <c r="AG4639"/>
    </row>
    <row r="4640" spans="1:33" ht="18" x14ac:dyDescent="0.25">
      <c r="A4640" s="236"/>
      <c r="B4640" s="236"/>
      <c r="C4640" s="236"/>
      <c r="D4640" s="236"/>
      <c r="E4640"/>
      <c r="F4640" s="126"/>
      <c r="G4640" s="237"/>
      <c r="H4640"/>
      <c r="I4640"/>
      <c r="J4640" s="237"/>
      <c r="K4640"/>
      <c r="L4640"/>
      <c r="M4640"/>
      <c r="N4640"/>
      <c r="O4640"/>
      <c r="P4640"/>
      <c r="Q4640"/>
      <c r="S4640" s="115"/>
      <c r="U4640"/>
      <c r="V4640"/>
      <c r="W4640" s="237"/>
      <c r="X4640"/>
      <c r="Y4640"/>
      <c r="Z4640"/>
      <c r="AA4640"/>
      <c r="AB4640"/>
      <c r="AC4640"/>
      <c r="AD4640"/>
      <c r="AE4640"/>
      <c r="AF4640"/>
      <c r="AG4640"/>
    </row>
    <row r="4641" spans="1:33" ht="18" x14ac:dyDescent="0.25">
      <c r="A4641" s="236"/>
      <c r="B4641" s="236"/>
      <c r="C4641" s="236"/>
      <c r="D4641" s="236"/>
      <c r="E4641"/>
      <c r="F4641" s="126"/>
      <c r="G4641" s="237"/>
      <c r="H4641"/>
      <c r="I4641"/>
      <c r="J4641" s="237"/>
      <c r="K4641"/>
      <c r="L4641"/>
      <c r="M4641"/>
      <c r="N4641"/>
      <c r="O4641"/>
      <c r="P4641"/>
      <c r="Q4641"/>
      <c r="S4641" s="115"/>
      <c r="U4641"/>
      <c r="V4641"/>
      <c r="W4641" s="237"/>
      <c r="X4641"/>
      <c r="Y4641"/>
      <c r="Z4641"/>
      <c r="AA4641"/>
      <c r="AB4641"/>
      <c r="AC4641"/>
      <c r="AD4641"/>
      <c r="AE4641"/>
      <c r="AF4641"/>
      <c r="AG4641"/>
    </row>
    <row r="4642" spans="1:33" ht="18" x14ac:dyDescent="0.25">
      <c r="A4642" s="236"/>
      <c r="B4642" s="236"/>
      <c r="C4642" s="236"/>
      <c r="D4642" s="236"/>
      <c r="E4642"/>
      <c r="F4642" s="126"/>
      <c r="G4642" s="237"/>
      <c r="H4642"/>
      <c r="I4642"/>
      <c r="J4642" s="237"/>
      <c r="K4642"/>
      <c r="L4642"/>
      <c r="M4642"/>
      <c r="N4642"/>
      <c r="O4642"/>
      <c r="P4642"/>
      <c r="Q4642"/>
      <c r="S4642" s="115"/>
      <c r="U4642"/>
      <c r="V4642"/>
      <c r="W4642" s="237"/>
      <c r="X4642"/>
      <c r="Y4642"/>
      <c r="Z4642"/>
      <c r="AA4642"/>
      <c r="AB4642"/>
      <c r="AC4642"/>
      <c r="AD4642"/>
      <c r="AE4642"/>
      <c r="AF4642"/>
      <c r="AG4642"/>
    </row>
    <row r="4643" spans="1:33" ht="18" x14ac:dyDescent="0.25">
      <c r="A4643" s="236"/>
      <c r="B4643" s="236"/>
      <c r="C4643" s="236"/>
      <c r="D4643" s="236"/>
      <c r="E4643"/>
      <c r="F4643" s="126"/>
      <c r="G4643" s="237"/>
      <c r="H4643"/>
      <c r="I4643"/>
      <c r="J4643" s="237"/>
      <c r="K4643"/>
      <c r="L4643"/>
      <c r="M4643"/>
      <c r="N4643"/>
      <c r="O4643"/>
      <c r="P4643"/>
      <c r="Q4643"/>
      <c r="S4643" s="115"/>
      <c r="U4643"/>
      <c r="V4643"/>
      <c r="W4643" s="237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5">
      <c r="A4644"/>
      <c r="B4644"/>
      <c r="C4644"/>
      <c r="D4644"/>
      <c r="E4644"/>
      <c r="F4644" s="126"/>
      <c r="G4644"/>
      <c r="H4644"/>
      <c r="I4644"/>
      <c r="J4644"/>
      <c r="K4644"/>
      <c r="L4644"/>
      <c r="M4644"/>
      <c r="N4644"/>
      <c r="O4644"/>
      <c r="P4644"/>
      <c r="Q4644"/>
      <c r="S4644" s="115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ht="18" x14ac:dyDescent="0.25">
      <c r="A4645" s="236"/>
      <c r="B4645" s="236"/>
      <c r="C4645" s="236"/>
      <c r="D4645" s="236"/>
      <c r="E4645"/>
      <c r="F4645" s="126"/>
      <c r="G4645" s="237"/>
      <c r="H4645"/>
      <c r="I4645"/>
      <c r="J4645" s="237"/>
      <c r="K4645"/>
      <c r="L4645"/>
      <c r="M4645"/>
      <c r="N4645"/>
      <c r="O4645"/>
      <c r="P4645"/>
      <c r="Q4645"/>
      <c r="S4645" s="115"/>
      <c r="U4645"/>
      <c r="V4645"/>
      <c r="W4645" s="237"/>
      <c r="X4645"/>
      <c r="Y4645"/>
      <c r="Z4645"/>
      <c r="AA4645"/>
      <c r="AB4645"/>
      <c r="AC4645"/>
      <c r="AD4645"/>
      <c r="AE4645"/>
      <c r="AF4645"/>
      <c r="AG4645"/>
    </row>
    <row r="4646" spans="1:33" ht="18" x14ac:dyDescent="0.25">
      <c r="A4646" s="236"/>
      <c r="B4646" s="236"/>
      <c r="C4646" s="236"/>
      <c r="D4646" s="236"/>
      <c r="E4646"/>
      <c r="F4646" s="126"/>
      <c r="G4646" s="237"/>
      <c r="H4646"/>
      <c r="I4646"/>
      <c r="J4646" s="237"/>
      <c r="K4646"/>
      <c r="L4646"/>
      <c r="M4646"/>
      <c r="N4646"/>
      <c r="O4646"/>
      <c r="P4646"/>
      <c r="Q4646"/>
      <c r="S4646" s="115"/>
      <c r="U4646"/>
      <c r="V4646"/>
      <c r="W4646" s="237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5">
      <c r="F4647" s="238"/>
      <c r="I4647"/>
      <c r="S4647" s="115"/>
      <c r="U4647"/>
      <c r="V4647"/>
    </row>
    <row r="4648" spans="1:33" x14ac:dyDescent="0.25">
      <c r="A4648"/>
      <c r="B4648"/>
      <c r="C4648"/>
      <c r="D4648"/>
      <c r="E4648"/>
      <c r="F4648" s="126"/>
      <c r="G4648"/>
      <c r="H4648"/>
      <c r="I4648"/>
      <c r="J4648"/>
      <c r="K4648"/>
      <c r="L4648"/>
      <c r="M4648"/>
      <c r="N4648"/>
      <c r="O4648"/>
      <c r="P4648"/>
      <c r="Q4648"/>
      <c r="S4648" s="115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ht="18" x14ac:dyDescent="0.25">
      <c r="A4649" s="236"/>
      <c r="B4649" s="236"/>
      <c r="C4649" s="236"/>
      <c r="D4649" s="236"/>
      <c r="E4649"/>
      <c r="F4649" s="126"/>
      <c r="G4649" s="237"/>
      <c r="H4649"/>
      <c r="I4649"/>
      <c r="J4649" s="237"/>
      <c r="K4649"/>
      <c r="L4649"/>
      <c r="M4649"/>
      <c r="N4649"/>
      <c r="O4649"/>
      <c r="P4649"/>
      <c r="Q4649"/>
      <c r="S4649" s="115"/>
      <c r="U4649"/>
      <c r="V4649"/>
      <c r="W4649" s="237"/>
      <c r="X4649"/>
      <c r="Y4649"/>
      <c r="Z4649"/>
      <c r="AA4649"/>
      <c r="AB4649"/>
      <c r="AC4649"/>
      <c r="AD4649"/>
      <c r="AE4649"/>
      <c r="AF4649"/>
      <c r="AG4649"/>
    </row>
    <row r="4650" spans="1:33" ht="18" x14ac:dyDescent="0.25">
      <c r="A4650" s="236"/>
      <c r="B4650" s="236"/>
      <c r="C4650" s="236"/>
      <c r="D4650" s="236"/>
      <c r="E4650"/>
      <c r="F4650" s="126"/>
      <c r="G4650" s="237"/>
      <c r="H4650"/>
      <c r="I4650"/>
      <c r="J4650" s="237"/>
      <c r="K4650"/>
      <c r="L4650"/>
      <c r="M4650"/>
      <c r="N4650"/>
      <c r="O4650"/>
      <c r="P4650"/>
      <c r="Q4650"/>
      <c r="S4650" s="115"/>
      <c r="U4650"/>
      <c r="V4650"/>
      <c r="W4650" s="237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5">
      <c r="A4651"/>
      <c r="B4651"/>
      <c r="C4651"/>
      <c r="D4651"/>
      <c r="E4651"/>
      <c r="F4651" s="126"/>
      <c r="G4651"/>
      <c r="H4651"/>
      <c r="I4651"/>
      <c r="J4651"/>
      <c r="K4651"/>
      <c r="L4651"/>
      <c r="M4651"/>
      <c r="N4651"/>
      <c r="O4651"/>
      <c r="P4651"/>
      <c r="Q4651"/>
      <c r="S4651" s="115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5">
      <c r="F4652" s="238"/>
      <c r="I4652"/>
      <c r="S4652" s="115"/>
      <c r="U4652"/>
      <c r="V4652"/>
    </row>
    <row r="4653" spans="1:33" ht="18" x14ac:dyDescent="0.25">
      <c r="A4653" s="236"/>
      <c r="B4653" s="236"/>
      <c r="C4653" s="236"/>
      <c r="D4653" s="236"/>
      <c r="E4653"/>
      <c r="F4653" s="126"/>
      <c r="G4653" s="237"/>
      <c r="H4653"/>
      <c r="I4653"/>
      <c r="J4653" s="237"/>
      <c r="K4653"/>
      <c r="L4653"/>
      <c r="M4653"/>
      <c r="N4653"/>
      <c r="O4653"/>
      <c r="P4653"/>
      <c r="Q4653"/>
      <c r="S4653" s="115"/>
      <c r="U4653"/>
      <c r="V4653"/>
      <c r="W4653" s="237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5">
      <c r="A4654"/>
      <c r="B4654"/>
      <c r="C4654"/>
      <c r="D4654"/>
      <c r="E4654"/>
      <c r="F4654" s="126"/>
      <c r="G4654"/>
      <c r="H4654"/>
      <c r="I4654"/>
      <c r="J4654"/>
      <c r="K4654"/>
      <c r="L4654"/>
      <c r="M4654"/>
      <c r="N4654"/>
      <c r="O4654"/>
      <c r="P4654"/>
      <c r="Q4654"/>
      <c r="S4654" s="115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5">
      <c r="F4655" s="238"/>
      <c r="I4655"/>
      <c r="S4655" s="115"/>
      <c r="U4655"/>
      <c r="V4655"/>
    </row>
    <row r="4656" spans="1:33" ht="18" x14ac:dyDescent="0.25">
      <c r="A4656" s="236"/>
      <c r="B4656" s="236"/>
      <c r="C4656" s="236"/>
      <c r="D4656" s="236"/>
      <c r="E4656"/>
      <c r="F4656" s="126"/>
      <c r="G4656" s="237"/>
      <c r="H4656"/>
      <c r="I4656"/>
      <c r="J4656" s="237"/>
      <c r="K4656"/>
      <c r="L4656"/>
      <c r="M4656"/>
      <c r="N4656"/>
      <c r="O4656"/>
      <c r="P4656"/>
      <c r="Q4656"/>
      <c r="S4656" s="115"/>
      <c r="U4656"/>
      <c r="V4656"/>
      <c r="W4656" s="237"/>
      <c r="X4656"/>
      <c r="Y4656"/>
      <c r="Z4656"/>
      <c r="AA4656"/>
      <c r="AB4656"/>
      <c r="AC4656"/>
      <c r="AD4656"/>
      <c r="AE4656"/>
      <c r="AF4656"/>
      <c r="AG4656"/>
    </row>
    <row r="4657" spans="1:33" ht="18" x14ac:dyDescent="0.25">
      <c r="A4657" s="236"/>
      <c r="B4657" s="236"/>
      <c r="C4657" s="236"/>
      <c r="D4657" s="236"/>
      <c r="E4657"/>
      <c r="F4657" s="126"/>
      <c r="G4657" s="237"/>
      <c r="H4657"/>
      <c r="I4657"/>
      <c r="J4657" s="237"/>
      <c r="K4657"/>
      <c r="L4657"/>
      <c r="M4657"/>
      <c r="N4657"/>
      <c r="O4657"/>
      <c r="P4657"/>
      <c r="Q4657"/>
      <c r="S4657" s="115"/>
      <c r="U4657"/>
      <c r="V4657"/>
      <c r="W4657" s="237"/>
      <c r="X4657"/>
      <c r="Y4657"/>
      <c r="Z4657"/>
      <c r="AA4657"/>
      <c r="AB4657"/>
      <c r="AC4657"/>
      <c r="AD4657"/>
      <c r="AE4657"/>
      <c r="AF4657"/>
      <c r="AG4657"/>
    </row>
    <row r="4658" spans="1:33" ht="18" x14ac:dyDescent="0.25">
      <c r="A4658" s="236"/>
      <c r="B4658" s="236"/>
      <c r="C4658" s="236"/>
      <c r="D4658" s="236"/>
      <c r="E4658"/>
      <c r="F4658" s="126"/>
      <c r="G4658" s="237"/>
      <c r="H4658"/>
      <c r="I4658"/>
      <c r="J4658" s="237"/>
      <c r="K4658"/>
      <c r="L4658"/>
      <c r="M4658"/>
      <c r="N4658"/>
      <c r="O4658"/>
      <c r="P4658"/>
      <c r="Q4658"/>
      <c r="S4658" s="115"/>
      <c r="U4658"/>
      <c r="V4658"/>
      <c r="W4658" s="237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5">
      <c r="A4659"/>
      <c r="B4659"/>
      <c r="C4659"/>
      <c r="D4659"/>
      <c r="E4659"/>
      <c r="F4659" s="126"/>
      <c r="G4659"/>
      <c r="H4659"/>
      <c r="I4659"/>
      <c r="J4659"/>
      <c r="K4659"/>
      <c r="L4659"/>
      <c r="M4659"/>
      <c r="N4659"/>
      <c r="O4659"/>
      <c r="P4659"/>
      <c r="Q4659"/>
      <c r="S4659" s="115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ht="18" x14ac:dyDescent="0.25">
      <c r="A4660" s="236"/>
      <c r="B4660" s="236"/>
      <c r="C4660" s="236"/>
      <c r="D4660" s="236"/>
      <c r="E4660"/>
      <c r="F4660" s="126"/>
      <c r="G4660" s="237"/>
      <c r="H4660"/>
      <c r="I4660"/>
      <c r="J4660" s="237"/>
      <c r="K4660"/>
      <c r="L4660"/>
      <c r="M4660"/>
      <c r="N4660"/>
      <c r="O4660"/>
      <c r="P4660"/>
      <c r="Q4660"/>
      <c r="S4660" s="115"/>
      <c r="U4660"/>
      <c r="V4660"/>
      <c r="W4660" s="237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5">
      <c r="A4661"/>
      <c r="B4661"/>
      <c r="C4661"/>
      <c r="D4661"/>
      <c r="E4661"/>
      <c r="F4661" s="126"/>
      <c r="G4661"/>
      <c r="H4661"/>
      <c r="I4661"/>
      <c r="J4661"/>
      <c r="K4661"/>
      <c r="L4661"/>
      <c r="M4661"/>
      <c r="N4661"/>
      <c r="O4661"/>
      <c r="P4661"/>
      <c r="Q4661"/>
      <c r="S4661" s="115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5">
      <c r="F4662" s="238"/>
      <c r="I4662"/>
      <c r="S4662" s="115"/>
      <c r="U4662"/>
      <c r="V4662"/>
    </row>
    <row r="4663" spans="1:33" x14ac:dyDescent="0.25">
      <c r="A4663"/>
      <c r="B4663"/>
      <c r="C4663"/>
      <c r="D4663"/>
      <c r="E4663"/>
      <c r="F4663" s="126"/>
      <c r="G4663"/>
      <c r="H4663"/>
      <c r="I4663"/>
      <c r="J4663"/>
      <c r="K4663"/>
      <c r="L4663"/>
      <c r="M4663"/>
      <c r="N4663"/>
      <c r="O4663"/>
      <c r="P4663"/>
      <c r="Q4663"/>
      <c r="S4663" s="115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5">
      <c r="A4664"/>
      <c r="B4664"/>
      <c r="C4664"/>
      <c r="D4664"/>
      <c r="E4664"/>
      <c r="F4664" s="126"/>
      <c r="G4664"/>
      <c r="H4664"/>
      <c r="I4664"/>
      <c r="J4664"/>
      <c r="K4664"/>
      <c r="L4664"/>
      <c r="M4664"/>
      <c r="N4664"/>
      <c r="O4664"/>
      <c r="P4664"/>
      <c r="Q4664"/>
      <c r="S4664" s="115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5">
      <c r="F4665" s="238"/>
      <c r="I4665"/>
      <c r="S4665" s="115"/>
      <c r="U4665"/>
      <c r="V4665"/>
    </row>
    <row r="4666" spans="1:33" x14ac:dyDescent="0.25">
      <c r="A4666"/>
      <c r="B4666"/>
      <c r="C4666"/>
      <c r="D4666"/>
      <c r="E4666"/>
      <c r="F4666" s="126"/>
      <c r="G4666"/>
      <c r="H4666"/>
      <c r="I4666"/>
      <c r="J4666"/>
      <c r="K4666"/>
      <c r="L4666"/>
      <c r="M4666"/>
      <c r="N4666"/>
      <c r="O4666"/>
      <c r="P4666"/>
      <c r="Q4666"/>
      <c r="S4666" s="115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5">
      <c r="A4667"/>
      <c r="B4667"/>
      <c r="C4667"/>
      <c r="D4667"/>
      <c r="E4667"/>
      <c r="F4667" s="126"/>
      <c r="G4667"/>
      <c r="H4667"/>
      <c r="I4667"/>
      <c r="J4667"/>
      <c r="K4667"/>
      <c r="L4667"/>
      <c r="M4667"/>
      <c r="N4667"/>
      <c r="O4667"/>
      <c r="P4667"/>
      <c r="Q4667"/>
      <c r="S4667" s="115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ht="18" x14ac:dyDescent="0.25">
      <c r="A4668" s="236"/>
      <c r="B4668" s="236"/>
      <c r="C4668" s="236"/>
      <c r="D4668" s="236"/>
      <c r="E4668"/>
      <c r="F4668" s="126"/>
      <c r="G4668" s="237"/>
      <c r="H4668"/>
      <c r="I4668"/>
      <c r="J4668" s="237"/>
      <c r="K4668"/>
      <c r="L4668"/>
      <c r="M4668"/>
      <c r="N4668"/>
      <c r="O4668"/>
      <c r="P4668"/>
      <c r="Q4668"/>
      <c r="S4668" s="115"/>
      <c r="U4668"/>
      <c r="V4668"/>
      <c r="W4668" s="237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5">
      <c r="F4669" s="238"/>
      <c r="I4669"/>
      <c r="S4669" s="115"/>
      <c r="U4669"/>
      <c r="V4669"/>
    </row>
    <row r="4670" spans="1:33" x14ac:dyDescent="0.25">
      <c r="A4670"/>
      <c r="B4670"/>
      <c r="C4670"/>
      <c r="D4670"/>
      <c r="E4670"/>
      <c r="F4670" s="126"/>
      <c r="G4670"/>
      <c r="H4670"/>
      <c r="I4670"/>
      <c r="J4670"/>
      <c r="K4670"/>
      <c r="L4670"/>
      <c r="M4670"/>
      <c r="N4670"/>
      <c r="O4670"/>
      <c r="P4670"/>
      <c r="Q4670"/>
      <c r="S4670" s="115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5">
      <c r="A4671"/>
      <c r="B4671"/>
      <c r="C4671"/>
      <c r="D4671"/>
      <c r="E4671"/>
      <c r="F4671" s="126"/>
      <c r="G4671"/>
      <c r="H4671"/>
      <c r="I4671"/>
      <c r="J4671"/>
      <c r="K4671"/>
      <c r="L4671"/>
      <c r="M4671"/>
      <c r="N4671"/>
      <c r="O4671"/>
      <c r="P4671"/>
      <c r="Q4671"/>
      <c r="S4671" s="115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ht="18" x14ac:dyDescent="0.25">
      <c r="A4672" s="236"/>
      <c r="B4672" s="236"/>
      <c r="C4672" s="236"/>
      <c r="D4672" s="236"/>
      <c r="E4672"/>
      <c r="F4672" s="126"/>
      <c r="G4672" s="237"/>
      <c r="H4672"/>
      <c r="I4672"/>
      <c r="J4672" s="237"/>
      <c r="K4672"/>
      <c r="L4672"/>
      <c r="M4672"/>
      <c r="N4672"/>
      <c r="O4672"/>
      <c r="P4672"/>
      <c r="Q4672"/>
      <c r="S4672" s="115"/>
      <c r="U4672"/>
      <c r="V4672"/>
      <c r="W4672" s="237"/>
      <c r="X4672"/>
      <c r="Y4672"/>
      <c r="Z4672"/>
      <c r="AA4672"/>
      <c r="AB4672"/>
      <c r="AC4672"/>
      <c r="AD4672"/>
      <c r="AE4672"/>
      <c r="AF4672"/>
      <c r="AG4672"/>
    </row>
    <row r="4673" spans="1:33" ht="18" x14ac:dyDescent="0.25">
      <c r="A4673" s="236"/>
      <c r="B4673" s="236"/>
      <c r="C4673" s="236"/>
      <c r="D4673" s="236"/>
      <c r="E4673"/>
      <c r="F4673" s="126"/>
      <c r="G4673" s="237"/>
      <c r="H4673"/>
      <c r="I4673"/>
      <c r="J4673" s="237"/>
      <c r="K4673"/>
      <c r="L4673"/>
      <c r="M4673"/>
      <c r="N4673"/>
      <c r="O4673"/>
      <c r="P4673"/>
      <c r="Q4673"/>
      <c r="S4673" s="115"/>
      <c r="U4673"/>
      <c r="V4673"/>
      <c r="W4673" s="237"/>
      <c r="X4673"/>
      <c r="Y4673"/>
      <c r="Z4673"/>
      <c r="AA4673"/>
      <c r="AB4673"/>
      <c r="AC4673"/>
      <c r="AD4673"/>
      <c r="AE4673"/>
      <c r="AF4673"/>
      <c r="AG4673"/>
    </row>
    <row r="4674" spans="1:33" ht="18" x14ac:dyDescent="0.25">
      <c r="A4674" s="236"/>
      <c r="B4674" s="236"/>
      <c r="C4674" s="236"/>
      <c r="D4674" s="236"/>
      <c r="E4674"/>
      <c r="F4674" s="126"/>
      <c r="G4674" s="237"/>
      <c r="H4674"/>
      <c r="I4674"/>
      <c r="J4674" s="237"/>
      <c r="K4674"/>
      <c r="L4674"/>
      <c r="M4674"/>
      <c r="N4674"/>
      <c r="O4674"/>
      <c r="P4674"/>
      <c r="Q4674"/>
      <c r="S4674" s="115"/>
      <c r="U4674"/>
      <c r="V4674"/>
      <c r="W4674" s="237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5">
      <c r="F4675" s="238"/>
      <c r="I4675"/>
      <c r="S4675" s="115"/>
      <c r="U4675"/>
      <c r="V4675"/>
    </row>
    <row r="4676" spans="1:33" x14ac:dyDescent="0.25">
      <c r="F4676" s="238"/>
      <c r="I4676"/>
      <c r="S4676" s="115"/>
      <c r="U4676"/>
      <c r="V4676"/>
    </row>
    <row r="4677" spans="1:33" x14ac:dyDescent="0.25">
      <c r="A4677"/>
      <c r="B4677"/>
      <c r="C4677"/>
      <c r="D4677"/>
      <c r="E4677"/>
      <c r="F4677" s="126"/>
      <c r="G4677"/>
      <c r="H4677"/>
      <c r="I4677"/>
      <c r="J4677"/>
      <c r="K4677"/>
      <c r="L4677"/>
      <c r="M4677"/>
      <c r="N4677"/>
      <c r="O4677"/>
      <c r="P4677"/>
      <c r="Q4677"/>
      <c r="S4677" s="115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5">
      <c r="A4678"/>
      <c r="B4678"/>
      <c r="C4678"/>
      <c r="D4678"/>
      <c r="E4678"/>
      <c r="F4678" s="126"/>
      <c r="G4678"/>
      <c r="H4678"/>
      <c r="I4678"/>
      <c r="J4678"/>
      <c r="K4678"/>
      <c r="L4678"/>
      <c r="M4678"/>
      <c r="N4678"/>
      <c r="O4678"/>
      <c r="P4678"/>
      <c r="Q4678"/>
      <c r="S4678" s="115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ht="18" x14ac:dyDescent="0.25">
      <c r="A4679" s="236"/>
      <c r="B4679" s="236"/>
      <c r="C4679" s="236"/>
      <c r="D4679" s="236"/>
      <c r="E4679"/>
      <c r="F4679" s="126"/>
      <c r="G4679" s="237"/>
      <c r="H4679"/>
      <c r="I4679"/>
      <c r="J4679" s="237"/>
      <c r="K4679"/>
      <c r="L4679"/>
      <c r="M4679"/>
      <c r="N4679"/>
      <c r="O4679"/>
      <c r="P4679"/>
      <c r="Q4679"/>
      <c r="S4679" s="115"/>
      <c r="U4679"/>
      <c r="V4679"/>
      <c r="W4679" s="237"/>
      <c r="X4679"/>
      <c r="Y4679"/>
      <c r="Z4679"/>
      <c r="AA4679"/>
      <c r="AB4679"/>
      <c r="AC4679"/>
      <c r="AD4679"/>
      <c r="AE4679"/>
      <c r="AF4679"/>
      <c r="AG4679"/>
    </row>
    <row r="4680" spans="1:33" ht="18" x14ac:dyDescent="0.25">
      <c r="A4680" s="236"/>
      <c r="B4680" s="236"/>
      <c r="C4680" s="236"/>
      <c r="D4680" s="236"/>
      <c r="E4680"/>
      <c r="F4680" s="126"/>
      <c r="G4680" s="237"/>
      <c r="H4680"/>
      <c r="I4680"/>
      <c r="J4680" s="237"/>
      <c r="K4680"/>
      <c r="L4680"/>
      <c r="M4680"/>
      <c r="N4680"/>
      <c r="O4680"/>
      <c r="P4680"/>
      <c r="Q4680"/>
      <c r="S4680" s="115"/>
      <c r="U4680"/>
      <c r="V4680"/>
      <c r="W4680" s="237"/>
      <c r="X4680"/>
      <c r="Y4680"/>
      <c r="Z4680"/>
      <c r="AA4680"/>
      <c r="AB4680"/>
      <c r="AC4680"/>
      <c r="AD4680"/>
      <c r="AE4680"/>
      <c r="AF4680"/>
      <c r="AG4680"/>
    </row>
    <row r="4681" spans="1:33" ht="18" x14ac:dyDescent="0.25">
      <c r="A4681" s="236"/>
      <c r="B4681" s="236"/>
      <c r="C4681" s="236"/>
      <c r="D4681" s="236"/>
      <c r="E4681"/>
      <c r="F4681" s="126"/>
      <c r="G4681" s="237"/>
      <c r="H4681"/>
      <c r="I4681"/>
      <c r="J4681" s="237"/>
      <c r="K4681"/>
      <c r="L4681"/>
      <c r="M4681"/>
      <c r="N4681"/>
      <c r="O4681"/>
      <c r="P4681"/>
      <c r="Q4681"/>
      <c r="S4681" s="115"/>
      <c r="U4681"/>
      <c r="V4681"/>
      <c r="W4681" s="237"/>
      <c r="X4681"/>
      <c r="Y4681"/>
      <c r="Z4681"/>
      <c r="AA4681"/>
      <c r="AB4681"/>
      <c r="AC4681"/>
      <c r="AD4681"/>
      <c r="AE4681"/>
      <c r="AF4681"/>
      <c r="AG4681"/>
    </row>
    <row r="4682" spans="1:33" ht="18" x14ac:dyDescent="0.25">
      <c r="A4682" s="236"/>
      <c r="B4682" s="236"/>
      <c r="C4682" s="236"/>
      <c r="D4682" s="236"/>
      <c r="E4682"/>
      <c r="F4682" s="126"/>
      <c r="G4682" s="237"/>
      <c r="H4682"/>
      <c r="I4682"/>
      <c r="J4682" s="237"/>
      <c r="K4682"/>
      <c r="L4682"/>
      <c r="M4682"/>
      <c r="N4682"/>
      <c r="O4682"/>
      <c r="P4682"/>
      <c r="Q4682"/>
      <c r="S4682" s="115"/>
      <c r="U4682"/>
      <c r="V4682"/>
      <c r="W4682" s="237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5">
      <c r="F4683" s="238"/>
      <c r="I4683"/>
      <c r="S4683" s="115"/>
      <c r="U4683"/>
      <c r="V4683"/>
    </row>
    <row r="4684" spans="1:33" x14ac:dyDescent="0.25">
      <c r="F4684" s="238"/>
      <c r="I4684"/>
      <c r="S4684" s="115"/>
      <c r="U4684"/>
      <c r="V4684"/>
    </row>
    <row r="4685" spans="1:33" x14ac:dyDescent="0.25">
      <c r="A4685"/>
      <c r="B4685"/>
      <c r="C4685"/>
      <c r="D4685"/>
      <c r="E4685"/>
      <c r="F4685" s="126"/>
      <c r="G4685"/>
      <c r="H4685"/>
      <c r="I4685"/>
      <c r="J4685"/>
      <c r="K4685"/>
      <c r="L4685"/>
      <c r="M4685"/>
      <c r="N4685"/>
      <c r="O4685"/>
      <c r="P4685"/>
      <c r="Q4685"/>
      <c r="S4685" s="11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5">
      <c r="A4686"/>
      <c r="B4686"/>
      <c r="C4686"/>
      <c r="D4686"/>
      <c r="E4686"/>
      <c r="F4686" s="126"/>
      <c r="G4686"/>
      <c r="H4686"/>
      <c r="I4686"/>
      <c r="J4686"/>
      <c r="K4686"/>
      <c r="L4686"/>
      <c r="M4686"/>
      <c r="N4686"/>
      <c r="O4686"/>
      <c r="P4686"/>
      <c r="Q4686"/>
      <c r="S4686" s="115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5">
      <c r="F4687" s="238"/>
      <c r="I4687"/>
      <c r="S4687" s="115"/>
      <c r="U4687"/>
      <c r="V4687"/>
    </row>
    <row r="4688" spans="1:33" x14ac:dyDescent="0.25">
      <c r="F4688" s="238"/>
      <c r="I4688"/>
      <c r="S4688" s="115"/>
      <c r="U4688"/>
      <c r="V4688"/>
    </row>
    <row r="4689" spans="1:33" ht="18" x14ac:dyDescent="0.25">
      <c r="A4689" s="236"/>
      <c r="B4689" s="236"/>
      <c r="C4689" s="236"/>
      <c r="D4689" s="236"/>
      <c r="E4689"/>
      <c r="F4689" s="126"/>
      <c r="G4689" s="237"/>
      <c r="H4689"/>
      <c r="I4689"/>
      <c r="J4689" s="237"/>
      <c r="K4689"/>
      <c r="L4689"/>
      <c r="M4689"/>
      <c r="N4689"/>
      <c r="O4689"/>
      <c r="P4689"/>
      <c r="Q4689"/>
      <c r="S4689" s="115"/>
      <c r="U4689"/>
      <c r="V4689"/>
      <c r="W4689" s="237"/>
      <c r="X4689"/>
      <c r="Y4689"/>
      <c r="Z4689"/>
      <c r="AA4689"/>
      <c r="AB4689"/>
      <c r="AC4689"/>
      <c r="AD4689"/>
      <c r="AE4689"/>
      <c r="AF4689"/>
      <c r="AG4689"/>
    </row>
    <row r="4690" spans="1:33" ht="18" x14ac:dyDescent="0.25">
      <c r="A4690" s="236"/>
      <c r="B4690" s="236"/>
      <c r="C4690" s="236"/>
      <c r="D4690" s="236"/>
      <c r="E4690"/>
      <c r="F4690" s="126"/>
      <c r="G4690" s="237"/>
      <c r="H4690"/>
      <c r="I4690"/>
      <c r="J4690" s="237"/>
      <c r="K4690"/>
      <c r="L4690"/>
      <c r="M4690"/>
      <c r="N4690"/>
      <c r="O4690"/>
      <c r="P4690"/>
      <c r="Q4690"/>
      <c r="S4690" s="115"/>
      <c r="U4690"/>
      <c r="V4690"/>
      <c r="W4690" s="237"/>
      <c r="X4690"/>
      <c r="Y4690"/>
      <c r="Z4690"/>
      <c r="AA4690"/>
      <c r="AB4690"/>
      <c r="AC4690"/>
      <c r="AD4690"/>
      <c r="AE4690"/>
      <c r="AF4690"/>
      <c r="AG4690"/>
    </row>
    <row r="4691" spans="1:33" ht="18" x14ac:dyDescent="0.25">
      <c r="A4691" s="236"/>
      <c r="B4691" s="236"/>
      <c r="C4691" s="236"/>
      <c r="D4691" s="236"/>
      <c r="E4691"/>
      <c r="F4691" s="126"/>
      <c r="G4691" s="237"/>
      <c r="H4691"/>
      <c r="I4691"/>
      <c r="J4691" s="237"/>
      <c r="K4691"/>
      <c r="L4691"/>
      <c r="M4691"/>
      <c r="N4691"/>
      <c r="O4691"/>
      <c r="P4691"/>
      <c r="Q4691"/>
      <c r="S4691" s="115"/>
      <c r="U4691"/>
      <c r="V4691"/>
      <c r="W4691" s="237"/>
      <c r="X4691"/>
      <c r="Y4691"/>
      <c r="Z4691"/>
      <c r="AA4691"/>
      <c r="AB4691"/>
      <c r="AC4691"/>
      <c r="AD4691"/>
      <c r="AE4691"/>
      <c r="AF4691"/>
      <c r="AG4691"/>
    </row>
    <row r="4692" spans="1:33" ht="18" x14ac:dyDescent="0.25">
      <c r="A4692" s="236"/>
      <c r="B4692" s="236"/>
      <c r="C4692" s="236"/>
      <c r="D4692" s="236"/>
      <c r="E4692"/>
      <c r="F4692" s="126"/>
      <c r="G4692" s="237"/>
      <c r="H4692"/>
      <c r="I4692"/>
      <c r="J4692" s="237"/>
      <c r="K4692"/>
      <c r="L4692"/>
      <c r="M4692"/>
      <c r="N4692"/>
      <c r="O4692"/>
      <c r="P4692"/>
      <c r="Q4692"/>
      <c r="S4692" s="115"/>
      <c r="U4692"/>
      <c r="V4692"/>
      <c r="W4692" s="237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5">
      <c r="F4693" s="238"/>
      <c r="I4693"/>
      <c r="S4693" s="115"/>
      <c r="U4693"/>
      <c r="V4693"/>
    </row>
    <row r="4694" spans="1:33" ht="18" x14ac:dyDescent="0.25">
      <c r="A4694" s="236"/>
      <c r="B4694" s="236"/>
      <c r="C4694" s="236"/>
      <c r="D4694" s="236"/>
      <c r="E4694"/>
      <c r="F4694" s="126"/>
      <c r="G4694" s="237"/>
      <c r="H4694"/>
      <c r="I4694"/>
      <c r="J4694" s="237"/>
      <c r="K4694"/>
      <c r="L4694"/>
      <c r="M4694"/>
      <c r="N4694"/>
      <c r="O4694"/>
      <c r="P4694"/>
      <c r="Q4694"/>
      <c r="S4694" s="115"/>
      <c r="U4694"/>
      <c r="V4694"/>
      <c r="W4694" s="237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5">
      <c r="A4695"/>
      <c r="B4695"/>
      <c r="C4695"/>
      <c r="D4695"/>
      <c r="E4695"/>
      <c r="F4695" s="126"/>
      <c r="G4695"/>
      <c r="H4695"/>
      <c r="I4695"/>
      <c r="J4695"/>
      <c r="K4695"/>
      <c r="L4695"/>
      <c r="M4695"/>
      <c r="N4695"/>
      <c r="O4695"/>
      <c r="P4695"/>
      <c r="Q4695"/>
      <c r="S4695" s="11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5">
      <c r="F4696" s="238"/>
      <c r="I4696"/>
      <c r="S4696" s="115"/>
      <c r="U4696"/>
      <c r="V4696"/>
    </row>
    <row r="4697" spans="1:33" x14ac:dyDescent="0.25">
      <c r="F4697" s="238"/>
      <c r="I4697"/>
      <c r="S4697" s="115"/>
      <c r="U4697"/>
      <c r="V4697"/>
    </row>
    <row r="4698" spans="1:33" ht="18" x14ac:dyDescent="0.25">
      <c r="A4698" s="236"/>
      <c r="B4698" s="236"/>
      <c r="C4698" s="236"/>
      <c r="D4698" s="236"/>
      <c r="E4698"/>
      <c r="F4698" s="126"/>
      <c r="G4698" s="237"/>
      <c r="H4698"/>
      <c r="I4698"/>
      <c r="J4698" s="237"/>
      <c r="K4698"/>
      <c r="L4698"/>
      <c r="M4698"/>
      <c r="N4698"/>
      <c r="O4698"/>
      <c r="P4698"/>
      <c r="Q4698"/>
      <c r="S4698" s="115"/>
      <c r="U4698"/>
      <c r="V4698"/>
      <c r="W4698" s="237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5">
      <c r="F4699" s="238"/>
      <c r="I4699"/>
      <c r="S4699" s="115"/>
      <c r="U4699"/>
      <c r="V4699"/>
    </row>
    <row r="4700" spans="1:33" x14ac:dyDescent="0.25">
      <c r="A4700"/>
      <c r="B4700"/>
      <c r="C4700"/>
      <c r="D4700"/>
      <c r="E4700"/>
      <c r="F4700" s="126"/>
      <c r="G4700"/>
      <c r="H4700"/>
      <c r="I4700"/>
      <c r="J4700"/>
      <c r="K4700"/>
      <c r="L4700"/>
      <c r="M4700"/>
      <c r="N4700"/>
      <c r="O4700"/>
      <c r="P4700"/>
      <c r="Q4700"/>
      <c r="S4700" s="115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ht="18" x14ac:dyDescent="0.25">
      <c r="A4701" s="236"/>
      <c r="B4701" s="236"/>
      <c r="C4701" s="236"/>
      <c r="D4701" s="236"/>
      <c r="E4701"/>
      <c r="F4701" s="126"/>
      <c r="G4701" s="237"/>
      <c r="H4701"/>
      <c r="I4701"/>
      <c r="J4701" s="237"/>
      <c r="K4701"/>
      <c r="L4701"/>
      <c r="M4701"/>
      <c r="N4701"/>
      <c r="O4701"/>
      <c r="P4701"/>
      <c r="Q4701"/>
      <c r="S4701" s="115"/>
      <c r="U4701"/>
      <c r="V4701"/>
      <c r="W4701" s="237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5">
      <c r="A4702"/>
      <c r="B4702"/>
      <c r="C4702"/>
      <c r="D4702"/>
      <c r="E4702"/>
      <c r="F4702" s="126"/>
      <c r="G4702"/>
      <c r="H4702"/>
      <c r="I4702"/>
      <c r="J4702"/>
      <c r="K4702"/>
      <c r="L4702"/>
      <c r="M4702"/>
      <c r="N4702"/>
      <c r="O4702"/>
      <c r="P4702"/>
      <c r="Q4702"/>
      <c r="S4702" s="115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5">
      <c r="F4703" s="238"/>
      <c r="I4703"/>
      <c r="S4703" s="115"/>
      <c r="U4703"/>
      <c r="V4703"/>
    </row>
    <row r="4704" spans="1:33" ht="18" x14ac:dyDescent="0.25">
      <c r="A4704" s="236"/>
      <c r="B4704" s="236"/>
      <c r="C4704" s="236"/>
      <c r="D4704" s="236"/>
      <c r="E4704"/>
      <c r="F4704" s="126"/>
      <c r="G4704" s="237"/>
      <c r="H4704"/>
      <c r="I4704"/>
      <c r="J4704" s="237"/>
      <c r="K4704"/>
      <c r="L4704"/>
      <c r="M4704"/>
      <c r="N4704"/>
      <c r="O4704"/>
      <c r="P4704"/>
      <c r="Q4704"/>
      <c r="S4704" s="115"/>
      <c r="U4704"/>
      <c r="V4704"/>
      <c r="W4704" s="237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5">
      <c r="F4705" s="238"/>
      <c r="I4705"/>
      <c r="S4705" s="115"/>
      <c r="U4705"/>
      <c r="V4705"/>
    </row>
    <row r="4706" spans="1:33" x14ac:dyDescent="0.25">
      <c r="A4706"/>
      <c r="B4706"/>
      <c r="C4706"/>
      <c r="D4706"/>
      <c r="E4706"/>
      <c r="F4706" s="126"/>
      <c r="G4706"/>
      <c r="H4706"/>
      <c r="I4706"/>
      <c r="J4706"/>
      <c r="K4706"/>
      <c r="L4706"/>
      <c r="M4706"/>
      <c r="N4706"/>
      <c r="O4706"/>
      <c r="P4706"/>
      <c r="Q4706"/>
      <c r="S4706" s="115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5">
      <c r="F4707" s="238"/>
      <c r="I4707"/>
      <c r="S4707" s="115"/>
      <c r="U4707"/>
      <c r="V4707"/>
    </row>
    <row r="4708" spans="1:33" x14ac:dyDescent="0.25">
      <c r="A4708"/>
      <c r="B4708"/>
      <c r="C4708"/>
      <c r="D4708"/>
      <c r="E4708"/>
      <c r="F4708" s="126"/>
      <c r="G4708"/>
      <c r="H4708"/>
      <c r="I4708"/>
      <c r="J4708"/>
      <c r="K4708"/>
      <c r="L4708"/>
      <c r="M4708"/>
      <c r="N4708"/>
      <c r="O4708"/>
      <c r="P4708"/>
      <c r="Q4708"/>
      <c r="S4708" s="115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5">
      <c r="A4709"/>
      <c r="B4709"/>
      <c r="C4709"/>
      <c r="D4709"/>
      <c r="E4709"/>
      <c r="F4709" s="126"/>
      <c r="G4709"/>
      <c r="H4709"/>
      <c r="I4709"/>
      <c r="J4709"/>
      <c r="K4709"/>
      <c r="L4709"/>
      <c r="M4709"/>
      <c r="N4709"/>
      <c r="O4709"/>
      <c r="P4709"/>
      <c r="Q4709"/>
      <c r="S4709" s="115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5">
      <c r="A4710"/>
      <c r="B4710"/>
      <c r="C4710"/>
      <c r="D4710"/>
      <c r="E4710"/>
      <c r="F4710" s="126"/>
      <c r="G4710"/>
      <c r="H4710"/>
      <c r="I4710"/>
      <c r="J4710"/>
      <c r="K4710"/>
      <c r="L4710"/>
      <c r="M4710"/>
      <c r="N4710"/>
      <c r="O4710"/>
      <c r="P4710"/>
      <c r="Q4710"/>
      <c r="S4710" s="115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5">
      <c r="A4711"/>
      <c r="B4711"/>
      <c r="C4711"/>
      <c r="D4711"/>
      <c r="E4711"/>
      <c r="F4711" s="126"/>
      <c r="G4711"/>
      <c r="H4711"/>
      <c r="I4711"/>
      <c r="J4711"/>
      <c r="K4711"/>
      <c r="L4711"/>
      <c r="M4711"/>
      <c r="N4711"/>
      <c r="O4711"/>
      <c r="P4711"/>
      <c r="Q4711"/>
      <c r="S4711" s="115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5">
      <c r="F4712" s="238"/>
      <c r="I4712"/>
      <c r="S4712" s="115"/>
      <c r="U4712"/>
      <c r="V4712"/>
    </row>
    <row r="4713" spans="1:33" ht="18" x14ac:dyDescent="0.25">
      <c r="A4713" s="236"/>
      <c r="B4713" s="236"/>
      <c r="C4713" s="236"/>
      <c r="D4713" s="236"/>
      <c r="E4713"/>
      <c r="F4713" s="126"/>
      <c r="G4713" s="237"/>
      <c r="H4713"/>
      <c r="I4713"/>
      <c r="J4713" s="237"/>
      <c r="K4713"/>
      <c r="L4713"/>
      <c r="M4713"/>
      <c r="N4713"/>
      <c r="O4713"/>
      <c r="P4713"/>
      <c r="Q4713"/>
      <c r="S4713" s="115"/>
      <c r="U4713"/>
      <c r="V4713"/>
      <c r="W4713" s="237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5">
      <c r="A4714"/>
      <c r="B4714"/>
      <c r="C4714"/>
      <c r="D4714"/>
      <c r="E4714"/>
      <c r="F4714" s="126"/>
      <c r="G4714"/>
      <c r="H4714"/>
      <c r="I4714"/>
      <c r="J4714"/>
      <c r="K4714"/>
      <c r="L4714"/>
      <c r="M4714"/>
      <c r="N4714"/>
      <c r="O4714"/>
      <c r="P4714"/>
      <c r="Q4714"/>
      <c r="S4714" s="115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ht="18" x14ac:dyDescent="0.25">
      <c r="A4715" s="236"/>
      <c r="B4715" s="236"/>
      <c r="C4715" s="236"/>
      <c r="D4715" s="236"/>
      <c r="E4715"/>
      <c r="F4715" s="126"/>
      <c r="G4715" s="237"/>
      <c r="H4715"/>
      <c r="I4715"/>
      <c r="J4715" s="237"/>
      <c r="K4715"/>
      <c r="L4715"/>
      <c r="M4715"/>
      <c r="N4715"/>
      <c r="O4715"/>
      <c r="P4715"/>
      <c r="Q4715"/>
      <c r="S4715" s="115"/>
      <c r="U4715"/>
      <c r="V4715"/>
      <c r="W4715" s="237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5">
      <c r="F4716" s="238"/>
      <c r="I4716"/>
      <c r="S4716" s="115"/>
      <c r="U4716"/>
      <c r="V4716"/>
    </row>
    <row r="4717" spans="1:33" ht="18" x14ac:dyDescent="0.25">
      <c r="A4717" s="236"/>
      <c r="B4717" s="236"/>
      <c r="C4717" s="236"/>
      <c r="D4717" s="236"/>
      <c r="E4717"/>
      <c r="F4717" s="126"/>
      <c r="G4717" s="237"/>
      <c r="H4717"/>
      <c r="I4717"/>
      <c r="J4717" s="237"/>
      <c r="K4717"/>
      <c r="L4717"/>
      <c r="M4717"/>
      <c r="N4717"/>
      <c r="O4717"/>
      <c r="P4717"/>
      <c r="Q4717"/>
      <c r="S4717" s="115"/>
      <c r="U4717"/>
      <c r="V4717"/>
      <c r="W4717" s="23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5">
      <c r="A4718"/>
      <c r="B4718"/>
      <c r="C4718"/>
      <c r="D4718"/>
      <c r="E4718"/>
      <c r="F4718" s="126"/>
      <c r="G4718"/>
      <c r="H4718"/>
      <c r="I4718"/>
      <c r="J4718"/>
      <c r="K4718"/>
      <c r="L4718"/>
      <c r="M4718"/>
      <c r="N4718"/>
      <c r="O4718"/>
      <c r="P4718"/>
      <c r="Q4718"/>
      <c r="S4718" s="115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ht="18" x14ac:dyDescent="0.25">
      <c r="A4719" s="236"/>
      <c r="B4719" s="236"/>
      <c r="C4719" s="236"/>
      <c r="D4719" s="236"/>
      <c r="E4719"/>
      <c r="F4719" s="126"/>
      <c r="G4719" s="237"/>
      <c r="H4719"/>
      <c r="I4719"/>
      <c r="J4719" s="237"/>
      <c r="K4719"/>
      <c r="L4719"/>
      <c r="M4719"/>
      <c r="N4719"/>
      <c r="O4719"/>
      <c r="P4719"/>
      <c r="Q4719"/>
      <c r="S4719" s="115"/>
      <c r="U4719"/>
      <c r="V4719"/>
      <c r="W4719" s="237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5">
      <c r="A4720"/>
      <c r="B4720"/>
      <c r="C4720"/>
      <c r="D4720"/>
      <c r="E4720"/>
      <c r="F4720" s="126"/>
      <c r="G4720"/>
      <c r="H4720"/>
      <c r="I4720"/>
      <c r="J4720"/>
      <c r="K4720"/>
      <c r="L4720"/>
      <c r="M4720"/>
      <c r="N4720"/>
      <c r="O4720"/>
      <c r="P4720"/>
      <c r="Q4720"/>
      <c r="S4720" s="115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ht="18" x14ac:dyDescent="0.25">
      <c r="A4721" s="236"/>
      <c r="B4721" s="236"/>
      <c r="C4721" s="236"/>
      <c r="D4721" s="236"/>
      <c r="E4721"/>
      <c r="F4721" s="126"/>
      <c r="G4721" s="237"/>
      <c r="H4721"/>
      <c r="I4721"/>
      <c r="J4721" s="237"/>
      <c r="K4721"/>
      <c r="L4721"/>
      <c r="M4721"/>
      <c r="N4721"/>
      <c r="O4721"/>
      <c r="P4721"/>
      <c r="Q4721"/>
      <c r="S4721" s="115"/>
      <c r="U4721"/>
      <c r="V4721"/>
      <c r="W4721" s="237"/>
      <c r="X4721"/>
      <c r="Y4721"/>
      <c r="Z4721"/>
      <c r="AA4721"/>
      <c r="AB4721"/>
      <c r="AC4721"/>
      <c r="AD4721"/>
      <c r="AE4721"/>
      <c r="AF4721"/>
      <c r="AG4721"/>
    </row>
    <row r="4722" spans="1:33" ht="18" x14ac:dyDescent="0.25">
      <c r="A4722" s="236"/>
      <c r="B4722" s="236"/>
      <c r="C4722" s="236"/>
      <c r="D4722" s="236"/>
      <c r="E4722"/>
      <c r="F4722" s="126"/>
      <c r="G4722" s="237"/>
      <c r="H4722"/>
      <c r="I4722"/>
      <c r="J4722" s="237"/>
      <c r="K4722"/>
      <c r="L4722"/>
      <c r="M4722"/>
      <c r="N4722"/>
      <c r="O4722"/>
      <c r="P4722"/>
      <c r="Q4722"/>
      <c r="S4722" s="115"/>
      <c r="U4722"/>
      <c r="V4722"/>
      <c r="W4722" s="237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5">
      <c r="F4723" s="238"/>
      <c r="I4723"/>
      <c r="S4723" s="115"/>
      <c r="U4723"/>
      <c r="V4723"/>
    </row>
    <row r="4724" spans="1:33" x14ac:dyDescent="0.25">
      <c r="F4724" s="238"/>
      <c r="I4724"/>
      <c r="S4724" s="115"/>
      <c r="U4724"/>
      <c r="V4724"/>
    </row>
    <row r="4725" spans="1:33" x14ac:dyDescent="0.25">
      <c r="F4725" s="238"/>
      <c r="I4725"/>
      <c r="S4725" s="115"/>
      <c r="U4725"/>
      <c r="V4725"/>
    </row>
    <row r="4726" spans="1:33" x14ac:dyDescent="0.25">
      <c r="F4726" s="238"/>
      <c r="I4726"/>
      <c r="S4726" s="115"/>
      <c r="U4726"/>
      <c r="V4726"/>
    </row>
    <row r="4727" spans="1:33" ht="18" x14ac:dyDescent="0.25">
      <c r="A4727" s="236"/>
      <c r="B4727" s="236"/>
      <c r="C4727" s="236"/>
      <c r="D4727" s="236"/>
      <c r="E4727"/>
      <c r="F4727" s="126"/>
      <c r="G4727" s="237"/>
      <c r="H4727"/>
      <c r="I4727"/>
      <c r="J4727" s="237"/>
      <c r="K4727"/>
      <c r="L4727"/>
      <c r="M4727"/>
      <c r="N4727"/>
      <c r="O4727"/>
      <c r="P4727"/>
      <c r="Q4727"/>
      <c r="S4727" s="115"/>
      <c r="U4727"/>
      <c r="V4727"/>
      <c r="W4727" s="237"/>
      <c r="X4727"/>
      <c r="Y4727"/>
      <c r="Z4727"/>
      <c r="AA4727"/>
      <c r="AB4727"/>
      <c r="AC4727"/>
      <c r="AD4727"/>
      <c r="AE4727"/>
      <c r="AF4727"/>
      <c r="AG4727"/>
    </row>
    <row r="4728" spans="1:33" ht="18" x14ac:dyDescent="0.25">
      <c r="A4728" s="236"/>
      <c r="B4728" s="236"/>
      <c r="C4728" s="236"/>
      <c r="D4728" s="236"/>
      <c r="E4728"/>
      <c r="F4728" s="126"/>
      <c r="G4728" s="237"/>
      <c r="H4728"/>
      <c r="I4728"/>
      <c r="J4728" s="237"/>
      <c r="K4728"/>
      <c r="L4728"/>
      <c r="M4728"/>
      <c r="N4728"/>
      <c r="O4728"/>
      <c r="P4728"/>
      <c r="Q4728"/>
      <c r="S4728" s="115"/>
      <c r="U4728"/>
      <c r="V4728"/>
      <c r="W4728" s="237"/>
      <c r="X4728"/>
      <c r="Y4728"/>
      <c r="Z4728"/>
      <c r="AA4728"/>
      <c r="AB4728"/>
      <c r="AC4728"/>
      <c r="AD4728"/>
      <c r="AE4728"/>
      <c r="AF4728"/>
      <c r="AG4728"/>
    </row>
    <row r="4729" spans="1:33" ht="18" x14ac:dyDescent="0.25">
      <c r="A4729" s="236"/>
      <c r="B4729" s="236"/>
      <c r="C4729" s="236"/>
      <c r="D4729" s="236"/>
      <c r="E4729"/>
      <c r="F4729" s="126"/>
      <c r="G4729" s="237"/>
      <c r="H4729"/>
      <c r="I4729"/>
      <c r="J4729" s="237"/>
      <c r="K4729"/>
      <c r="L4729"/>
      <c r="M4729"/>
      <c r="N4729"/>
      <c r="O4729"/>
      <c r="P4729"/>
      <c r="Q4729"/>
      <c r="S4729" s="115"/>
      <c r="U4729"/>
      <c r="V4729"/>
      <c r="W4729" s="237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5">
      <c r="A4730"/>
      <c r="B4730"/>
      <c r="C4730"/>
      <c r="D4730"/>
      <c r="E4730"/>
      <c r="F4730" s="126"/>
      <c r="G4730"/>
      <c r="H4730"/>
      <c r="I4730"/>
      <c r="J4730"/>
      <c r="K4730"/>
      <c r="L4730"/>
      <c r="M4730"/>
      <c r="N4730"/>
      <c r="O4730"/>
      <c r="P4730"/>
      <c r="Q4730"/>
      <c r="S4730" s="115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ht="18" x14ac:dyDescent="0.25">
      <c r="A4731" s="236"/>
      <c r="B4731" s="236"/>
      <c r="C4731" s="236"/>
      <c r="D4731" s="236"/>
      <c r="E4731"/>
      <c r="F4731" s="126"/>
      <c r="G4731" s="237"/>
      <c r="H4731"/>
      <c r="I4731"/>
      <c r="J4731" s="237"/>
      <c r="K4731"/>
      <c r="L4731"/>
      <c r="M4731"/>
      <c r="N4731"/>
      <c r="O4731"/>
      <c r="P4731"/>
      <c r="Q4731"/>
      <c r="S4731" s="115"/>
      <c r="U4731"/>
      <c r="V4731"/>
      <c r="W4731" s="237"/>
      <c r="X4731"/>
      <c r="Y4731"/>
      <c r="Z4731"/>
      <c r="AA4731"/>
      <c r="AB4731"/>
      <c r="AC4731"/>
      <c r="AD4731"/>
      <c r="AE4731"/>
      <c r="AF4731"/>
      <c r="AG4731"/>
    </row>
    <row r="4732" spans="1:33" ht="18" x14ac:dyDescent="0.25">
      <c r="A4732" s="236"/>
      <c r="B4732" s="236"/>
      <c r="C4732" s="236"/>
      <c r="D4732" s="236"/>
      <c r="E4732"/>
      <c r="F4732" s="126"/>
      <c r="G4732" s="237"/>
      <c r="H4732"/>
      <c r="I4732"/>
      <c r="J4732" s="237"/>
      <c r="K4732"/>
      <c r="L4732"/>
      <c r="M4732"/>
      <c r="N4732"/>
      <c r="O4732"/>
      <c r="P4732"/>
      <c r="Q4732"/>
      <c r="S4732" s="115"/>
      <c r="U4732"/>
      <c r="V4732"/>
      <c r="W4732" s="237"/>
      <c r="X4732"/>
      <c r="Y4732"/>
      <c r="Z4732"/>
      <c r="AA4732"/>
      <c r="AB4732"/>
      <c r="AC4732"/>
      <c r="AD4732"/>
      <c r="AE4732"/>
      <c r="AF4732"/>
      <c r="AG4732"/>
    </row>
    <row r="4733" spans="1:33" ht="18" x14ac:dyDescent="0.25">
      <c r="A4733" s="236"/>
      <c r="B4733" s="236"/>
      <c r="C4733" s="236"/>
      <c r="D4733" s="236"/>
      <c r="E4733"/>
      <c r="F4733" s="126"/>
      <c r="G4733" s="237"/>
      <c r="H4733"/>
      <c r="I4733"/>
      <c r="J4733" s="237"/>
      <c r="K4733"/>
      <c r="L4733"/>
      <c r="M4733"/>
      <c r="N4733"/>
      <c r="O4733"/>
      <c r="P4733"/>
      <c r="Q4733"/>
      <c r="S4733" s="115"/>
      <c r="U4733"/>
      <c r="V4733"/>
      <c r="W4733" s="237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5">
      <c r="A4734"/>
      <c r="B4734"/>
      <c r="C4734"/>
      <c r="D4734"/>
      <c r="E4734"/>
      <c r="F4734" s="126"/>
      <c r="G4734"/>
      <c r="H4734"/>
      <c r="I4734"/>
      <c r="J4734"/>
      <c r="K4734"/>
      <c r="L4734"/>
      <c r="M4734"/>
      <c r="N4734"/>
      <c r="O4734"/>
      <c r="P4734"/>
      <c r="Q4734"/>
      <c r="S4734" s="115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5">
      <c r="A4735"/>
      <c r="B4735"/>
      <c r="C4735"/>
      <c r="D4735"/>
      <c r="E4735"/>
      <c r="F4735" s="126"/>
      <c r="G4735"/>
      <c r="H4735"/>
      <c r="I4735"/>
      <c r="J4735"/>
      <c r="K4735"/>
      <c r="L4735"/>
      <c r="M4735"/>
      <c r="N4735"/>
      <c r="O4735"/>
      <c r="P4735"/>
      <c r="Q4735"/>
      <c r="S4735" s="11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ht="18" x14ac:dyDescent="0.25">
      <c r="A4736" s="236"/>
      <c r="B4736" s="236"/>
      <c r="C4736" s="236"/>
      <c r="D4736" s="236"/>
      <c r="E4736"/>
      <c r="F4736" s="126"/>
      <c r="G4736" s="237"/>
      <c r="H4736"/>
      <c r="I4736"/>
      <c r="J4736" s="237"/>
      <c r="K4736"/>
      <c r="L4736"/>
      <c r="M4736"/>
      <c r="N4736"/>
      <c r="O4736"/>
      <c r="P4736"/>
      <c r="Q4736"/>
      <c r="S4736" s="115"/>
      <c r="U4736"/>
      <c r="V4736"/>
      <c r="W4736" s="237"/>
      <c r="X4736"/>
      <c r="Y4736"/>
      <c r="Z4736"/>
      <c r="AA4736"/>
      <c r="AB4736"/>
      <c r="AC4736"/>
      <c r="AD4736"/>
      <c r="AE4736"/>
      <c r="AF4736"/>
      <c r="AG4736"/>
    </row>
    <row r="4737" spans="1:33" ht="18" x14ac:dyDescent="0.25">
      <c r="A4737" s="236"/>
      <c r="B4737" s="236"/>
      <c r="C4737" s="236"/>
      <c r="D4737" s="236"/>
      <c r="E4737"/>
      <c r="F4737" s="126"/>
      <c r="G4737" s="237"/>
      <c r="H4737"/>
      <c r="I4737"/>
      <c r="J4737" s="237"/>
      <c r="K4737"/>
      <c r="L4737"/>
      <c r="M4737"/>
      <c r="N4737"/>
      <c r="O4737"/>
      <c r="P4737"/>
      <c r="Q4737"/>
      <c r="S4737" s="115"/>
      <c r="U4737"/>
      <c r="V4737"/>
      <c r="W4737" s="237"/>
      <c r="X4737"/>
      <c r="Y4737"/>
      <c r="Z4737"/>
      <c r="AA4737"/>
      <c r="AB4737"/>
      <c r="AC4737"/>
      <c r="AD4737"/>
      <c r="AE4737"/>
      <c r="AF4737"/>
      <c r="AG4737"/>
    </row>
    <row r="4738" spans="1:33" ht="18" x14ac:dyDescent="0.25">
      <c r="A4738" s="236"/>
      <c r="B4738" s="236"/>
      <c r="C4738" s="236"/>
      <c r="D4738" s="236"/>
      <c r="E4738"/>
      <c r="F4738" s="126"/>
      <c r="G4738" s="237"/>
      <c r="H4738"/>
      <c r="I4738"/>
      <c r="J4738" s="237"/>
      <c r="K4738"/>
      <c r="L4738"/>
      <c r="M4738"/>
      <c r="N4738"/>
      <c r="O4738"/>
      <c r="P4738"/>
      <c r="Q4738"/>
      <c r="S4738" s="115"/>
      <c r="U4738"/>
      <c r="V4738"/>
      <c r="W4738" s="237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5">
      <c r="F4739" s="238"/>
      <c r="I4739"/>
      <c r="S4739" s="115"/>
      <c r="U4739"/>
      <c r="V4739"/>
    </row>
    <row r="4740" spans="1:33" ht="18" x14ac:dyDescent="0.25">
      <c r="A4740" s="236"/>
      <c r="B4740" s="236"/>
      <c r="C4740" s="236"/>
      <c r="D4740" s="236"/>
      <c r="E4740"/>
      <c r="F4740" s="126"/>
      <c r="G4740" s="237"/>
      <c r="H4740"/>
      <c r="I4740"/>
      <c r="J4740" s="237"/>
      <c r="K4740"/>
      <c r="L4740"/>
      <c r="M4740"/>
      <c r="N4740"/>
      <c r="O4740"/>
      <c r="P4740"/>
      <c r="Q4740"/>
      <c r="S4740" s="115"/>
      <c r="U4740"/>
      <c r="V4740"/>
      <c r="W4740" s="237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5">
      <c r="A4741"/>
      <c r="B4741"/>
      <c r="C4741"/>
      <c r="D4741"/>
      <c r="E4741"/>
      <c r="F4741" s="126"/>
      <c r="G4741"/>
      <c r="H4741"/>
      <c r="I4741"/>
      <c r="J4741"/>
      <c r="K4741"/>
      <c r="L4741"/>
      <c r="M4741"/>
      <c r="N4741"/>
      <c r="O4741"/>
      <c r="P4741"/>
      <c r="Q4741"/>
      <c r="S4741" s="115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5">
      <c r="A4742"/>
      <c r="B4742"/>
      <c r="C4742"/>
      <c r="D4742"/>
      <c r="E4742"/>
      <c r="F4742" s="126"/>
      <c r="G4742"/>
      <c r="H4742"/>
      <c r="I4742"/>
      <c r="J4742"/>
      <c r="K4742"/>
      <c r="L4742"/>
      <c r="M4742"/>
      <c r="N4742"/>
      <c r="O4742"/>
      <c r="P4742"/>
      <c r="Q4742"/>
      <c r="S4742" s="115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5">
      <c r="F4743" s="238"/>
      <c r="I4743"/>
      <c r="S4743" s="115"/>
      <c r="U4743"/>
      <c r="V4743"/>
    </row>
    <row r="4744" spans="1:33" x14ac:dyDescent="0.25">
      <c r="A4744"/>
      <c r="B4744"/>
      <c r="C4744"/>
      <c r="D4744"/>
      <c r="E4744"/>
      <c r="F4744" s="126"/>
      <c r="G4744"/>
      <c r="H4744"/>
      <c r="I4744"/>
      <c r="J4744"/>
      <c r="K4744"/>
      <c r="L4744"/>
      <c r="M4744"/>
      <c r="N4744"/>
      <c r="O4744"/>
      <c r="P4744"/>
      <c r="Q4744"/>
      <c r="S4744" s="115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5">
      <c r="F4745" s="238"/>
      <c r="I4745"/>
      <c r="S4745" s="115"/>
      <c r="U4745"/>
      <c r="V4745"/>
    </row>
    <row r="4746" spans="1:33" ht="18" x14ac:dyDescent="0.25">
      <c r="A4746" s="236"/>
      <c r="B4746" s="236"/>
      <c r="C4746" s="236"/>
      <c r="D4746" s="236"/>
      <c r="E4746"/>
      <c r="F4746" s="126"/>
      <c r="G4746" s="237"/>
      <c r="H4746"/>
      <c r="I4746"/>
      <c r="J4746" s="237"/>
      <c r="K4746"/>
      <c r="L4746"/>
      <c r="M4746"/>
      <c r="N4746"/>
      <c r="O4746"/>
      <c r="P4746"/>
      <c r="Q4746"/>
      <c r="S4746" s="115"/>
      <c r="U4746"/>
      <c r="V4746"/>
      <c r="W4746" s="237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5">
      <c r="F4747" s="238"/>
      <c r="I4747"/>
      <c r="S4747" s="115"/>
      <c r="U4747"/>
      <c r="V4747"/>
    </row>
    <row r="4748" spans="1:33" ht="18" x14ac:dyDescent="0.25">
      <c r="A4748" s="236"/>
      <c r="B4748" s="236"/>
      <c r="C4748" s="236"/>
      <c r="D4748" s="236"/>
      <c r="E4748"/>
      <c r="F4748" s="126"/>
      <c r="G4748" s="237"/>
      <c r="H4748"/>
      <c r="I4748"/>
      <c r="J4748" s="237"/>
      <c r="K4748"/>
      <c r="L4748"/>
      <c r="M4748"/>
      <c r="N4748"/>
      <c r="O4748"/>
      <c r="P4748"/>
      <c r="Q4748"/>
      <c r="S4748" s="115"/>
      <c r="U4748"/>
      <c r="V4748"/>
      <c r="W4748" s="237"/>
      <c r="X4748"/>
      <c r="Y4748"/>
      <c r="Z4748"/>
      <c r="AA4748"/>
      <c r="AB4748"/>
      <c r="AC4748"/>
      <c r="AD4748"/>
      <c r="AE4748"/>
      <c r="AF4748"/>
      <c r="AG4748"/>
    </row>
    <row r="4749" spans="1:33" ht="18" x14ac:dyDescent="0.25">
      <c r="A4749" s="236"/>
      <c r="B4749" s="236"/>
      <c r="C4749" s="236"/>
      <c r="D4749" s="236"/>
      <c r="E4749"/>
      <c r="F4749" s="126"/>
      <c r="G4749" s="237"/>
      <c r="H4749"/>
      <c r="I4749"/>
      <c r="J4749" s="237"/>
      <c r="K4749"/>
      <c r="L4749"/>
      <c r="M4749"/>
      <c r="N4749"/>
      <c r="O4749"/>
      <c r="P4749"/>
      <c r="Q4749"/>
      <c r="S4749" s="115"/>
      <c r="U4749"/>
      <c r="V4749"/>
      <c r="W4749" s="237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5">
      <c r="A4750"/>
      <c r="B4750"/>
      <c r="C4750"/>
      <c r="D4750"/>
      <c r="E4750"/>
      <c r="F4750" s="126"/>
      <c r="G4750"/>
      <c r="H4750"/>
      <c r="I4750"/>
      <c r="J4750"/>
      <c r="K4750"/>
      <c r="L4750"/>
      <c r="M4750"/>
      <c r="N4750"/>
      <c r="O4750"/>
      <c r="P4750"/>
      <c r="Q4750"/>
      <c r="S4750" s="115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5">
      <c r="A4751"/>
      <c r="B4751"/>
      <c r="C4751"/>
      <c r="D4751"/>
      <c r="E4751"/>
      <c r="F4751" s="126"/>
      <c r="G4751"/>
      <c r="H4751"/>
      <c r="I4751"/>
      <c r="J4751"/>
      <c r="K4751"/>
      <c r="L4751"/>
      <c r="M4751"/>
      <c r="N4751"/>
      <c r="O4751"/>
      <c r="P4751"/>
      <c r="Q4751"/>
      <c r="S4751" s="115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5">
      <c r="F4752" s="238"/>
      <c r="I4752"/>
      <c r="S4752" s="115"/>
      <c r="U4752"/>
      <c r="V4752"/>
    </row>
    <row r="4753" spans="1:33" x14ac:dyDescent="0.25">
      <c r="F4753" s="238"/>
      <c r="I4753"/>
      <c r="S4753" s="115"/>
      <c r="U4753"/>
      <c r="V4753"/>
    </row>
    <row r="4754" spans="1:33" ht="18" x14ac:dyDescent="0.25">
      <c r="A4754" s="236"/>
      <c r="B4754" s="236"/>
      <c r="C4754" s="236"/>
      <c r="D4754" s="236"/>
      <c r="E4754"/>
      <c r="F4754" s="126"/>
      <c r="G4754" s="237"/>
      <c r="H4754"/>
      <c r="I4754"/>
      <c r="J4754" s="237"/>
      <c r="K4754"/>
      <c r="L4754"/>
      <c r="M4754"/>
      <c r="N4754"/>
      <c r="O4754"/>
      <c r="P4754"/>
      <c r="Q4754"/>
      <c r="S4754" s="115"/>
      <c r="U4754"/>
      <c r="V4754"/>
      <c r="W4754" s="237"/>
      <c r="X4754"/>
      <c r="Y4754"/>
      <c r="Z4754"/>
      <c r="AA4754"/>
      <c r="AB4754"/>
      <c r="AC4754"/>
      <c r="AD4754"/>
      <c r="AE4754"/>
      <c r="AF4754"/>
      <c r="AG4754"/>
    </row>
    <row r="4755" spans="1:33" ht="18" x14ac:dyDescent="0.25">
      <c r="A4755" s="236"/>
      <c r="B4755" s="236"/>
      <c r="C4755" s="236"/>
      <c r="D4755" s="236"/>
      <c r="E4755"/>
      <c r="F4755" s="126"/>
      <c r="G4755" s="237"/>
      <c r="H4755"/>
      <c r="I4755"/>
      <c r="J4755" s="237"/>
      <c r="K4755"/>
      <c r="L4755"/>
      <c r="M4755"/>
      <c r="N4755"/>
      <c r="O4755"/>
      <c r="P4755"/>
      <c r="Q4755"/>
      <c r="S4755" s="115"/>
      <c r="U4755"/>
      <c r="V4755"/>
      <c r="W4755" s="237"/>
      <c r="X4755"/>
      <c r="Y4755"/>
      <c r="Z4755"/>
      <c r="AA4755"/>
      <c r="AB4755"/>
      <c r="AC4755"/>
      <c r="AD4755"/>
      <c r="AE4755"/>
      <c r="AF4755"/>
      <c r="AG4755"/>
    </row>
    <row r="4756" spans="1:33" ht="18" x14ac:dyDescent="0.25">
      <c r="A4756" s="236"/>
      <c r="B4756" s="236"/>
      <c r="C4756" s="236"/>
      <c r="D4756" s="236"/>
      <c r="E4756"/>
      <c r="F4756" s="126"/>
      <c r="G4756" s="237"/>
      <c r="H4756"/>
      <c r="I4756"/>
      <c r="J4756" s="237"/>
      <c r="K4756"/>
      <c r="L4756"/>
      <c r="M4756"/>
      <c r="N4756"/>
      <c r="O4756"/>
      <c r="P4756"/>
      <c r="Q4756"/>
      <c r="S4756" s="115"/>
      <c r="U4756"/>
      <c r="V4756"/>
      <c r="W4756" s="237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5">
      <c r="A4757"/>
      <c r="B4757"/>
      <c r="C4757"/>
      <c r="D4757"/>
      <c r="E4757"/>
      <c r="F4757" s="126"/>
      <c r="G4757"/>
      <c r="H4757"/>
      <c r="I4757"/>
      <c r="J4757"/>
      <c r="K4757"/>
      <c r="L4757"/>
      <c r="M4757"/>
      <c r="N4757"/>
      <c r="O4757"/>
      <c r="P4757"/>
      <c r="Q4757"/>
      <c r="S4757" s="115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ht="18" x14ac:dyDescent="0.25">
      <c r="A4758" s="236"/>
      <c r="B4758" s="236"/>
      <c r="C4758" s="236"/>
      <c r="D4758" s="236"/>
      <c r="E4758"/>
      <c r="F4758" s="126"/>
      <c r="G4758" s="237"/>
      <c r="H4758"/>
      <c r="I4758"/>
      <c r="J4758" s="237"/>
      <c r="K4758"/>
      <c r="L4758"/>
      <c r="M4758"/>
      <c r="N4758"/>
      <c r="O4758"/>
      <c r="P4758"/>
      <c r="Q4758"/>
      <c r="S4758" s="115"/>
      <c r="U4758"/>
      <c r="V4758"/>
      <c r="W4758" s="237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5">
      <c r="A4759"/>
      <c r="B4759"/>
      <c r="C4759"/>
      <c r="D4759"/>
      <c r="E4759"/>
      <c r="F4759" s="126"/>
      <c r="G4759"/>
      <c r="H4759"/>
      <c r="I4759"/>
      <c r="J4759"/>
      <c r="K4759"/>
      <c r="L4759"/>
      <c r="M4759"/>
      <c r="N4759"/>
      <c r="O4759"/>
      <c r="P4759"/>
      <c r="Q4759"/>
      <c r="S4759" s="115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5">
      <c r="A4760"/>
      <c r="B4760"/>
      <c r="C4760"/>
      <c r="D4760"/>
      <c r="E4760"/>
      <c r="F4760" s="126"/>
      <c r="G4760"/>
      <c r="H4760"/>
      <c r="I4760"/>
      <c r="J4760"/>
      <c r="K4760"/>
      <c r="L4760"/>
      <c r="M4760"/>
      <c r="N4760"/>
      <c r="O4760"/>
      <c r="P4760"/>
      <c r="Q4760"/>
      <c r="S4760" s="115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ht="18" x14ac:dyDescent="0.25">
      <c r="A4761" s="236"/>
      <c r="B4761" s="236"/>
      <c r="C4761" s="236"/>
      <c r="D4761" s="236"/>
      <c r="E4761"/>
      <c r="F4761" s="126"/>
      <c r="G4761" s="237"/>
      <c r="H4761"/>
      <c r="I4761"/>
      <c r="J4761" s="237"/>
      <c r="K4761"/>
      <c r="L4761"/>
      <c r="M4761"/>
      <c r="N4761"/>
      <c r="O4761"/>
      <c r="P4761"/>
      <c r="Q4761"/>
      <c r="S4761" s="115"/>
      <c r="U4761"/>
      <c r="V4761"/>
      <c r="W4761" s="237"/>
      <c r="X4761"/>
      <c r="Y4761"/>
      <c r="Z4761"/>
      <c r="AA4761"/>
      <c r="AB4761"/>
      <c r="AC4761"/>
      <c r="AD4761"/>
      <c r="AE4761"/>
      <c r="AF4761"/>
      <c r="AG4761"/>
    </row>
    <row r="4762" spans="1:33" ht="18" x14ac:dyDescent="0.25">
      <c r="A4762" s="236"/>
      <c r="B4762" s="236"/>
      <c r="C4762" s="236"/>
      <c r="D4762" s="236"/>
      <c r="E4762"/>
      <c r="F4762" s="126"/>
      <c r="G4762" s="237"/>
      <c r="H4762"/>
      <c r="I4762"/>
      <c r="J4762" s="237"/>
      <c r="K4762"/>
      <c r="L4762"/>
      <c r="M4762"/>
      <c r="N4762"/>
      <c r="O4762"/>
      <c r="P4762"/>
      <c r="Q4762"/>
      <c r="S4762" s="115"/>
      <c r="U4762"/>
      <c r="V4762"/>
      <c r="W4762" s="237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5">
      <c r="F4763" s="238"/>
      <c r="I4763"/>
      <c r="S4763" s="115"/>
      <c r="U4763"/>
      <c r="V4763"/>
    </row>
    <row r="4764" spans="1:33" ht="18" x14ac:dyDescent="0.25">
      <c r="A4764" s="236"/>
      <c r="B4764" s="236"/>
      <c r="C4764" s="236"/>
      <c r="D4764" s="236"/>
      <c r="E4764"/>
      <c r="F4764" s="126"/>
      <c r="G4764" s="237"/>
      <c r="H4764"/>
      <c r="I4764"/>
      <c r="J4764" s="237"/>
      <c r="K4764"/>
      <c r="L4764"/>
      <c r="M4764"/>
      <c r="N4764"/>
      <c r="O4764"/>
      <c r="P4764"/>
      <c r="Q4764"/>
      <c r="S4764" s="115"/>
      <c r="U4764"/>
      <c r="V4764"/>
      <c r="W4764" s="237"/>
      <c r="X4764"/>
      <c r="Y4764"/>
      <c r="Z4764"/>
      <c r="AA4764"/>
      <c r="AB4764"/>
      <c r="AC4764"/>
      <c r="AD4764"/>
      <c r="AE4764"/>
      <c r="AF4764"/>
      <c r="AG4764"/>
    </row>
    <row r="4765" spans="1:33" ht="18" x14ac:dyDescent="0.25">
      <c r="A4765" s="236"/>
      <c r="B4765" s="236"/>
      <c r="C4765" s="236"/>
      <c r="D4765" s="236"/>
      <c r="E4765"/>
      <c r="F4765" s="126"/>
      <c r="G4765" s="237"/>
      <c r="H4765"/>
      <c r="I4765"/>
      <c r="J4765" s="237"/>
      <c r="K4765"/>
      <c r="L4765"/>
      <c r="M4765"/>
      <c r="N4765"/>
      <c r="O4765"/>
      <c r="P4765"/>
      <c r="Q4765"/>
      <c r="S4765" s="115"/>
      <c r="U4765"/>
      <c r="V4765"/>
      <c r="W4765" s="237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5">
      <c r="F4766" s="238"/>
      <c r="I4766"/>
      <c r="S4766" s="115"/>
      <c r="U4766"/>
      <c r="V4766"/>
    </row>
    <row r="4767" spans="1:33" ht="18" x14ac:dyDescent="0.25">
      <c r="A4767" s="236"/>
      <c r="B4767" s="236"/>
      <c r="C4767" s="236"/>
      <c r="D4767" s="236"/>
      <c r="E4767"/>
      <c r="F4767" s="126"/>
      <c r="G4767" s="237"/>
      <c r="H4767"/>
      <c r="I4767"/>
      <c r="J4767" s="237"/>
      <c r="K4767"/>
      <c r="L4767"/>
      <c r="M4767"/>
      <c r="N4767"/>
      <c r="O4767"/>
      <c r="P4767"/>
      <c r="Q4767"/>
      <c r="S4767" s="115"/>
      <c r="U4767"/>
      <c r="V4767"/>
      <c r="W4767" s="23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5">
      <c r="F4768" s="238"/>
      <c r="I4768"/>
      <c r="S4768" s="115"/>
      <c r="U4768"/>
      <c r="V4768"/>
    </row>
    <row r="4769" spans="1:33" x14ac:dyDescent="0.25">
      <c r="A4769"/>
      <c r="B4769"/>
      <c r="C4769"/>
      <c r="D4769"/>
      <c r="E4769"/>
      <c r="F4769" s="126"/>
      <c r="G4769"/>
      <c r="H4769"/>
      <c r="I4769"/>
      <c r="J4769"/>
      <c r="K4769"/>
      <c r="L4769"/>
      <c r="M4769"/>
      <c r="N4769"/>
      <c r="O4769"/>
      <c r="P4769"/>
      <c r="Q4769"/>
      <c r="S4769" s="115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5">
      <c r="A4770"/>
      <c r="B4770"/>
      <c r="C4770"/>
      <c r="D4770"/>
      <c r="E4770"/>
      <c r="F4770" s="126"/>
      <c r="G4770"/>
      <c r="H4770"/>
      <c r="I4770"/>
      <c r="J4770"/>
      <c r="K4770"/>
      <c r="L4770"/>
      <c r="M4770"/>
      <c r="N4770"/>
      <c r="O4770"/>
      <c r="P4770"/>
      <c r="Q4770"/>
      <c r="S4770" s="115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5">
      <c r="A4771"/>
      <c r="B4771"/>
      <c r="C4771"/>
      <c r="D4771"/>
      <c r="E4771"/>
      <c r="F4771" s="126"/>
      <c r="G4771"/>
      <c r="H4771"/>
      <c r="I4771"/>
      <c r="J4771"/>
      <c r="K4771"/>
      <c r="L4771"/>
      <c r="M4771"/>
      <c r="N4771"/>
      <c r="O4771"/>
      <c r="P4771"/>
      <c r="Q4771"/>
      <c r="S4771" s="115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ht="18" x14ac:dyDescent="0.25">
      <c r="A4772" s="236"/>
      <c r="B4772" s="236"/>
      <c r="C4772" s="236"/>
      <c r="D4772" s="236"/>
      <c r="E4772"/>
      <c r="F4772" s="126"/>
      <c r="G4772" s="237"/>
      <c r="H4772"/>
      <c r="I4772"/>
      <c r="J4772" s="237"/>
      <c r="K4772"/>
      <c r="L4772"/>
      <c r="M4772"/>
      <c r="N4772"/>
      <c r="O4772"/>
      <c r="P4772"/>
      <c r="Q4772"/>
      <c r="S4772" s="115"/>
      <c r="U4772"/>
      <c r="V4772"/>
      <c r="W4772" s="237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5">
      <c r="F4773" s="238"/>
      <c r="I4773"/>
      <c r="S4773" s="115"/>
      <c r="U4773"/>
      <c r="V4773"/>
    </row>
    <row r="4774" spans="1:33" x14ac:dyDescent="0.25">
      <c r="A4774"/>
      <c r="B4774"/>
      <c r="C4774"/>
      <c r="D4774"/>
      <c r="E4774"/>
      <c r="F4774" s="126"/>
      <c r="G4774"/>
      <c r="H4774"/>
      <c r="I4774"/>
      <c r="J4774"/>
      <c r="K4774"/>
      <c r="L4774"/>
      <c r="M4774"/>
      <c r="N4774"/>
      <c r="O4774"/>
      <c r="P4774"/>
      <c r="Q4774"/>
      <c r="S4774" s="115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5">
      <c r="F4775" s="238"/>
      <c r="I4775"/>
      <c r="S4775" s="115"/>
      <c r="U4775"/>
      <c r="V4775"/>
    </row>
    <row r="4776" spans="1:33" x14ac:dyDescent="0.25">
      <c r="A4776"/>
      <c r="B4776"/>
      <c r="C4776"/>
      <c r="D4776"/>
      <c r="E4776"/>
      <c r="F4776" s="126"/>
      <c r="G4776"/>
      <c r="H4776"/>
      <c r="I4776"/>
      <c r="J4776"/>
      <c r="K4776"/>
      <c r="L4776"/>
      <c r="M4776"/>
      <c r="N4776"/>
      <c r="O4776"/>
      <c r="P4776"/>
      <c r="Q4776"/>
      <c r="S4776" s="115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5">
      <c r="A4777"/>
      <c r="B4777"/>
      <c r="C4777"/>
      <c r="D4777"/>
      <c r="E4777"/>
      <c r="F4777" s="126"/>
      <c r="G4777"/>
      <c r="H4777"/>
      <c r="I4777"/>
      <c r="J4777"/>
      <c r="K4777"/>
      <c r="L4777"/>
      <c r="M4777"/>
      <c r="N4777"/>
      <c r="O4777"/>
      <c r="P4777"/>
      <c r="Q4777"/>
      <c r="S4777" s="115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5">
      <c r="A4778"/>
      <c r="B4778"/>
      <c r="C4778"/>
      <c r="D4778"/>
      <c r="E4778"/>
      <c r="F4778" s="126"/>
      <c r="G4778"/>
      <c r="H4778"/>
      <c r="I4778"/>
      <c r="J4778"/>
      <c r="K4778"/>
      <c r="L4778"/>
      <c r="M4778"/>
      <c r="N4778"/>
      <c r="O4778"/>
      <c r="P4778"/>
      <c r="Q4778"/>
      <c r="S4778" s="115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ht="18" x14ac:dyDescent="0.25">
      <c r="A4779" s="236"/>
      <c r="B4779" s="236"/>
      <c r="C4779" s="236"/>
      <c r="D4779" s="236"/>
      <c r="E4779"/>
      <c r="F4779" s="126"/>
      <c r="G4779" s="237"/>
      <c r="H4779"/>
      <c r="I4779"/>
      <c r="J4779" s="237"/>
      <c r="K4779"/>
      <c r="L4779"/>
      <c r="M4779"/>
      <c r="N4779"/>
      <c r="O4779"/>
      <c r="P4779"/>
      <c r="Q4779"/>
      <c r="S4779" s="115"/>
      <c r="U4779"/>
      <c r="V4779"/>
      <c r="W4779" s="237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5">
      <c r="A4780"/>
      <c r="B4780"/>
      <c r="C4780"/>
      <c r="D4780"/>
      <c r="E4780"/>
      <c r="F4780" s="126"/>
      <c r="G4780"/>
      <c r="H4780"/>
      <c r="I4780"/>
      <c r="J4780"/>
      <c r="K4780"/>
      <c r="L4780"/>
      <c r="M4780"/>
      <c r="N4780"/>
      <c r="O4780"/>
      <c r="P4780"/>
      <c r="Q4780"/>
      <c r="S4780" s="115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ht="18" x14ac:dyDescent="0.25">
      <c r="A4781" s="236"/>
      <c r="B4781" s="236"/>
      <c r="C4781" s="236"/>
      <c r="D4781" s="236"/>
      <c r="E4781"/>
      <c r="F4781" s="126"/>
      <c r="G4781" s="237"/>
      <c r="H4781"/>
      <c r="I4781"/>
      <c r="J4781" s="237"/>
      <c r="K4781"/>
      <c r="L4781"/>
      <c r="M4781"/>
      <c r="N4781"/>
      <c r="O4781"/>
      <c r="P4781"/>
      <c r="Q4781"/>
      <c r="S4781" s="115"/>
      <c r="U4781"/>
      <c r="V4781"/>
      <c r="W4781" s="237"/>
      <c r="X4781"/>
      <c r="Y4781"/>
      <c r="Z4781"/>
      <c r="AA4781"/>
      <c r="AB4781"/>
      <c r="AC4781"/>
      <c r="AD4781"/>
      <c r="AE4781"/>
      <c r="AF4781"/>
      <c r="AG4781"/>
    </row>
    <row r="4782" spans="1:33" ht="18" x14ac:dyDescent="0.25">
      <c r="A4782" s="236"/>
      <c r="B4782" s="236"/>
      <c r="C4782" s="236"/>
      <c r="D4782" s="236"/>
      <c r="E4782"/>
      <c r="F4782" s="126"/>
      <c r="G4782" s="237"/>
      <c r="H4782"/>
      <c r="I4782"/>
      <c r="J4782" s="237"/>
      <c r="K4782"/>
      <c r="L4782"/>
      <c r="M4782"/>
      <c r="N4782"/>
      <c r="O4782"/>
      <c r="P4782"/>
      <c r="Q4782"/>
      <c r="S4782" s="115"/>
      <c r="U4782"/>
      <c r="V4782"/>
      <c r="W4782" s="237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5">
      <c r="A4783"/>
      <c r="B4783"/>
      <c r="C4783"/>
      <c r="D4783"/>
      <c r="E4783"/>
      <c r="F4783" s="126"/>
      <c r="G4783"/>
      <c r="H4783"/>
      <c r="I4783"/>
      <c r="J4783"/>
      <c r="K4783"/>
      <c r="L4783"/>
      <c r="M4783"/>
      <c r="N4783"/>
      <c r="O4783"/>
      <c r="P4783"/>
      <c r="Q4783"/>
      <c r="S4783" s="115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5">
      <c r="A4784"/>
      <c r="B4784"/>
      <c r="C4784"/>
      <c r="D4784"/>
      <c r="E4784"/>
      <c r="F4784" s="126"/>
      <c r="G4784"/>
      <c r="H4784"/>
      <c r="I4784"/>
      <c r="J4784"/>
      <c r="K4784"/>
      <c r="L4784"/>
      <c r="M4784"/>
      <c r="N4784"/>
      <c r="O4784"/>
      <c r="P4784"/>
      <c r="Q4784"/>
      <c r="S4784" s="115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5">
      <c r="F4785" s="238"/>
      <c r="I4785"/>
      <c r="S4785" s="115"/>
      <c r="U4785"/>
      <c r="V4785"/>
    </row>
    <row r="4786" spans="1:33" x14ac:dyDescent="0.25">
      <c r="F4786" s="238"/>
      <c r="I4786"/>
      <c r="S4786" s="115"/>
      <c r="U4786"/>
      <c r="V4786"/>
    </row>
    <row r="4787" spans="1:33" ht="18" x14ac:dyDescent="0.25">
      <c r="A4787" s="236"/>
      <c r="B4787" s="236"/>
      <c r="C4787" s="236"/>
      <c r="D4787" s="236"/>
      <c r="E4787"/>
      <c r="F4787" s="126"/>
      <c r="G4787" s="237"/>
      <c r="H4787"/>
      <c r="I4787"/>
      <c r="J4787" s="237"/>
      <c r="K4787"/>
      <c r="L4787"/>
      <c r="M4787"/>
      <c r="N4787"/>
      <c r="O4787"/>
      <c r="P4787"/>
      <c r="Q4787"/>
      <c r="S4787" s="115"/>
      <c r="U4787"/>
      <c r="V4787"/>
      <c r="W4787" s="237"/>
      <c r="X4787"/>
      <c r="Y4787"/>
      <c r="Z4787"/>
      <c r="AA4787"/>
      <c r="AB4787"/>
      <c r="AC4787"/>
      <c r="AD4787"/>
      <c r="AE4787"/>
      <c r="AF4787"/>
      <c r="AG4787"/>
    </row>
    <row r="4788" spans="1:33" ht="18" x14ac:dyDescent="0.25">
      <c r="A4788" s="236"/>
      <c r="B4788" s="236"/>
      <c r="C4788" s="236"/>
      <c r="D4788" s="236"/>
      <c r="E4788"/>
      <c r="F4788" s="126"/>
      <c r="G4788" s="237"/>
      <c r="H4788"/>
      <c r="I4788"/>
      <c r="J4788" s="237"/>
      <c r="K4788"/>
      <c r="L4788"/>
      <c r="M4788"/>
      <c r="N4788"/>
      <c r="O4788"/>
      <c r="P4788"/>
      <c r="Q4788"/>
      <c r="S4788" s="115"/>
      <c r="U4788"/>
      <c r="V4788"/>
      <c r="W4788" s="237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5">
      <c r="A4789"/>
      <c r="B4789"/>
      <c r="C4789"/>
      <c r="D4789"/>
      <c r="E4789"/>
      <c r="F4789" s="126"/>
      <c r="G4789"/>
      <c r="H4789"/>
      <c r="I4789"/>
      <c r="J4789"/>
      <c r="K4789"/>
      <c r="L4789"/>
      <c r="M4789"/>
      <c r="N4789"/>
      <c r="O4789"/>
      <c r="P4789"/>
      <c r="Q4789"/>
      <c r="S4789" s="115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5">
      <c r="F4790" s="238"/>
      <c r="I4790"/>
      <c r="S4790" s="115"/>
      <c r="U4790"/>
      <c r="V4790"/>
    </row>
    <row r="4791" spans="1:33" ht="18" x14ac:dyDescent="0.25">
      <c r="A4791" s="236"/>
      <c r="B4791" s="236"/>
      <c r="C4791" s="236"/>
      <c r="D4791" s="236"/>
      <c r="E4791"/>
      <c r="F4791" s="126"/>
      <c r="G4791" s="237"/>
      <c r="H4791"/>
      <c r="I4791"/>
      <c r="J4791" s="237"/>
      <c r="K4791"/>
      <c r="L4791"/>
      <c r="M4791"/>
      <c r="N4791"/>
      <c r="O4791"/>
      <c r="P4791"/>
      <c r="Q4791"/>
      <c r="S4791" s="115"/>
      <c r="U4791"/>
      <c r="V4791"/>
      <c r="W4791" s="237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5">
      <c r="F4792" s="238"/>
      <c r="I4792"/>
      <c r="S4792" s="115"/>
      <c r="U4792"/>
      <c r="V4792"/>
    </row>
    <row r="4793" spans="1:33" ht="18" x14ac:dyDescent="0.25">
      <c r="A4793" s="236"/>
      <c r="B4793" s="236"/>
      <c r="C4793" s="236"/>
      <c r="D4793" s="236"/>
      <c r="E4793"/>
      <c r="F4793" s="126"/>
      <c r="G4793" s="237"/>
      <c r="H4793"/>
      <c r="I4793"/>
      <c r="J4793" s="237"/>
      <c r="K4793"/>
      <c r="L4793"/>
      <c r="M4793"/>
      <c r="N4793"/>
      <c r="O4793"/>
      <c r="P4793"/>
      <c r="Q4793"/>
      <c r="S4793" s="115"/>
      <c r="U4793"/>
      <c r="V4793"/>
      <c r="W4793" s="237"/>
      <c r="X4793"/>
      <c r="Y4793"/>
      <c r="Z4793"/>
      <c r="AA4793"/>
      <c r="AB4793"/>
      <c r="AC4793"/>
      <c r="AD4793"/>
      <c r="AE4793"/>
      <c r="AF4793"/>
      <c r="AG4793"/>
    </row>
    <row r="4794" spans="1:33" ht="18" x14ac:dyDescent="0.25">
      <c r="A4794" s="236"/>
      <c r="B4794" s="236"/>
      <c r="C4794" s="236"/>
      <c r="D4794" s="236"/>
      <c r="E4794"/>
      <c r="F4794" s="126"/>
      <c r="G4794" s="237"/>
      <c r="H4794"/>
      <c r="I4794"/>
      <c r="J4794" s="237"/>
      <c r="K4794"/>
      <c r="L4794"/>
      <c r="M4794"/>
      <c r="N4794"/>
      <c r="O4794"/>
      <c r="P4794"/>
      <c r="Q4794"/>
      <c r="S4794" s="115"/>
      <c r="U4794"/>
      <c r="V4794"/>
      <c r="W4794" s="237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5">
      <c r="A4795"/>
      <c r="B4795"/>
      <c r="C4795"/>
      <c r="D4795"/>
      <c r="E4795"/>
      <c r="F4795" s="126"/>
      <c r="G4795"/>
      <c r="H4795"/>
      <c r="I4795"/>
      <c r="J4795"/>
      <c r="K4795"/>
      <c r="L4795"/>
      <c r="M4795"/>
      <c r="N4795"/>
      <c r="O4795"/>
      <c r="P4795"/>
      <c r="Q4795"/>
      <c r="S4795" s="11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5">
      <c r="F4796" s="238"/>
      <c r="I4796"/>
      <c r="S4796" s="115"/>
      <c r="U4796"/>
      <c r="V4796"/>
    </row>
    <row r="4797" spans="1:33" ht="18" x14ac:dyDescent="0.25">
      <c r="A4797" s="236"/>
      <c r="B4797" s="236"/>
      <c r="C4797" s="236"/>
      <c r="D4797" s="236"/>
      <c r="E4797"/>
      <c r="F4797" s="126"/>
      <c r="G4797" s="237"/>
      <c r="H4797"/>
      <c r="I4797"/>
      <c r="J4797" s="237"/>
      <c r="K4797"/>
      <c r="L4797"/>
      <c r="M4797"/>
      <c r="N4797"/>
      <c r="O4797"/>
      <c r="P4797"/>
      <c r="Q4797"/>
      <c r="S4797" s="115"/>
      <c r="U4797"/>
      <c r="V4797"/>
      <c r="W4797" s="237"/>
      <c r="X4797"/>
      <c r="Y4797"/>
      <c r="Z4797"/>
      <c r="AA4797"/>
      <c r="AB4797"/>
      <c r="AC4797"/>
      <c r="AD4797"/>
      <c r="AE4797"/>
      <c r="AF4797"/>
      <c r="AG4797"/>
    </row>
    <row r="4798" spans="1:33" ht="18" x14ac:dyDescent="0.25">
      <c r="A4798" s="236"/>
      <c r="B4798" s="236"/>
      <c r="C4798" s="236"/>
      <c r="D4798" s="236"/>
      <c r="E4798"/>
      <c r="F4798" s="126"/>
      <c r="G4798" s="237"/>
      <c r="H4798"/>
      <c r="I4798"/>
      <c r="J4798" s="237"/>
      <c r="K4798"/>
      <c r="L4798"/>
      <c r="M4798"/>
      <c r="N4798"/>
      <c r="O4798"/>
      <c r="P4798"/>
      <c r="Q4798"/>
      <c r="S4798" s="115"/>
      <c r="U4798"/>
      <c r="V4798"/>
      <c r="W4798" s="237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5">
      <c r="A4799"/>
      <c r="B4799"/>
      <c r="C4799"/>
      <c r="D4799"/>
      <c r="E4799"/>
      <c r="F4799" s="126"/>
      <c r="G4799"/>
      <c r="H4799"/>
      <c r="I4799"/>
      <c r="J4799"/>
      <c r="K4799"/>
      <c r="L4799"/>
      <c r="M4799"/>
      <c r="N4799"/>
      <c r="O4799"/>
      <c r="P4799"/>
      <c r="Q4799"/>
      <c r="S4799" s="115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5">
      <c r="A4800"/>
      <c r="B4800"/>
      <c r="C4800"/>
      <c r="D4800"/>
      <c r="E4800"/>
      <c r="F4800" s="126"/>
      <c r="G4800"/>
      <c r="H4800"/>
      <c r="I4800"/>
      <c r="J4800"/>
      <c r="K4800"/>
      <c r="L4800"/>
      <c r="M4800"/>
      <c r="N4800"/>
      <c r="O4800"/>
      <c r="P4800"/>
      <c r="Q4800"/>
      <c r="S4800" s="115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5">
      <c r="F4801" s="238"/>
      <c r="I4801"/>
      <c r="S4801" s="115"/>
      <c r="U4801"/>
      <c r="V4801"/>
    </row>
    <row r="4802" spans="1:33" ht="18" x14ac:dyDescent="0.25">
      <c r="A4802" s="236"/>
      <c r="B4802" s="236"/>
      <c r="C4802" s="236"/>
      <c r="D4802" s="236"/>
      <c r="E4802"/>
      <c r="F4802" s="126"/>
      <c r="G4802" s="237"/>
      <c r="H4802"/>
      <c r="I4802"/>
      <c r="J4802" s="237"/>
      <c r="K4802"/>
      <c r="L4802"/>
      <c r="M4802"/>
      <c r="N4802"/>
      <c r="O4802"/>
      <c r="P4802"/>
      <c r="Q4802"/>
      <c r="S4802" s="115"/>
      <c r="U4802"/>
      <c r="V4802"/>
      <c r="W4802" s="237"/>
      <c r="X4802"/>
      <c r="Y4802"/>
      <c r="Z4802"/>
      <c r="AA4802"/>
      <c r="AB4802"/>
      <c r="AC4802"/>
      <c r="AD4802"/>
      <c r="AE4802"/>
      <c r="AF4802"/>
      <c r="AG4802"/>
    </row>
    <row r="4803" spans="1:33" ht="18" x14ac:dyDescent="0.25">
      <c r="A4803" s="236"/>
      <c r="B4803" s="236"/>
      <c r="C4803" s="236"/>
      <c r="D4803" s="236"/>
      <c r="E4803"/>
      <c r="F4803" s="126"/>
      <c r="G4803" s="237"/>
      <c r="H4803"/>
      <c r="I4803"/>
      <c r="J4803" s="237"/>
      <c r="K4803"/>
      <c r="L4803"/>
      <c r="M4803"/>
      <c r="N4803"/>
      <c r="O4803"/>
      <c r="P4803"/>
      <c r="Q4803"/>
      <c r="S4803" s="115"/>
      <c r="U4803"/>
      <c r="V4803"/>
      <c r="W4803" s="237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5">
      <c r="A4804"/>
      <c r="B4804"/>
      <c r="C4804"/>
      <c r="D4804"/>
      <c r="E4804"/>
      <c r="F4804" s="126"/>
      <c r="G4804"/>
      <c r="H4804"/>
      <c r="I4804"/>
      <c r="J4804"/>
      <c r="K4804"/>
      <c r="L4804"/>
      <c r="M4804"/>
      <c r="N4804"/>
      <c r="O4804"/>
      <c r="P4804"/>
      <c r="Q4804"/>
      <c r="S4804" s="115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5">
      <c r="A4805"/>
      <c r="B4805"/>
      <c r="C4805"/>
      <c r="D4805"/>
      <c r="E4805"/>
      <c r="F4805" s="126"/>
      <c r="G4805"/>
      <c r="H4805"/>
      <c r="I4805"/>
      <c r="J4805"/>
      <c r="K4805"/>
      <c r="L4805"/>
      <c r="M4805"/>
      <c r="N4805"/>
      <c r="O4805"/>
      <c r="P4805"/>
      <c r="Q4805"/>
      <c r="S4805" s="11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ht="18" x14ac:dyDescent="0.25">
      <c r="A4806" s="236"/>
      <c r="B4806" s="236"/>
      <c r="C4806" s="236"/>
      <c r="D4806" s="236"/>
      <c r="E4806"/>
      <c r="F4806" s="126"/>
      <c r="G4806" s="237"/>
      <c r="H4806"/>
      <c r="I4806"/>
      <c r="J4806" s="237"/>
      <c r="K4806"/>
      <c r="L4806"/>
      <c r="M4806"/>
      <c r="N4806"/>
      <c r="O4806"/>
      <c r="P4806"/>
      <c r="Q4806"/>
      <c r="S4806" s="115"/>
      <c r="U4806"/>
      <c r="V4806"/>
      <c r="W4806" s="237"/>
      <c r="X4806"/>
      <c r="Y4806"/>
      <c r="Z4806"/>
      <c r="AA4806"/>
      <c r="AB4806"/>
      <c r="AC4806"/>
      <c r="AD4806"/>
      <c r="AE4806"/>
      <c r="AF4806"/>
      <c r="AG4806"/>
    </row>
    <row r="4807" spans="1:33" ht="18" x14ac:dyDescent="0.25">
      <c r="A4807" s="236"/>
      <c r="B4807" s="236"/>
      <c r="C4807" s="236"/>
      <c r="D4807" s="236"/>
      <c r="E4807"/>
      <c r="F4807" s="126"/>
      <c r="G4807" s="237"/>
      <c r="H4807"/>
      <c r="I4807"/>
      <c r="J4807" s="237"/>
      <c r="K4807"/>
      <c r="L4807"/>
      <c r="M4807"/>
      <c r="N4807"/>
      <c r="O4807"/>
      <c r="P4807"/>
      <c r="Q4807"/>
      <c r="S4807" s="115"/>
      <c r="U4807"/>
      <c r="V4807"/>
      <c r="W4807" s="23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5">
      <c r="F4808" s="238"/>
      <c r="I4808"/>
      <c r="S4808" s="115"/>
      <c r="U4808"/>
      <c r="V4808"/>
    </row>
    <row r="4809" spans="1:33" x14ac:dyDescent="0.25">
      <c r="F4809" s="238"/>
      <c r="I4809"/>
      <c r="S4809" s="115"/>
      <c r="U4809"/>
      <c r="V4809"/>
    </row>
    <row r="4810" spans="1:33" x14ac:dyDescent="0.25">
      <c r="A4810"/>
      <c r="B4810"/>
      <c r="C4810"/>
      <c r="D4810"/>
      <c r="E4810"/>
      <c r="F4810" s="126"/>
      <c r="G4810"/>
      <c r="H4810"/>
      <c r="I4810"/>
      <c r="J4810"/>
      <c r="K4810"/>
      <c r="L4810"/>
      <c r="M4810"/>
      <c r="N4810"/>
      <c r="O4810"/>
      <c r="P4810"/>
      <c r="Q4810"/>
      <c r="S4810" s="115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5">
      <c r="F4811" s="238"/>
      <c r="I4811"/>
      <c r="S4811" s="115"/>
      <c r="U4811"/>
      <c r="V4811"/>
    </row>
    <row r="4812" spans="1:33" ht="18" x14ac:dyDescent="0.25">
      <c r="A4812" s="236"/>
      <c r="B4812" s="236"/>
      <c r="C4812" s="236"/>
      <c r="D4812" s="236"/>
      <c r="E4812"/>
      <c r="F4812" s="126"/>
      <c r="G4812" s="237"/>
      <c r="H4812"/>
      <c r="I4812"/>
      <c r="J4812" s="237"/>
      <c r="K4812"/>
      <c r="L4812"/>
      <c r="M4812"/>
      <c r="N4812"/>
      <c r="O4812"/>
      <c r="P4812"/>
      <c r="Q4812"/>
      <c r="S4812" s="115"/>
      <c r="U4812"/>
      <c r="V4812"/>
      <c r="W4812" s="237"/>
      <c r="X4812"/>
      <c r="Y4812"/>
      <c r="Z4812"/>
      <c r="AA4812"/>
      <c r="AB4812"/>
      <c r="AC4812"/>
      <c r="AD4812"/>
      <c r="AE4812"/>
      <c r="AF4812"/>
      <c r="AG4812"/>
    </row>
    <row r="4813" spans="1:33" ht="18" x14ac:dyDescent="0.25">
      <c r="A4813" s="236"/>
      <c r="B4813" s="236"/>
      <c r="C4813" s="236"/>
      <c r="D4813" s="236"/>
      <c r="E4813"/>
      <c r="F4813" s="126"/>
      <c r="G4813" s="237"/>
      <c r="H4813"/>
      <c r="I4813"/>
      <c r="J4813" s="237"/>
      <c r="K4813"/>
      <c r="L4813"/>
      <c r="M4813"/>
      <c r="N4813"/>
      <c r="O4813"/>
      <c r="P4813"/>
      <c r="Q4813"/>
      <c r="S4813" s="115"/>
      <c r="U4813"/>
      <c r="V4813"/>
      <c r="W4813" s="237"/>
      <c r="X4813"/>
      <c r="Y4813"/>
      <c r="Z4813"/>
      <c r="AA4813"/>
      <c r="AB4813"/>
      <c r="AC4813"/>
      <c r="AD4813"/>
      <c r="AE4813"/>
      <c r="AF4813"/>
      <c r="AG4813"/>
    </row>
    <row r="4814" spans="1:33" ht="18" x14ac:dyDescent="0.25">
      <c r="A4814" s="236"/>
      <c r="B4814" s="236"/>
      <c r="C4814" s="236"/>
      <c r="D4814" s="236"/>
      <c r="E4814"/>
      <c r="F4814" s="126"/>
      <c r="G4814" s="237"/>
      <c r="H4814"/>
      <c r="I4814"/>
      <c r="J4814" s="237"/>
      <c r="K4814"/>
      <c r="L4814"/>
      <c r="M4814"/>
      <c r="N4814"/>
      <c r="O4814"/>
      <c r="P4814"/>
      <c r="Q4814"/>
      <c r="S4814" s="115"/>
      <c r="U4814"/>
      <c r="V4814"/>
      <c r="W4814" s="237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5">
      <c r="A4815"/>
      <c r="B4815"/>
      <c r="C4815"/>
      <c r="D4815"/>
      <c r="E4815"/>
      <c r="F4815" s="126"/>
      <c r="G4815"/>
      <c r="H4815"/>
      <c r="I4815"/>
      <c r="J4815"/>
      <c r="K4815"/>
      <c r="L4815"/>
      <c r="M4815"/>
      <c r="N4815"/>
      <c r="O4815"/>
      <c r="P4815"/>
      <c r="Q4815"/>
      <c r="S4815" s="1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5">
      <c r="F4816" s="238"/>
      <c r="I4816"/>
      <c r="S4816" s="115"/>
      <c r="U4816"/>
      <c r="V4816"/>
    </row>
    <row r="4817" spans="1:33" ht="18" x14ac:dyDescent="0.25">
      <c r="A4817" s="236"/>
      <c r="B4817" s="236"/>
      <c r="C4817" s="236"/>
      <c r="D4817" s="236"/>
      <c r="E4817"/>
      <c r="F4817" s="126"/>
      <c r="G4817" s="237"/>
      <c r="H4817"/>
      <c r="I4817"/>
      <c r="J4817" s="237"/>
      <c r="K4817"/>
      <c r="L4817"/>
      <c r="M4817"/>
      <c r="N4817"/>
      <c r="O4817"/>
      <c r="P4817"/>
      <c r="Q4817"/>
      <c r="S4817" s="115"/>
      <c r="U4817"/>
      <c r="V4817"/>
      <c r="W4817" s="23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5">
      <c r="F4818" s="238"/>
      <c r="I4818"/>
      <c r="S4818" s="115"/>
      <c r="U4818"/>
      <c r="V4818"/>
    </row>
    <row r="4819" spans="1:33" x14ac:dyDescent="0.25">
      <c r="F4819" s="238"/>
      <c r="I4819"/>
      <c r="S4819" s="115"/>
      <c r="U4819"/>
      <c r="V4819"/>
    </row>
    <row r="4820" spans="1:33" x14ac:dyDescent="0.25">
      <c r="A4820"/>
      <c r="B4820"/>
      <c r="C4820"/>
      <c r="D4820"/>
      <c r="E4820"/>
      <c r="F4820" s="126"/>
      <c r="G4820"/>
      <c r="H4820"/>
      <c r="I4820"/>
      <c r="J4820"/>
      <c r="K4820"/>
      <c r="L4820"/>
      <c r="M4820"/>
      <c r="N4820"/>
      <c r="O4820"/>
      <c r="P4820"/>
      <c r="Q4820"/>
      <c r="S4820" s="115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5">
      <c r="A4821"/>
      <c r="B4821"/>
      <c r="C4821"/>
      <c r="D4821"/>
      <c r="E4821"/>
      <c r="F4821" s="126"/>
      <c r="G4821"/>
      <c r="H4821"/>
      <c r="I4821"/>
      <c r="J4821"/>
      <c r="K4821"/>
      <c r="L4821"/>
      <c r="M4821"/>
      <c r="N4821"/>
      <c r="O4821"/>
      <c r="P4821"/>
      <c r="Q4821"/>
      <c r="S4821" s="115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ht="18" x14ac:dyDescent="0.25">
      <c r="A4822" s="236"/>
      <c r="B4822" s="236"/>
      <c r="C4822" s="236"/>
      <c r="D4822" s="236"/>
      <c r="E4822"/>
      <c r="F4822" s="126"/>
      <c r="G4822" s="237"/>
      <c r="H4822"/>
      <c r="I4822"/>
      <c r="J4822" s="237"/>
      <c r="K4822"/>
      <c r="L4822"/>
      <c r="M4822"/>
      <c r="N4822"/>
      <c r="O4822"/>
      <c r="P4822"/>
      <c r="Q4822"/>
      <c r="S4822" s="115"/>
      <c r="U4822"/>
      <c r="V4822"/>
      <c r="W4822" s="237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5">
      <c r="A4823"/>
      <c r="B4823"/>
      <c r="C4823"/>
      <c r="D4823"/>
      <c r="E4823"/>
      <c r="F4823" s="126"/>
      <c r="G4823"/>
      <c r="H4823"/>
      <c r="I4823"/>
      <c r="J4823"/>
      <c r="K4823"/>
      <c r="L4823"/>
      <c r="M4823"/>
      <c r="N4823"/>
      <c r="O4823"/>
      <c r="P4823"/>
      <c r="Q4823"/>
      <c r="S4823" s="115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5">
      <c r="F4824" s="238"/>
      <c r="I4824"/>
      <c r="S4824" s="115"/>
      <c r="U4824"/>
      <c r="V4824"/>
    </row>
    <row r="4825" spans="1:33" x14ac:dyDescent="0.25">
      <c r="A4825"/>
      <c r="B4825"/>
      <c r="C4825"/>
      <c r="D4825"/>
      <c r="E4825"/>
      <c r="F4825" s="126"/>
      <c r="G4825"/>
      <c r="H4825"/>
      <c r="I4825"/>
      <c r="J4825"/>
      <c r="K4825"/>
      <c r="L4825"/>
      <c r="M4825"/>
      <c r="N4825"/>
      <c r="O4825"/>
      <c r="P4825"/>
      <c r="Q4825"/>
      <c r="S4825" s="11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5">
      <c r="A4826"/>
      <c r="B4826"/>
      <c r="C4826"/>
      <c r="D4826"/>
      <c r="E4826"/>
      <c r="F4826" s="126"/>
      <c r="G4826"/>
      <c r="H4826"/>
      <c r="I4826"/>
      <c r="J4826"/>
      <c r="K4826"/>
      <c r="L4826"/>
      <c r="M4826"/>
      <c r="N4826"/>
      <c r="O4826"/>
      <c r="P4826"/>
      <c r="Q4826"/>
      <c r="S4826" s="115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5">
      <c r="F4827" s="238"/>
      <c r="I4827"/>
      <c r="S4827" s="115"/>
      <c r="U4827"/>
      <c r="V4827"/>
    </row>
    <row r="4828" spans="1:33" x14ac:dyDescent="0.25">
      <c r="F4828" s="238"/>
      <c r="I4828"/>
      <c r="S4828" s="115"/>
      <c r="U4828"/>
      <c r="V4828"/>
    </row>
    <row r="4829" spans="1:33" ht="18" x14ac:dyDescent="0.25">
      <c r="A4829" s="236"/>
      <c r="B4829" s="236"/>
      <c r="C4829" s="236"/>
      <c r="D4829" s="236"/>
      <c r="E4829"/>
      <c r="F4829" s="126"/>
      <c r="G4829" s="237"/>
      <c r="H4829"/>
      <c r="I4829"/>
      <c r="J4829" s="237"/>
      <c r="K4829"/>
      <c r="L4829"/>
      <c r="M4829"/>
      <c r="N4829"/>
      <c r="O4829"/>
      <c r="P4829"/>
      <c r="Q4829"/>
      <c r="S4829" s="115"/>
      <c r="U4829"/>
      <c r="V4829"/>
      <c r="W4829" s="237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5">
      <c r="A4830"/>
      <c r="B4830"/>
      <c r="C4830"/>
      <c r="D4830"/>
      <c r="E4830"/>
      <c r="F4830" s="126"/>
      <c r="G4830"/>
      <c r="H4830"/>
      <c r="I4830"/>
      <c r="J4830"/>
      <c r="K4830"/>
      <c r="L4830"/>
      <c r="M4830"/>
      <c r="N4830"/>
      <c r="O4830"/>
      <c r="P4830"/>
      <c r="Q4830"/>
      <c r="S4830" s="115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5">
      <c r="A4831"/>
      <c r="B4831"/>
      <c r="C4831"/>
      <c r="D4831"/>
      <c r="E4831"/>
      <c r="F4831" s="126"/>
      <c r="G4831"/>
      <c r="H4831"/>
      <c r="I4831"/>
      <c r="J4831"/>
      <c r="K4831"/>
      <c r="L4831"/>
      <c r="M4831"/>
      <c r="N4831"/>
      <c r="O4831"/>
      <c r="P4831"/>
      <c r="Q4831"/>
      <c r="S4831" s="115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ht="18" x14ac:dyDescent="0.25">
      <c r="A4832" s="236"/>
      <c r="B4832" s="236"/>
      <c r="C4832" s="236"/>
      <c r="D4832" s="236"/>
      <c r="E4832"/>
      <c r="F4832" s="126"/>
      <c r="G4832" s="237"/>
      <c r="H4832"/>
      <c r="I4832"/>
      <c r="J4832" s="237"/>
      <c r="K4832"/>
      <c r="L4832"/>
      <c r="M4832"/>
      <c r="N4832"/>
      <c r="O4832"/>
      <c r="P4832"/>
      <c r="Q4832"/>
      <c r="S4832" s="115"/>
      <c r="U4832"/>
      <c r="V4832"/>
      <c r="W4832" s="237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5">
      <c r="F4833" s="238"/>
      <c r="I4833"/>
      <c r="S4833" s="115"/>
      <c r="U4833"/>
      <c r="V4833"/>
    </row>
    <row r="4834" spans="1:33" ht="18" x14ac:dyDescent="0.25">
      <c r="A4834" s="236"/>
      <c r="B4834" s="236"/>
      <c r="C4834" s="236"/>
      <c r="D4834" s="236"/>
      <c r="E4834"/>
      <c r="F4834" s="126"/>
      <c r="G4834" s="237"/>
      <c r="H4834"/>
      <c r="I4834"/>
      <c r="J4834" s="237"/>
      <c r="K4834"/>
      <c r="L4834"/>
      <c r="M4834"/>
      <c r="N4834"/>
      <c r="O4834"/>
      <c r="P4834"/>
      <c r="Q4834"/>
      <c r="S4834" s="115"/>
      <c r="U4834"/>
      <c r="V4834"/>
      <c r="W4834" s="237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5">
      <c r="F4835" s="238"/>
      <c r="I4835"/>
      <c r="S4835" s="115"/>
      <c r="U4835"/>
      <c r="V4835"/>
    </row>
    <row r="4836" spans="1:33" ht="18" x14ac:dyDescent="0.25">
      <c r="A4836" s="236"/>
      <c r="B4836" s="236"/>
      <c r="C4836" s="236"/>
      <c r="D4836" s="236"/>
      <c r="E4836"/>
      <c r="F4836" s="126"/>
      <c r="G4836" s="237"/>
      <c r="H4836"/>
      <c r="I4836"/>
      <c r="J4836" s="237"/>
      <c r="K4836"/>
      <c r="L4836"/>
      <c r="M4836"/>
      <c r="N4836"/>
      <c r="O4836"/>
      <c r="P4836"/>
      <c r="Q4836"/>
      <c r="S4836" s="115"/>
      <c r="U4836"/>
      <c r="V4836"/>
      <c r="W4836" s="237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5">
      <c r="A4837"/>
      <c r="B4837"/>
      <c r="C4837"/>
      <c r="D4837"/>
      <c r="E4837"/>
      <c r="F4837" s="126"/>
      <c r="G4837"/>
      <c r="H4837"/>
      <c r="I4837"/>
      <c r="J4837"/>
      <c r="K4837"/>
      <c r="L4837"/>
      <c r="M4837"/>
      <c r="N4837"/>
      <c r="O4837"/>
      <c r="P4837"/>
      <c r="Q4837"/>
      <c r="S4837" s="115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ht="18" x14ac:dyDescent="0.25">
      <c r="A4838" s="236"/>
      <c r="B4838" s="236"/>
      <c r="C4838" s="236"/>
      <c r="D4838" s="236"/>
      <c r="E4838"/>
      <c r="F4838" s="126"/>
      <c r="G4838" s="237"/>
      <c r="H4838"/>
      <c r="I4838"/>
      <c r="J4838" s="237"/>
      <c r="K4838"/>
      <c r="L4838"/>
      <c r="M4838"/>
      <c r="N4838"/>
      <c r="O4838"/>
      <c r="P4838"/>
      <c r="Q4838"/>
      <c r="S4838" s="115"/>
      <c r="U4838"/>
      <c r="V4838"/>
      <c r="W4838" s="237"/>
      <c r="X4838"/>
      <c r="Y4838"/>
      <c r="Z4838"/>
      <c r="AA4838"/>
      <c r="AB4838"/>
      <c r="AC4838"/>
      <c r="AD4838"/>
      <c r="AE4838"/>
      <c r="AF4838"/>
      <c r="AG4838"/>
    </row>
    <row r="4839" spans="1:33" ht="18" x14ac:dyDescent="0.25">
      <c r="A4839" s="236"/>
      <c r="B4839" s="236"/>
      <c r="C4839" s="236"/>
      <c r="D4839" s="236"/>
      <c r="E4839"/>
      <c r="F4839" s="126"/>
      <c r="G4839" s="237"/>
      <c r="H4839"/>
      <c r="I4839"/>
      <c r="J4839" s="237"/>
      <c r="K4839"/>
      <c r="L4839"/>
      <c r="M4839"/>
      <c r="N4839"/>
      <c r="O4839"/>
      <c r="P4839"/>
      <c r="Q4839"/>
      <c r="S4839" s="115"/>
      <c r="U4839"/>
      <c r="V4839"/>
      <c r="W4839" s="237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5">
      <c r="F4840" s="238"/>
      <c r="I4840"/>
      <c r="S4840" s="115"/>
      <c r="U4840"/>
      <c r="V4840"/>
    </row>
    <row r="4841" spans="1:33" x14ac:dyDescent="0.25">
      <c r="A4841"/>
      <c r="B4841"/>
      <c r="C4841"/>
      <c r="D4841"/>
      <c r="E4841"/>
      <c r="F4841" s="126"/>
      <c r="G4841"/>
      <c r="H4841"/>
      <c r="I4841"/>
      <c r="J4841"/>
      <c r="K4841"/>
      <c r="L4841"/>
      <c r="M4841"/>
      <c r="N4841"/>
      <c r="O4841"/>
      <c r="P4841"/>
      <c r="Q4841"/>
      <c r="S4841" s="115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5">
      <c r="A4842"/>
      <c r="B4842"/>
      <c r="C4842"/>
      <c r="D4842"/>
      <c r="E4842"/>
      <c r="F4842" s="126"/>
      <c r="G4842"/>
      <c r="H4842"/>
      <c r="I4842"/>
      <c r="J4842"/>
      <c r="K4842"/>
      <c r="L4842"/>
      <c r="M4842"/>
      <c r="N4842"/>
      <c r="O4842"/>
      <c r="P4842"/>
      <c r="Q4842"/>
      <c r="S4842" s="115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5">
      <c r="A4843"/>
      <c r="B4843"/>
      <c r="C4843"/>
      <c r="D4843"/>
      <c r="E4843"/>
      <c r="F4843" s="126"/>
      <c r="G4843"/>
      <c r="H4843"/>
      <c r="I4843"/>
      <c r="J4843"/>
      <c r="K4843"/>
      <c r="L4843"/>
      <c r="M4843"/>
      <c r="N4843"/>
      <c r="O4843"/>
      <c r="P4843"/>
      <c r="Q4843"/>
      <c r="S4843" s="115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ht="18" x14ac:dyDescent="0.25">
      <c r="A4844" s="236"/>
      <c r="B4844" s="236"/>
      <c r="C4844" s="236"/>
      <c r="D4844" s="236"/>
      <c r="E4844"/>
      <c r="F4844" s="126"/>
      <c r="G4844" s="237"/>
      <c r="H4844"/>
      <c r="I4844"/>
      <c r="J4844" s="237"/>
      <c r="K4844"/>
      <c r="L4844"/>
      <c r="M4844"/>
      <c r="N4844"/>
      <c r="O4844"/>
      <c r="P4844"/>
      <c r="Q4844"/>
      <c r="S4844" s="115"/>
      <c r="U4844"/>
      <c r="V4844"/>
      <c r="W4844" s="237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5">
      <c r="F4845" s="238"/>
      <c r="I4845"/>
      <c r="S4845" s="115"/>
      <c r="U4845"/>
      <c r="V4845"/>
    </row>
    <row r="4846" spans="1:33" x14ac:dyDescent="0.25">
      <c r="A4846"/>
      <c r="B4846"/>
      <c r="C4846"/>
      <c r="D4846"/>
      <c r="E4846"/>
      <c r="F4846" s="126"/>
      <c r="G4846"/>
      <c r="H4846"/>
      <c r="I4846"/>
      <c r="J4846"/>
      <c r="K4846"/>
      <c r="L4846"/>
      <c r="M4846"/>
      <c r="N4846"/>
      <c r="O4846"/>
      <c r="P4846"/>
      <c r="Q4846"/>
      <c r="S4846" s="115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5">
      <c r="F4847" s="238"/>
      <c r="I4847"/>
      <c r="S4847" s="115"/>
      <c r="U4847"/>
      <c r="V4847"/>
    </row>
    <row r="4848" spans="1:33" x14ac:dyDescent="0.25">
      <c r="A4848"/>
      <c r="B4848"/>
      <c r="C4848"/>
      <c r="D4848"/>
      <c r="E4848"/>
      <c r="F4848" s="126"/>
      <c r="G4848"/>
      <c r="H4848"/>
      <c r="I4848"/>
      <c r="J4848"/>
      <c r="K4848"/>
      <c r="L4848"/>
      <c r="M4848"/>
      <c r="N4848"/>
      <c r="O4848"/>
      <c r="P4848"/>
      <c r="Q4848"/>
      <c r="S4848" s="115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5">
      <c r="A4849"/>
      <c r="B4849"/>
      <c r="C4849"/>
      <c r="D4849"/>
      <c r="E4849"/>
      <c r="F4849" s="126"/>
      <c r="G4849"/>
      <c r="H4849"/>
      <c r="I4849"/>
      <c r="J4849"/>
      <c r="K4849"/>
      <c r="L4849"/>
      <c r="M4849"/>
      <c r="N4849"/>
      <c r="O4849"/>
      <c r="P4849"/>
      <c r="Q4849"/>
      <c r="S4849" s="115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ht="18" x14ac:dyDescent="0.25">
      <c r="A4850" s="236"/>
      <c r="B4850" s="236"/>
      <c r="C4850" s="236"/>
      <c r="D4850" s="236"/>
      <c r="E4850"/>
      <c r="F4850" s="126"/>
      <c r="G4850" s="237"/>
      <c r="H4850"/>
      <c r="I4850"/>
      <c r="J4850" s="237"/>
      <c r="K4850"/>
      <c r="L4850"/>
      <c r="M4850"/>
      <c r="N4850"/>
      <c r="O4850"/>
      <c r="P4850"/>
      <c r="Q4850"/>
      <c r="S4850" s="115"/>
      <c r="U4850"/>
      <c r="V4850"/>
      <c r="W4850" s="237"/>
      <c r="X4850"/>
      <c r="Y4850"/>
      <c r="Z4850"/>
      <c r="AA4850"/>
      <c r="AB4850"/>
      <c r="AC4850"/>
      <c r="AD4850"/>
      <c r="AE4850"/>
      <c r="AF4850"/>
      <c r="AG4850"/>
    </row>
    <row r="4851" spans="1:33" ht="18" x14ac:dyDescent="0.25">
      <c r="A4851" s="236"/>
      <c r="B4851" s="236"/>
      <c r="C4851" s="236"/>
      <c r="D4851" s="236"/>
      <c r="E4851"/>
      <c r="F4851" s="126"/>
      <c r="G4851" s="237"/>
      <c r="H4851"/>
      <c r="I4851"/>
      <c r="J4851" s="237"/>
      <c r="K4851"/>
      <c r="L4851"/>
      <c r="M4851"/>
      <c r="N4851"/>
      <c r="O4851"/>
      <c r="P4851"/>
      <c r="Q4851"/>
      <c r="S4851" s="115"/>
      <c r="U4851"/>
      <c r="V4851"/>
      <c r="W4851" s="237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5">
      <c r="F4852" s="238"/>
      <c r="I4852"/>
      <c r="S4852" s="115"/>
      <c r="U4852"/>
      <c r="V4852"/>
    </row>
    <row r="4853" spans="1:33" x14ac:dyDescent="0.25">
      <c r="F4853" s="238"/>
      <c r="I4853"/>
      <c r="S4853" s="115"/>
      <c r="U4853"/>
      <c r="V4853"/>
    </row>
    <row r="4854" spans="1:33" ht="18" x14ac:dyDescent="0.25">
      <c r="A4854" s="236"/>
      <c r="B4854" s="236"/>
      <c r="C4854" s="236"/>
      <c r="D4854" s="236"/>
      <c r="E4854"/>
      <c r="F4854" s="126"/>
      <c r="G4854" s="237"/>
      <c r="H4854"/>
      <c r="I4854"/>
      <c r="J4854" s="237"/>
      <c r="K4854"/>
      <c r="L4854"/>
      <c r="M4854"/>
      <c r="N4854"/>
      <c r="O4854"/>
      <c r="P4854"/>
      <c r="Q4854"/>
      <c r="S4854" s="115"/>
      <c r="U4854"/>
      <c r="V4854"/>
      <c r="W4854" s="237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5">
      <c r="F4855" s="238"/>
      <c r="I4855"/>
      <c r="S4855" s="115"/>
      <c r="U4855"/>
      <c r="V4855"/>
    </row>
    <row r="4856" spans="1:33" x14ac:dyDescent="0.25">
      <c r="F4856" s="238"/>
      <c r="I4856"/>
      <c r="S4856" s="115"/>
      <c r="U4856"/>
      <c r="V4856"/>
    </row>
    <row r="4857" spans="1:33" ht="18" x14ac:dyDescent="0.25">
      <c r="A4857" s="236"/>
      <c r="B4857" s="236"/>
      <c r="C4857" s="236"/>
      <c r="D4857" s="236"/>
      <c r="E4857"/>
      <c r="F4857" s="126"/>
      <c r="G4857" s="237"/>
      <c r="H4857"/>
      <c r="I4857"/>
      <c r="J4857" s="237"/>
      <c r="K4857"/>
      <c r="L4857"/>
      <c r="M4857"/>
      <c r="N4857"/>
      <c r="O4857"/>
      <c r="P4857"/>
      <c r="Q4857"/>
      <c r="S4857" s="115"/>
      <c r="U4857"/>
      <c r="V4857"/>
      <c r="W4857" s="23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5">
      <c r="A4858"/>
      <c r="B4858"/>
      <c r="C4858"/>
      <c r="D4858"/>
      <c r="E4858"/>
      <c r="F4858" s="126"/>
      <c r="G4858"/>
      <c r="H4858"/>
      <c r="I4858"/>
      <c r="J4858"/>
      <c r="K4858"/>
      <c r="L4858"/>
      <c r="M4858"/>
      <c r="N4858"/>
      <c r="O4858"/>
      <c r="P4858"/>
      <c r="Q4858"/>
      <c r="S4858" s="115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ht="18" x14ac:dyDescent="0.25">
      <c r="A4859" s="236"/>
      <c r="B4859" s="236"/>
      <c r="C4859" s="236"/>
      <c r="D4859" s="236"/>
      <c r="E4859"/>
      <c r="F4859" s="126"/>
      <c r="G4859" s="237"/>
      <c r="H4859"/>
      <c r="I4859"/>
      <c r="J4859" s="237"/>
      <c r="K4859"/>
      <c r="L4859"/>
      <c r="M4859"/>
      <c r="N4859"/>
      <c r="O4859"/>
      <c r="P4859"/>
      <c r="Q4859"/>
      <c r="S4859" s="115"/>
      <c r="U4859"/>
      <c r="V4859"/>
      <c r="W4859" s="237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5">
      <c r="F4860" s="238"/>
      <c r="I4860"/>
      <c r="S4860" s="115"/>
      <c r="U4860"/>
      <c r="V4860"/>
    </row>
    <row r="4861" spans="1:33" x14ac:dyDescent="0.25">
      <c r="F4861" s="238"/>
      <c r="I4861"/>
      <c r="S4861" s="115"/>
      <c r="U4861"/>
      <c r="V4861"/>
    </row>
    <row r="4862" spans="1:33" x14ac:dyDescent="0.25">
      <c r="A4862"/>
      <c r="B4862"/>
      <c r="C4862"/>
      <c r="D4862"/>
      <c r="E4862"/>
      <c r="F4862" s="126"/>
      <c r="G4862"/>
      <c r="H4862"/>
      <c r="I4862"/>
      <c r="J4862"/>
      <c r="K4862"/>
      <c r="L4862"/>
      <c r="M4862"/>
      <c r="N4862"/>
      <c r="O4862"/>
      <c r="P4862"/>
      <c r="Q4862"/>
      <c r="S4862" s="115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5">
      <c r="A4863"/>
      <c r="B4863"/>
      <c r="C4863"/>
      <c r="D4863"/>
      <c r="E4863"/>
      <c r="F4863" s="126"/>
      <c r="G4863"/>
      <c r="H4863"/>
      <c r="I4863"/>
      <c r="J4863"/>
      <c r="K4863"/>
      <c r="L4863"/>
      <c r="M4863"/>
      <c r="N4863"/>
      <c r="O4863"/>
      <c r="P4863"/>
      <c r="Q4863"/>
      <c r="S4863" s="115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5">
      <c r="A4864"/>
      <c r="B4864"/>
      <c r="C4864"/>
      <c r="D4864"/>
      <c r="E4864"/>
      <c r="F4864" s="126"/>
      <c r="G4864"/>
      <c r="H4864"/>
      <c r="I4864"/>
      <c r="J4864"/>
      <c r="K4864"/>
      <c r="L4864"/>
      <c r="M4864"/>
      <c r="N4864"/>
      <c r="O4864"/>
      <c r="P4864"/>
      <c r="Q4864"/>
      <c r="S4864" s="115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ht="18" x14ac:dyDescent="0.25">
      <c r="A4865" s="236"/>
      <c r="B4865" s="236"/>
      <c r="C4865" s="236"/>
      <c r="D4865" s="236"/>
      <c r="E4865"/>
      <c r="F4865" s="126"/>
      <c r="G4865" s="237"/>
      <c r="H4865"/>
      <c r="I4865"/>
      <c r="J4865" s="237"/>
      <c r="K4865"/>
      <c r="L4865"/>
      <c r="M4865"/>
      <c r="N4865"/>
      <c r="O4865"/>
      <c r="P4865"/>
      <c r="Q4865"/>
      <c r="S4865" s="115"/>
      <c r="U4865"/>
      <c r="V4865"/>
      <c r="W4865" s="237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5">
      <c r="A4866"/>
      <c r="B4866"/>
      <c r="C4866"/>
      <c r="D4866"/>
      <c r="E4866"/>
      <c r="F4866" s="126"/>
      <c r="G4866"/>
      <c r="H4866"/>
      <c r="I4866"/>
      <c r="J4866"/>
      <c r="K4866"/>
      <c r="L4866"/>
      <c r="M4866"/>
      <c r="N4866"/>
      <c r="O4866"/>
      <c r="P4866"/>
      <c r="Q4866"/>
      <c r="S4866" s="115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ht="18" x14ac:dyDescent="0.25">
      <c r="A4867" s="236"/>
      <c r="B4867" s="236"/>
      <c r="C4867" s="236"/>
      <c r="D4867" s="236"/>
      <c r="E4867"/>
      <c r="F4867" s="126"/>
      <c r="G4867" s="237"/>
      <c r="H4867"/>
      <c r="I4867"/>
      <c r="J4867" s="237"/>
      <c r="K4867"/>
      <c r="L4867"/>
      <c r="M4867"/>
      <c r="N4867"/>
      <c r="O4867"/>
      <c r="P4867"/>
      <c r="Q4867"/>
      <c r="S4867" s="115"/>
      <c r="U4867"/>
      <c r="V4867"/>
      <c r="W4867" s="237"/>
      <c r="X4867"/>
      <c r="Y4867"/>
      <c r="Z4867"/>
      <c r="AA4867"/>
      <c r="AB4867"/>
      <c r="AC4867"/>
      <c r="AD4867"/>
      <c r="AE4867"/>
      <c r="AF4867"/>
      <c r="AG4867"/>
    </row>
    <row r="4868" spans="1:33" ht="18" x14ac:dyDescent="0.25">
      <c r="A4868" s="236"/>
      <c r="B4868" s="236"/>
      <c r="C4868" s="236"/>
      <c r="D4868" s="236"/>
      <c r="E4868"/>
      <c r="F4868" s="126"/>
      <c r="G4868" s="237"/>
      <c r="H4868"/>
      <c r="I4868"/>
      <c r="J4868" s="237"/>
      <c r="K4868"/>
      <c r="L4868"/>
      <c r="M4868"/>
      <c r="N4868"/>
      <c r="O4868"/>
      <c r="P4868"/>
      <c r="Q4868"/>
      <c r="S4868" s="115"/>
      <c r="U4868"/>
      <c r="V4868"/>
      <c r="W4868" s="237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5">
      <c r="F4869" s="238"/>
      <c r="I4869"/>
      <c r="S4869" s="115"/>
      <c r="U4869"/>
      <c r="V4869"/>
    </row>
    <row r="4870" spans="1:33" x14ac:dyDescent="0.25">
      <c r="A4870"/>
      <c r="B4870"/>
      <c r="C4870"/>
      <c r="D4870"/>
      <c r="E4870"/>
      <c r="F4870" s="126"/>
      <c r="G4870"/>
      <c r="H4870"/>
      <c r="I4870"/>
      <c r="J4870"/>
      <c r="K4870"/>
      <c r="L4870"/>
      <c r="M4870"/>
      <c r="N4870"/>
      <c r="O4870"/>
      <c r="P4870"/>
      <c r="Q4870"/>
      <c r="S4870" s="115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ht="18" x14ac:dyDescent="0.25">
      <c r="A4871" s="236"/>
      <c r="B4871" s="236"/>
      <c r="C4871" s="236"/>
      <c r="D4871" s="236"/>
      <c r="E4871"/>
      <c r="F4871" s="126"/>
      <c r="G4871" s="237"/>
      <c r="H4871"/>
      <c r="I4871"/>
      <c r="J4871" s="237"/>
      <c r="K4871"/>
      <c r="L4871"/>
      <c r="M4871"/>
      <c r="N4871"/>
      <c r="O4871"/>
      <c r="P4871"/>
      <c r="Q4871"/>
      <c r="S4871" s="115"/>
      <c r="U4871"/>
      <c r="V4871"/>
      <c r="W4871" s="237"/>
      <c r="X4871"/>
      <c r="Y4871"/>
      <c r="Z4871"/>
      <c r="AA4871"/>
      <c r="AB4871"/>
      <c r="AC4871"/>
      <c r="AD4871"/>
      <c r="AE4871"/>
      <c r="AF4871"/>
      <c r="AG4871"/>
    </row>
    <row r="4872" spans="1:33" ht="18" x14ac:dyDescent="0.25">
      <c r="A4872" s="236"/>
      <c r="B4872" s="236"/>
      <c r="C4872" s="236"/>
      <c r="D4872" s="236"/>
      <c r="E4872"/>
      <c r="F4872" s="126"/>
      <c r="G4872" s="237"/>
      <c r="H4872"/>
      <c r="I4872"/>
      <c r="J4872" s="237"/>
      <c r="K4872"/>
      <c r="L4872"/>
      <c r="M4872"/>
      <c r="N4872"/>
      <c r="O4872"/>
      <c r="P4872"/>
      <c r="Q4872"/>
      <c r="S4872" s="115"/>
      <c r="U4872"/>
      <c r="V4872"/>
      <c r="W4872" s="237"/>
      <c r="X4872"/>
      <c r="Y4872"/>
      <c r="Z4872"/>
      <c r="AA4872"/>
      <c r="AB4872"/>
      <c r="AC4872"/>
      <c r="AD4872"/>
      <c r="AE4872"/>
      <c r="AF4872"/>
      <c r="AG4872"/>
    </row>
    <row r="4873" spans="1:33" ht="18" x14ac:dyDescent="0.25">
      <c r="A4873" s="236"/>
      <c r="B4873" s="236"/>
      <c r="C4873" s="236"/>
      <c r="D4873" s="236"/>
      <c r="E4873"/>
      <c r="F4873" s="126"/>
      <c r="G4873" s="237"/>
      <c r="H4873"/>
      <c r="I4873"/>
      <c r="J4873" s="237"/>
      <c r="K4873"/>
      <c r="L4873"/>
      <c r="M4873"/>
      <c r="N4873"/>
      <c r="O4873"/>
      <c r="P4873"/>
      <c r="Q4873"/>
      <c r="S4873" s="115"/>
      <c r="U4873"/>
      <c r="V4873"/>
      <c r="W4873" s="237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5">
      <c r="F4874" s="238"/>
      <c r="I4874"/>
      <c r="S4874" s="115"/>
      <c r="U4874"/>
      <c r="V4874"/>
    </row>
    <row r="4875" spans="1:33" ht="18" x14ac:dyDescent="0.25">
      <c r="A4875" s="236"/>
      <c r="B4875" s="236"/>
      <c r="C4875" s="236"/>
      <c r="D4875" s="236"/>
      <c r="E4875"/>
      <c r="F4875" s="126"/>
      <c r="G4875" s="237"/>
      <c r="H4875"/>
      <c r="I4875"/>
      <c r="J4875" s="237"/>
      <c r="K4875"/>
      <c r="L4875"/>
      <c r="M4875"/>
      <c r="N4875"/>
      <c r="O4875"/>
      <c r="P4875"/>
      <c r="Q4875"/>
      <c r="S4875" s="115"/>
      <c r="U4875"/>
      <c r="V4875"/>
      <c r="W4875" s="237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5">
      <c r="A4876"/>
      <c r="B4876"/>
      <c r="C4876"/>
      <c r="D4876"/>
      <c r="E4876"/>
      <c r="F4876" s="126"/>
      <c r="G4876"/>
      <c r="H4876"/>
      <c r="I4876"/>
      <c r="J4876"/>
      <c r="K4876"/>
      <c r="L4876"/>
      <c r="M4876"/>
      <c r="N4876"/>
      <c r="O4876"/>
      <c r="P4876"/>
      <c r="Q4876"/>
      <c r="S4876" s="115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ht="18" x14ac:dyDescent="0.25">
      <c r="A4877" s="236"/>
      <c r="B4877" s="236"/>
      <c r="C4877" s="236"/>
      <c r="D4877" s="236"/>
      <c r="E4877"/>
      <c r="F4877" s="126"/>
      <c r="G4877" s="237"/>
      <c r="H4877"/>
      <c r="I4877"/>
      <c r="J4877" s="237"/>
      <c r="K4877"/>
      <c r="L4877"/>
      <c r="M4877"/>
      <c r="N4877"/>
      <c r="O4877"/>
      <c r="P4877"/>
      <c r="Q4877"/>
      <c r="S4877" s="115"/>
      <c r="U4877"/>
      <c r="V4877"/>
      <c r="W4877" s="23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5">
      <c r="A4878"/>
      <c r="B4878"/>
      <c r="C4878"/>
      <c r="D4878"/>
      <c r="E4878"/>
      <c r="F4878" s="126"/>
      <c r="G4878"/>
      <c r="H4878"/>
      <c r="I4878"/>
      <c r="J4878"/>
      <c r="K4878"/>
      <c r="L4878"/>
      <c r="M4878"/>
      <c r="N4878"/>
      <c r="O4878"/>
      <c r="P4878"/>
      <c r="Q4878"/>
      <c r="S4878" s="115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5">
      <c r="F4879" s="238"/>
      <c r="I4879"/>
      <c r="S4879" s="115"/>
      <c r="U4879"/>
      <c r="V4879"/>
    </row>
    <row r="4880" spans="1:33" ht="18" x14ac:dyDescent="0.25">
      <c r="A4880" s="236"/>
      <c r="B4880" s="236"/>
      <c r="C4880" s="236"/>
      <c r="D4880" s="236"/>
      <c r="E4880"/>
      <c r="F4880" s="126"/>
      <c r="G4880" s="237"/>
      <c r="H4880"/>
      <c r="I4880"/>
      <c r="J4880" s="237"/>
      <c r="K4880"/>
      <c r="L4880"/>
      <c r="M4880"/>
      <c r="N4880"/>
      <c r="O4880"/>
      <c r="P4880"/>
      <c r="Q4880"/>
      <c r="S4880" s="115"/>
      <c r="U4880"/>
      <c r="V4880"/>
      <c r="W4880" s="237"/>
      <c r="X4880"/>
      <c r="Y4880"/>
      <c r="Z4880"/>
      <c r="AA4880"/>
      <c r="AB4880"/>
      <c r="AC4880"/>
      <c r="AD4880"/>
      <c r="AE4880"/>
      <c r="AF4880"/>
      <c r="AG4880"/>
    </row>
    <row r="4881" spans="1:33" ht="18" x14ac:dyDescent="0.25">
      <c r="A4881" s="236"/>
      <c r="B4881" s="236"/>
      <c r="C4881" s="236"/>
      <c r="D4881" s="236"/>
      <c r="E4881"/>
      <c r="F4881" s="126"/>
      <c r="G4881" s="237"/>
      <c r="H4881"/>
      <c r="I4881"/>
      <c r="J4881" s="237"/>
      <c r="K4881"/>
      <c r="L4881"/>
      <c r="M4881"/>
      <c r="N4881"/>
      <c r="O4881"/>
      <c r="P4881"/>
      <c r="Q4881"/>
      <c r="S4881" s="115"/>
      <c r="U4881"/>
      <c r="V4881"/>
      <c r="W4881" s="237"/>
      <c r="X4881"/>
      <c r="Y4881"/>
      <c r="Z4881"/>
      <c r="AA4881"/>
      <c r="AB4881"/>
      <c r="AC4881"/>
      <c r="AD4881"/>
      <c r="AE4881"/>
      <c r="AF4881"/>
      <c r="AG4881"/>
    </row>
    <row r="4882" spans="1:33" ht="18" x14ac:dyDescent="0.25">
      <c r="A4882" s="236"/>
      <c r="B4882" s="236"/>
      <c r="C4882" s="236"/>
      <c r="D4882" s="236"/>
      <c r="E4882"/>
      <c r="F4882" s="126"/>
      <c r="G4882" s="237"/>
      <c r="H4882"/>
      <c r="I4882"/>
      <c r="J4882" s="237"/>
      <c r="K4882"/>
      <c r="L4882"/>
      <c r="M4882"/>
      <c r="N4882"/>
      <c r="O4882"/>
      <c r="P4882"/>
      <c r="Q4882"/>
      <c r="S4882" s="115"/>
      <c r="U4882"/>
      <c r="V4882"/>
      <c r="W4882" s="237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5">
      <c r="F4883" s="238"/>
      <c r="I4883"/>
      <c r="S4883" s="115"/>
      <c r="U4883"/>
      <c r="V4883"/>
    </row>
    <row r="4884" spans="1:33" x14ac:dyDescent="0.25">
      <c r="A4884"/>
      <c r="B4884"/>
      <c r="C4884"/>
      <c r="D4884"/>
      <c r="E4884"/>
      <c r="F4884" s="126"/>
      <c r="G4884"/>
      <c r="H4884"/>
      <c r="I4884"/>
      <c r="J4884"/>
      <c r="K4884"/>
      <c r="L4884"/>
      <c r="M4884"/>
      <c r="N4884"/>
      <c r="O4884"/>
      <c r="P4884"/>
      <c r="Q4884"/>
      <c r="S4884" s="115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5">
      <c r="A4885"/>
      <c r="B4885"/>
      <c r="C4885"/>
      <c r="D4885"/>
      <c r="E4885"/>
      <c r="F4885" s="126"/>
      <c r="G4885"/>
      <c r="H4885"/>
      <c r="I4885"/>
      <c r="J4885"/>
      <c r="K4885"/>
      <c r="L4885"/>
      <c r="M4885"/>
      <c r="N4885"/>
      <c r="O4885"/>
      <c r="P4885"/>
      <c r="Q4885"/>
      <c r="S4885" s="11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ht="18" x14ac:dyDescent="0.25">
      <c r="A4886" s="236"/>
      <c r="B4886" s="236"/>
      <c r="C4886" s="236"/>
      <c r="D4886" s="236"/>
      <c r="E4886"/>
      <c r="F4886" s="126"/>
      <c r="G4886" s="237"/>
      <c r="H4886"/>
      <c r="I4886"/>
      <c r="J4886" s="237"/>
      <c r="K4886"/>
      <c r="L4886"/>
      <c r="M4886"/>
      <c r="N4886"/>
      <c r="O4886"/>
      <c r="P4886"/>
      <c r="Q4886"/>
      <c r="S4886" s="115"/>
      <c r="U4886"/>
      <c r="V4886"/>
      <c r="W4886" s="237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5">
      <c r="F4887" s="238"/>
      <c r="I4887"/>
      <c r="S4887" s="115"/>
      <c r="U4887"/>
      <c r="V4887"/>
    </row>
    <row r="4888" spans="1:33" ht="18" x14ac:dyDescent="0.25">
      <c r="A4888" s="236"/>
      <c r="B4888" s="236"/>
      <c r="C4888" s="236"/>
      <c r="D4888" s="236"/>
      <c r="E4888"/>
      <c r="F4888" s="126"/>
      <c r="G4888" s="237"/>
      <c r="H4888"/>
      <c r="I4888"/>
      <c r="J4888" s="237"/>
      <c r="K4888"/>
      <c r="L4888"/>
      <c r="M4888"/>
      <c r="N4888"/>
      <c r="O4888"/>
      <c r="P4888"/>
      <c r="Q4888"/>
      <c r="S4888" s="115"/>
      <c r="U4888"/>
      <c r="V4888"/>
      <c r="W4888" s="237"/>
      <c r="X4888"/>
      <c r="Y4888"/>
      <c r="Z4888"/>
      <c r="AA4888"/>
      <c r="AB4888"/>
      <c r="AC4888"/>
      <c r="AD4888"/>
      <c r="AE4888"/>
      <c r="AF4888"/>
      <c r="AG4888"/>
    </row>
    <row r="4889" spans="1:33" ht="18" x14ac:dyDescent="0.25">
      <c r="A4889" s="236"/>
      <c r="B4889" s="236"/>
      <c r="C4889" s="236"/>
      <c r="D4889" s="236"/>
      <c r="E4889"/>
      <c r="F4889" s="126"/>
      <c r="G4889" s="237"/>
      <c r="H4889"/>
      <c r="I4889"/>
      <c r="J4889" s="237"/>
      <c r="K4889"/>
      <c r="L4889"/>
      <c r="M4889"/>
      <c r="N4889"/>
      <c r="O4889"/>
      <c r="P4889"/>
      <c r="Q4889"/>
      <c r="S4889" s="115"/>
      <c r="U4889"/>
      <c r="V4889"/>
      <c r="W4889" s="237"/>
      <c r="X4889"/>
      <c r="Y4889"/>
      <c r="Z4889"/>
      <c r="AA4889"/>
      <c r="AB4889"/>
      <c r="AC4889"/>
      <c r="AD4889"/>
      <c r="AE4889"/>
      <c r="AF4889"/>
      <c r="AG4889"/>
    </row>
    <row r="4890" spans="1:33" ht="18" x14ac:dyDescent="0.25">
      <c r="A4890" s="236"/>
      <c r="B4890" s="236"/>
      <c r="C4890" s="236"/>
      <c r="D4890" s="236"/>
      <c r="E4890"/>
      <c r="F4890" s="126"/>
      <c r="G4890" s="237"/>
      <c r="H4890"/>
      <c r="I4890"/>
      <c r="J4890" s="237"/>
      <c r="K4890"/>
      <c r="L4890"/>
      <c r="M4890"/>
      <c r="N4890"/>
      <c r="O4890"/>
      <c r="P4890"/>
      <c r="Q4890"/>
      <c r="S4890" s="115"/>
      <c r="U4890"/>
      <c r="V4890"/>
      <c r="W4890" s="237"/>
      <c r="X4890"/>
      <c r="Y4890"/>
      <c r="Z4890"/>
      <c r="AA4890"/>
      <c r="AB4890"/>
      <c r="AC4890"/>
      <c r="AD4890"/>
      <c r="AE4890"/>
      <c r="AF4890"/>
      <c r="AG4890"/>
    </row>
    <row r="4891" spans="1:33" ht="18" x14ac:dyDescent="0.25">
      <c r="A4891" s="236"/>
      <c r="B4891" s="236"/>
      <c r="C4891" s="236"/>
      <c r="D4891" s="236"/>
      <c r="E4891"/>
      <c r="F4891" s="126"/>
      <c r="G4891" s="237"/>
      <c r="H4891"/>
      <c r="I4891"/>
      <c r="J4891" s="237"/>
      <c r="K4891"/>
      <c r="L4891"/>
      <c r="M4891"/>
      <c r="N4891"/>
      <c r="O4891"/>
      <c r="P4891"/>
      <c r="Q4891"/>
      <c r="S4891" s="115"/>
      <c r="U4891"/>
      <c r="V4891"/>
      <c r="W4891" s="237"/>
      <c r="X4891"/>
      <c r="Y4891"/>
      <c r="Z4891"/>
      <c r="AA4891"/>
      <c r="AB4891"/>
      <c r="AC4891"/>
      <c r="AD4891"/>
      <c r="AE4891"/>
      <c r="AF4891"/>
      <c r="AG4891"/>
    </row>
    <row r="4892" spans="1:33" ht="18" x14ac:dyDescent="0.25">
      <c r="A4892" s="236"/>
      <c r="B4892" s="236"/>
      <c r="C4892" s="236"/>
      <c r="D4892" s="236"/>
      <c r="E4892"/>
      <c r="F4892" s="126"/>
      <c r="G4892" s="237"/>
      <c r="H4892"/>
      <c r="I4892"/>
      <c r="J4892" s="237"/>
      <c r="K4892"/>
      <c r="L4892"/>
      <c r="M4892"/>
      <c r="N4892"/>
      <c r="O4892"/>
      <c r="P4892"/>
      <c r="Q4892"/>
      <c r="S4892" s="115"/>
      <c r="U4892"/>
      <c r="V4892"/>
      <c r="W4892" s="237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5">
      <c r="F4893" s="238"/>
      <c r="I4893"/>
      <c r="S4893" s="115"/>
      <c r="U4893"/>
      <c r="V4893"/>
    </row>
    <row r="4894" spans="1:33" ht="18" x14ac:dyDescent="0.25">
      <c r="A4894" s="236"/>
      <c r="B4894" s="236"/>
      <c r="C4894" s="236"/>
      <c r="D4894" s="236"/>
      <c r="E4894"/>
      <c r="F4894" s="126"/>
      <c r="G4894" s="237"/>
      <c r="H4894"/>
      <c r="I4894"/>
      <c r="J4894" s="237"/>
      <c r="K4894"/>
      <c r="L4894"/>
      <c r="M4894"/>
      <c r="N4894"/>
      <c r="O4894"/>
      <c r="P4894"/>
      <c r="Q4894"/>
      <c r="S4894" s="115"/>
      <c r="U4894"/>
      <c r="V4894"/>
      <c r="W4894" s="237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5">
      <c r="F4895" s="238"/>
      <c r="I4895"/>
      <c r="S4895" s="115"/>
      <c r="U4895"/>
      <c r="V4895"/>
    </row>
    <row r="4896" spans="1:33" x14ac:dyDescent="0.25">
      <c r="F4896" s="238"/>
      <c r="I4896"/>
      <c r="S4896" s="115"/>
      <c r="U4896"/>
      <c r="V4896"/>
    </row>
    <row r="4897" spans="1:33" ht="18" x14ac:dyDescent="0.25">
      <c r="A4897" s="236"/>
      <c r="B4897" s="236"/>
      <c r="C4897" s="236"/>
      <c r="D4897" s="236"/>
      <c r="E4897"/>
      <c r="F4897" s="126"/>
      <c r="G4897" s="237"/>
      <c r="H4897"/>
      <c r="I4897"/>
      <c r="J4897" s="237"/>
      <c r="K4897"/>
      <c r="L4897"/>
      <c r="M4897"/>
      <c r="N4897"/>
      <c r="O4897"/>
      <c r="P4897"/>
      <c r="Q4897"/>
      <c r="S4897" s="115"/>
      <c r="U4897"/>
      <c r="V4897"/>
      <c r="W4897" s="23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5">
      <c r="F4898" s="238"/>
      <c r="I4898"/>
      <c r="S4898" s="115"/>
      <c r="U4898"/>
      <c r="V4898"/>
    </row>
    <row r="4899" spans="1:33" ht="18" x14ac:dyDescent="0.25">
      <c r="A4899" s="236"/>
      <c r="B4899" s="236"/>
      <c r="C4899" s="236"/>
      <c r="D4899" s="236"/>
      <c r="E4899"/>
      <c r="F4899" s="126"/>
      <c r="G4899" s="237"/>
      <c r="H4899"/>
      <c r="I4899"/>
      <c r="J4899" s="237"/>
      <c r="K4899"/>
      <c r="L4899"/>
      <c r="M4899"/>
      <c r="N4899"/>
      <c r="O4899"/>
      <c r="P4899"/>
      <c r="Q4899"/>
      <c r="S4899" s="115"/>
      <c r="U4899"/>
      <c r="V4899"/>
      <c r="W4899" s="237"/>
      <c r="X4899"/>
      <c r="Y4899"/>
      <c r="Z4899"/>
      <c r="AA4899"/>
      <c r="AB4899"/>
      <c r="AC4899"/>
      <c r="AD4899"/>
      <c r="AE4899"/>
      <c r="AF4899"/>
      <c r="AG4899"/>
    </row>
    <row r="4900" spans="1:33" ht="18" x14ac:dyDescent="0.25">
      <c r="A4900" s="236"/>
      <c r="B4900" s="236"/>
      <c r="C4900" s="236"/>
      <c r="D4900" s="236"/>
      <c r="E4900"/>
      <c r="F4900" s="126"/>
      <c r="G4900" s="237"/>
      <c r="H4900"/>
      <c r="I4900"/>
      <c r="J4900" s="237"/>
      <c r="K4900"/>
      <c r="L4900"/>
      <c r="M4900"/>
      <c r="N4900"/>
      <c r="O4900"/>
      <c r="P4900"/>
      <c r="Q4900"/>
      <c r="S4900" s="115"/>
      <c r="U4900"/>
      <c r="V4900"/>
      <c r="W4900" s="237"/>
      <c r="X4900"/>
      <c r="Y4900"/>
      <c r="Z4900"/>
      <c r="AA4900"/>
      <c r="AB4900"/>
      <c r="AC4900"/>
      <c r="AD4900"/>
      <c r="AE4900"/>
      <c r="AF4900"/>
      <c r="AG4900"/>
    </row>
    <row r="4901" spans="1:33" ht="18" x14ac:dyDescent="0.25">
      <c r="A4901" s="236"/>
      <c r="B4901" s="236"/>
      <c r="C4901" s="236"/>
      <c r="D4901" s="236"/>
      <c r="E4901"/>
      <c r="F4901" s="126"/>
      <c r="G4901" s="237"/>
      <c r="H4901"/>
      <c r="I4901"/>
      <c r="J4901" s="237"/>
      <c r="K4901"/>
      <c r="L4901"/>
      <c r="M4901"/>
      <c r="N4901"/>
      <c r="O4901"/>
      <c r="P4901"/>
      <c r="Q4901"/>
      <c r="S4901" s="115"/>
      <c r="U4901"/>
      <c r="V4901"/>
      <c r="W4901" s="237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5">
      <c r="F4902" s="238"/>
      <c r="I4902"/>
      <c r="S4902" s="115"/>
      <c r="U4902"/>
      <c r="V4902"/>
    </row>
    <row r="4903" spans="1:33" ht="18" x14ac:dyDescent="0.25">
      <c r="A4903" s="236"/>
      <c r="B4903" s="236"/>
      <c r="C4903" s="236"/>
      <c r="D4903" s="236"/>
      <c r="E4903"/>
      <c r="F4903" s="126"/>
      <c r="G4903" s="237"/>
      <c r="H4903"/>
      <c r="I4903"/>
      <c r="J4903" s="237"/>
      <c r="K4903"/>
      <c r="L4903"/>
      <c r="M4903"/>
      <c r="N4903"/>
      <c r="O4903"/>
      <c r="P4903"/>
      <c r="Q4903"/>
      <c r="S4903" s="115"/>
      <c r="U4903"/>
      <c r="V4903"/>
      <c r="W4903" s="237"/>
      <c r="X4903"/>
      <c r="Y4903"/>
      <c r="Z4903"/>
      <c r="AA4903"/>
      <c r="AB4903"/>
      <c r="AC4903"/>
      <c r="AD4903"/>
      <c r="AE4903"/>
      <c r="AF4903"/>
      <c r="AG4903"/>
    </row>
    <row r="4904" spans="1:33" ht="18" x14ac:dyDescent="0.25">
      <c r="A4904" s="236"/>
      <c r="B4904" s="236"/>
      <c r="C4904" s="236"/>
      <c r="D4904" s="236"/>
      <c r="E4904"/>
      <c r="F4904" s="126"/>
      <c r="G4904" s="237"/>
      <c r="H4904"/>
      <c r="I4904"/>
      <c r="J4904" s="237"/>
      <c r="K4904"/>
      <c r="L4904"/>
      <c r="M4904"/>
      <c r="N4904"/>
      <c r="O4904"/>
      <c r="P4904"/>
      <c r="Q4904"/>
      <c r="S4904" s="115"/>
      <c r="U4904"/>
      <c r="V4904"/>
      <c r="W4904" s="237"/>
      <c r="X4904"/>
      <c r="Y4904"/>
      <c r="Z4904"/>
      <c r="AA4904"/>
      <c r="AB4904"/>
      <c r="AC4904"/>
      <c r="AD4904"/>
      <c r="AE4904"/>
      <c r="AF4904"/>
      <c r="AG4904"/>
    </row>
    <row r="4905" spans="1:33" ht="18" x14ac:dyDescent="0.25">
      <c r="A4905" s="236"/>
      <c r="B4905" s="236"/>
      <c r="C4905" s="236"/>
      <c r="D4905" s="236"/>
      <c r="E4905"/>
      <c r="F4905" s="126"/>
      <c r="G4905" s="237"/>
      <c r="H4905"/>
      <c r="I4905"/>
      <c r="J4905" s="237"/>
      <c r="K4905"/>
      <c r="L4905"/>
      <c r="M4905"/>
      <c r="N4905"/>
      <c r="O4905"/>
      <c r="P4905"/>
      <c r="Q4905"/>
      <c r="S4905" s="115"/>
      <c r="U4905"/>
      <c r="V4905"/>
      <c r="W4905" s="237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5">
      <c r="F4906" s="238"/>
      <c r="I4906"/>
      <c r="S4906" s="115"/>
      <c r="U4906"/>
      <c r="V4906"/>
    </row>
    <row r="4907" spans="1:33" x14ac:dyDescent="0.25">
      <c r="A4907"/>
      <c r="B4907"/>
      <c r="C4907"/>
      <c r="D4907"/>
      <c r="E4907"/>
      <c r="F4907" s="126"/>
      <c r="G4907"/>
      <c r="H4907"/>
      <c r="I4907"/>
      <c r="J4907"/>
      <c r="K4907"/>
      <c r="L4907"/>
      <c r="M4907"/>
      <c r="N4907"/>
      <c r="O4907"/>
      <c r="P4907"/>
      <c r="Q4907"/>
      <c r="S4907" s="115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5">
      <c r="A4908"/>
      <c r="B4908"/>
      <c r="C4908"/>
      <c r="D4908"/>
      <c r="E4908"/>
      <c r="F4908" s="126"/>
      <c r="G4908"/>
      <c r="H4908"/>
      <c r="I4908"/>
      <c r="J4908"/>
      <c r="K4908"/>
      <c r="L4908"/>
      <c r="M4908"/>
      <c r="N4908"/>
      <c r="O4908"/>
      <c r="P4908"/>
      <c r="Q4908"/>
      <c r="S4908" s="115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ht="18" x14ac:dyDescent="0.25">
      <c r="A4909" s="236"/>
      <c r="B4909" s="236"/>
      <c r="C4909" s="236"/>
      <c r="D4909" s="236"/>
      <c r="E4909"/>
      <c r="F4909" s="126"/>
      <c r="G4909" s="237"/>
      <c r="H4909"/>
      <c r="I4909"/>
      <c r="J4909" s="237"/>
      <c r="K4909"/>
      <c r="L4909"/>
      <c r="M4909"/>
      <c r="N4909"/>
      <c r="O4909"/>
      <c r="P4909"/>
      <c r="Q4909"/>
      <c r="S4909" s="115"/>
      <c r="U4909"/>
      <c r="V4909"/>
      <c r="W4909" s="237"/>
      <c r="X4909"/>
      <c r="Y4909"/>
      <c r="Z4909"/>
      <c r="AA4909"/>
      <c r="AB4909"/>
      <c r="AC4909"/>
      <c r="AD4909"/>
      <c r="AE4909"/>
      <c r="AF4909"/>
      <c r="AG4909"/>
    </row>
    <row r="4910" spans="1:33" ht="18" x14ac:dyDescent="0.25">
      <c r="A4910" s="236"/>
      <c r="B4910" s="236"/>
      <c r="C4910" s="236"/>
      <c r="D4910" s="236"/>
      <c r="E4910"/>
      <c r="F4910" s="126"/>
      <c r="G4910" s="237"/>
      <c r="H4910"/>
      <c r="I4910"/>
      <c r="J4910" s="237"/>
      <c r="K4910"/>
      <c r="L4910"/>
      <c r="M4910"/>
      <c r="N4910"/>
      <c r="O4910"/>
      <c r="P4910"/>
      <c r="Q4910"/>
      <c r="S4910" s="115"/>
      <c r="U4910"/>
      <c r="V4910"/>
      <c r="W4910" s="237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5">
      <c r="F4911" s="238"/>
      <c r="I4911"/>
      <c r="S4911" s="115"/>
      <c r="U4911"/>
      <c r="V4911"/>
    </row>
    <row r="4912" spans="1:33" x14ac:dyDescent="0.25">
      <c r="A4912"/>
      <c r="B4912"/>
      <c r="C4912"/>
      <c r="D4912"/>
      <c r="E4912"/>
      <c r="F4912" s="126"/>
      <c r="G4912"/>
      <c r="H4912"/>
      <c r="I4912"/>
      <c r="J4912"/>
      <c r="K4912"/>
      <c r="L4912"/>
      <c r="M4912"/>
      <c r="N4912"/>
      <c r="O4912"/>
      <c r="P4912"/>
      <c r="Q4912"/>
      <c r="S4912" s="115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5">
      <c r="F4913" s="238"/>
      <c r="I4913"/>
      <c r="S4913" s="115"/>
      <c r="U4913"/>
      <c r="V4913"/>
    </row>
    <row r="4914" spans="1:33" x14ac:dyDescent="0.25">
      <c r="F4914" s="238"/>
      <c r="I4914"/>
      <c r="S4914" s="115"/>
      <c r="U4914"/>
      <c r="V4914"/>
    </row>
    <row r="4915" spans="1:33" ht="18" x14ac:dyDescent="0.25">
      <c r="A4915" s="236"/>
      <c r="B4915" s="236"/>
      <c r="C4915" s="236"/>
      <c r="D4915" s="236"/>
      <c r="E4915"/>
      <c r="F4915" s="126"/>
      <c r="G4915" s="237"/>
      <c r="H4915"/>
      <c r="I4915"/>
      <c r="J4915" s="237"/>
      <c r="K4915"/>
      <c r="L4915"/>
      <c r="M4915"/>
      <c r="N4915"/>
      <c r="O4915"/>
      <c r="P4915"/>
      <c r="Q4915"/>
      <c r="S4915" s="115"/>
      <c r="U4915"/>
      <c r="V4915"/>
      <c r="W4915" s="237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5">
      <c r="A4916"/>
      <c r="B4916"/>
      <c r="C4916"/>
      <c r="D4916"/>
      <c r="E4916"/>
      <c r="F4916" s="126"/>
      <c r="G4916"/>
      <c r="H4916"/>
      <c r="I4916"/>
      <c r="J4916"/>
      <c r="K4916"/>
      <c r="L4916"/>
      <c r="M4916"/>
      <c r="N4916"/>
      <c r="O4916"/>
      <c r="P4916"/>
      <c r="Q4916"/>
      <c r="S4916" s="115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5">
      <c r="A4917"/>
      <c r="B4917"/>
      <c r="C4917"/>
      <c r="D4917"/>
      <c r="E4917"/>
      <c r="F4917" s="126"/>
      <c r="G4917"/>
      <c r="H4917"/>
      <c r="I4917"/>
      <c r="J4917"/>
      <c r="K4917"/>
      <c r="L4917"/>
      <c r="M4917"/>
      <c r="N4917"/>
      <c r="O4917"/>
      <c r="P4917"/>
      <c r="Q4917"/>
      <c r="S4917" s="115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5">
      <c r="A4918"/>
      <c r="B4918"/>
      <c r="C4918"/>
      <c r="D4918"/>
      <c r="E4918"/>
      <c r="F4918" s="126"/>
      <c r="G4918"/>
      <c r="H4918"/>
      <c r="I4918"/>
      <c r="J4918"/>
      <c r="K4918"/>
      <c r="L4918"/>
      <c r="M4918"/>
      <c r="N4918"/>
      <c r="O4918"/>
      <c r="P4918"/>
      <c r="Q4918"/>
      <c r="S4918" s="115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ht="18" x14ac:dyDescent="0.25">
      <c r="A4919" s="236"/>
      <c r="B4919" s="236"/>
      <c r="C4919" s="236"/>
      <c r="D4919" s="236"/>
      <c r="E4919"/>
      <c r="F4919" s="126"/>
      <c r="G4919" s="237"/>
      <c r="H4919"/>
      <c r="I4919"/>
      <c r="J4919" s="237"/>
      <c r="K4919"/>
      <c r="L4919"/>
      <c r="M4919"/>
      <c r="N4919"/>
      <c r="O4919"/>
      <c r="P4919"/>
      <c r="Q4919"/>
      <c r="S4919" s="115"/>
      <c r="U4919"/>
      <c r="V4919"/>
      <c r="W4919" s="237"/>
      <c r="X4919"/>
      <c r="Y4919"/>
      <c r="Z4919"/>
      <c r="AA4919"/>
      <c r="AB4919"/>
      <c r="AC4919"/>
      <c r="AD4919"/>
      <c r="AE4919"/>
      <c r="AF4919"/>
      <c r="AG4919"/>
    </row>
    <row r="4920" spans="1:33" ht="18" x14ac:dyDescent="0.25">
      <c r="A4920" s="236"/>
      <c r="B4920" s="236"/>
      <c r="C4920" s="236"/>
      <c r="D4920" s="236"/>
      <c r="E4920"/>
      <c r="F4920" s="126"/>
      <c r="G4920" s="237"/>
      <c r="H4920"/>
      <c r="I4920"/>
      <c r="J4920" s="237"/>
      <c r="K4920"/>
      <c r="L4920"/>
      <c r="M4920"/>
      <c r="N4920"/>
      <c r="O4920"/>
      <c r="P4920"/>
      <c r="Q4920"/>
      <c r="S4920" s="115"/>
      <c r="U4920"/>
      <c r="V4920"/>
      <c r="W4920" s="237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5">
      <c r="A4921"/>
      <c r="B4921"/>
      <c r="C4921"/>
      <c r="D4921"/>
      <c r="E4921"/>
      <c r="F4921" s="126"/>
      <c r="G4921"/>
      <c r="H4921"/>
      <c r="I4921"/>
      <c r="J4921"/>
      <c r="K4921"/>
      <c r="L4921"/>
      <c r="M4921"/>
      <c r="N4921"/>
      <c r="O4921"/>
      <c r="P4921"/>
      <c r="Q4921"/>
      <c r="S4921" s="115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ht="18" x14ac:dyDescent="0.25">
      <c r="A4922" s="236"/>
      <c r="B4922" s="236"/>
      <c r="C4922" s="236"/>
      <c r="D4922" s="236"/>
      <c r="E4922"/>
      <c r="F4922" s="126"/>
      <c r="G4922" s="237"/>
      <c r="H4922"/>
      <c r="I4922"/>
      <c r="J4922" s="237"/>
      <c r="K4922"/>
      <c r="L4922"/>
      <c r="M4922"/>
      <c r="N4922"/>
      <c r="O4922"/>
      <c r="P4922"/>
      <c r="Q4922"/>
      <c r="S4922" s="115"/>
      <c r="U4922"/>
      <c r="V4922"/>
      <c r="W4922" s="237"/>
      <c r="X4922"/>
      <c r="Y4922"/>
      <c r="Z4922"/>
      <c r="AA4922"/>
      <c r="AB4922"/>
      <c r="AC4922"/>
      <c r="AD4922"/>
      <c r="AE4922"/>
      <c r="AF4922"/>
      <c r="AG4922"/>
    </row>
    <row r="4923" spans="1:33" ht="18" x14ac:dyDescent="0.25">
      <c r="A4923" s="236"/>
      <c r="B4923" s="236"/>
      <c r="C4923" s="236"/>
      <c r="D4923" s="236"/>
      <c r="E4923"/>
      <c r="F4923" s="126"/>
      <c r="G4923" s="237"/>
      <c r="H4923"/>
      <c r="I4923"/>
      <c r="J4923" s="237"/>
      <c r="K4923"/>
      <c r="L4923"/>
      <c r="M4923"/>
      <c r="N4923"/>
      <c r="O4923"/>
      <c r="P4923"/>
      <c r="Q4923"/>
      <c r="S4923" s="115"/>
      <c r="U4923"/>
      <c r="V4923"/>
      <c r="W4923" s="237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5">
      <c r="F4924" s="238"/>
      <c r="I4924"/>
      <c r="S4924" s="115"/>
      <c r="U4924"/>
      <c r="V4924"/>
    </row>
    <row r="4925" spans="1:33" x14ac:dyDescent="0.25">
      <c r="F4925" s="238"/>
      <c r="I4925"/>
      <c r="S4925" s="115"/>
      <c r="U4925"/>
      <c r="V4925"/>
    </row>
    <row r="4926" spans="1:33" x14ac:dyDescent="0.25">
      <c r="A4926"/>
      <c r="B4926"/>
      <c r="C4926"/>
      <c r="D4926"/>
      <c r="E4926"/>
      <c r="F4926" s="126"/>
      <c r="G4926"/>
      <c r="H4926"/>
      <c r="I4926"/>
      <c r="J4926"/>
      <c r="K4926"/>
      <c r="L4926"/>
      <c r="M4926"/>
      <c r="N4926"/>
      <c r="O4926"/>
      <c r="P4926"/>
      <c r="Q4926"/>
      <c r="S4926" s="115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5">
      <c r="F4927" s="238"/>
      <c r="I4927"/>
      <c r="S4927" s="115"/>
      <c r="U4927"/>
      <c r="V4927"/>
    </row>
    <row r="4928" spans="1:33" x14ac:dyDescent="0.25">
      <c r="A4928"/>
      <c r="B4928"/>
      <c r="C4928"/>
      <c r="D4928"/>
      <c r="E4928"/>
      <c r="F4928" s="126"/>
      <c r="G4928"/>
      <c r="H4928"/>
      <c r="I4928"/>
      <c r="J4928"/>
      <c r="K4928"/>
      <c r="L4928"/>
      <c r="M4928"/>
      <c r="N4928"/>
      <c r="O4928"/>
      <c r="P4928"/>
      <c r="Q4928"/>
      <c r="S4928" s="115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5">
      <c r="A4929"/>
      <c r="B4929"/>
      <c r="C4929"/>
      <c r="D4929"/>
      <c r="E4929"/>
      <c r="F4929" s="126"/>
      <c r="G4929"/>
      <c r="H4929"/>
      <c r="I4929"/>
      <c r="J4929"/>
      <c r="K4929"/>
      <c r="L4929"/>
      <c r="M4929"/>
      <c r="N4929"/>
      <c r="O4929"/>
      <c r="P4929"/>
      <c r="Q4929"/>
      <c r="S4929" s="115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ht="18" x14ac:dyDescent="0.25">
      <c r="A4930" s="236"/>
      <c r="B4930" s="236"/>
      <c r="C4930" s="236"/>
      <c r="D4930" s="236"/>
      <c r="E4930"/>
      <c r="F4930" s="126"/>
      <c r="G4930" s="237"/>
      <c r="H4930"/>
      <c r="I4930"/>
      <c r="J4930" s="237"/>
      <c r="K4930"/>
      <c r="L4930"/>
      <c r="M4930"/>
      <c r="N4930"/>
      <c r="O4930"/>
      <c r="P4930"/>
      <c r="Q4930"/>
      <c r="S4930" s="115"/>
      <c r="U4930"/>
      <c r="V4930"/>
      <c r="W4930" s="237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5">
      <c r="F4931" s="238"/>
      <c r="I4931"/>
      <c r="S4931" s="115"/>
      <c r="U4931"/>
      <c r="V4931"/>
    </row>
    <row r="4932" spans="1:33" ht="18" x14ac:dyDescent="0.25">
      <c r="A4932" s="236"/>
      <c r="B4932" s="236"/>
      <c r="C4932" s="236"/>
      <c r="D4932" s="236"/>
      <c r="E4932"/>
      <c r="F4932" s="126"/>
      <c r="G4932" s="237"/>
      <c r="H4932"/>
      <c r="I4932"/>
      <c r="J4932" s="237"/>
      <c r="K4932"/>
      <c r="L4932"/>
      <c r="M4932"/>
      <c r="N4932"/>
      <c r="O4932"/>
      <c r="P4932"/>
      <c r="Q4932"/>
      <c r="S4932" s="115"/>
      <c r="U4932"/>
      <c r="V4932"/>
      <c r="W4932" s="237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5">
      <c r="A4933"/>
      <c r="B4933"/>
      <c r="C4933"/>
      <c r="D4933"/>
      <c r="E4933"/>
      <c r="F4933" s="126"/>
      <c r="G4933"/>
      <c r="H4933"/>
      <c r="I4933"/>
      <c r="J4933"/>
      <c r="K4933"/>
      <c r="L4933"/>
      <c r="M4933"/>
      <c r="N4933"/>
      <c r="O4933"/>
      <c r="P4933"/>
      <c r="Q4933"/>
      <c r="S4933" s="115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ht="18" x14ac:dyDescent="0.25">
      <c r="A4934" s="236"/>
      <c r="B4934" s="236"/>
      <c r="C4934" s="236"/>
      <c r="D4934" s="236"/>
      <c r="E4934"/>
      <c r="F4934" s="126"/>
      <c r="G4934" s="237"/>
      <c r="H4934"/>
      <c r="I4934"/>
      <c r="J4934" s="237"/>
      <c r="K4934"/>
      <c r="L4934"/>
      <c r="M4934"/>
      <c r="N4934"/>
      <c r="O4934"/>
      <c r="P4934"/>
      <c r="Q4934"/>
      <c r="S4934" s="115"/>
      <c r="U4934"/>
      <c r="V4934"/>
      <c r="W4934" s="237"/>
      <c r="X4934"/>
      <c r="Y4934"/>
      <c r="Z4934"/>
      <c r="AA4934"/>
      <c r="AB4934"/>
      <c r="AC4934"/>
      <c r="AD4934"/>
      <c r="AE4934"/>
      <c r="AF4934"/>
      <c r="AG4934"/>
    </row>
    <row r="4935" spans="1:33" ht="18" x14ac:dyDescent="0.25">
      <c r="A4935" s="236"/>
      <c r="B4935" s="236"/>
      <c r="C4935" s="236"/>
      <c r="D4935" s="236"/>
      <c r="E4935"/>
      <c r="F4935" s="126"/>
      <c r="G4935" s="237"/>
      <c r="H4935"/>
      <c r="I4935"/>
      <c r="J4935" s="237"/>
      <c r="K4935"/>
      <c r="L4935"/>
      <c r="M4935"/>
      <c r="N4935"/>
      <c r="O4935"/>
      <c r="P4935"/>
      <c r="Q4935"/>
      <c r="S4935" s="115"/>
      <c r="U4935"/>
      <c r="V4935"/>
      <c r="W4935" s="237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5">
      <c r="A4936"/>
      <c r="B4936"/>
      <c r="C4936"/>
      <c r="D4936"/>
      <c r="E4936"/>
      <c r="F4936" s="126"/>
      <c r="G4936"/>
      <c r="H4936"/>
      <c r="I4936"/>
      <c r="J4936"/>
      <c r="K4936"/>
      <c r="L4936"/>
      <c r="M4936"/>
      <c r="N4936"/>
      <c r="O4936"/>
      <c r="P4936"/>
      <c r="Q4936"/>
      <c r="S4936" s="115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5">
      <c r="A4937"/>
      <c r="B4937"/>
      <c r="C4937"/>
      <c r="D4937"/>
      <c r="E4937"/>
      <c r="F4937" s="126"/>
      <c r="G4937"/>
      <c r="H4937"/>
      <c r="I4937"/>
      <c r="J4937"/>
      <c r="K4937"/>
      <c r="L4937"/>
      <c r="M4937"/>
      <c r="N4937"/>
      <c r="O4937"/>
      <c r="P4937"/>
      <c r="Q4937"/>
      <c r="S4937" s="115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5">
      <c r="F4938" s="238"/>
      <c r="I4938"/>
      <c r="S4938" s="115"/>
      <c r="U4938"/>
      <c r="V4938"/>
    </row>
    <row r="4939" spans="1:33" ht="18" x14ac:dyDescent="0.25">
      <c r="A4939" s="236"/>
      <c r="B4939" s="236"/>
      <c r="C4939" s="236"/>
      <c r="D4939" s="236"/>
      <c r="E4939"/>
      <c r="F4939" s="126"/>
      <c r="G4939" s="237"/>
      <c r="H4939"/>
      <c r="I4939"/>
      <c r="J4939" s="237"/>
      <c r="K4939"/>
      <c r="L4939"/>
      <c r="M4939"/>
      <c r="N4939"/>
      <c r="O4939"/>
      <c r="P4939"/>
      <c r="Q4939"/>
      <c r="S4939" s="115"/>
      <c r="U4939"/>
      <c r="V4939"/>
      <c r="W4939" s="237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5">
      <c r="A4940"/>
      <c r="B4940"/>
      <c r="C4940"/>
      <c r="D4940"/>
      <c r="E4940"/>
      <c r="F4940" s="126"/>
      <c r="G4940"/>
      <c r="H4940"/>
      <c r="I4940"/>
      <c r="J4940"/>
      <c r="K4940"/>
      <c r="L4940"/>
      <c r="M4940"/>
      <c r="N4940"/>
      <c r="O4940"/>
      <c r="P4940"/>
      <c r="Q4940"/>
      <c r="S4940" s="115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5">
      <c r="F4941" s="238"/>
      <c r="I4941"/>
      <c r="S4941" s="115"/>
      <c r="U4941"/>
      <c r="V4941"/>
    </row>
    <row r="4942" spans="1:33" x14ac:dyDescent="0.25">
      <c r="F4942" s="238"/>
      <c r="I4942"/>
      <c r="S4942" s="115"/>
      <c r="U4942"/>
      <c r="V4942"/>
    </row>
    <row r="4943" spans="1:33" x14ac:dyDescent="0.25">
      <c r="A4943"/>
      <c r="B4943"/>
      <c r="C4943"/>
      <c r="D4943"/>
      <c r="E4943"/>
      <c r="F4943" s="126"/>
      <c r="G4943"/>
      <c r="H4943"/>
      <c r="I4943"/>
      <c r="J4943"/>
      <c r="K4943"/>
      <c r="L4943"/>
      <c r="M4943"/>
      <c r="N4943"/>
      <c r="O4943"/>
      <c r="P4943"/>
      <c r="Q4943"/>
      <c r="S4943" s="115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ht="18" x14ac:dyDescent="0.25">
      <c r="A4944" s="236"/>
      <c r="B4944" s="236"/>
      <c r="C4944" s="236"/>
      <c r="D4944" s="236"/>
      <c r="E4944"/>
      <c r="F4944" s="126"/>
      <c r="G4944" s="237"/>
      <c r="H4944"/>
      <c r="I4944"/>
      <c r="J4944" s="237"/>
      <c r="K4944"/>
      <c r="L4944"/>
      <c r="M4944"/>
      <c r="N4944"/>
      <c r="O4944"/>
      <c r="P4944"/>
      <c r="Q4944"/>
      <c r="S4944" s="115"/>
      <c r="U4944"/>
      <c r="V4944"/>
      <c r="W4944" s="237"/>
      <c r="X4944"/>
      <c r="Y4944"/>
      <c r="Z4944"/>
      <c r="AA4944"/>
      <c r="AB4944"/>
      <c r="AC4944"/>
      <c r="AD4944"/>
      <c r="AE4944"/>
      <c r="AF4944"/>
      <c r="AG4944"/>
    </row>
    <row r="4945" spans="1:33" ht="18" x14ac:dyDescent="0.25">
      <c r="A4945" s="236"/>
      <c r="B4945" s="236"/>
      <c r="C4945" s="236"/>
      <c r="D4945" s="236"/>
      <c r="E4945"/>
      <c r="F4945" s="126"/>
      <c r="G4945" s="237"/>
      <c r="H4945"/>
      <c r="I4945"/>
      <c r="J4945" s="237"/>
      <c r="K4945"/>
      <c r="L4945"/>
      <c r="M4945"/>
      <c r="N4945"/>
      <c r="O4945"/>
      <c r="P4945"/>
      <c r="Q4945"/>
      <c r="S4945" s="115"/>
      <c r="U4945"/>
      <c r="V4945"/>
      <c r="W4945" s="237"/>
      <c r="X4945"/>
      <c r="Y4945"/>
      <c r="Z4945"/>
      <c r="AA4945"/>
      <c r="AB4945"/>
      <c r="AC4945"/>
      <c r="AD4945"/>
      <c r="AE4945"/>
      <c r="AF4945"/>
      <c r="AG4945"/>
    </row>
    <row r="4946" spans="1:33" ht="18" x14ac:dyDescent="0.25">
      <c r="A4946" s="236"/>
      <c r="B4946" s="236"/>
      <c r="C4946" s="236"/>
      <c r="D4946" s="236"/>
      <c r="E4946"/>
      <c r="F4946" s="126"/>
      <c r="G4946" s="237"/>
      <c r="H4946"/>
      <c r="I4946"/>
      <c r="J4946" s="237"/>
      <c r="K4946"/>
      <c r="L4946"/>
      <c r="M4946"/>
      <c r="N4946"/>
      <c r="O4946"/>
      <c r="P4946"/>
      <c r="Q4946"/>
      <c r="S4946" s="115"/>
      <c r="U4946"/>
      <c r="V4946"/>
      <c r="W4946" s="237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5">
      <c r="A4947"/>
      <c r="B4947"/>
      <c r="C4947"/>
      <c r="D4947"/>
      <c r="E4947"/>
      <c r="F4947" s="126"/>
      <c r="G4947"/>
      <c r="H4947"/>
      <c r="I4947"/>
      <c r="J4947"/>
      <c r="K4947"/>
      <c r="L4947"/>
      <c r="M4947"/>
      <c r="N4947"/>
      <c r="O4947"/>
      <c r="P4947"/>
      <c r="Q4947"/>
      <c r="S4947" s="115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5">
      <c r="F4948" s="238"/>
      <c r="I4948"/>
      <c r="S4948" s="115"/>
      <c r="U4948"/>
      <c r="V4948"/>
    </row>
    <row r="4949" spans="1:33" x14ac:dyDescent="0.25">
      <c r="F4949" s="238"/>
      <c r="I4949"/>
      <c r="S4949" s="115"/>
      <c r="U4949"/>
      <c r="V4949"/>
    </row>
    <row r="4950" spans="1:33" ht="18" x14ac:dyDescent="0.25">
      <c r="A4950" s="236"/>
      <c r="B4950" s="236"/>
      <c r="C4950" s="236"/>
      <c r="D4950" s="236"/>
      <c r="E4950"/>
      <c r="F4950" s="126"/>
      <c r="G4950" s="237"/>
      <c r="H4950"/>
      <c r="I4950"/>
      <c r="J4950" s="237"/>
      <c r="K4950"/>
      <c r="L4950"/>
      <c r="M4950"/>
      <c r="N4950"/>
      <c r="O4950"/>
      <c r="P4950"/>
      <c r="Q4950"/>
      <c r="S4950" s="115"/>
      <c r="U4950"/>
      <c r="V4950"/>
      <c r="W4950" s="237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5">
      <c r="A4951"/>
      <c r="B4951"/>
      <c r="C4951"/>
      <c r="D4951"/>
      <c r="E4951"/>
      <c r="F4951" s="126"/>
      <c r="G4951"/>
      <c r="H4951"/>
      <c r="I4951"/>
      <c r="J4951"/>
      <c r="K4951"/>
      <c r="L4951"/>
      <c r="M4951"/>
      <c r="N4951"/>
      <c r="O4951"/>
      <c r="P4951"/>
      <c r="Q4951"/>
      <c r="S4951" s="115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5">
      <c r="F4952" s="238"/>
      <c r="I4952"/>
      <c r="S4952" s="115"/>
      <c r="U4952"/>
      <c r="V4952"/>
    </row>
    <row r="4953" spans="1:33" x14ac:dyDescent="0.25">
      <c r="A4953"/>
      <c r="B4953"/>
      <c r="C4953"/>
      <c r="D4953"/>
      <c r="E4953"/>
      <c r="F4953" s="126"/>
      <c r="G4953"/>
      <c r="H4953"/>
      <c r="I4953"/>
      <c r="J4953"/>
      <c r="K4953"/>
      <c r="L4953"/>
      <c r="M4953"/>
      <c r="N4953"/>
      <c r="O4953"/>
      <c r="P4953"/>
      <c r="Q4953"/>
      <c r="S4953" s="115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ht="18" x14ac:dyDescent="0.25">
      <c r="A4954" s="236"/>
      <c r="B4954" s="236"/>
      <c r="C4954" s="236"/>
      <c r="D4954" s="236"/>
      <c r="E4954"/>
      <c r="F4954" s="126"/>
      <c r="G4954" s="237"/>
      <c r="H4954"/>
      <c r="I4954"/>
      <c r="J4954" s="237"/>
      <c r="K4954"/>
      <c r="L4954"/>
      <c r="M4954"/>
      <c r="N4954"/>
      <c r="O4954"/>
      <c r="P4954"/>
      <c r="Q4954"/>
      <c r="S4954" s="115"/>
      <c r="U4954"/>
      <c r="V4954"/>
      <c r="W4954" s="237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5">
      <c r="A4955"/>
      <c r="B4955"/>
      <c r="C4955"/>
      <c r="D4955"/>
      <c r="E4955"/>
      <c r="F4955" s="126"/>
      <c r="G4955"/>
      <c r="H4955"/>
      <c r="I4955"/>
      <c r="J4955"/>
      <c r="K4955"/>
      <c r="L4955"/>
      <c r="M4955"/>
      <c r="N4955"/>
      <c r="O4955"/>
      <c r="P4955"/>
      <c r="Q4955"/>
      <c r="S4955" s="11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5">
      <c r="A4956"/>
      <c r="B4956"/>
      <c r="C4956"/>
      <c r="D4956"/>
      <c r="E4956"/>
      <c r="F4956" s="126"/>
      <c r="G4956"/>
      <c r="H4956"/>
      <c r="I4956"/>
      <c r="J4956"/>
      <c r="K4956"/>
      <c r="L4956"/>
      <c r="M4956"/>
      <c r="N4956"/>
      <c r="O4956"/>
      <c r="P4956"/>
      <c r="Q4956"/>
      <c r="S4956" s="115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ht="18" x14ac:dyDescent="0.25">
      <c r="A4957" s="236"/>
      <c r="B4957" s="236"/>
      <c r="C4957" s="236"/>
      <c r="D4957" s="236"/>
      <c r="E4957"/>
      <c r="F4957" s="126"/>
      <c r="G4957" s="237"/>
      <c r="H4957"/>
      <c r="I4957"/>
      <c r="J4957" s="237"/>
      <c r="K4957"/>
      <c r="L4957"/>
      <c r="M4957"/>
      <c r="N4957"/>
      <c r="O4957"/>
      <c r="P4957"/>
      <c r="Q4957"/>
      <c r="S4957" s="115"/>
      <c r="U4957"/>
      <c r="V4957"/>
      <c r="W4957" s="23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5">
      <c r="F4958" s="238"/>
      <c r="I4958"/>
      <c r="S4958" s="115"/>
      <c r="U4958"/>
      <c r="V4958"/>
    </row>
    <row r="4959" spans="1:33" ht="18" x14ac:dyDescent="0.25">
      <c r="A4959" s="236"/>
      <c r="B4959" s="236"/>
      <c r="C4959" s="236"/>
      <c r="D4959" s="236"/>
      <c r="E4959"/>
      <c r="F4959" s="126"/>
      <c r="G4959" s="237"/>
      <c r="H4959"/>
      <c r="I4959"/>
      <c r="J4959" s="237"/>
      <c r="K4959"/>
      <c r="L4959"/>
      <c r="M4959"/>
      <c r="N4959"/>
      <c r="O4959"/>
      <c r="P4959"/>
      <c r="Q4959"/>
      <c r="S4959" s="115"/>
      <c r="U4959"/>
      <c r="V4959"/>
      <c r="W4959" s="237"/>
      <c r="X4959"/>
      <c r="Y4959"/>
      <c r="Z4959"/>
      <c r="AA4959"/>
      <c r="AB4959"/>
      <c r="AC4959"/>
      <c r="AD4959"/>
      <c r="AE4959"/>
      <c r="AF4959"/>
      <c r="AG4959"/>
    </row>
    <row r="4960" spans="1:33" ht="18" x14ac:dyDescent="0.25">
      <c r="A4960" s="236"/>
      <c r="B4960" s="236"/>
      <c r="C4960" s="236"/>
      <c r="D4960" s="236"/>
      <c r="E4960"/>
      <c r="F4960" s="126"/>
      <c r="G4960" s="237"/>
      <c r="H4960"/>
      <c r="I4960"/>
      <c r="J4960" s="237"/>
      <c r="K4960"/>
      <c r="L4960"/>
      <c r="M4960"/>
      <c r="N4960"/>
      <c r="O4960"/>
      <c r="P4960"/>
      <c r="Q4960"/>
      <c r="S4960" s="115"/>
      <c r="U4960"/>
      <c r="V4960"/>
      <c r="W4960" s="237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5">
      <c r="A4961"/>
      <c r="B4961"/>
      <c r="C4961"/>
      <c r="D4961"/>
      <c r="E4961"/>
      <c r="F4961" s="126"/>
      <c r="G4961"/>
      <c r="H4961"/>
      <c r="I4961"/>
      <c r="J4961"/>
      <c r="K4961"/>
      <c r="L4961"/>
      <c r="M4961"/>
      <c r="N4961"/>
      <c r="O4961"/>
      <c r="P4961"/>
      <c r="Q4961"/>
      <c r="S4961" s="115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5">
      <c r="A4962"/>
      <c r="B4962"/>
      <c r="C4962"/>
      <c r="D4962"/>
      <c r="E4962"/>
      <c r="F4962" s="126"/>
      <c r="G4962"/>
      <c r="H4962"/>
      <c r="I4962"/>
      <c r="J4962"/>
      <c r="K4962"/>
      <c r="L4962"/>
      <c r="M4962"/>
      <c r="N4962"/>
      <c r="O4962"/>
      <c r="P4962"/>
      <c r="Q4962"/>
      <c r="S4962" s="115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5">
      <c r="F4963" s="238"/>
      <c r="I4963"/>
      <c r="S4963" s="115"/>
      <c r="U4963"/>
      <c r="V4963"/>
    </row>
    <row r="4964" spans="1:33" x14ac:dyDescent="0.25">
      <c r="A4964"/>
      <c r="B4964"/>
      <c r="C4964"/>
      <c r="D4964"/>
      <c r="E4964"/>
      <c r="F4964" s="126"/>
      <c r="G4964"/>
      <c r="H4964"/>
      <c r="I4964"/>
      <c r="J4964"/>
      <c r="K4964"/>
      <c r="L4964"/>
      <c r="M4964"/>
      <c r="N4964"/>
      <c r="O4964"/>
      <c r="P4964"/>
      <c r="Q4964"/>
      <c r="S4964" s="115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ht="18" x14ac:dyDescent="0.25">
      <c r="A4965" s="236"/>
      <c r="B4965" s="236"/>
      <c r="C4965" s="236"/>
      <c r="D4965" s="236"/>
      <c r="E4965"/>
      <c r="F4965" s="126"/>
      <c r="G4965" s="237"/>
      <c r="H4965"/>
      <c r="I4965"/>
      <c r="J4965" s="237"/>
      <c r="K4965"/>
      <c r="L4965"/>
      <c r="M4965"/>
      <c r="N4965"/>
      <c r="O4965"/>
      <c r="P4965"/>
      <c r="Q4965"/>
      <c r="S4965" s="115"/>
      <c r="U4965"/>
      <c r="V4965"/>
      <c r="W4965" s="237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5">
      <c r="F4966" s="238"/>
      <c r="I4966"/>
      <c r="S4966" s="115"/>
      <c r="U4966"/>
      <c r="V4966"/>
    </row>
    <row r="4967" spans="1:33" ht="18" x14ac:dyDescent="0.25">
      <c r="A4967" s="236"/>
      <c r="B4967" s="236"/>
      <c r="C4967" s="236"/>
      <c r="D4967" s="236"/>
      <c r="E4967"/>
      <c r="F4967" s="126"/>
      <c r="G4967" s="237"/>
      <c r="H4967"/>
      <c r="I4967"/>
      <c r="J4967" s="237"/>
      <c r="K4967"/>
      <c r="L4967"/>
      <c r="M4967"/>
      <c r="N4967"/>
      <c r="O4967"/>
      <c r="P4967"/>
      <c r="Q4967"/>
      <c r="S4967" s="115"/>
      <c r="U4967"/>
      <c r="V4967"/>
      <c r="W4967" s="237"/>
      <c r="X4967"/>
      <c r="Y4967"/>
      <c r="Z4967"/>
      <c r="AA4967"/>
      <c r="AB4967"/>
      <c r="AC4967"/>
      <c r="AD4967"/>
      <c r="AE4967"/>
      <c r="AF4967"/>
      <c r="AG4967"/>
    </row>
    <row r="4968" spans="1:33" ht="18" x14ac:dyDescent="0.25">
      <c r="A4968" s="236"/>
      <c r="B4968" s="236"/>
      <c r="C4968" s="236"/>
      <c r="D4968" s="236"/>
      <c r="E4968"/>
      <c r="F4968" s="126"/>
      <c r="G4968" s="237"/>
      <c r="H4968"/>
      <c r="I4968"/>
      <c r="J4968" s="237"/>
      <c r="K4968"/>
      <c r="L4968"/>
      <c r="M4968"/>
      <c r="N4968"/>
      <c r="O4968"/>
      <c r="P4968"/>
      <c r="Q4968"/>
      <c r="S4968" s="115"/>
      <c r="U4968"/>
      <c r="V4968"/>
      <c r="W4968" s="237"/>
      <c r="X4968"/>
      <c r="Y4968"/>
      <c r="Z4968"/>
      <c r="AA4968"/>
      <c r="AB4968"/>
      <c r="AC4968"/>
      <c r="AD4968"/>
      <c r="AE4968"/>
      <c r="AF4968"/>
      <c r="AG4968"/>
    </row>
    <row r="4969" spans="1:33" ht="18" x14ac:dyDescent="0.25">
      <c r="A4969" s="236"/>
      <c r="B4969" s="236"/>
      <c r="C4969" s="236"/>
      <c r="D4969" s="236"/>
      <c r="E4969"/>
      <c r="F4969" s="126"/>
      <c r="G4969" s="237"/>
      <c r="H4969"/>
      <c r="I4969"/>
      <c r="J4969" s="237"/>
      <c r="K4969"/>
      <c r="L4969"/>
      <c r="M4969"/>
      <c r="N4969"/>
      <c r="O4969"/>
      <c r="P4969"/>
      <c r="Q4969"/>
      <c r="S4969" s="115"/>
      <c r="U4969"/>
      <c r="V4969"/>
      <c r="W4969" s="237"/>
      <c r="X4969"/>
      <c r="Y4969"/>
      <c r="Z4969"/>
      <c r="AA4969"/>
      <c r="AB4969"/>
      <c r="AC4969"/>
      <c r="AD4969"/>
      <c r="AE4969"/>
      <c r="AF4969"/>
      <c r="AG4969"/>
    </row>
    <row r="4970" spans="1:33" ht="18" x14ac:dyDescent="0.25">
      <c r="A4970" s="236"/>
      <c r="B4970" s="236"/>
      <c r="C4970" s="236"/>
      <c r="D4970" s="236"/>
      <c r="E4970"/>
      <c r="F4970" s="126"/>
      <c r="G4970" s="237"/>
      <c r="H4970"/>
      <c r="I4970"/>
      <c r="J4970" s="237"/>
      <c r="K4970"/>
      <c r="L4970"/>
      <c r="M4970"/>
      <c r="N4970"/>
      <c r="O4970"/>
      <c r="P4970"/>
      <c r="Q4970"/>
      <c r="S4970" s="115"/>
      <c r="U4970"/>
      <c r="V4970"/>
      <c r="W4970" s="237"/>
      <c r="X4970"/>
      <c r="Y4970"/>
      <c r="Z4970"/>
      <c r="AA4970"/>
      <c r="AB4970"/>
      <c r="AC4970"/>
      <c r="AD4970"/>
      <c r="AE4970"/>
      <c r="AF4970"/>
      <c r="AG4970"/>
    </row>
    <row r="4971" spans="1:33" ht="18" x14ac:dyDescent="0.25">
      <c r="A4971" s="236"/>
      <c r="B4971" s="236"/>
      <c r="C4971" s="236"/>
      <c r="D4971" s="236"/>
      <c r="E4971"/>
      <c r="F4971" s="126"/>
      <c r="G4971" s="237"/>
      <c r="H4971"/>
      <c r="I4971"/>
      <c r="J4971" s="237"/>
      <c r="K4971"/>
      <c r="L4971"/>
      <c r="M4971"/>
      <c r="N4971"/>
      <c r="O4971"/>
      <c r="P4971"/>
      <c r="Q4971"/>
      <c r="S4971" s="115"/>
      <c r="U4971"/>
      <c r="V4971"/>
      <c r="W4971" s="237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5">
      <c r="F4972" s="238"/>
      <c r="I4972"/>
      <c r="S4972" s="115"/>
      <c r="U4972"/>
      <c r="V4972"/>
    </row>
    <row r="4973" spans="1:33" ht="18" x14ac:dyDescent="0.25">
      <c r="A4973" s="236"/>
      <c r="B4973" s="236"/>
      <c r="C4973" s="236"/>
      <c r="D4973" s="236"/>
      <c r="E4973"/>
      <c r="F4973" s="126"/>
      <c r="G4973" s="237"/>
      <c r="H4973"/>
      <c r="I4973"/>
      <c r="J4973" s="237"/>
      <c r="K4973"/>
      <c r="L4973"/>
      <c r="M4973"/>
      <c r="N4973"/>
      <c r="O4973"/>
      <c r="P4973"/>
      <c r="Q4973"/>
      <c r="S4973" s="115"/>
      <c r="U4973"/>
      <c r="V4973"/>
      <c r="W4973" s="237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5">
      <c r="F4974" s="238"/>
      <c r="I4974"/>
      <c r="S4974" s="115"/>
      <c r="U4974"/>
      <c r="V4974"/>
    </row>
    <row r="4975" spans="1:33" x14ac:dyDescent="0.25">
      <c r="F4975" s="238"/>
      <c r="I4975"/>
      <c r="S4975" s="115"/>
      <c r="U4975"/>
      <c r="V4975"/>
    </row>
    <row r="4976" spans="1:33" x14ac:dyDescent="0.25">
      <c r="F4976" s="238"/>
      <c r="I4976"/>
      <c r="S4976" s="115"/>
      <c r="U4976"/>
      <c r="V4976"/>
    </row>
    <row r="4977" spans="1:33" x14ac:dyDescent="0.25">
      <c r="F4977" s="238"/>
      <c r="I4977"/>
      <c r="S4977" s="115"/>
      <c r="U4977"/>
      <c r="V4977"/>
    </row>
    <row r="4978" spans="1:33" ht="18" x14ac:dyDescent="0.25">
      <c r="A4978" s="236"/>
      <c r="B4978" s="236"/>
      <c r="C4978" s="236"/>
      <c r="D4978" s="236"/>
      <c r="E4978"/>
      <c r="F4978" s="126"/>
      <c r="G4978" s="237"/>
      <c r="H4978"/>
      <c r="I4978"/>
      <c r="J4978" s="237"/>
      <c r="K4978"/>
      <c r="L4978"/>
      <c r="M4978"/>
      <c r="N4978"/>
      <c r="O4978"/>
      <c r="P4978"/>
      <c r="Q4978"/>
      <c r="S4978" s="115"/>
      <c r="U4978"/>
      <c r="V4978"/>
      <c r="W4978" s="237"/>
      <c r="X4978"/>
      <c r="Y4978"/>
      <c r="Z4978"/>
      <c r="AA4978"/>
      <c r="AB4978"/>
      <c r="AC4978"/>
      <c r="AD4978"/>
      <c r="AE4978"/>
      <c r="AF4978"/>
      <c r="AG4978"/>
    </row>
    <row r="4979" spans="1:33" ht="18" x14ac:dyDescent="0.25">
      <c r="A4979" s="236"/>
      <c r="B4979" s="236"/>
      <c r="C4979" s="236"/>
      <c r="D4979" s="236"/>
      <c r="E4979"/>
      <c r="F4979" s="126"/>
      <c r="G4979" s="237"/>
      <c r="H4979"/>
      <c r="I4979"/>
      <c r="J4979" s="237"/>
      <c r="K4979"/>
      <c r="L4979"/>
      <c r="M4979"/>
      <c r="N4979"/>
      <c r="O4979"/>
      <c r="P4979"/>
      <c r="Q4979"/>
      <c r="S4979" s="115"/>
      <c r="U4979"/>
      <c r="V4979"/>
      <c r="W4979" s="237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5">
      <c r="A4980"/>
      <c r="B4980"/>
      <c r="C4980"/>
      <c r="D4980"/>
      <c r="E4980"/>
      <c r="F4980" s="126"/>
      <c r="G4980"/>
      <c r="H4980"/>
      <c r="I4980"/>
      <c r="J4980"/>
      <c r="K4980"/>
      <c r="L4980"/>
      <c r="M4980"/>
      <c r="N4980"/>
      <c r="O4980"/>
      <c r="P4980"/>
      <c r="Q4980"/>
      <c r="S4980" s="115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5">
      <c r="F4981" s="238"/>
      <c r="I4981"/>
      <c r="S4981" s="115"/>
      <c r="U4981"/>
      <c r="V4981"/>
    </row>
    <row r="4982" spans="1:33" ht="18" x14ac:dyDescent="0.25">
      <c r="A4982" s="236"/>
      <c r="B4982" s="236"/>
      <c r="C4982" s="236"/>
      <c r="D4982" s="236"/>
      <c r="E4982"/>
      <c r="F4982" s="126"/>
      <c r="G4982" s="237"/>
      <c r="H4982"/>
      <c r="I4982"/>
      <c r="J4982" s="237"/>
      <c r="K4982"/>
      <c r="L4982"/>
      <c r="M4982"/>
      <c r="N4982"/>
      <c r="O4982"/>
      <c r="P4982"/>
      <c r="Q4982"/>
      <c r="S4982" s="115"/>
      <c r="U4982"/>
      <c r="V4982"/>
      <c r="W4982" s="237"/>
      <c r="X4982"/>
      <c r="Y4982"/>
      <c r="Z4982"/>
      <c r="AA4982"/>
      <c r="AB4982"/>
      <c r="AC4982"/>
      <c r="AD4982"/>
      <c r="AE4982"/>
      <c r="AF4982"/>
      <c r="AG4982"/>
    </row>
    <row r="4983" spans="1:33" ht="18" x14ac:dyDescent="0.25">
      <c r="A4983" s="236"/>
      <c r="B4983" s="236"/>
      <c r="C4983" s="236"/>
      <c r="D4983" s="236"/>
      <c r="E4983"/>
      <c r="F4983" s="126"/>
      <c r="G4983" s="237"/>
      <c r="H4983"/>
      <c r="I4983"/>
      <c r="J4983" s="237"/>
      <c r="K4983"/>
      <c r="L4983"/>
      <c r="M4983"/>
      <c r="N4983"/>
      <c r="O4983"/>
      <c r="P4983"/>
      <c r="Q4983"/>
      <c r="S4983" s="115"/>
      <c r="U4983"/>
      <c r="V4983"/>
      <c r="W4983" s="237"/>
      <c r="X4983"/>
      <c r="Y4983"/>
      <c r="Z4983"/>
      <c r="AA4983"/>
      <c r="AB4983"/>
      <c r="AC4983"/>
      <c r="AD4983"/>
      <c r="AE4983"/>
      <c r="AF4983"/>
      <c r="AG4983"/>
    </row>
    <row r="4984" spans="1:33" ht="18" x14ac:dyDescent="0.25">
      <c r="A4984" s="236"/>
      <c r="B4984" s="236"/>
      <c r="C4984" s="236"/>
      <c r="D4984" s="236"/>
      <c r="E4984"/>
      <c r="F4984" s="126"/>
      <c r="G4984" s="237"/>
      <c r="H4984"/>
      <c r="I4984"/>
      <c r="J4984" s="237"/>
      <c r="K4984"/>
      <c r="L4984"/>
      <c r="M4984"/>
      <c r="N4984"/>
      <c r="O4984"/>
      <c r="P4984"/>
      <c r="Q4984"/>
      <c r="S4984" s="115"/>
      <c r="U4984"/>
      <c r="V4984"/>
      <c r="W4984" s="237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5">
      <c r="F4985" s="238"/>
      <c r="I4985"/>
      <c r="S4985" s="115"/>
      <c r="U4985"/>
      <c r="V4985"/>
    </row>
    <row r="4986" spans="1:33" x14ac:dyDescent="0.25">
      <c r="F4986" s="238"/>
      <c r="I4986"/>
      <c r="S4986" s="115"/>
      <c r="U4986"/>
      <c r="V4986"/>
    </row>
    <row r="4987" spans="1:33" ht="18" x14ac:dyDescent="0.25">
      <c r="A4987" s="236"/>
      <c r="B4987" s="236"/>
      <c r="C4987" s="236"/>
      <c r="D4987" s="236"/>
      <c r="E4987"/>
      <c r="F4987" s="126"/>
      <c r="G4987" s="237"/>
      <c r="H4987"/>
      <c r="I4987"/>
      <c r="J4987" s="237"/>
      <c r="K4987"/>
      <c r="L4987"/>
      <c r="M4987"/>
      <c r="N4987"/>
      <c r="O4987"/>
      <c r="P4987"/>
      <c r="Q4987"/>
      <c r="S4987" s="115"/>
      <c r="U4987"/>
      <c r="V4987"/>
      <c r="W4987" s="23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5">
      <c r="A4988"/>
      <c r="B4988"/>
      <c r="C4988"/>
      <c r="D4988"/>
      <c r="E4988"/>
      <c r="F4988" s="126"/>
      <c r="G4988"/>
      <c r="H4988"/>
      <c r="I4988"/>
      <c r="J4988"/>
      <c r="K4988"/>
      <c r="L4988"/>
      <c r="M4988"/>
      <c r="N4988"/>
      <c r="O4988"/>
      <c r="P4988"/>
      <c r="Q4988"/>
      <c r="S4988" s="115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ht="18" x14ac:dyDescent="0.25">
      <c r="A4989" s="236"/>
      <c r="B4989" s="236"/>
      <c r="C4989" s="236"/>
      <c r="D4989" s="236"/>
      <c r="E4989"/>
      <c r="F4989" s="126"/>
      <c r="G4989" s="237"/>
      <c r="H4989"/>
      <c r="I4989"/>
      <c r="J4989" s="237"/>
      <c r="K4989"/>
      <c r="L4989"/>
      <c r="M4989"/>
      <c r="N4989"/>
      <c r="O4989"/>
      <c r="P4989"/>
      <c r="Q4989"/>
      <c r="S4989" s="115"/>
      <c r="U4989"/>
      <c r="V4989"/>
      <c r="W4989" s="237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5">
      <c r="A4990"/>
      <c r="B4990"/>
      <c r="C4990"/>
      <c r="D4990"/>
      <c r="E4990"/>
      <c r="F4990" s="126"/>
      <c r="G4990"/>
      <c r="H4990"/>
      <c r="I4990"/>
      <c r="J4990"/>
      <c r="K4990"/>
      <c r="L4990"/>
      <c r="M4990"/>
      <c r="N4990"/>
      <c r="O4990"/>
      <c r="P4990"/>
      <c r="Q4990"/>
      <c r="S4990" s="115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5">
      <c r="F4991" s="238"/>
      <c r="I4991"/>
      <c r="S4991" s="115"/>
      <c r="U4991"/>
      <c r="V4991"/>
    </row>
    <row r="4992" spans="1:33" x14ac:dyDescent="0.25">
      <c r="F4992" s="238"/>
      <c r="I4992"/>
      <c r="S4992" s="115"/>
      <c r="U4992"/>
      <c r="V4992"/>
    </row>
    <row r="4993" spans="1:33" x14ac:dyDescent="0.25">
      <c r="F4993" s="238"/>
      <c r="I4993"/>
      <c r="S4993" s="115"/>
      <c r="U4993"/>
      <c r="V4993"/>
    </row>
    <row r="4994" spans="1:33" x14ac:dyDescent="0.25">
      <c r="A4994"/>
      <c r="B4994"/>
      <c r="C4994"/>
      <c r="D4994"/>
      <c r="E4994"/>
      <c r="F4994" s="126"/>
      <c r="G4994"/>
      <c r="H4994"/>
      <c r="I4994"/>
      <c r="J4994"/>
      <c r="K4994"/>
      <c r="L4994"/>
      <c r="M4994"/>
      <c r="N4994"/>
      <c r="O4994"/>
      <c r="P4994"/>
      <c r="Q4994"/>
      <c r="S4994" s="115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ht="18" x14ac:dyDescent="0.25">
      <c r="A4995" s="236"/>
      <c r="B4995" s="236"/>
      <c r="C4995" s="236"/>
      <c r="D4995" s="236"/>
      <c r="E4995"/>
      <c r="F4995" s="126"/>
      <c r="G4995" s="237"/>
      <c r="H4995"/>
      <c r="I4995"/>
      <c r="J4995" s="237"/>
      <c r="K4995"/>
      <c r="L4995"/>
      <c r="M4995"/>
      <c r="N4995"/>
      <c r="O4995"/>
      <c r="P4995"/>
      <c r="Q4995"/>
      <c r="S4995" s="115"/>
      <c r="U4995"/>
      <c r="V4995"/>
      <c r="W4995" s="237"/>
      <c r="X4995"/>
      <c r="Y4995"/>
      <c r="Z4995"/>
      <c r="AA4995"/>
      <c r="AB4995"/>
      <c r="AC4995"/>
      <c r="AD4995"/>
      <c r="AE4995"/>
      <c r="AF4995"/>
      <c r="AG4995"/>
    </row>
    <row r="4996" spans="1:33" ht="18" x14ac:dyDescent="0.25">
      <c r="A4996" s="236"/>
      <c r="B4996" s="236"/>
      <c r="C4996" s="236"/>
      <c r="D4996" s="236"/>
      <c r="E4996"/>
      <c r="F4996" s="126"/>
      <c r="G4996" s="237"/>
      <c r="H4996"/>
      <c r="I4996"/>
      <c r="J4996" s="237"/>
      <c r="K4996"/>
      <c r="L4996"/>
      <c r="M4996"/>
      <c r="N4996"/>
      <c r="O4996"/>
      <c r="P4996"/>
      <c r="Q4996"/>
      <c r="S4996" s="115"/>
      <c r="U4996"/>
      <c r="V4996"/>
      <c r="W4996" s="237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5">
      <c r="A4997"/>
      <c r="B4997"/>
      <c r="C4997"/>
      <c r="D4997"/>
      <c r="E4997"/>
      <c r="F4997" s="126"/>
      <c r="G4997"/>
      <c r="H4997"/>
      <c r="I4997"/>
      <c r="J4997"/>
      <c r="K4997"/>
      <c r="L4997"/>
      <c r="M4997"/>
      <c r="N4997"/>
      <c r="O4997"/>
      <c r="P4997"/>
      <c r="Q4997"/>
      <c r="S4997" s="115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5">
      <c r="F4998" s="238"/>
      <c r="I4998"/>
      <c r="S4998" s="115"/>
      <c r="U4998"/>
      <c r="V4998"/>
    </row>
    <row r="4999" spans="1:33" ht="18" x14ac:dyDescent="0.25">
      <c r="A4999" s="236"/>
      <c r="B4999" s="236"/>
      <c r="C4999" s="236"/>
      <c r="D4999" s="236"/>
      <c r="E4999"/>
      <c r="F4999" s="126"/>
      <c r="G4999" s="237"/>
      <c r="H4999"/>
      <c r="I4999"/>
      <c r="J4999" s="237"/>
      <c r="K4999"/>
      <c r="L4999"/>
      <c r="M4999"/>
      <c r="N4999"/>
      <c r="O4999"/>
      <c r="P4999"/>
      <c r="Q4999"/>
      <c r="S4999" s="115"/>
      <c r="U4999"/>
      <c r="V4999"/>
      <c r="W4999" s="237"/>
      <c r="X4999"/>
      <c r="Y4999"/>
      <c r="Z4999"/>
      <c r="AA4999"/>
      <c r="AB4999"/>
      <c r="AC4999"/>
      <c r="AD4999"/>
      <c r="AE4999"/>
      <c r="AF4999"/>
      <c r="AG4999"/>
    </row>
    <row r="5000" spans="1:33" ht="18" x14ac:dyDescent="0.25">
      <c r="A5000" s="236"/>
      <c r="B5000" s="236"/>
      <c r="C5000" s="236"/>
      <c r="D5000" s="236"/>
      <c r="E5000"/>
      <c r="F5000" s="126"/>
      <c r="G5000" s="237"/>
      <c r="H5000"/>
      <c r="I5000"/>
      <c r="J5000" s="237"/>
      <c r="K5000"/>
      <c r="L5000"/>
      <c r="M5000"/>
      <c r="N5000"/>
      <c r="O5000"/>
      <c r="P5000"/>
      <c r="Q5000"/>
      <c r="S5000" s="115"/>
      <c r="U5000"/>
      <c r="V5000"/>
      <c r="W5000" s="237"/>
      <c r="X5000"/>
      <c r="Y5000"/>
      <c r="Z5000"/>
      <c r="AA5000"/>
      <c r="AB5000"/>
      <c r="AC5000"/>
      <c r="AD5000"/>
      <c r="AE5000"/>
      <c r="AF5000"/>
      <c r="AG5000"/>
    </row>
    <row r="5001" spans="1:33" ht="18" x14ac:dyDescent="0.25">
      <c r="A5001" s="236"/>
      <c r="B5001" s="236"/>
      <c r="C5001" s="236"/>
      <c r="D5001" s="236"/>
      <c r="E5001"/>
      <c r="F5001" s="126"/>
      <c r="G5001" s="237"/>
      <c r="H5001"/>
      <c r="I5001"/>
      <c r="J5001" s="237"/>
      <c r="K5001"/>
      <c r="L5001"/>
      <c r="M5001"/>
      <c r="N5001"/>
      <c r="O5001"/>
      <c r="P5001"/>
      <c r="Q5001"/>
      <c r="S5001" s="115"/>
      <c r="U5001"/>
      <c r="V5001"/>
      <c r="W5001" s="237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5">
      <c r="F5002" s="238"/>
      <c r="I5002"/>
      <c r="S5002" s="115"/>
      <c r="U5002"/>
      <c r="V5002"/>
    </row>
    <row r="5003" spans="1:33" x14ac:dyDescent="0.25">
      <c r="F5003" s="238"/>
      <c r="I5003"/>
      <c r="S5003" s="115"/>
      <c r="U5003"/>
      <c r="V5003"/>
    </row>
    <row r="5004" spans="1:33" x14ac:dyDescent="0.25">
      <c r="F5004" s="238"/>
      <c r="I5004"/>
      <c r="S5004" s="115"/>
      <c r="U5004"/>
      <c r="V5004"/>
    </row>
    <row r="5005" spans="1:33" ht="18" x14ac:dyDescent="0.25">
      <c r="A5005" s="236"/>
      <c r="B5005" s="236"/>
      <c r="C5005" s="236"/>
      <c r="D5005" s="236"/>
      <c r="E5005"/>
      <c r="F5005" s="126"/>
      <c r="G5005" s="237"/>
      <c r="H5005"/>
      <c r="I5005"/>
      <c r="J5005" s="237"/>
      <c r="K5005"/>
      <c r="L5005"/>
      <c r="M5005"/>
      <c r="N5005"/>
      <c r="O5005"/>
      <c r="P5005"/>
      <c r="Q5005"/>
      <c r="S5005" s="115"/>
      <c r="U5005"/>
      <c r="V5005"/>
      <c r="W5005" s="237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5">
      <c r="A5006"/>
      <c r="B5006"/>
      <c r="C5006"/>
      <c r="D5006"/>
      <c r="E5006"/>
      <c r="F5006" s="126"/>
      <c r="G5006"/>
      <c r="H5006"/>
      <c r="I5006"/>
      <c r="J5006"/>
      <c r="K5006"/>
      <c r="L5006"/>
      <c r="M5006"/>
      <c r="N5006"/>
      <c r="O5006"/>
      <c r="P5006"/>
      <c r="Q5006"/>
      <c r="S5006" s="115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5">
      <c r="A5007"/>
      <c r="B5007"/>
      <c r="C5007"/>
      <c r="D5007"/>
      <c r="E5007"/>
      <c r="F5007" s="126"/>
      <c r="G5007"/>
      <c r="H5007"/>
      <c r="I5007"/>
      <c r="J5007"/>
      <c r="K5007"/>
      <c r="L5007"/>
      <c r="M5007"/>
      <c r="N5007"/>
      <c r="O5007"/>
      <c r="P5007"/>
      <c r="Q5007"/>
      <c r="S5007" s="115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5">
      <c r="F5008" s="238"/>
      <c r="I5008"/>
      <c r="S5008" s="115"/>
      <c r="U5008"/>
      <c r="V5008"/>
    </row>
    <row r="5009" spans="1:33" ht="18" x14ac:dyDescent="0.25">
      <c r="A5009" s="236"/>
      <c r="B5009" s="236"/>
      <c r="C5009" s="236"/>
      <c r="D5009" s="236"/>
      <c r="E5009"/>
      <c r="F5009" s="126"/>
      <c r="G5009" s="237"/>
      <c r="H5009"/>
      <c r="I5009"/>
      <c r="J5009" s="237"/>
      <c r="K5009"/>
      <c r="L5009"/>
      <c r="M5009"/>
      <c r="N5009"/>
      <c r="O5009"/>
      <c r="P5009"/>
      <c r="Q5009"/>
      <c r="S5009" s="115"/>
      <c r="U5009"/>
      <c r="V5009"/>
      <c r="W5009" s="237"/>
      <c r="X5009"/>
      <c r="Y5009"/>
      <c r="Z5009"/>
      <c r="AA5009"/>
      <c r="AB5009"/>
      <c r="AC5009"/>
      <c r="AD5009"/>
      <c r="AE5009"/>
      <c r="AF5009"/>
      <c r="AG5009"/>
    </row>
    <row r="5010" spans="1:33" ht="18" x14ac:dyDescent="0.25">
      <c r="A5010" s="236"/>
      <c r="B5010" s="236"/>
      <c r="C5010" s="236"/>
      <c r="D5010" s="236"/>
      <c r="E5010"/>
      <c r="F5010" s="126"/>
      <c r="G5010" s="237"/>
      <c r="H5010"/>
      <c r="I5010"/>
      <c r="J5010" s="237"/>
      <c r="K5010"/>
      <c r="L5010"/>
      <c r="M5010"/>
      <c r="N5010"/>
      <c r="O5010"/>
      <c r="P5010"/>
      <c r="Q5010"/>
      <c r="S5010" s="115"/>
      <c r="U5010"/>
      <c r="V5010"/>
      <c r="W5010" s="237"/>
      <c r="X5010"/>
      <c r="Y5010"/>
      <c r="Z5010"/>
      <c r="AA5010"/>
      <c r="AB5010"/>
      <c r="AC5010"/>
      <c r="AD5010"/>
      <c r="AE5010"/>
      <c r="AF5010"/>
      <c r="AG5010"/>
    </row>
    <row r="5011" spans="1:33" ht="18" x14ac:dyDescent="0.25">
      <c r="A5011" s="236"/>
      <c r="B5011" s="236"/>
      <c r="C5011" s="236"/>
      <c r="D5011" s="236"/>
      <c r="E5011"/>
      <c r="F5011" s="126"/>
      <c r="G5011" s="237"/>
      <c r="H5011"/>
      <c r="I5011"/>
      <c r="J5011" s="237"/>
      <c r="K5011"/>
      <c r="L5011"/>
      <c r="M5011"/>
      <c r="N5011"/>
      <c r="O5011"/>
      <c r="P5011"/>
      <c r="Q5011"/>
      <c r="S5011" s="115"/>
      <c r="U5011"/>
      <c r="V5011"/>
      <c r="W5011" s="237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5">
      <c r="F5012" s="238"/>
      <c r="I5012"/>
      <c r="S5012" s="115"/>
      <c r="U5012"/>
      <c r="V5012"/>
    </row>
    <row r="5013" spans="1:33" x14ac:dyDescent="0.25">
      <c r="F5013" s="238"/>
      <c r="I5013"/>
      <c r="S5013" s="115"/>
      <c r="U5013"/>
      <c r="V5013"/>
    </row>
    <row r="5014" spans="1:33" x14ac:dyDescent="0.25">
      <c r="F5014" s="238"/>
      <c r="I5014"/>
      <c r="S5014" s="115"/>
      <c r="U5014"/>
      <c r="V5014"/>
    </row>
    <row r="5015" spans="1:33" ht="18" x14ac:dyDescent="0.25">
      <c r="A5015" s="236"/>
      <c r="B5015" s="236"/>
      <c r="C5015" s="236"/>
      <c r="D5015" s="236"/>
      <c r="E5015"/>
      <c r="F5015" s="126"/>
      <c r="G5015" s="237"/>
      <c r="H5015"/>
      <c r="I5015"/>
      <c r="J5015" s="237"/>
      <c r="K5015"/>
      <c r="L5015"/>
      <c r="M5015"/>
      <c r="N5015"/>
      <c r="O5015"/>
      <c r="P5015"/>
      <c r="Q5015"/>
      <c r="S5015" s="115"/>
      <c r="U5015"/>
      <c r="V5015"/>
      <c r="W5015" s="237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5">
      <c r="F5016" s="238"/>
      <c r="I5016"/>
      <c r="S5016" s="115"/>
      <c r="U5016"/>
      <c r="V5016"/>
    </row>
    <row r="5017" spans="1:33" ht="18" x14ac:dyDescent="0.25">
      <c r="A5017" s="236"/>
      <c r="B5017" s="236"/>
      <c r="C5017" s="236"/>
      <c r="D5017" s="236"/>
      <c r="E5017"/>
      <c r="F5017" s="126"/>
      <c r="G5017" s="237"/>
      <c r="H5017"/>
      <c r="I5017"/>
      <c r="J5017" s="237"/>
      <c r="K5017"/>
      <c r="L5017"/>
      <c r="M5017"/>
      <c r="N5017"/>
      <c r="O5017"/>
      <c r="P5017"/>
      <c r="Q5017"/>
      <c r="S5017" s="115"/>
      <c r="U5017"/>
      <c r="V5017"/>
      <c r="W5017" s="23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5">
      <c r="A5018"/>
      <c r="B5018"/>
      <c r="C5018"/>
      <c r="D5018"/>
      <c r="E5018"/>
      <c r="F5018" s="126"/>
      <c r="G5018"/>
      <c r="H5018"/>
      <c r="I5018"/>
      <c r="J5018"/>
      <c r="K5018"/>
      <c r="L5018"/>
      <c r="M5018"/>
      <c r="N5018"/>
      <c r="O5018"/>
      <c r="P5018"/>
      <c r="Q5018"/>
      <c r="S5018" s="115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5">
      <c r="A5019"/>
      <c r="B5019"/>
      <c r="C5019"/>
      <c r="D5019"/>
      <c r="E5019"/>
      <c r="F5019" s="126"/>
      <c r="G5019"/>
      <c r="H5019"/>
      <c r="I5019"/>
      <c r="J5019"/>
      <c r="K5019"/>
      <c r="L5019"/>
      <c r="M5019"/>
      <c r="N5019"/>
      <c r="O5019"/>
      <c r="P5019"/>
      <c r="Q5019"/>
      <c r="S5019" s="115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ht="18" x14ac:dyDescent="0.25">
      <c r="A5020" s="236"/>
      <c r="B5020" s="236"/>
      <c r="C5020" s="236"/>
      <c r="D5020" s="236"/>
      <c r="E5020"/>
      <c r="F5020" s="126"/>
      <c r="G5020" s="237"/>
      <c r="H5020"/>
      <c r="I5020"/>
      <c r="J5020" s="237"/>
      <c r="K5020"/>
      <c r="L5020"/>
      <c r="M5020"/>
      <c r="N5020"/>
      <c r="O5020"/>
      <c r="P5020"/>
      <c r="Q5020"/>
      <c r="S5020" s="115"/>
      <c r="U5020"/>
      <c r="V5020"/>
      <c r="W5020" s="237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5">
      <c r="A5021"/>
      <c r="B5021"/>
      <c r="C5021"/>
      <c r="D5021"/>
      <c r="E5021"/>
      <c r="F5021" s="126"/>
      <c r="G5021"/>
      <c r="H5021"/>
      <c r="I5021"/>
      <c r="J5021"/>
      <c r="K5021"/>
      <c r="L5021"/>
      <c r="M5021"/>
      <c r="N5021"/>
      <c r="O5021"/>
      <c r="P5021"/>
      <c r="Q5021"/>
      <c r="S5021" s="115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5">
      <c r="F5022" s="238"/>
      <c r="I5022"/>
      <c r="S5022" s="115"/>
      <c r="U5022"/>
      <c r="V5022"/>
    </row>
    <row r="5023" spans="1:33" x14ac:dyDescent="0.25">
      <c r="F5023" s="238"/>
      <c r="I5023"/>
      <c r="S5023" s="115"/>
      <c r="U5023"/>
      <c r="V5023"/>
    </row>
    <row r="5024" spans="1:33" ht="18" x14ac:dyDescent="0.25">
      <c r="A5024" s="236"/>
      <c r="B5024" s="236"/>
      <c r="C5024" s="236"/>
      <c r="D5024" s="236"/>
      <c r="E5024"/>
      <c r="F5024" s="126"/>
      <c r="G5024" s="237"/>
      <c r="H5024"/>
      <c r="I5024"/>
      <c r="J5024" s="237"/>
      <c r="K5024"/>
      <c r="L5024"/>
      <c r="M5024"/>
      <c r="N5024"/>
      <c r="O5024"/>
      <c r="P5024"/>
      <c r="Q5024"/>
      <c r="S5024" s="115"/>
      <c r="U5024"/>
      <c r="V5024"/>
      <c r="W5024" s="237"/>
      <c r="X5024"/>
      <c r="Y5024"/>
      <c r="Z5024"/>
      <c r="AA5024"/>
      <c r="AB5024"/>
      <c r="AC5024"/>
      <c r="AD5024"/>
      <c r="AE5024"/>
      <c r="AF5024"/>
      <c r="AG5024"/>
    </row>
    <row r="5025" spans="1:33" ht="18" x14ac:dyDescent="0.25">
      <c r="A5025" s="236"/>
      <c r="B5025" s="236"/>
      <c r="C5025" s="236"/>
      <c r="D5025" s="236"/>
      <c r="E5025"/>
      <c r="F5025" s="126"/>
      <c r="G5025" s="237"/>
      <c r="H5025"/>
      <c r="I5025"/>
      <c r="J5025" s="237"/>
      <c r="K5025"/>
      <c r="L5025"/>
      <c r="M5025"/>
      <c r="N5025"/>
      <c r="O5025"/>
      <c r="P5025"/>
      <c r="Q5025"/>
      <c r="S5025" s="115"/>
      <c r="U5025"/>
      <c r="V5025"/>
      <c r="W5025" s="237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5">
      <c r="A5026"/>
      <c r="B5026"/>
      <c r="C5026"/>
      <c r="D5026"/>
      <c r="E5026"/>
      <c r="F5026" s="126"/>
      <c r="G5026"/>
      <c r="H5026"/>
      <c r="I5026"/>
      <c r="J5026"/>
      <c r="K5026"/>
      <c r="L5026"/>
      <c r="M5026"/>
      <c r="N5026"/>
      <c r="O5026"/>
      <c r="P5026"/>
      <c r="Q5026"/>
      <c r="S5026" s="115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5">
      <c r="A5027"/>
      <c r="B5027"/>
      <c r="C5027"/>
      <c r="D5027"/>
      <c r="E5027"/>
      <c r="F5027" s="126"/>
      <c r="G5027"/>
      <c r="H5027"/>
      <c r="I5027"/>
      <c r="J5027"/>
      <c r="K5027"/>
      <c r="L5027"/>
      <c r="M5027"/>
      <c r="N5027"/>
      <c r="O5027"/>
      <c r="P5027"/>
      <c r="Q5027"/>
      <c r="S5027" s="115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ht="18" x14ac:dyDescent="0.25">
      <c r="A5028" s="236"/>
      <c r="B5028" s="236"/>
      <c r="C5028" s="236"/>
      <c r="D5028" s="236"/>
      <c r="E5028"/>
      <c r="F5028" s="126"/>
      <c r="G5028" s="237"/>
      <c r="H5028"/>
      <c r="I5028"/>
      <c r="J5028" s="237"/>
      <c r="K5028"/>
      <c r="L5028"/>
      <c r="M5028"/>
      <c r="N5028"/>
      <c r="O5028"/>
      <c r="P5028"/>
      <c r="Q5028"/>
      <c r="S5028" s="115"/>
      <c r="U5028"/>
      <c r="V5028"/>
      <c r="W5028" s="237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5">
      <c r="A5029"/>
      <c r="B5029"/>
      <c r="C5029"/>
      <c r="D5029"/>
      <c r="E5029"/>
      <c r="F5029" s="126"/>
      <c r="G5029"/>
      <c r="H5029"/>
      <c r="I5029"/>
      <c r="J5029"/>
      <c r="K5029"/>
      <c r="L5029"/>
      <c r="M5029"/>
      <c r="N5029"/>
      <c r="O5029"/>
      <c r="P5029"/>
      <c r="Q5029"/>
      <c r="S5029" s="115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5">
      <c r="A5030"/>
      <c r="B5030"/>
      <c r="C5030"/>
      <c r="D5030"/>
      <c r="E5030"/>
      <c r="F5030" s="126"/>
      <c r="G5030"/>
      <c r="H5030"/>
      <c r="I5030"/>
      <c r="J5030"/>
      <c r="K5030"/>
      <c r="L5030"/>
      <c r="M5030"/>
      <c r="N5030"/>
      <c r="O5030"/>
      <c r="P5030"/>
      <c r="Q5030"/>
      <c r="S5030" s="115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5">
      <c r="F5031" s="238"/>
      <c r="I5031"/>
      <c r="S5031" s="115"/>
      <c r="U5031"/>
      <c r="V5031"/>
    </row>
    <row r="5032" spans="1:33" x14ac:dyDescent="0.25">
      <c r="A5032"/>
      <c r="B5032"/>
      <c r="C5032"/>
      <c r="D5032"/>
      <c r="E5032"/>
      <c r="F5032" s="126"/>
      <c r="G5032"/>
      <c r="H5032"/>
      <c r="I5032"/>
      <c r="J5032"/>
      <c r="K5032"/>
      <c r="L5032"/>
      <c r="M5032"/>
      <c r="N5032"/>
      <c r="O5032"/>
      <c r="P5032"/>
      <c r="Q5032"/>
      <c r="S5032" s="115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ht="18" x14ac:dyDescent="0.25">
      <c r="A5033" s="236"/>
      <c r="B5033" s="236"/>
      <c r="C5033" s="236"/>
      <c r="D5033" s="236"/>
      <c r="E5033"/>
      <c r="F5033" s="126"/>
      <c r="G5033" s="237"/>
      <c r="H5033"/>
      <c r="I5033"/>
      <c r="J5033" s="237"/>
      <c r="K5033"/>
      <c r="L5033"/>
      <c r="M5033"/>
      <c r="N5033"/>
      <c r="O5033"/>
      <c r="P5033"/>
      <c r="Q5033"/>
      <c r="S5033" s="115"/>
      <c r="U5033"/>
      <c r="V5033"/>
      <c r="W5033" s="237"/>
      <c r="X5033"/>
      <c r="Y5033"/>
      <c r="Z5033"/>
      <c r="AA5033"/>
      <c r="AB5033"/>
      <c r="AC5033"/>
      <c r="AD5033"/>
      <c r="AE5033"/>
      <c r="AF5033"/>
      <c r="AG5033"/>
    </row>
    <row r="5034" spans="1:33" ht="18" x14ac:dyDescent="0.25">
      <c r="A5034" s="236"/>
      <c r="B5034" s="236"/>
      <c r="C5034" s="236"/>
      <c r="D5034" s="236"/>
      <c r="E5034"/>
      <c r="F5034" s="126"/>
      <c r="G5034" s="237"/>
      <c r="H5034"/>
      <c r="I5034"/>
      <c r="J5034" s="237"/>
      <c r="K5034"/>
      <c r="L5034"/>
      <c r="M5034"/>
      <c r="N5034"/>
      <c r="O5034"/>
      <c r="P5034"/>
      <c r="Q5034"/>
      <c r="S5034" s="115"/>
      <c r="U5034"/>
      <c r="V5034"/>
      <c r="W5034" s="237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5">
      <c r="F5035" s="238"/>
      <c r="I5035"/>
      <c r="S5035" s="115"/>
      <c r="U5035"/>
      <c r="V5035"/>
    </row>
    <row r="5036" spans="1:33" x14ac:dyDescent="0.25">
      <c r="A5036"/>
      <c r="B5036"/>
      <c r="C5036"/>
      <c r="D5036"/>
      <c r="E5036"/>
      <c r="F5036" s="126"/>
      <c r="G5036"/>
      <c r="H5036"/>
      <c r="I5036"/>
      <c r="J5036"/>
      <c r="K5036"/>
      <c r="L5036"/>
      <c r="M5036"/>
      <c r="N5036"/>
      <c r="O5036"/>
      <c r="P5036"/>
      <c r="Q5036"/>
      <c r="S5036" s="115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5">
      <c r="A5037"/>
      <c r="B5037"/>
      <c r="C5037"/>
      <c r="D5037"/>
      <c r="E5037"/>
      <c r="F5037" s="126"/>
      <c r="G5037"/>
      <c r="H5037"/>
      <c r="I5037"/>
      <c r="J5037"/>
      <c r="K5037"/>
      <c r="L5037"/>
      <c r="M5037"/>
      <c r="N5037"/>
      <c r="O5037"/>
      <c r="P5037"/>
      <c r="Q5037"/>
      <c r="S5037" s="115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ht="18" x14ac:dyDescent="0.25">
      <c r="A5038" s="236"/>
      <c r="B5038" s="236"/>
      <c r="C5038" s="236"/>
      <c r="D5038" s="236"/>
      <c r="E5038"/>
      <c r="F5038" s="126"/>
      <c r="G5038" s="237"/>
      <c r="H5038"/>
      <c r="I5038"/>
      <c r="J5038" s="237"/>
      <c r="K5038"/>
      <c r="L5038"/>
      <c r="M5038"/>
      <c r="N5038"/>
      <c r="O5038"/>
      <c r="P5038"/>
      <c r="Q5038"/>
      <c r="S5038" s="115"/>
      <c r="U5038"/>
      <c r="V5038"/>
      <c r="W5038" s="237"/>
      <c r="X5038"/>
      <c r="Y5038"/>
      <c r="Z5038"/>
      <c r="AA5038"/>
      <c r="AB5038"/>
      <c r="AC5038"/>
      <c r="AD5038"/>
      <c r="AE5038"/>
      <c r="AF5038"/>
      <c r="AG5038"/>
    </row>
    <row r="5039" spans="1:33" ht="18" x14ac:dyDescent="0.25">
      <c r="A5039" s="236"/>
      <c r="B5039" s="236"/>
      <c r="C5039" s="236"/>
      <c r="D5039" s="236"/>
      <c r="E5039"/>
      <c r="F5039" s="126"/>
      <c r="G5039" s="237"/>
      <c r="H5039"/>
      <c r="I5039"/>
      <c r="J5039" s="237"/>
      <c r="K5039"/>
      <c r="L5039"/>
      <c r="M5039"/>
      <c r="N5039"/>
      <c r="O5039"/>
      <c r="P5039"/>
      <c r="Q5039"/>
      <c r="S5039" s="115"/>
      <c r="U5039"/>
      <c r="V5039"/>
      <c r="W5039" s="237"/>
      <c r="X5039"/>
      <c r="Y5039"/>
      <c r="Z5039"/>
      <c r="AA5039"/>
      <c r="AB5039"/>
      <c r="AC5039"/>
      <c r="AD5039"/>
      <c r="AE5039"/>
      <c r="AF5039"/>
      <c r="AG5039"/>
    </row>
    <row r="5040" spans="1:33" ht="18" x14ac:dyDescent="0.25">
      <c r="A5040" s="236"/>
      <c r="B5040" s="236"/>
      <c r="C5040" s="236"/>
      <c r="D5040" s="236"/>
      <c r="E5040"/>
      <c r="F5040" s="126"/>
      <c r="G5040" s="237"/>
      <c r="H5040"/>
      <c r="I5040"/>
      <c r="J5040" s="237"/>
      <c r="K5040"/>
      <c r="L5040"/>
      <c r="M5040"/>
      <c r="N5040"/>
      <c r="O5040"/>
      <c r="P5040"/>
      <c r="Q5040"/>
      <c r="S5040" s="115"/>
      <c r="U5040"/>
      <c r="V5040"/>
      <c r="W5040" s="237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5">
      <c r="F5041" s="238"/>
      <c r="I5041"/>
      <c r="S5041" s="115"/>
      <c r="U5041"/>
      <c r="V5041"/>
    </row>
    <row r="5042" spans="1:33" x14ac:dyDescent="0.25">
      <c r="A5042"/>
      <c r="B5042"/>
      <c r="C5042"/>
      <c r="D5042"/>
      <c r="E5042"/>
      <c r="F5042" s="126"/>
      <c r="G5042"/>
      <c r="H5042"/>
      <c r="I5042"/>
      <c r="J5042"/>
      <c r="K5042"/>
      <c r="L5042"/>
      <c r="M5042"/>
      <c r="N5042"/>
      <c r="O5042"/>
      <c r="P5042"/>
      <c r="Q5042"/>
      <c r="S5042" s="115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5">
      <c r="F5043" s="238"/>
      <c r="I5043"/>
      <c r="S5043" s="115"/>
      <c r="U5043"/>
      <c r="V5043"/>
    </row>
    <row r="5044" spans="1:33" x14ac:dyDescent="0.25">
      <c r="F5044" s="238"/>
      <c r="I5044"/>
      <c r="S5044" s="115"/>
      <c r="U5044"/>
      <c r="V5044"/>
    </row>
    <row r="5045" spans="1:33" x14ac:dyDescent="0.25">
      <c r="A5045"/>
      <c r="B5045"/>
      <c r="C5045"/>
      <c r="D5045"/>
      <c r="E5045"/>
      <c r="F5045" s="126"/>
      <c r="G5045"/>
      <c r="H5045"/>
      <c r="I5045"/>
      <c r="J5045"/>
      <c r="K5045"/>
      <c r="L5045"/>
      <c r="M5045"/>
      <c r="N5045"/>
      <c r="O5045"/>
      <c r="P5045"/>
      <c r="Q5045"/>
      <c r="S5045" s="11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5">
      <c r="F5046" s="238"/>
      <c r="I5046"/>
      <c r="S5046" s="115"/>
      <c r="U5046"/>
      <c r="V5046"/>
    </row>
    <row r="5047" spans="1:33" ht="18" x14ac:dyDescent="0.25">
      <c r="A5047" s="236"/>
      <c r="B5047" s="236"/>
      <c r="C5047" s="236"/>
      <c r="D5047" s="236"/>
      <c r="E5047"/>
      <c r="F5047" s="126"/>
      <c r="G5047" s="237"/>
      <c r="H5047"/>
      <c r="I5047"/>
      <c r="J5047" s="237"/>
      <c r="K5047"/>
      <c r="L5047"/>
      <c r="M5047"/>
      <c r="N5047"/>
      <c r="O5047"/>
      <c r="P5047"/>
      <c r="Q5047"/>
      <c r="S5047" s="115"/>
      <c r="U5047"/>
      <c r="V5047"/>
      <c r="W5047" s="237"/>
      <c r="X5047"/>
      <c r="Y5047"/>
      <c r="Z5047"/>
      <c r="AA5047"/>
      <c r="AB5047"/>
      <c r="AC5047"/>
      <c r="AD5047"/>
      <c r="AE5047"/>
      <c r="AF5047"/>
      <c r="AG5047"/>
    </row>
    <row r="5048" spans="1:33" ht="18" x14ac:dyDescent="0.25">
      <c r="A5048" s="236"/>
      <c r="B5048" s="236"/>
      <c r="C5048" s="236"/>
      <c r="D5048" s="236"/>
      <c r="E5048"/>
      <c r="F5048" s="126"/>
      <c r="G5048" s="237"/>
      <c r="H5048"/>
      <c r="I5048"/>
      <c r="J5048" s="237"/>
      <c r="K5048"/>
      <c r="L5048"/>
      <c r="M5048"/>
      <c r="N5048"/>
      <c r="O5048"/>
      <c r="P5048"/>
      <c r="Q5048"/>
      <c r="S5048" s="115"/>
      <c r="U5048"/>
      <c r="V5048"/>
      <c r="W5048" s="237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5">
      <c r="A5049"/>
      <c r="B5049"/>
      <c r="C5049"/>
      <c r="D5049"/>
      <c r="E5049"/>
      <c r="F5049" s="126"/>
      <c r="G5049"/>
      <c r="H5049"/>
      <c r="I5049"/>
      <c r="J5049"/>
      <c r="K5049"/>
      <c r="L5049"/>
      <c r="M5049"/>
      <c r="N5049"/>
      <c r="O5049"/>
      <c r="P5049"/>
      <c r="Q5049"/>
      <c r="S5049" s="115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ht="18" x14ac:dyDescent="0.25">
      <c r="A5050" s="236"/>
      <c r="B5050" s="236"/>
      <c r="C5050" s="236"/>
      <c r="D5050" s="236"/>
      <c r="E5050"/>
      <c r="F5050" s="126"/>
      <c r="G5050" s="237"/>
      <c r="H5050"/>
      <c r="I5050"/>
      <c r="J5050" s="237"/>
      <c r="K5050"/>
      <c r="L5050"/>
      <c r="M5050"/>
      <c r="N5050"/>
      <c r="O5050"/>
      <c r="P5050"/>
      <c r="Q5050"/>
      <c r="S5050" s="115"/>
      <c r="U5050"/>
      <c r="V5050"/>
      <c r="W5050" s="237"/>
      <c r="X5050"/>
      <c r="Y5050"/>
      <c r="Z5050"/>
      <c r="AA5050"/>
      <c r="AB5050"/>
      <c r="AC5050"/>
      <c r="AD5050"/>
      <c r="AE5050"/>
      <c r="AF5050"/>
      <c r="AG5050"/>
    </row>
    <row r="5051" spans="1:33" ht="18" x14ac:dyDescent="0.25">
      <c r="A5051" s="236"/>
      <c r="B5051" s="236"/>
      <c r="C5051" s="236"/>
      <c r="D5051" s="236"/>
      <c r="E5051"/>
      <c r="F5051" s="126"/>
      <c r="G5051" s="237"/>
      <c r="H5051"/>
      <c r="I5051"/>
      <c r="J5051" s="237"/>
      <c r="K5051"/>
      <c r="L5051"/>
      <c r="M5051"/>
      <c r="N5051"/>
      <c r="O5051"/>
      <c r="P5051"/>
      <c r="Q5051"/>
      <c r="S5051" s="115"/>
      <c r="U5051"/>
      <c r="V5051"/>
      <c r="W5051" s="237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5">
      <c r="F5052" s="238"/>
      <c r="I5052"/>
      <c r="S5052" s="115"/>
      <c r="U5052"/>
      <c r="V5052"/>
    </row>
    <row r="5053" spans="1:33" ht="18" x14ac:dyDescent="0.25">
      <c r="A5053" s="236"/>
      <c r="B5053" s="236"/>
      <c r="C5053" s="236"/>
      <c r="D5053" s="236"/>
      <c r="E5053"/>
      <c r="F5053" s="126"/>
      <c r="G5053" s="237"/>
      <c r="H5053"/>
      <c r="I5053"/>
      <c r="J5053" s="237"/>
      <c r="K5053"/>
      <c r="L5053"/>
      <c r="M5053"/>
      <c r="N5053"/>
      <c r="O5053"/>
      <c r="P5053"/>
      <c r="Q5053"/>
      <c r="S5053" s="115"/>
      <c r="U5053"/>
      <c r="V5053"/>
      <c r="W5053" s="237"/>
      <c r="X5053"/>
      <c r="Y5053"/>
      <c r="Z5053"/>
      <c r="AA5053"/>
      <c r="AB5053"/>
      <c r="AC5053"/>
      <c r="AD5053"/>
      <c r="AE5053"/>
      <c r="AF5053"/>
      <c r="AG5053"/>
    </row>
    <row r="5054" spans="1:33" ht="18" x14ac:dyDescent="0.25">
      <c r="A5054" s="236"/>
      <c r="B5054" s="236"/>
      <c r="C5054" s="236"/>
      <c r="D5054" s="236"/>
      <c r="E5054"/>
      <c r="F5054" s="126"/>
      <c r="G5054" s="237"/>
      <c r="H5054"/>
      <c r="I5054"/>
      <c r="J5054" s="237"/>
      <c r="K5054"/>
      <c r="L5054"/>
      <c r="M5054"/>
      <c r="N5054"/>
      <c r="O5054"/>
      <c r="P5054"/>
      <c r="Q5054"/>
      <c r="S5054" s="115"/>
      <c r="U5054"/>
      <c r="V5054"/>
      <c r="W5054" s="237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5">
      <c r="F5055" s="238"/>
      <c r="I5055"/>
      <c r="S5055" s="115"/>
      <c r="U5055"/>
      <c r="V5055"/>
    </row>
    <row r="5056" spans="1:33" ht="18" x14ac:dyDescent="0.25">
      <c r="A5056" s="236"/>
      <c r="B5056" s="236"/>
      <c r="C5056" s="236"/>
      <c r="D5056" s="236"/>
      <c r="E5056"/>
      <c r="F5056" s="126"/>
      <c r="G5056" s="237"/>
      <c r="H5056"/>
      <c r="I5056"/>
      <c r="J5056" s="237"/>
      <c r="K5056"/>
      <c r="L5056"/>
      <c r="M5056"/>
      <c r="N5056"/>
      <c r="O5056"/>
      <c r="P5056"/>
      <c r="Q5056"/>
      <c r="S5056" s="115"/>
      <c r="U5056"/>
      <c r="V5056"/>
      <c r="W5056" s="237"/>
      <c r="X5056"/>
      <c r="Y5056"/>
      <c r="Z5056"/>
      <c r="AA5056"/>
      <c r="AB5056"/>
      <c r="AC5056"/>
      <c r="AD5056"/>
      <c r="AE5056"/>
      <c r="AF5056"/>
      <c r="AG5056"/>
    </row>
    <row r="5057" spans="1:33" ht="18" x14ac:dyDescent="0.25">
      <c r="A5057" s="236"/>
      <c r="B5057" s="236"/>
      <c r="C5057" s="236"/>
      <c r="D5057" s="236"/>
      <c r="E5057"/>
      <c r="F5057" s="126"/>
      <c r="G5057" s="237"/>
      <c r="H5057"/>
      <c r="I5057"/>
      <c r="J5057" s="237"/>
      <c r="K5057"/>
      <c r="L5057"/>
      <c r="M5057"/>
      <c r="N5057"/>
      <c r="O5057"/>
      <c r="P5057"/>
      <c r="Q5057"/>
      <c r="S5057" s="115"/>
      <c r="U5057"/>
      <c r="V5057"/>
      <c r="W5057" s="237"/>
      <c r="X5057"/>
      <c r="Y5057"/>
      <c r="Z5057"/>
      <c r="AA5057"/>
      <c r="AB5057"/>
      <c r="AC5057"/>
      <c r="AD5057"/>
      <c r="AE5057"/>
      <c r="AF5057"/>
      <c r="AG5057"/>
    </row>
    <row r="5058" spans="1:33" ht="18" x14ac:dyDescent="0.25">
      <c r="A5058" s="236"/>
      <c r="B5058" s="236"/>
      <c r="C5058" s="236"/>
      <c r="D5058" s="236"/>
      <c r="E5058"/>
      <c r="F5058" s="126"/>
      <c r="G5058" s="237"/>
      <c r="H5058"/>
      <c r="I5058"/>
      <c r="J5058" s="237"/>
      <c r="K5058"/>
      <c r="L5058"/>
      <c r="M5058"/>
      <c r="N5058"/>
      <c r="O5058"/>
      <c r="P5058"/>
      <c r="Q5058"/>
      <c r="S5058" s="115"/>
      <c r="U5058"/>
      <c r="V5058"/>
      <c r="W5058" s="237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5">
      <c r="F5059" s="238"/>
      <c r="I5059"/>
      <c r="S5059" s="115"/>
      <c r="U5059"/>
      <c r="V5059"/>
    </row>
    <row r="5060" spans="1:33" x14ac:dyDescent="0.25">
      <c r="F5060" s="238"/>
      <c r="I5060"/>
      <c r="S5060" s="115"/>
      <c r="U5060"/>
      <c r="V5060"/>
    </row>
    <row r="5061" spans="1:33" x14ac:dyDescent="0.25">
      <c r="A5061"/>
      <c r="B5061"/>
      <c r="C5061"/>
      <c r="D5061"/>
      <c r="E5061"/>
      <c r="F5061" s="126"/>
      <c r="G5061"/>
      <c r="H5061"/>
      <c r="I5061"/>
      <c r="J5061"/>
      <c r="K5061"/>
      <c r="L5061"/>
      <c r="M5061"/>
      <c r="N5061"/>
      <c r="O5061"/>
      <c r="P5061"/>
      <c r="Q5061"/>
      <c r="S5061" s="115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5">
      <c r="A5062"/>
      <c r="B5062"/>
      <c r="C5062"/>
      <c r="D5062"/>
      <c r="E5062"/>
      <c r="F5062" s="126"/>
      <c r="G5062"/>
      <c r="H5062"/>
      <c r="I5062"/>
      <c r="J5062"/>
      <c r="K5062"/>
      <c r="L5062"/>
      <c r="M5062"/>
      <c r="N5062"/>
      <c r="O5062"/>
      <c r="P5062"/>
      <c r="Q5062"/>
      <c r="S5062" s="115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ht="18" x14ac:dyDescent="0.25">
      <c r="A5063" s="236"/>
      <c r="B5063" s="236"/>
      <c r="C5063" s="236"/>
      <c r="D5063" s="236"/>
      <c r="E5063"/>
      <c r="F5063" s="126"/>
      <c r="G5063" s="237"/>
      <c r="H5063"/>
      <c r="I5063"/>
      <c r="J5063" s="237"/>
      <c r="K5063"/>
      <c r="L5063"/>
      <c r="M5063"/>
      <c r="N5063"/>
      <c r="O5063"/>
      <c r="P5063"/>
      <c r="Q5063"/>
      <c r="S5063" s="115"/>
      <c r="U5063"/>
      <c r="V5063"/>
      <c r="W5063" s="237"/>
      <c r="X5063"/>
      <c r="Y5063"/>
      <c r="Z5063"/>
      <c r="AA5063"/>
      <c r="AB5063"/>
      <c r="AC5063"/>
      <c r="AD5063"/>
      <c r="AE5063"/>
      <c r="AF5063"/>
      <c r="AG5063"/>
    </row>
    <row r="5064" spans="1:33" ht="18" x14ac:dyDescent="0.25">
      <c r="A5064" s="236"/>
      <c r="B5064" s="236"/>
      <c r="C5064" s="236"/>
      <c r="D5064" s="236"/>
      <c r="E5064"/>
      <c r="F5064" s="126"/>
      <c r="G5064" s="237"/>
      <c r="H5064"/>
      <c r="I5064"/>
      <c r="J5064" s="237"/>
      <c r="K5064"/>
      <c r="L5064"/>
      <c r="M5064"/>
      <c r="N5064"/>
      <c r="O5064"/>
      <c r="P5064"/>
      <c r="Q5064"/>
      <c r="S5064" s="115"/>
      <c r="U5064"/>
      <c r="V5064"/>
      <c r="W5064" s="237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5">
      <c r="A5065"/>
      <c r="B5065"/>
      <c r="C5065"/>
      <c r="D5065"/>
      <c r="E5065"/>
      <c r="F5065" s="126"/>
      <c r="G5065"/>
      <c r="H5065"/>
      <c r="I5065"/>
      <c r="J5065"/>
      <c r="K5065"/>
      <c r="L5065"/>
      <c r="M5065"/>
      <c r="N5065"/>
      <c r="O5065"/>
      <c r="P5065"/>
      <c r="Q5065"/>
      <c r="S5065" s="11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ht="18" x14ac:dyDescent="0.25">
      <c r="A5066" s="236"/>
      <c r="B5066" s="236"/>
      <c r="C5066" s="236"/>
      <c r="D5066" s="236"/>
      <c r="E5066"/>
      <c r="F5066" s="126"/>
      <c r="G5066" s="237"/>
      <c r="H5066"/>
      <c r="I5066"/>
      <c r="J5066" s="237"/>
      <c r="K5066"/>
      <c r="L5066"/>
      <c r="M5066"/>
      <c r="N5066"/>
      <c r="O5066"/>
      <c r="P5066"/>
      <c r="Q5066"/>
      <c r="S5066" s="115"/>
      <c r="U5066"/>
      <c r="V5066"/>
      <c r="W5066" s="237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5">
      <c r="A5067"/>
      <c r="B5067"/>
      <c r="C5067"/>
      <c r="D5067"/>
      <c r="E5067"/>
      <c r="F5067" s="126"/>
      <c r="G5067"/>
      <c r="H5067"/>
      <c r="I5067"/>
      <c r="J5067"/>
      <c r="K5067"/>
      <c r="L5067"/>
      <c r="M5067"/>
      <c r="N5067"/>
      <c r="O5067"/>
      <c r="P5067"/>
      <c r="Q5067"/>
      <c r="S5067" s="115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ht="18" x14ac:dyDescent="0.25">
      <c r="A5068" s="236"/>
      <c r="B5068" s="236"/>
      <c r="C5068" s="236"/>
      <c r="D5068" s="236"/>
      <c r="E5068"/>
      <c r="F5068" s="126"/>
      <c r="G5068" s="237"/>
      <c r="H5068"/>
      <c r="I5068"/>
      <c r="J5068" s="237"/>
      <c r="K5068"/>
      <c r="L5068"/>
      <c r="M5068"/>
      <c r="N5068"/>
      <c r="O5068"/>
      <c r="P5068"/>
      <c r="Q5068"/>
      <c r="S5068" s="115"/>
      <c r="U5068"/>
      <c r="V5068"/>
      <c r="W5068" s="237"/>
      <c r="X5068"/>
      <c r="Y5068"/>
      <c r="Z5068"/>
      <c r="AA5068"/>
      <c r="AB5068"/>
      <c r="AC5068"/>
      <c r="AD5068"/>
      <c r="AE5068"/>
      <c r="AF5068"/>
      <c r="AG5068"/>
    </row>
    <row r="5069" spans="1:33" ht="18" x14ac:dyDescent="0.25">
      <c r="A5069" s="236"/>
      <c r="B5069" s="236"/>
      <c r="C5069" s="236"/>
      <c r="D5069" s="236"/>
      <c r="E5069"/>
      <c r="F5069" s="126"/>
      <c r="G5069" s="237"/>
      <c r="H5069"/>
      <c r="I5069"/>
      <c r="J5069" s="237"/>
      <c r="K5069"/>
      <c r="L5069"/>
      <c r="M5069"/>
      <c r="N5069"/>
      <c r="O5069"/>
      <c r="P5069"/>
      <c r="Q5069"/>
      <c r="S5069" s="115"/>
      <c r="U5069"/>
      <c r="V5069"/>
      <c r="W5069" s="237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5">
      <c r="F5070" s="238"/>
      <c r="I5070"/>
      <c r="S5070" s="115"/>
      <c r="U5070"/>
      <c r="V5070"/>
    </row>
    <row r="5071" spans="1:33" x14ac:dyDescent="0.25">
      <c r="A5071"/>
      <c r="B5071"/>
      <c r="C5071"/>
      <c r="D5071"/>
      <c r="E5071"/>
      <c r="F5071" s="126"/>
      <c r="G5071"/>
      <c r="H5071"/>
      <c r="I5071"/>
      <c r="J5071"/>
      <c r="K5071"/>
      <c r="L5071"/>
      <c r="M5071"/>
      <c r="N5071"/>
      <c r="O5071"/>
      <c r="P5071"/>
      <c r="Q5071"/>
      <c r="S5071" s="115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ht="18" x14ac:dyDescent="0.25">
      <c r="A5072" s="236"/>
      <c r="B5072" s="236"/>
      <c r="C5072" s="236"/>
      <c r="D5072" s="236"/>
      <c r="E5072"/>
      <c r="F5072" s="126"/>
      <c r="G5072" s="237"/>
      <c r="H5072"/>
      <c r="I5072"/>
      <c r="J5072" s="237"/>
      <c r="K5072"/>
      <c r="L5072"/>
      <c r="M5072"/>
      <c r="N5072"/>
      <c r="O5072"/>
      <c r="P5072"/>
      <c r="Q5072"/>
      <c r="S5072" s="115"/>
      <c r="U5072"/>
      <c r="V5072"/>
      <c r="W5072" s="237"/>
      <c r="X5072"/>
      <c r="Y5072"/>
      <c r="Z5072"/>
      <c r="AA5072"/>
      <c r="AB5072"/>
      <c r="AC5072"/>
      <c r="AD5072"/>
      <c r="AE5072"/>
      <c r="AF5072"/>
      <c r="AG5072"/>
    </row>
    <row r="5073" spans="1:33" ht="18" x14ac:dyDescent="0.25">
      <c r="A5073" s="236"/>
      <c r="B5073" s="236"/>
      <c r="C5073" s="236"/>
      <c r="D5073" s="236"/>
      <c r="E5073"/>
      <c r="F5073" s="126"/>
      <c r="G5073" s="237"/>
      <c r="H5073"/>
      <c r="I5073"/>
      <c r="J5073" s="237"/>
      <c r="K5073"/>
      <c r="L5073"/>
      <c r="M5073"/>
      <c r="N5073"/>
      <c r="O5073"/>
      <c r="P5073"/>
      <c r="Q5073"/>
      <c r="S5073" s="115"/>
      <c r="U5073"/>
      <c r="V5073"/>
      <c r="W5073" s="237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5">
      <c r="F5074" s="238"/>
      <c r="I5074"/>
      <c r="S5074" s="115"/>
      <c r="U5074"/>
      <c r="V5074"/>
    </row>
    <row r="5075" spans="1:33" ht="18" x14ac:dyDescent="0.25">
      <c r="A5075" s="236"/>
      <c r="B5075" s="236"/>
      <c r="C5075" s="236"/>
      <c r="D5075" s="236"/>
      <c r="E5075"/>
      <c r="F5075" s="126"/>
      <c r="G5075" s="237"/>
      <c r="H5075"/>
      <c r="I5075"/>
      <c r="J5075" s="237"/>
      <c r="K5075"/>
      <c r="L5075"/>
      <c r="M5075"/>
      <c r="N5075"/>
      <c r="O5075"/>
      <c r="P5075"/>
      <c r="Q5075"/>
      <c r="S5075" s="115"/>
      <c r="U5075"/>
      <c r="V5075"/>
      <c r="W5075" s="237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5">
      <c r="A5076"/>
      <c r="B5076"/>
      <c r="C5076"/>
      <c r="D5076"/>
      <c r="E5076"/>
      <c r="F5076" s="126"/>
      <c r="G5076"/>
      <c r="H5076"/>
      <c r="I5076"/>
      <c r="J5076"/>
      <c r="K5076"/>
      <c r="L5076"/>
      <c r="M5076"/>
      <c r="N5076"/>
      <c r="O5076"/>
      <c r="P5076"/>
      <c r="Q5076"/>
      <c r="S5076" s="115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5">
      <c r="A5077"/>
      <c r="B5077"/>
      <c r="C5077"/>
      <c r="D5077"/>
      <c r="E5077"/>
      <c r="F5077" s="126"/>
      <c r="G5077"/>
      <c r="H5077"/>
      <c r="I5077"/>
      <c r="J5077"/>
      <c r="K5077"/>
      <c r="L5077"/>
      <c r="M5077"/>
      <c r="N5077"/>
      <c r="O5077"/>
      <c r="P5077"/>
      <c r="Q5077"/>
      <c r="S5077" s="115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5">
      <c r="A5078"/>
      <c r="B5078"/>
      <c r="C5078"/>
      <c r="D5078"/>
      <c r="E5078"/>
      <c r="F5078" s="126"/>
      <c r="G5078"/>
      <c r="H5078"/>
      <c r="I5078"/>
      <c r="J5078"/>
      <c r="K5078"/>
      <c r="L5078"/>
      <c r="M5078"/>
      <c r="N5078"/>
      <c r="O5078"/>
      <c r="P5078"/>
      <c r="Q5078"/>
      <c r="S5078" s="115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5">
      <c r="F5079" s="238"/>
      <c r="I5079"/>
      <c r="S5079" s="115"/>
      <c r="U5079"/>
      <c r="V5079"/>
    </row>
    <row r="5080" spans="1:33" x14ac:dyDescent="0.25">
      <c r="A5080"/>
      <c r="B5080"/>
      <c r="C5080"/>
      <c r="D5080"/>
      <c r="E5080"/>
      <c r="F5080" s="126"/>
      <c r="G5080"/>
      <c r="H5080"/>
      <c r="I5080"/>
      <c r="J5080"/>
      <c r="K5080"/>
      <c r="L5080"/>
      <c r="M5080"/>
      <c r="N5080"/>
      <c r="O5080"/>
      <c r="P5080"/>
      <c r="Q5080"/>
      <c r="S5080" s="115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5">
      <c r="F5081" s="238"/>
      <c r="I5081"/>
      <c r="S5081" s="115"/>
      <c r="U5081"/>
      <c r="V5081"/>
    </row>
    <row r="5082" spans="1:33" x14ac:dyDescent="0.25">
      <c r="A5082"/>
      <c r="B5082"/>
      <c r="C5082"/>
      <c r="D5082"/>
      <c r="E5082"/>
      <c r="F5082" s="126"/>
      <c r="G5082"/>
      <c r="H5082"/>
      <c r="I5082"/>
      <c r="J5082"/>
      <c r="K5082"/>
      <c r="L5082"/>
      <c r="M5082"/>
      <c r="N5082"/>
      <c r="O5082"/>
      <c r="P5082"/>
      <c r="Q5082"/>
      <c r="S5082" s="115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ht="18" x14ac:dyDescent="0.25">
      <c r="A5083" s="236"/>
      <c r="B5083" s="236"/>
      <c r="C5083" s="236"/>
      <c r="D5083" s="236"/>
      <c r="E5083"/>
      <c r="F5083" s="126"/>
      <c r="G5083" s="237"/>
      <c r="H5083"/>
      <c r="I5083"/>
      <c r="J5083" s="237"/>
      <c r="K5083"/>
      <c r="L5083"/>
      <c r="M5083"/>
      <c r="N5083"/>
      <c r="O5083"/>
      <c r="P5083"/>
      <c r="Q5083"/>
      <c r="S5083" s="115"/>
      <c r="U5083"/>
      <c r="V5083"/>
      <c r="W5083" s="237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5">
      <c r="F5084" s="238"/>
      <c r="I5084"/>
      <c r="S5084" s="115"/>
      <c r="U5084"/>
      <c r="V5084"/>
    </row>
    <row r="5085" spans="1:33" x14ac:dyDescent="0.25">
      <c r="A5085"/>
      <c r="B5085"/>
      <c r="C5085"/>
      <c r="D5085"/>
      <c r="E5085"/>
      <c r="F5085" s="126"/>
      <c r="G5085"/>
      <c r="H5085"/>
      <c r="I5085"/>
      <c r="J5085"/>
      <c r="K5085"/>
      <c r="L5085"/>
      <c r="M5085"/>
      <c r="N5085"/>
      <c r="O5085"/>
      <c r="P5085"/>
      <c r="Q5085"/>
      <c r="S5085" s="11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ht="18" x14ac:dyDescent="0.25">
      <c r="A5086" s="236"/>
      <c r="B5086" s="236"/>
      <c r="C5086" s="236"/>
      <c r="D5086" s="236"/>
      <c r="E5086"/>
      <c r="F5086" s="126"/>
      <c r="G5086" s="237"/>
      <c r="H5086"/>
      <c r="I5086"/>
      <c r="J5086" s="237"/>
      <c r="K5086"/>
      <c r="L5086"/>
      <c r="M5086"/>
      <c r="N5086"/>
      <c r="O5086"/>
      <c r="P5086"/>
      <c r="Q5086"/>
      <c r="S5086" s="115"/>
      <c r="U5086"/>
      <c r="V5086"/>
      <c r="W5086" s="237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5">
      <c r="A5087"/>
      <c r="B5087"/>
      <c r="C5087"/>
      <c r="D5087"/>
      <c r="E5087"/>
      <c r="F5087" s="126"/>
      <c r="G5087"/>
      <c r="H5087"/>
      <c r="I5087"/>
      <c r="J5087"/>
      <c r="K5087"/>
      <c r="L5087"/>
      <c r="M5087"/>
      <c r="N5087"/>
      <c r="O5087"/>
      <c r="P5087"/>
      <c r="Q5087"/>
      <c r="S5087" s="115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5">
      <c r="A5088"/>
      <c r="B5088"/>
      <c r="C5088"/>
      <c r="D5088"/>
      <c r="E5088"/>
      <c r="F5088" s="126"/>
      <c r="G5088"/>
      <c r="H5088"/>
      <c r="I5088"/>
      <c r="J5088"/>
      <c r="K5088"/>
      <c r="L5088"/>
      <c r="M5088"/>
      <c r="N5088"/>
      <c r="O5088"/>
      <c r="P5088"/>
      <c r="Q5088"/>
      <c r="S5088" s="115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5">
      <c r="F5089" s="238"/>
      <c r="I5089"/>
      <c r="S5089" s="115"/>
      <c r="U5089"/>
      <c r="V5089"/>
    </row>
    <row r="5090" spans="1:33" ht="18" x14ac:dyDescent="0.25">
      <c r="A5090" s="236"/>
      <c r="B5090" s="236"/>
      <c r="C5090" s="236"/>
      <c r="D5090" s="236"/>
      <c r="E5090"/>
      <c r="F5090" s="126"/>
      <c r="G5090" s="237"/>
      <c r="H5090"/>
      <c r="I5090"/>
      <c r="J5090" s="237"/>
      <c r="K5090"/>
      <c r="L5090"/>
      <c r="M5090"/>
      <c r="N5090"/>
      <c r="O5090"/>
      <c r="P5090"/>
      <c r="Q5090"/>
      <c r="S5090" s="115"/>
      <c r="U5090"/>
      <c r="V5090"/>
      <c r="W5090" s="237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5">
      <c r="F5091" s="238"/>
      <c r="I5091"/>
      <c r="S5091" s="115"/>
      <c r="U5091"/>
      <c r="V5091"/>
    </row>
    <row r="5092" spans="1:33" ht="18" x14ac:dyDescent="0.25">
      <c r="A5092" s="236"/>
      <c r="B5092" s="236"/>
      <c r="C5092" s="236"/>
      <c r="D5092" s="236"/>
      <c r="E5092"/>
      <c r="F5092" s="126"/>
      <c r="G5092" s="237"/>
      <c r="H5092"/>
      <c r="I5092"/>
      <c r="J5092" s="237"/>
      <c r="K5092"/>
      <c r="L5092"/>
      <c r="M5092"/>
      <c r="N5092"/>
      <c r="O5092"/>
      <c r="P5092"/>
      <c r="Q5092"/>
      <c r="S5092" s="115"/>
      <c r="U5092"/>
      <c r="V5092"/>
      <c r="W5092" s="237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5">
      <c r="A5093"/>
      <c r="B5093"/>
      <c r="C5093"/>
      <c r="D5093"/>
      <c r="E5093"/>
      <c r="F5093" s="126"/>
      <c r="G5093"/>
      <c r="H5093"/>
      <c r="I5093"/>
      <c r="J5093"/>
      <c r="K5093"/>
      <c r="L5093"/>
      <c r="M5093"/>
      <c r="N5093"/>
      <c r="O5093"/>
      <c r="P5093"/>
      <c r="Q5093"/>
      <c r="S5093" s="115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ht="18" x14ac:dyDescent="0.25">
      <c r="A5094" s="236"/>
      <c r="B5094" s="236"/>
      <c r="C5094" s="236"/>
      <c r="D5094" s="236"/>
      <c r="E5094"/>
      <c r="F5094" s="126"/>
      <c r="G5094" s="237"/>
      <c r="H5094"/>
      <c r="I5094"/>
      <c r="J5094" s="237"/>
      <c r="K5094"/>
      <c r="L5094"/>
      <c r="M5094"/>
      <c r="N5094"/>
      <c r="O5094"/>
      <c r="P5094"/>
      <c r="Q5094"/>
      <c r="S5094" s="115"/>
      <c r="U5094"/>
      <c r="V5094"/>
      <c r="W5094" s="237"/>
      <c r="X5094"/>
      <c r="Y5094"/>
      <c r="Z5094"/>
      <c r="AA5094"/>
      <c r="AB5094"/>
      <c r="AC5094"/>
      <c r="AD5094"/>
      <c r="AE5094"/>
      <c r="AF5094"/>
      <c r="AG5094"/>
    </row>
    <row r="5095" spans="1:33" ht="18" x14ac:dyDescent="0.25">
      <c r="A5095" s="236"/>
      <c r="B5095" s="236"/>
      <c r="C5095" s="236"/>
      <c r="D5095" s="236"/>
      <c r="E5095"/>
      <c r="F5095" s="126"/>
      <c r="G5095" s="237"/>
      <c r="H5095"/>
      <c r="I5095"/>
      <c r="J5095" s="237"/>
      <c r="K5095"/>
      <c r="L5095"/>
      <c r="M5095"/>
      <c r="N5095"/>
      <c r="O5095"/>
      <c r="P5095"/>
      <c r="Q5095"/>
      <c r="S5095" s="115"/>
      <c r="U5095"/>
      <c r="V5095"/>
      <c r="W5095" s="237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5">
      <c r="A5096"/>
      <c r="B5096"/>
      <c r="C5096"/>
      <c r="D5096"/>
      <c r="E5096"/>
      <c r="F5096" s="126"/>
      <c r="G5096"/>
      <c r="H5096"/>
      <c r="I5096"/>
      <c r="J5096"/>
      <c r="K5096"/>
      <c r="L5096"/>
      <c r="M5096"/>
      <c r="N5096"/>
      <c r="O5096"/>
      <c r="P5096"/>
      <c r="Q5096"/>
      <c r="S5096" s="115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ht="18" x14ac:dyDescent="0.25">
      <c r="A5097" s="236"/>
      <c r="B5097" s="236"/>
      <c r="C5097" s="236"/>
      <c r="D5097" s="236"/>
      <c r="E5097"/>
      <c r="F5097" s="126"/>
      <c r="G5097" s="237"/>
      <c r="H5097"/>
      <c r="I5097"/>
      <c r="J5097" s="237"/>
      <c r="K5097"/>
      <c r="L5097"/>
      <c r="M5097"/>
      <c r="N5097"/>
      <c r="O5097"/>
      <c r="P5097"/>
      <c r="Q5097"/>
      <c r="S5097" s="115"/>
      <c r="U5097"/>
      <c r="V5097"/>
      <c r="W5097" s="23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5">
      <c r="F5098" s="238"/>
      <c r="I5098"/>
      <c r="S5098" s="115"/>
      <c r="U5098"/>
      <c r="V5098"/>
    </row>
    <row r="5099" spans="1:33" ht="18" x14ac:dyDescent="0.25">
      <c r="A5099" s="236"/>
      <c r="B5099" s="236"/>
      <c r="C5099" s="236"/>
      <c r="D5099" s="236"/>
      <c r="E5099"/>
      <c r="F5099" s="126"/>
      <c r="G5099" s="237"/>
      <c r="H5099"/>
      <c r="I5099"/>
      <c r="J5099" s="237"/>
      <c r="K5099"/>
      <c r="L5099"/>
      <c r="M5099"/>
      <c r="N5099"/>
      <c r="O5099"/>
      <c r="P5099"/>
      <c r="Q5099"/>
      <c r="S5099" s="115"/>
      <c r="U5099"/>
      <c r="V5099"/>
      <c r="W5099" s="237"/>
      <c r="X5099"/>
      <c r="Y5099"/>
      <c r="Z5099"/>
      <c r="AA5099"/>
      <c r="AB5099"/>
      <c r="AC5099"/>
      <c r="AD5099"/>
      <c r="AE5099"/>
      <c r="AF5099"/>
      <c r="AG5099"/>
    </row>
    <row r="5100" spans="1:33" ht="18" x14ac:dyDescent="0.25">
      <c r="A5100" s="236"/>
      <c r="B5100" s="236"/>
      <c r="C5100" s="236"/>
      <c r="D5100" s="236"/>
      <c r="E5100"/>
      <c r="F5100" s="126"/>
      <c r="G5100" s="237"/>
      <c r="H5100"/>
      <c r="I5100"/>
      <c r="J5100" s="237"/>
      <c r="K5100"/>
      <c r="L5100"/>
      <c r="M5100"/>
      <c r="N5100"/>
      <c r="O5100"/>
      <c r="P5100"/>
      <c r="Q5100"/>
      <c r="S5100" s="115"/>
      <c r="U5100"/>
      <c r="V5100"/>
      <c r="W5100" s="237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5">
      <c r="F5101" s="238"/>
      <c r="I5101"/>
      <c r="S5101" s="115"/>
      <c r="U5101"/>
      <c r="V5101"/>
    </row>
    <row r="5102" spans="1:33" x14ac:dyDescent="0.25">
      <c r="A5102"/>
      <c r="B5102"/>
      <c r="C5102"/>
      <c r="D5102"/>
      <c r="E5102"/>
      <c r="F5102" s="126"/>
      <c r="G5102"/>
      <c r="H5102"/>
      <c r="I5102"/>
      <c r="J5102"/>
      <c r="K5102"/>
      <c r="L5102"/>
      <c r="M5102"/>
      <c r="N5102"/>
      <c r="O5102"/>
      <c r="P5102"/>
      <c r="Q5102"/>
      <c r="S5102" s="115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5">
      <c r="F5103" s="238"/>
      <c r="I5103"/>
      <c r="S5103" s="115"/>
      <c r="U5103"/>
      <c r="V5103"/>
    </row>
    <row r="5104" spans="1:33" x14ac:dyDescent="0.25">
      <c r="F5104" s="238"/>
      <c r="I5104"/>
      <c r="S5104" s="115"/>
      <c r="U5104"/>
      <c r="V5104"/>
    </row>
    <row r="5105" spans="1:33" x14ac:dyDescent="0.25">
      <c r="A5105"/>
      <c r="B5105"/>
      <c r="C5105"/>
      <c r="D5105"/>
      <c r="E5105"/>
      <c r="F5105" s="126"/>
      <c r="G5105"/>
      <c r="H5105"/>
      <c r="I5105"/>
      <c r="J5105"/>
      <c r="K5105"/>
      <c r="L5105"/>
      <c r="M5105"/>
      <c r="N5105"/>
      <c r="O5105"/>
      <c r="P5105"/>
      <c r="Q5105"/>
      <c r="S5105" s="11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ht="18" x14ac:dyDescent="0.25">
      <c r="A5106" s="236"/>
      <c r="B5106" s="236"/>
      <c r="C5106" s="236"/>
      <c r="D5106" s="236"/>
      <c r="E5106"/>
      <c r="F5106" s="126"/>
      <c r="G5106" s="237"/>
      <c r="H5106"/>
      <c r="I5106"/>
      <c r="J5106" s="237"/>
      <c r="K5106"/>
      <c r="L5106"/>
      <c r="M5106"/>
      <c r="N5106"/>
      <c r="O5106"/>
      <c r="P5106"/>
      <c r="Q5106"/>
      <c r="S5106" s="115"/>
      <c r="U5106"/>
      <c r="V5106"/>
      <c r="W5106" s="237"/>
      <c r="X5106"/>
      <c r="Y5106"/>
      <c r="Z5106"/>
      <c r="AA5106"/>
      <c r="AB5106"/>
      <c r="AC5106"/>
      <c r="AD5106"/>
      <c r="AE5106"/>
      <c r="AF5106"/>
      <c r="AG5106"/>
    </row>
    <row r="5107" spans="1:33" ht="18" x14ac:dyDescent="0.25">
      <c r="A5107" s="236"/>
      <c r="B5107" s="236"/>
      <c r="C5107" s="236"/>
      <c r="D5107" s="236"/>
      <c r="E5107"/>
      <c r="F5107" s="126"/>
      <c r="G5107" s="237"/>
      <c r="H5107"/>
      <c r="I5107"/>
      <c r="J5107" s="237"/>
      <c r="K5107"/>
      <c r="L5107"/>
      <c r="M5107"/>
      <c r="N5107"/>
      <c r="O5107"/>
      <c r="P5107"/>
      <c r="Q5107"/>
      <c r="S5107" s="115"/>
      <c r="U5107"/>
      <c r="V5107"/>
      <c r="W5107" s="23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5">
      <c r="A5108"/>
      <c r="B5108"/>
      <c r="C5108"/>
      <c r="D5108"/>
      <c r="E5108"/>
      <c r="F5108" s="126"/>
      <c r="G5108"/>
      <c r="H5108"/>
      <c r="I5108"/>
      <c r="J5108"/>
      <c r="K5108"/>
      <c r="L5108"/>
      <c r="M5108"/>
      <c r="N5108"/>
      <c r="O5108"/>
      <c r="P5108"/>
      <c r="Q5108"/>
      <c r="S5108" s="115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5">
      <c r="A5109"/>
      <c r="B5109"/>
      <c r="C5109"/>
      <c r="D5109"/>
      <c r="E5109"/>
      <c r="F5109" s="126"/>
      <c r="G5109"/>
      <c r="H5109"/>
      <c r="I5109"/>
      <c r="J5109"/>
      <c r="K5109"/>
      <c r="L5109"/>
      <c r="M5109"/>
      <c r="N5109"/>
      <c r="O5109"/>
      <c r="P5109"/>
      <c r="Q5109"/>
      <c r="S5109" s="115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5">
      <c r="F5110" s="238"/>
      <c r="I5110"/>
      <c r="S5110" s="115"/>
      <c r="U5110"/>
      <c r="V5110"/>
    </row>
    <row r="5111" spans="1:33" ht="18" x14ac:dyDescent="0.25">
      <c r="A5111" s="236"/>
      <c r="B5111" s="236"/>
      <c r="C5111" s="236"/>
      <c r="D5111" s="236"/>
      <c r="E5111"/>
      <c r="F5111" s="126"/>
      <c r="G5111" s="237"/>
      <c r="H5111"/>
      <c r="I5111"/>
      <c r="J5111" s="237"/>
      <c r="K5111"/>
      <c r="L5111"/>
      <c r="M5111"/>
      <c r="N5111"/>
      <c r="O5111"/>
      <c r="P5111"/>
      <c r="Q5111"/>
      <c r="S5111" s="115"/>
      <c r="U5111"/>
      <c r="V5111"/>
      <c r="W5111" s="237"/>
      <c r="X5111"/>
      <c r="Y5111"/>
      <c r="Z5111"/>
      <c r="AA5111"/>
      <c r="AB5111"/>
      <c r="AC5111"/>
      <c r="AD5111"/>
      <c r="AE5111"/>
      <c r="AF5111"/>
      <c r="AG5111"/>
    </row>
    <row r="5112" spans="1:33" ht="18" x14ac:dyDescent="0.25">
      <c r="A5112" s="236"/>
      <c r="B5112" s="236"/>
      <c r="C5112" s="236"/>
      <c r="D5112" s="236"/>
      <c r="E5112"/>
      <c r="F5112" s="126"/>
      <c r="G5112" s="237"/>
      <c r="H5112"/>
      <c r="I5112"/>
      <c r="J5112" s="237"/>
      <c r="K5112"/>
      <c r="L5112"/>
      <c r="M5112"/>
      <c r="N5112"/>
      <c r="O5112"/>
      <c r="P5112"/>
      <c r="Q5112"/>
      <c r="S5112" s="115"/>
      <c r="U5112"/>
      <c r="V5112"/>
      <c r="W5112" s="237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5">
      <c r="F5113" s="238"/>
      <c r="I5113"/>
      <c r="S5113" s="115"/>
      <c r="U5113"/>
      <c r="V5113"/>
    </row>
    <row r="5114" spans="1:33" x14ac:dyDescent="0.25">
      <c r="F5114" s="238"/>
      <c r="I5114"/>
      <c r="S5114" s="115"/>
      <c r="U5114"/>
      <c r="V5114"/>
    </row>
    <row r="5115" spans="1:33" ht="18" x14ac:dyDescent="0.25">
      <c r="A5115" s="236"/>
      <c r="B5115" s="236"/>
      <c r="C5115" s="236"/>
      <c r="D5115" s="236"/>
      <c r="E5115"/>
      <c r="F5115" s="126"/>
      <c r="G5115" s="237"/>
      <c r="H5115"/>
      <c r="I5115"/>
      <c r="J5115" s="237"/>
      <c r="K5115"/>
      <c r="L5115"/>
      <c r="M5115"/>
      <c r="N5115"/>
      <c r="O5115"/>
      <c r="P5115"/>
      <c r="Q5115"/>
      <c r="S5115" s="115"/>
      <c r="U5115"/>
      <c r="V5115"/>
      <c r="W5115" s="237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5">
      <c r="F5116" s="238"/>
      <c r="I5116"/>
      <c r="S5116" s="115"/>
      <c r="U5116"/>
      <c r="V5116"/>
    </row>
    <row r="5117" spans="1:33" x14ac:dyDescent="0.25">
      <c r="F5117" s="238"/>
      <c r="I5117"/>
      <c r="S5117" s="115"/>
      <c r="U5117"/>
      <c r="V5117"/>
    </row>
    <row r="5118" spans="1:33" x14ac:dyDescent="0.25">
      <c r="A5118"/>
      <c r="B5118"/>
      <c r="C5118"/>
      <c r="D5118"/>
      <c r="E5118"/>
      <c r="F5118" s="126"/>
      <c r="G5118"/>
      <c r="H5118"/>
      <c r="I5118"/>
      <c r="J5118"/>
      <c r="K5118"/>
      <c r="L5118"/>
      <c r="M5118"/>
      <c r="N5118"/>
      <c r="O5118"/>
      <c r="P5118"/>
      <c r="Q5118"/>
      <c r="S5118" s="115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5">
      <c r="A5119"/>
      <c r="B5119"/>
      <c r="C5119"/>
      <c r="D5119"/>
      <c r="E5119"/>
      <c r="F5119" s="126"/>
      <c r="G5119"/>
      <c r="H5119"/>
      <c r="I5119"/>
      <c r="J5119"/>
      <c r="K5119"/>
      <c r="L5119"/>
      <c r="M5119"/>
      <c r="N5119"/>
      <c r="O5119"/>
      <c r="P5119"/>
      <c r="Q5119"/>
      <c r="S5119" s="115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5">
      <c r="A5120"/>
      <c r="B5120"/>
      <c r="C5120"/>
      <c r="D5120"/>
      <c r="E5120"/>
      <c r="F5120" s="126"/>
      <c r="G5120"/>
      <c r="H5120"/>
      <c r="I5120"/>
      <c r="J5120"/>
      <c r="K5120"/>
      <c r="L5120"/>
      <c r="M5120"/>
      <c r="N5120"/>
      <c r="O5120"/>
      <c r="P5120"/>
      <c r="Q5120"/>
      <c r="S5120" s="115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5">
      <c r="A5121"/>
      <c r="B5121"/>
      <c r="C5121"/>
      <c r="D5121"/>
      <c r="E5121"/>
      <c r="F5121" s="126"/>
      <c r="G5121"/>
      <c r="H5121"/>
      <c r="I5121"/>
      <c r="J5121"/>
      <c r="K5121"/>
      <c r="L5121"/>
      <c r="M5121"/>
      <c r="N5121"/>
      <c r="O5121"/>
      <c r="P5121"/>
      <c r="Q5121"/>
      <c r="S5121" s="115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5">
      <c r="A5122"/>
      <c r="B5122"/>
      <c r="C5122"/>
      <c r="D5122"/>
      <c r="E5122"/>
      <c r="F5122" s="126"/>
      <c r="G5122"/>
      <c r="H5122"/>
      <c r="I5122"/>
      <c r="J5122"/>
      <c r="K5122"/>
      <c r="L5122"/>
      <c r="M5122"/>
      <c r="N5122"/>
      <c r="O5122"/>
      <c r="P5122"/>
      <c r="Q5122"/>
      <c r="S5122" s="115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ht="18" x14ac:dyDescent="0.25">
      <c r="A5123" s="236"/>
      <c r="B5123" s="236"/>
      <c r="C5123" s="236"/>
      <c r="D5123" s="236"/>
      <c r="E5123"/>
      <c r="F5123" s="126"/>
      <c r="G5123" s="237"/>
      <c r="H5123"/>
      <c r="I5123"/>
      <c r="J5123" s="237"/>
      <c r="K5123"/>
      <c r="L5123"/>
      <c r="M5123"/>
      <c r="N5123"/>
      <c r="O5123"/>
      <c r="P5123"/>
      <c r="Q5123"/>
      <c r="S5123" s="115"/>
      <c r="U5123"/>
      <c r="V5123"/>
      <c r="W5123" s="237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5">
      <c r="F5124" s="238"/>
      <c r="I5124"/>
      <c r="S5124" s="115"/>
      <c r="U5124"/>
      <c r="V5124"/>
    </row>
    <row r="5125" spans="1:33" ht="18" x14ac:dyDescent="0.25">
      <c r="A5125" s="236"/>
      <c r="B5125" s="236"/>
      <c r="C5125" s="236"/>
      <c r="D5125" s="236"/>
      <c r="E5125"/>
      <c r="F5125" s="126"/>
      <c r="G5125" s="237"/>
      <c r="H5125"/>
      <c r="I5125"/>
      <c r="J5125" s="237"/>
      <c r="K5125"/>
      <c r="L5125"/>
      <c r="M5125"/>
      <c r="N5125"/>
      <c r="O5125"/>
      <c r="P5125"/>
      <c r="Q5125"/>
      <c r="S5125" s="115"/>
      <c r="U5125"/>
      <c r="V5125"/>
      <c r="W5125" s="237"/>
      <c r="X5125"/>
      <c r="Y5125"/>
      <c r="Z5125"/>
      <c r="AA5125"/>
      <c r="AB5125"/>
      <c r="AC5125"/>
      <c r="AD5125"/>
      <c r="AE5125"/>
      <c r="AF5125"/>
      <c r="AG5125"/>
    </row>
    <row r="5126" spans="1:33" ht="18" x14ac:dyDescent="0.25">
      <c r="A5126" s="236"/>
      <c r="B5126" s="236"/>
      <c r="C5126" s="236"/>
      <c r="D5126" s="236"/>
      <c r="E5126"/>
      <c r="F5126" s="126"/>
      <c r="G5126" s="237"/>
      <c r="H5126"/>
      <c r="I5126"/>
      <c r="J5126" s="237"/>
      <c r="K5126"/>
      <c r="L5126"/>
      <c r="M5126"/>
      <c r="N5126"/>
      <c r="O5126"/>
      <c r="P5126"/>
      <c r="Q5126"/>
      <c r="S5126" s="115"/>
      <c r="U5126"/>
      <c r="V5126"/>
      <c r="W5126" s="237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5">
      <c r="F5127" s="238"/>
      <c r="I5127"/>
      <c r="S5127" s="115"/>
      <c r="U5127"/>
      <c r="V5127"/>
    </row>
    <row r="5128" spans="1:33" ht="18" x14ac:dyDescent="0.25">
      <c r="A5128" s="236"/>
      <c r="B5128" s="236"/>
      <c r="C5128" s="236"/>
      <c r="D5128" s="236"/>
      <c r="E5128"/>
      <c r="F5128" s="126"/>
      <c r="G5128" s="237"/>
      <c r="H5128"/>
      <c r="I5128"/>
      <c r="J5128" s="237"/>
      <c r="K5128"/>
      <c r="L5128"/>
      <c r="M5128"/>
      <c r="N5128"/>
      <c r="O5128"/>
      <c r="P5128"/>
      <c r="Q5128"/>
      <c r="S5128" s="115"/>
      <c r="U5128"/>
      <c r="V5128"/>
      <c r="W5128" s="237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5">
      <c r="A5129"/>
      <c r="B5129"/>
      <c r="C5129"/>
      <c r="D5129"/>
      <c r="E5129"/>
      <c r="F5129" s="126"/>
      <c r="G5129"/>
      <c r="H5129"/>
      <c r="I5129"/>
      <c r="J5129"/>
      <c r="K5129"/>
      <c r="L5129"/>
      <c r="M5129"/>
      <c r="N5129"/>
      <c r="O5129"/>
      <c r="P5129"/>
      <c r="Q5129"/>
      <c r="S5129" s="115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5">
      <c r="F5130" s="238"/>
      <c r="I5130"/>
      <c r="S5130" s="115"/>
      <c r="U5130"/>
      <c r="V5130"/>
    </row>
    <row r="5131" spans="1:33" ht="18" x14ac:dyDescent="0.25">
      <c r="A5131" s="236"/>
      <c r="B5131" s="236"/>
      <c r="C5131" s="236"/>
      <c r="D5131" s="236"/>
      <c r="E5131"/>
      <c r="F5131" s="126"/>
      <c r="G5131" s="237"/>
      <c r="H5131"/>
      <c r="I5131"/>
      <c r="J5131" s="237"/>
      <c r="K5131"/>
      <c r="L5131"/>
      <c r="M5131"/>
      <c r="N5131"/>
      <c r="O5131"/>
      <c r="P5131"/>
      <c r="Q5131"/>
      <c r="S5131" s="115"/>
      <c r="U5131"/>
      <c r="V5131"/>
      <c r="W5131" s="237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5">
      <c r="A5132"/>
      <c r="B5132"/>
      <c r="C5132"/>
      <c r="D5132"/>
      <c r="E5132"/>
      <c r="F5132" s="126"/>
      <c r="G5132"/>
      <c r="H5132"/>
      <c r="I5132"/>
      <c r="J5132"/>
      <c r="K5132"/>
      <c r="L5132"/>
      <c r="M5132"/>
      <c r="N5132"/>
      <c r="O5132"/>
      <c r="P5132"/>
      <c r="Q5132"/>
      <c r="S5132" s="115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5">
      <c r="A5133"/>
      <c r="B5133"/>
      <c r="C5133"/>
      <c r="D5133"/>
      <c r="E5133"/>
      <c r="F5133" s="126"/>
      <c r="G5133"/>
      <c r="H5133"/>
      <c r="I5133"/>
      <c r="J5133"/>
      <c r="K5133"/>
      <c r="L5133"/>
      <c r="M5133"/>
      <c r="N5133"/>
      <c r="O5133"/>
      <c r="P5133"/>
      <c r="Q5133"/>
      <c r="S5133" s="115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ht="18" x14ac:dyDescent="0.25">
      <c r="A5134" s="236"/>
      <c r="B5134" s="236"/>
      <c r="C5134" s="236"/>
      <c r="D5134" s="236"/>
      <c r="E5134"/>
      <c r="F5134" s="126"/>
      <c r="G5134" s="237"/>
      <c r="H5134"/>
      <c r="I5134"/>
      <c r="J5134" s="237"/>
      <c r="K5134"/>
      <c r="L5134"/>
      <c r="M5134"/>
      <c r="N5134"/>
      <c r="O5134"/>
      <c r="P5134"/>
      <c r="Q5134"/>
      <c r="S5134" s="115"/>
      <c r="U5134"/>
      <c r="V5134"/>
      <c r="W5134" s="237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5">
      <c r="A5135"/>
      <c r="B5135"/>
      <c r="C5135"/>
      <c r="D5135"/>
      <c r="E5135"/>
      <c r="F5135" s="126"/>
      <c r="G5135"/>
      <c r="H5135"/>
      <c r="I5135"/>
      <c r="J5135"/>
      <c r="K5135"/>
      <c r="L5135"/>
      <c r="M5135"/>
      <c r="N5135"/>
      <c r="O5135"/>
      <c r="P5135"/>
      <c r="Q5135"/>
      <c r="S5135" s="11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5">
      <c r="F5136" s="238"/>
      <c r="I5136"/>
      <c r="S5136" s="115"/>
      <c r="U5136"/>
      <c r="V5136"/>
    </row>
    <row r="5137" spans="1:33" ht="18" x14ac:dyDescent="0.25">
      <c r="A5137" s="236"/>
      <c r="B5137" s="236"/>
      <c r="C5137" s="236"/>
      <c r="D5137" s="236"/>
      <c r="E5137"/>
      <c r="F5137" s="126"/>
      <c r="G5137" s="237"/>
      <c r="H5137"/>
      <c r="I5137"/>
      <c r="J5137" s="237"/>
      <c r="K5137"/>
      <c r="L5137"/>
      <c r="M5137"/>
      <c r="N5137"/>
      <c r="O5137"/>
      <c r="P5137"/>
      <c r="Q5137"/>
      <c r="S5137" s="115"/>
      <c r="U5137"/>
      <c r="V5137"/>
      <c r="W5137" s="237"/>
      <c r="X5137"/>
      <c r="Y5137"/>
      <c r="Z5137"/>
      <c r="AA5137"/>
      <c r="AB5137"/>
      <c r="AC5137"/>
      <c r="AD5137"/>
      <c r="AE5137"/>
      <c r="AF5137"/>
      <c r="AG5137"/>
    </row>
    <row r="5138" spans="1:33" ht="18" x14ac:dyDescent="0.25">
      <c r="A5138" s="236"/>
      <c r="B5138" s="236"/>
      <c r="C5138" s="236"/>
      <c r="D5138" s="236"/>
      <c r="E5138"/>
      <c r="F5138" s="126"/>
      <c r="G5138" s="237"/>
      <c r="H5138"/>
      <c r="I5138"/>
      <c r="J5138" s="237"/>
      <c r="K5138"/>
      <c r="L5138"/>
      <c r="M5138"/>
      <c r="N5138"/>
      <c r="O5138"/>
      <c r="P5138"/>
      <c r="Q5138"/>
      <c r="S5138" s="115"/>
      <c r="U5138"/>
      <c r="V5138"/>
      <c r="W5138" s="237"/>
      <c r="X5138"/>
      <c r="Y5138"/>
      <c r="Z5138"/>
      <c r="AA5138"/>
      <c r="AB5138"/>
      <c r="AC5138"/>
      <c r="AD5138"/>
      <c r="AE5138"/>
      <c r="AF5138"/>
      <c r="AG5138"/>
    </row>
    <row r="5139" spans="1:33" ht="18" x14ac:dyDescent="0.25">
      <c r="A5139" s="236"/>
      <c r="B5139" s="236"/>
      <c r="C5139" s="236"/>
      <c r="D5139" s="236"/>
      <c r="E5139"/>
      <c r="F5139" s="126"/>
      <c r="G5139" s="237"/>
      <c r="H5139"/>
      <c r="I5139"/>
      <c r="J5139" s="237"/>
      <c r="K5139"/>
      <c r="L5139"/>
      <c r="M5139"/>
      <c r="N5139"/>
      <c r="O5139"/>
      <c r="P5139"/>
      <c r="Q5139"/>
      <c r="S5139" s="115"/>
      <c r="U5139"/>
      <c r="V5139"/>
      <c r="W5139" s="237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5">
      <c r="A5140"/>
      <c r="B5140"/>
      <c r="C5140"/>
      <c r="D5140"/>
      <c r="E5140"/>
      <c r="F5140" s="126"/>
      <c r="G5140"/>
      <c r="H5140"/>
      <c r="I5140"/>
      <c r="J5140"/>
      <c r="K5140"/>
      <c r="L5140"/>
      <c r="M5140"/>
      <c r="N5140"/>
      <c r="O5140"/>
      <c r="P5140"/>
      <c r="Q5140"/>
      <c r="S5140" s="115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ht="18" x14ac:dyDescent="0.25">
      <c r="A5141" s="236"/>
      <c r="B5141" s="236"/>
      <c r="C5141" s="236"/>
      <c r="D5141" s="236"/>
      <c r="E5141"/>
      <c r="F5141" s="126"/>
      <c r="G5141" s="237"/>
      <c r="H5141"/>
      <c r="I5141"/>
      <c r="J5141" s="237"/>
      <c r="K5141"/>
      <c r="L5141"/>
      <c r="M5141"/>
      <c r="N5141"/>
      <c r="O5141"/>
      <c r="P5141"/>
      <c r="Q5141"/>
      <c r="S5141" s="115"/>
      <c r="U5141"/>
      <c r="V5141"/>
      <c r="W5141" s="237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5">
      <c r="A5142"/>
      <c r="B5142"/>
      <c r="C5142"/>
      <c r="D5142"/>
      <c r="E5142"/>
      <c r="F5142" s="126"/>
      <c r="G5142"/>
      <c r="H5142"/>
      <c r="I5142"/>
      <c r="J5142"/>
      <c r="K5142"/>
      <c r="L5142"/>
      <c r="M5142"/>
      <c r="N5142"/>
      <c r="O5142"/>
      <c r="P5142"/>
      <c r="Q5142"/>
      <c r="S5142" s="115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ht="18" x14ac:dyDescent="0.25">
      <c r="A5143" s="236"/>
      <c r="B5143" s="236"/>
      <c r="C5143" s="236"/>
      <c r="D5143" s="236"/>
      <c r="E5143"/>
      <c r="F5143" s="126"/>
      <c r="G5143" s="237"/>
      <c r="H5143"/>
      <c r="I5143"/>
      <c r="J5143" s="237"/>
      <c r="K5143"/>
      <c r="L5143"/>
      <c r="M5143"/>
      <c r="N5143"/>
      <c r="O5143"/>
      <c r="P5143"/>
      <c r="Q5143"/>
      <c r="S5143" s="115"/>
      <c r="U5143"/>
      <c r="V5143"/>
      <c r="W5143" s="237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5">
      <c r="F5144" s="238"/>
      <c r="I5144"/>
      <c r="S5144" s="115"/>
      <c r="U5144"/>
      <c r="V5144"/>
    </row>
    <row r="5145" spans="1:33" ht="18" x14ac:dyDescent="0.25">
      <c r="A5145" s="236"/>
      <c r="B5145" s="236"/>
      <c r="C5145" s="236"/>
      <c r="D5145" s="236"/>
      <c r="E5145"/>
      <c r="F5145" s="126"/>
      <c r="G5145" s="237"/>
      <c r="H5145"/>
      <c r="I5145"/>
      <c r="J5145" s="237"/>
      <c r="K5145"/>
      <c r="L5145"/>
      <c r="M5145"/>
      <c r="N5145"/>
      <c r="O5145"/>
      <c r="P5145"/>
      <c r="Q5145"/>
      <c r="S5145" s="115"/>
      <c r="U5145"/>
      <c r="V5145"/>
      <c r="W5145" s="237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5">
      <c r="F5146" s="238"/>
      <c r="I5146"/>
      <c r="S5146" s="115"/>
      <c r="U5146"/>
      <c r="V5146"/>
    </row>
    <row r="5147" spans="1:33" x14ac:dyDescent="0.25">
      <c r="F5147" s="238"/>
      <c r="I5147"/>
      <c r="S5147" s="115"/>
      <c r="U5147"/>
      <c r="V5147"/>
    </row>
    <row r="5148" spans="1:33" ht="18" x14ac:dyDescent="0.25">
      <c r="A5148" s="236"/>
      <c r="B5148" s="236"/>
      <c r="C5148" s="236"/>
      <c r="D5148" s="236"/>
      <c r="E5148"/>
      <c r="F5148" s="126"/>
      <c r="G5148" s="237"/>
      <c r="H5148"/>
      <c r="I5148"/>
      <c r="J5148" s="237"/>
      <c r="K5148"/>
      <c r="L5148"/>
      <c r="M5148"/>
      <c r="N5148"/>
      <c r="O5148"/>
      <c r="P5148"/>
      <c r="Q5148"/>
      <c r="S5148" s="115"/>
      <c r="U5148"/>
      <c r="V5148"/>
      <c r="W5148" s="237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5">
      <c r="F5149" s="238"/>
      <c r="I5149"/>
      <c r="S5149" s="115"/>
      <c r="U5149"/>
      <c r="V5149"/>
    </row>
    <row r="5150" spans="1:33" ht="18" x14ac:dyDescent="0.25">
      <c r="A5150" s="236"/>
      <c r="B5150" s="236"/>
      <c r="C5150" s="236"/>
      <c r="D5150" s="236"/>
      <c r="E5150"/>
      <c r="F5150" s="126"/>
      <c r="G5150" s="237"/>
      <c r="H5150"/>
      <c r="I5150"/>
      <c r="J5150" s="237"/>
      <c r="K5150"/>
      <c r="L5150"/>
      <c r="M5150"/>
      <c r="N5150"/>
      <c r="O5150"/>
      <c r="P5150"/>
      <c r="Q5150"/>
      <c r="S5150" s="115"/>
      <c r="U5150"/>
      <c r="V5150"/>
      <c r="W5150" s="237"/>
      <c r="X5150"/>
      <c r="Y5150"/>
      <c r="Z5150"/>
      <c r="AA5150"/>
      <c r="AB5150"/>
      <c r="AC5150"/>
      <c r="AD5150"/>
      <c r="AE5150"/>
      <c r="AF5150"/>
      <c r="AG5150"/>
    </row>
    <row r="5151" spans="1:33" ht="18" x14ac:dyDescent="0.25">
      <c r="A5151" s="236"/>
      <c r="B5151" s="236"/>
      <c r="C5151" s="236"/>
      <c r="D5151" s="236"/>
      <c r="E5151"/>
      <c r="F5151" s="126"/>
      <c r="G5151" s="237"/>
      <c r="H5151"/>
      <c r="I5151"/>
      <c r="J5151" s="237"/>
      <c r="K5151"/>
      <c r="L5151"/>
      <c r="M5151"/>
      <c r="N5151"/>
      <c r="O5151"/>
      <c r="P5151"/>
      <c r="Q5151"/>
      <c r="S5151" s="115"/>
      <c r="U5151"/>
      <c r="V5151"/>
      <c r="W5151" s="237"/>
      <c r="X5151"/>
      <c r="Y5151"/>
      <c r="Z5151"/>
      <c r="AA5151"/>
      <c r="AB5151"/>
      <c r="AC5151"/>
      <c r="AD5151"/>
      <c r="AE5151"/>
      <c r="AF5151"/>
      <c r="AG5151"/>
    </row>
    <row r="5152" spans="1:33" ht="18" x14ac:dyDescent="0.25">
      <c r="A5152" s="236"/>
      <c r="B5152" s="236"/>
      <c r="C5152" s="236"/>
      <c r="D5152" s="236"/>
      <c r="E5152"/>
      <c r="F5152" s="126"/>
      <c r="G5152" s="237"/>
      <c r="H5152"/>
      <c r="I5152"/>
      <c r="J5152" s="237"/>
      <c r="K5152"/>
      <c r="L5152"/>
      <c r="M5152"/>
      <c r="N5152"/>
      <c r="O5152"/>
      <c r="P5152"/>
      <c r="Q5152"/>
      <c r="S5152" s="115"/>
      <c r="U5152"/>
      <c r="V5152"/>
      <c r="W5152" s="237"/>
      <c r="X5152"/>
      <c r="Y5152"/>
      <c r="Z5152"/>
      <c r="AA5152"/>
      <c r="AB5152"/>
      <c r="AC5152"/>
      <c r="AD5152"/>
      <c r="AE5152"/>
      <c r="AF5152"/>
      <c r="AG5152"/>
    </row>
    <row r="5153" spans="1:33" ht="18" x14ac:dyDescent="0.25">
      <c r="A5153" s="236"/>
      <c r="B5153" s="236"/>
      <c r="C5153" s="236"/>
      <c r="D5153" s="236"/>
      <c r="E5153"/>
      <c r="F5153" s="126"/>
      <c r="G5153" s="237"/>
      <c r="H5153"/>
      <c r="I5153"/>
      <c r="J5153" s="237"/>
      <c r="K5153"/>
      <c r="L5153"/>
      <c r="M5153"/>
      <c r="N5153"/>
      <c r="O5153"/>
      <c r="P5153"/>
      <c r="Q5153"/>
      <c r="S5153" s="115"/>
      <c r="U5153"/>
      <c r="V5153"/>
      <c r="W5153" s="237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5">
      <c r="F5154" s="238"/>
      <c r="I5154"/>
      <c r="S5154" s="115"/>
      <c r="U5154"/>
      <c r="V5154"/>
    </row>
    <row r="5155" spans="1:33" x14ac:dyDescent="0.25">
      <c r="F5155" s="238"/>
      <c r="I5155"/>
      <c r="S5155" s="115"/>
      <c r="U5155"/>
      <c r="V5155"/>
    </row>
    <row r="5156" spans="1:33" ht="18" x14ac:dyDescent="0.25">
      <c r="A5156" s="236"/>
      <c r="B5156" s="236"/>
      <c r="C5156" s="236"/>
      <c r="D5156" s="236"/>
      <c r="E5156"/>
      <c r="F5156" s="126"/>
      <c r="G5156" s="237"/>
      <c r="H5156"/>
      <c r="I5156"/>
      <c r="J5156" s="237"/>
      <c r="K5156"/>
      <c r="L5156"/>
      <c r="M5156"/>
      <c r="N5156"/>
      <c r="O5156"/>
      <c r="P5156"/>
      <c r="Q5156"/>
      <c r="S5156" s="115"/>
      <c r="U5156"/>
      <c r="V5156"/>
      <c r="W5156" s="237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5">
      <c r="F5157" s="238"/>
      <c r="I5157"/>
      <c r="S5157" s="115"/>
      <c r="U5157"/>
      <c r="V5157"/>
    </row>
    <row r="5158" spans="1:33" ht="18" x14ac:dyDescent="0.25">
      <c r="A5158" s="236"/>
      <c r="B5158" s="236"/>
      <c r="C5158" s="236"/>
      <c r="D5158" s="236"/>
      <c r="E5158"/>
      <c r="F5158" s="126"/>
      <c r="G5158" s="237"/>
      <c r="H5158"/>
      <c r="I5158"/>
      <c r="J5158" s="237"/>
      <c r="K5158"/>
      <c r="L5158"/>
      <c r="M5158"/>
      <c r="N5158"/>
      <c r="O5158"/>
      <c r="P5158"/>
      <c r="Q5158"/>
      <c r="S5158" s="115"/>
      <c r="U5158"/>
      <c r="V5158"/>
      <c r="W5158" s="237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5">
      <c r="A5159"/>
      <c r="B5159"/>
      <c r="C5159"/>
      <c r="D5159"/>
      <c r="E5159"/>
      <c r="F5159" s="126"/>
      <c r="G5159"/>
      <c r="H5159"/>
      <c r="I5159"/>
      <c r="J5159"/>
      <c r="K5159"/>
      <c r="L5159"/>
      <c r="M5159"/>
      <c r="N5159"/>
      <c r="O5159"/>
      <c r="P5159"/>
      <c r="Q5159"/>
      <c r="S5159" s="115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5">
      <c r="A5160"/>
      <c r="B5160"/>
      <c r="C5160"/>
      <c r="D5160"/>
      <c r="E5160"/>
      <c r="F5160" s="126"/>
      <c r="G5160"/>
      <c r="H5160"/>
      <c r="I5160"/>
      <c r="J5160"/>
      <c r="K5160"/>
      <c r="L5160"/>
      <c r="M5160"/>
      <c r="N5160"/>
      <c r="O5160"/>
      <c r="P5160"/>
      <c r="Q5160"/>
      <c r="S5160" s="115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ht="18" x14ac:dyDescent="0.25">
      <c r="A5161" s="236"/>
      <c r="B5161" s="236"/>
      <c r="C5161" s="236"/>
      <c r="D5161" s="236"/>
      <c r="E5161"/>
      <c r="F5161" s="126"/>
      <c r="G5161" s="237"/>
      <c r="H5161"/>
      <c r="I5161"/>
      <c r="J5161" s="237"/>
      <c r="K5161"/>
      <c r="L5161"/>
      <c r="M5161"/>
      <c r="N5161"/>
      <c r="O5161"/>
      <c r="P5161"/>
      <c r="Q5161"/>
      <c r="S5161" s="115"/>
      <c r="U5161"/>
      <c r="V5161"/>
      <c r="W5161" s="237"/>
      <c r="X5161"/>
      <c r="Y5161"/>
      <c r="Z5161"/>
      <c r="AA5161"/>
      <c r="AB5161"/>
      <c r="AC5161"/>
      <c r="AD5161"/>
      <c r="AE5161"/>
      <c r="AF5161"/>
      <c r="AG5161"/>
    </row>
    <row r="5162" spans="1:33" ht="18" x14ac:dyDescent="0.25">
      <c r="A5162" s="236"/>
      <c r="B5162" s="236"/>
      <c r="C5162" s="236"/>
      <c r="D5162" s="236"/>
      <c r="E5162"/>
      <c r="F5162" s="126"/>
      <c r="G5162" s="237"/>
      <c r="H5162"/>
      <c r="I5162"/>
      <c r="J5162" s="237"/>
      <c r="K5162"/>
      <c r="L5162"/>
      <c r="M5162"/>
      <c r="N5162"/>
      <c r="O5162"/>
      <c r="P5162"/>
      <c r="Q5162"/>
      <c r="S5162" s="115"/>
      <c r="U5162"/>
      <c r="V5162"/>
      <c r="W5162" s="237"/>
      <c r="X5162"/>
      <c r="Y5162"/>
      <c r="Z5162"/>
      <c r="AA5162"/>
      <c r="AB5162"/>
      <c r="AC5162"/>
      <c r="AD5162"/>
      <c r="AE5162"/>
      <c r="AF5162"/>
      <c r="AG5162"/>
    </row>
    <row r="5163" spans="1:33" ht="18" x14ac:dyDescent="0.25">
      <c r="A5163" s="236"/>
      <c r="B5163" s="236"/>
      <c r="C5163" s="236"/>
      <c r="D5163" s="236"/>
      <c r="E5163"/>
      <c r="F5163" s="126"/>
      <c r="G5163" s="237"/>
      <c r="H5163"/>
      <c r="I5163"/>
      <c r="J5163" s="237"/>
      <c r="K5163"/>
      <c r="L5163"/>
      <c r="M5163"/>
      <c r="N5163"/>
      <c r="O5163"/>
      <c r="P5163"/>
      <c r="Q5163"/>
      <c r="S5163" s="115"/>
      <c r="U5163"/>
      <c r="V5163"/>
      <c r="W5163" s="237"/>
      <c r="X5163"/>
      <c r="Y5163"/>
      <c r="Z5163"/>
      <c r="AA5163"/>
      <c r="AB5163"/>
      <c r="AC5163"/>
      <c r="AD5163"/>
      <c r="AE5163"/>
      <c r="AF5163"/>
      <c r="AG5163"/>
    </row>
    <row r="5164" spans="1:33" ht="18" x14ac:dyDescent="0.25">
      <c r="A5164" s="236"/>
      <c r="B5164" s="236"/>
      <c r="C5164" s="236"/>
      <c r="D5164" s="236"/>
      <c r="E5164"/>
      <c r="F5164" s="126"/>
      <c r="G5164" s="237"/>
      <c r="H5164"/>
      <c r="I5164"/>
      <c r="J5164" s="237"/>
      <c r="K5164"/>
      <c r="L5164"/>
      <c r="M5164"/>
      <c r="N5164"/>
      <c r="O5164"/>
      <c r="P5164"/>
      <c r="Q5164"/>
      <c r="S5164" s="115"/>
      <c r="U5164"/>
      <c r="V5164"/>
      <c r="W5164" s="237"/>
      <c r="X5164"/>
      <c r="Y5164"/>
      <c r="Z5164"/>
      <c r="AA5164"/>
      <c r="AB5164"/>
      <c r="AC5164"/>
      <c r="AD5164"/>
      <c r="AE5164"/>
      <c r="AF5164"/>
      <c r="AG5164"/>
    </row>
    <row r="5165" spans="1:33" ht="18" x14ac:dyDescent="0.25">
      <c r="A5165" s="236"/>
      <c r="B5165" s="236"/>
      <c r="C5165" s="236"/>
      <c r="D5165" s="236"/>
      <c r="E5165"/>
      <c r="F5165" s="126"/>
      <c r="G5165" s="237"/>
      <c r="H5165"/>
      <c r="I5165"/>
      <c r="J5165" s="237"/>
      <c r="K5165"/>
      <c r="L5165"/>
      <c r="M5165"/>
      <c r="N5165"/>
      <c r="O5165"/>
      <c r="P5165"/>
      <c r="Q5165"/>
      <c r="S5165" s="115"/>
      <c r="U5165"/>
      <c r="V5165"/>
      <c r="W5165" s="237"/>
      <c r="X5165"/>
      <c r="Y5165"/>
      <c r="Z5165"/>
      <c r="AA5165"/>
      <c r="AB5165"/>
      <c r="AC5165"/>
      <c r="AD5165"/>
      <c r="AE5165"/>
      <c r="AF5165"/>
      <c r="AG5165"/>
    </row>
    <row r="5166" spans="1:33" ht="18" x14ac:dyDescent="0.25">
      <c r="A5166" s="236"/>
      <c r="B5166" s="236"/>
      <c r="C5166" s="236"/>
      <c r="D5166" s="236"/>
      <c r="E5166"/>
      <c r="F5166" s="126"/>
      <c r="G5166" s="237"/>
      <c r="H5166"/>
      <c r="I5166"/>
      <c r="J5166" s="237"/>
      <c r="K5166"/>
      <c r="L5166"/>
      <c r="M5166"/>
      <c r="N5166"/>
      <c r="O5166"/>
      <c r="P5166"/>
      <c r="Q5166"/>
      <c r="S5166" s="115"/>
      <c r="U5166"/>
      <c r="V5166"/>
      <c r="W5166" s="237"/>
      <c r="X5166"/>
      <c r="Y5166"/>
      <c r="Z5166"/>
      <c r="AA5166"/>
      <c r="AB5166"/>
      <c r="AC5166"/>
      <c r="AD5166"/>
      <c r="AE5166"/>
      <c r="AF5166"/>
      <c r="AG5166"/>
    </row>
    <row r="5167" spans="1:33" ht="18" x14ac:dyDescent="0.25">
      <c r="A5167" s="236"/>
      <c r="B5167" s="236"/>
      <c r="C5167" s="236"/>
      <c r="D5167" s="236"/>
      <c r="E5167"/>
      <c r="F5167" s="126"/>
      <c r="G5167" s="237"/>
      <c r="H5167"/>
      <c r="I5167"/>
      <c r="J5167" s="237"/>
      <c r="K5167"/>
      <c r="L5167"/>
      <c r="M5167"/>
      <c r="N5167"/>
      <c r="O5167"/>
      <c r="P5167"/>
      <c r="Q5167"/>
      <c r="S5167" s="115"/>
      <c r="U5167"/>
      <c r="V5167"/>
      <c r="W5167" s="237"/>
      <c r="X5167"/>
      <c r="Y5167"/>
      <c r="Z5167"/>
      <c r="AA5167"/>
      <c r="AB5167"/>
      <c r="AC5167"/>
      <c r="AD5167"/>
      <c r="AE5167"/>
      <c r="AF5167"/>
      <c r="AG5167"/>
    </row>
    <row r="5168" spans="1:33" ht="18" x14ac:dyDescent="0.25">
      <c r="A5168" s="236"/>
      <c r="B5168" s="236"/>
      <c r="C5168" s="236"/>
      <c r="D5168" s="236"/>
      <c r="E5168"/>
      <c r="F5168" s="126"/>
      <c r="G5168" s="237"/>
      <c r="H5168"/>
      <c r="I5168"/>
      <c r="J5168" s="237"/>
      <c r="K5168"/>
      <c r="L5168"/>
      <c r="M5168"/>
      <c r="N5168"/>
      <c r="O5168"/>
      <c r="P5168"/>
      <c r="Q5168"/>
      <c r="S5168" s="115"/>
      <c r="U5168"/>
      <c r="V5168"/>
      <c r="W5168" s="237"/>
      <c r="X5168"/>
      <c r="Y5168"/>
      <c r="Z5168"/>
      <c r="AA5168"/>
      <c r="AB5168"/>
      <c r="AC5168"/>
      <c r="AD5168"/>
      <c r="AE5168"/>
      <c r="AF5168"/>
      <c r="AG5168"/>
    </row>
    <row r="5169" spans="1:33" ht="18" x14ac:dyDescent="0.25">
      <c r="A5169" s="236"/>
      <c r="B5169" s="236"/>
      <c r="C5169" s="236"/>
      <c r="D5169" s="236"/>
      <c r="E5169"/>
      <c r="F5169" s="126"/>
      <c r="G5169" s="237"/>
      <c r="H5169"/>
      <c r="I5169"/>
      <c r="J5169" s="237"/>
      <c r="K5169"/>
      <c r="L5169"/>
      <c r="M5169"/>
      <c r="N5169"/>
      <c r="O5169"/>
      <c r="P5169"/>
      <c r="Q5169"/>
      <c r="S5169" s="115"/>
      <c r="U5169"/>
      <c r="V5169"/>
      <c r="W5169" s="237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5">
      <c r="A5170"/>
      <c r="B5170"/>
      <c r="C5170"/>
      <c r="D5170"/>
      <c r="E5170"/>
      <c r="F5170" s="126"/>
      <c r="G5170"/>
      <c r="H5170"/>
      <c r="I5170"/>
      <c r="J5170"/>
      <c r="K5170"/>
      <c r="L5170"/>
      <c r="M5170"/>
      <c r="N5170"/>
      <c r="O5170"/>
      <c r="P5170"/>
      <c r="Q5170"/>
      <c r="S5170" s="115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5">
      <c r="A5171"/>
      <c r="B5171"/>
      <c r="C5171"/>
      <c r="D5171"/>
      <c r="E5171"/>
      <c r="F5171" s="126"/>
      <c r="G5171"/>
      <c r="H5171"/>
      <c r="I5171"/>
      <c r="J5171"/>
      <c r="K5171"/>
      <c r="L5171"/>
      <c r="M5171"/>
      <c r="N5171"/>
      <c r="O5171"/>
      <c r="P5171"/>
      <c r="Q5171"/>
      <c r="S5171" s="115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ht="18" x14ac:dyDescent="0.25">
      <c r="A5172" s="236"/>
      <c r="B5172" s="236"/>
      <c r="C5172" s="236"/>
      <c r="D5172" s="236"/>
      <c r="E5172"/>
      <c r="F5172" s="126"/>
      <c r="G5172" s="237"/>
      <c r="H5172"/>
      <c r="I5172"/>
      <c r="J5172" s="237"/>
      <c r="K5172"/>
      <c r="L5172"/>
      <c r="M5172"/>
      <c r="N5172"/>
      <c r="O5172"/>
      <c r="P5172"/>
      <c r="Q5172"/>
      <c r="S5172" s="115"/>
      <c r="U5172"/>
      <c r="V5172"/>
      <c r="W5172" s="237"/>
      <c r="X5172"/>
      <c r="Y5172"/>
      <c r="Z5172"/>
      <c r="AA5172"/>
      <c r="AB5172"/>
      <c r="AC5172"/>
      <c r="AD5172"/>
      <c r="AE5172"/>
      <c r="AF5172"/>
      <c r="AG5172"/>
    </row>
    <row r="5173" spans="1:33" ht="18" x14ac:dyDescent="0.25">
      <c r="A5173" s="236"/>
      <c r="B5173" s="236"/>
      <c r="C5173" s="236"/>
      <c r="D5173" s="236"/>
      <c r="E5173"/>
      <c r="F5173" s="126"/>
      <c r="G5173" s="237"/>
      <c r="H5173"/>
      <c r="I5173"/>
      <c r="J5173" s="237"/>
      <c r="K5173"/>
      <c r="L5173"/>
      <c r="M5173"/>
      <c r="N5173"/>
      <c r="O5173"/>
      <c r="P5173"/>
      <c r="Q5173"/>
      <c r="S5173" s="115"/>
      <c r="U5173"/>
      <c r="V5173"/>
      <c r="W5173" s="237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5">
      <c r="A5174"/>
      <c r="B5174"/>
      <c r="C5174"/>
      <c r="D5174"/>
      <c r="E5174"/>
      <c r="F5174" s="126"/>
      <c r="G5174"/>
      <c r="H5174"/>
      <c r="I5174"/>
      <c r="J5174"/>
      <c r="K5174"/>
      <c r="L5174"/>
      <c r="M5174"/>
      <c r="N5174"/>
      <c r="O5174"/>
      <c r="P5174"/>
      <c r="Q5174"/>
      <c r="S5174" s="115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5">
      <c r="A5175"/>
      <c r="B5175"/>
      <c r="C5175"/>
      <c r="D5175"/>
      <c r="E5175"/>
      <c r="F5175" s="126"/>
      <c r="G5175"/>
      <c r="H5175"/>
      <c r="I5175"/>
      <c r="J5175"/>
      <c r="K5175"/>
      <c r="L5175"/>
      <c r="M5175"/>
      <c r="N5175"/>
      <c r="O5175"/>
      <c r="P5175"/>
      <c r="Q5175"/>
      <c r="S5175" s="11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5">
      <c r="A5176"/>
      <c r="B5176"/>
      <c r="C5176"/>
      <c r="D5176"/>
      <c r="E5176"/>
      <c r="F5176" s="126"/>
      <c r="G5176"/>
      <c r="H5176"/>
      <c r="I5176"/>
      <c r="J5176"/>
      <c r="K5176"/>
      <c r="L5176"/>
      <c r="M5176"/>
      <c r="N5176"/>
      <c r="O5176"/>
      <c r="P5176"/>
      <c r="Q5176"/>
      <c r="S5176" s="115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ht="18" x14ac:dyDescent="0.25">
      <c r="A5177" s="236"/>
      <c r="B5177" s="236"/>
      <c r="C5177" s="236"/>
      <c r="D5177" s="236"/>
      <c r="E5177"/>
      <c r="F5177" s="126"/>
      <c r="G5177" s="237"/>
      <c r="H5177"/>
      <c r="I5177"/>
      <c r="J5177" s="237"/>
      <c r="K5177"/>
      <c r="L5177"/>
      <c r="M5177"/>
      <c r="N5177"/>
      <c r="O5177"/>
      <c r="P5177"/>
      <c r="Q5177"/>
      <c r="S5177" s="115"/>
      <c r="U5177"/>
      <c r="V5177"/>
      <c r="W5177" s="237"/>
      <c r="X5177"/>
      <c r="Y5177"/>
      <c r="Z5177"/>
      <c r="AA5177"/>
      <c r="AB5177"/>
      <c r="AC5177"/>
      <c r="AD5177"/>
      <c r="AE5177"/>
      <c r="AF5177"/>
      <c r="AG5177"/>
    </row>
    <row r="5178" spans="1:33" ht="18" x14ac:dyDescent="0.25">
      <c r="A5178" s="236"/>
      <c r="B5178" s="236"/>
      <c r="C5178" s="236"/>
      <c r="D5178" s="236"/>
      <c r="E5178"/>
      <c r="F5178" s="126"/>
      <c r="G5178" s="237"/>
      <c r="H5178"/>
      <c r="I5178"/>
      <c r="J5178" s="237"/>
      <c r="K5178"/>
      <c r="L5178"/>
      <c r="M5178"/>
      <c r="N5178"/>
      <c r="O5178"/>
      <c r="P5178"/>
      <c r="Q5178"/>
      <c r="S5178" s="115"/>
      <c r="U5178"/>
      <c r="V5178"/>
      <c r="W5178" s="237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5">
      <c r="F5179" s="238"/>
      <c r="I5179"/>
      <c r="S5179" s="115"/>
      <c r="U5179"/>
      <c r="V5179"/>
    </row>
    <row r="5180" spans="1:33" x14ac:dyDescent="0.25">
      <c r="A5180"/>
      <c r="B5180"/>
      <c r="C5180"/>
      <c r="D5180"/>
      <c r="E5180"/>
      <c r="F5180" s="126"/>
      <c r="G5180"/>
      <c r="H5180"/>
      <c r="I5180"/>
      <c r="J5180"/>
      <c r="K5180"/>
      <c r="L5180"/>
      <c r="M5180"/>
      <c r="N5180"/>
      <c r="O5180"/>
      <c r="P5180"/>
      <c r="Q5180"/>
      <c r="S5180" s="115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5">
      <c r="F5181" s="238"/>
      <c r="I5181"/>
      <c r="S5181" s="115"/>
      <c r="U5181"/>
      <c r="V5181"/>
    </row>
    <row r="5182" spans="1:33" ht="18" x14ac:dyDescent="0.25">
      <c r="A5182" s="236"/>
      <c r="B5182" s="236"/>
      <c r="C5182" s="236"/>
      <c r="D5182" s="236"/>
      <c r="E5182"/>
      <c r="F5182" s="126"/>
      <c r="G5182" s="237"/>
      <c r="H5182"/>
      <c r="I5182"/>
      <c r="J5182" s="237"/>
      <c r="K5182"/>
      <c r="L5182"/>
      <c r="M5182"/>
      <c r="N5182"/>
      <c r="O5182"/>
      <c r="P5182"/>
      <c r="Q5182"/>
      <c r="S5182" s="115"/>
      <c r="U5182"/>
      <c r="V5182"/>
      <c r="W5182" s="237"/>
      <c r="X5182"/>
      <c r="Y5182"/>
      <c r="Z5182"/>
      <c r="AA5182"/>
      <c r="AB5182"/>
      <c r="AC5182"/>
      <c r="AD5182"/>
      <c r="AE5182"/>
      <c r="AF5182"/>
      <c r="AG5182"/>
    </row>
    <row r="5183" spans="1:33" ht="18" x14ac:dyDescent="0.25">
      <c r="A5183" s="236"/>
      <c r="B5183" s="236"/>
      <c r="C5183" s="236"/>
      <c r="D5183" s="236"/>
      <c r="E5183"/>
      <c r="F5183" s="126"/>
      <c r="G5183" s="237"/>
      <c r="H5183"/>
      <c r="I5183"/>
      <c r="J5183" s="237"/>
      <c r="K5183"/>
      <c r="L5183"/>
      <c r="M5183"/>
      <c r="N5183"/>
      <c r="O5183"/>
      <c r="P5183"/>
      <c r="Q5183"/>
      <c r="S5183" s="115"/>
      <c r="U5183"/>
      <c r="V5183"/>
      <c r="W5183" s="237"/>
      <c r="X5183"/>
      <c r="Y5183"/>
      <c r="Z5183"/>
      <c r="AA5183"/>
      <c r="AB5183"/>
      <c r="AC5183"/>
      <c r="AD5183"/>
      <c r="AE5183"/>
      <c r="AF5183"/>
      <c r="AG5183"/>
    </row>
    <row r="5184" spans="1:33" ht="18" x14ac:dyDescent="0.25">
      <c r="A5184" s="236"/>
      <c r="B5184" s="236"/>
      <c r="C5184" s="236"/>
      <c r="D5184" s="236"/>
      <c r="E5184"/>
      <c r="F5184" s="126"/>
      <c r="G5184" s="237"/>
      <c r="H5184"/>
      <c r="I5184"/>
      <c r="J5184" s="237"/>
      <c r="K5184"/>
      <c r="L5184"/>
      <c r="M5184"/>
      <c r="N5184"/>
      <c r="O5184"/>
      <c r="P5184"/>
      <c r="Q5184"/>
      <c r="S5184" s="115"/>
      <c r="U5184"/>
      <c r="V5184"/>
      <c r="W5184" s="237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5">
      <c r="F5185" s="238"/>
      <c r="I5185"/>
      <c r="S5185" s="115"/>
      <c r="U5185"/>
      <c r="V5185"/>
    </row>
    <row r="5186" spans="1:33" ht="18" x14ac:dyDescent="0.25">
      <c r="A5186" s="236"/>
      <c r="B5186" s="236"/>
      <c r="C5186" s="236"/>
      <c r="D5186" s="236"/>
      <c r="E5186"/>
      <c r="F5186" s="126"/>
      <c r="G5186" s="237"/>
      <c r="H5186"/>
      <c r="I5186"/>
      <c r="J5186" s="237"/>
      <c r="K5186"/>
      <c r="L5186"/>
      <c r="M5186"/>
      <c r="N5186"/>
      <c r="O5186"/>
      <c r="P5186"/>
      <c r="Q5186"/>
      <c r="S5186" s="115"/>
      <c r="U5186"/>
      <c r="V5186"/>
      <c r="W5186" s="237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5">
      <c r="F5187" s="238"/>
      <c r="I5187"/>
      <c r="S5187" s="115"/>
      <c r="U5187"/>
      <c r="V5187"/>
    </row>
    <row r="5188" spans="1:33" ht="18" x14ac:dyDescent="0.25">
      <c r="A5188" s="236"/>
      <c r="B5188" s="236"/>
      <c r="C5188" s="236"/>
      <c r="D5188" s="236"/>
      <c r="E5188"/>
      <c r="F5188" s="126"/>
      <c r="G5188" s="237"/>
      <c r="H5188"/>
      <c r="I5188"/>
      <c r="J5188" s="237"/>
      <c r="K5188"/>
      <c r="L5188"/>
      <c r="M5188"/>
      <c r="N5188"/>
      <c r="O5188"/>
      <c r="P5188"/>
      <c r="Q5188"/>
      <c r="S5188" s="115"/>
      <c r="U5188"/>
      <c r="V5188"/>
      <c r="W5188" s="237"/>
      <c r="X5188"/>
      <c r="Y5188"/>
      <c r="Z5188"/>
      <c r="AA5188"/>
      <c r="AB5188"/>
      <c r="AC5188"/>
      <c r="AD5188"/>
      <c r="AE5188"/>
      <c r="AF5188"/>
      <c r="AG5188"/>
    </row>
    <row r="5189" spans="1:33" ht="18" x14ac:dyDescent="0.25">
      <c r="A5189" s="236"/>
      <c r="B5189" s="236"/>
      <c r="C5189" s="236"/>
      <c r="D5189" s="236"/>
      <c r="E5189"/>
      <c r="F5189" s="126"/>
      <c r="G5189" s="237"/>
      <c r="H5189"/>
      <c r="I5189"/>
      <c r="J5189" s="237"/>
      <c r="K5189"/>
      <c r="L5189"/>
      <c r="M5189"/>
      <c r="N5189"/>
      <c r="O5189"/>
      <c r="P5189"/>
      <c r="Q5189"/>
      <c r="S5189" s="115"/>
      <c r="U5189"/>
      <c r="V5189"/>
      <c r="W5189" s="237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5">
      <c r="A5190"/>
      <c r="B5190"/>
      <c r="C5190"/>
      <c r="D5190"/>
      <c r="E5190"/>
      <c r="F5190" s="126"/>
      <c r="G5190"/>
      <c r="H5190"/>
      <c r="I5190"/>
      <c r="J5190"/>
      <c r="K5190"/>
      <c r="L5190"/>
      <c r="M5190"/>
      <c r="N5190"/>
      <c r="O5190"/>
      <c r="P5190"/>
      <c r="Q5190"/>
      <c r="S5190" s="115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5">
      <c r="A5191"/>
      <c r="B5191"/>
      <c r="C5191"/>
      <c r="D5191"/>
      <c r="E5191"/>
      <c r="F5191" s="126"/>
      <c r="G5191"/>
      <c r="H5191"/>
      <c r="I5191"/>
      <c r="J5191"/>
      <c r="K5191"/>
      <c r="L5191"/>
      <c r="M5191"/>
      <c r="N5191"/>
      <c r="O5191"/>
      <c r="P5191"/>
      <c r="Q5191"/>
      <c r="S5191" s="115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ht="18" x14ac:dyDescent="0.25">
      <c r="A5192" s="236"/>
      <c r="B5192" s="236"/>
      <c r="C5192" s="236"/>
      <c r="D5192" s="236"/>
      <c r="E5192"/>
      <c r="F5192" s="126"/>
      <c r="G5192" s="237"/>
      <c r="H5192"/>
      <c r="I5192"/>
      <c r="J5192" s="237"/>
      <c r="K5192"/>
      <c r="L5192"/>
      <c r="M5192"/>
      <c r="N5192"/>
      <c r="O5192"/>
      <c r="P5192"/>
      <c r="Q5192"/>
      <c r="S5192" s="115"/>
      <c r="U5192"/>
      <c r="V5192"/>
      <c r="W5192" s="237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5">
      <c r="F5193" s="238"/>
      <c r="I5193"/>
      <c r="S5193" s="115"/>
      <c r="U5193"/>
      <c r="V5193"/>
    </row>
    <row r="5194" spans="1:33" ht="18" x14ac:dyDescent="0.25">
      <c r="A5194" s="236"/>
      <c r="B5194" s="236"/>
      <c r="C5194" s="236"/>
      <c r="D5194" s="236"/>
      <c r="E5194"/>
      <c r="F5194" s="126"/>
      <c r="G5194" s="237"/>
      <c r="H5194"/>
      <c r="I5194"/>
      <c r="J5194" s="237"/>
      <c r="K5194"/>
      <c r="L5194"/>
      <c r="M5194"/>
      <c r="N5194"/>
      <c r="O5194"/>
      <c r="P5194"/>
      <c r="Q5194"/>
      <c r="S5194" s="115"/>
      <c r="U5194"/>
      <c r="V5194"/>
      <c r="W5194" s="237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5">
      <c r="F5195" s="238"/>
      <c r="I5195"/>
      <c r="S5195" s="115"/>
      <c r="U5195"/>
      <c r="V5195"/>
    </row>
    <row r="5196" spans="1:33" x14ac:dyDescent="0.25">
      <c r="F5196" s="238"/>
      <c r="I5196"/>
      <c r="S5196" s="115"/>
      <c r="U5196"/>
      <c r="V5196"/>
    </row>
    <row r="5197" spans="1:33" ht="18" x14ac:dyDescent="0.25">
      <c r="A5197" s="236"/>
      <c r="B5197" s="236"/>
      <c r="C5197" s="236"/>
      <c r="D5197" s="236"/>
      <c r="E5197"/>
      <c r="F5197" s="126"/>
      <c r="G5197" s="237"/>
      <c r="H5197"/>
      <c r="I5197"/>
      <c r="J5197" s="237"/>
      <c r="K5197"/>
      <c r="L5197"/>
      <c r="M5197"/>
      <c r="N5197"/>
      <c r="O5197"/>
      <c r="P5197"/>
      <c r="Q5197"/>
      <c r="S5197" s="115"/>
      <c r="U5197"/>
      <c r="V5197"/>
      <c r="W5197" s="23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5">
      <c r="F5198" s="238"/>
      <c r="I5198"/>
      <c r="S5198" s="115"/>
      <c r="U5198"/>
      <c r="V5198"/>
    </row>
    <row r="5199" spans="1:33" x14ac:dyDescent="0.25">
      <c r="F5199" s="238"/>
      <c r="I5199"/>
      <c r="S5199" s="115"/>
      <c r="U5199"/>
      <c r="V5199"/>
    </row>
    <row r="5200" spans="1:33" x14ac:dyDescent="0.25">
      <c r="F5200" s="238"/>
      <c r="I5200"/>
      <c r="S5200" s="115"/>
      <c r="U5200"/>
      <c r="V5200"/>
    </row>
    <row r="5201" spans="1:33" x14ac:dyDescent="0.25">
      <c r="A5201"/>
      <c r="B5201"/>
      <c r="C5201"/>
      <c r="D5201"/>
      <c r="E5201"/>
      <c r="F5201" s="126"/>
      <c r="G5201"/>
      <c r="H5201"/>
      <c r="I5201"/>
      <c r="J5201"/>
      <c r="K5201"/>
      <c r="L5201"/>
      <c r="M5201"/>
      <c r="N5201"/>
      <c r="O5201"/>
      <c r="P5201"/>
      <c r="Q5201"/>
      <c r="S5201" s="115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5">
      <c r="A5202"/>
      <c r="B5202"/>
      <c r="C5202"/>
      <c r="D5202"/>
      <c r="E5202"/>
      <c r="F5202" s="126"/>
      <c r="G5202"/>
      <c r="H5202"/>
      <c r="I5202"/>
      <c r="J5202"/>
      <c r="K5202"/>
      <c r="L5202"/>
      <c r="M5202"/>
      <c r="N5202"/>
      <c r="O5202"/>
      <c r="P5202"/>
      <c r="Q5202"/>
      <c r="S5202" s="115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ht="18" x14ac:dyDescent="0.25">
      <c r="A5203" s="236"/>
      <c r="B5203" s="236"/>
      <c r="C5203" s="236"/>
      <c r="D5203" s="236"/>
      <c r="E5203"/>
      <c r="F5203" s="126"/>
      <c r="G5203" s="237"/>
      <c r="H5203"/>
      <c r="I5203"/>
      <c r="J5203" s="237"/>
      <c r="K5203"/>
      <c r="L5203"/>
      <c r="M5203"/>
      <c r="N5203"/>
      <c r="O5203"/>
      <c r="P5203"/>
      <c r="Q5203"/>
      <c r="S5203" s="115"/>
      <c r="U5203"/>
      <c r="V5203"/>
      <c r="W5203" s="237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5">
      <c r="A5204"/>
      <c r="B5204"/>
      <c r="C5204"/>
      <c r="D5204"/>
      <c r="E5204"/>
      <c r="F5204" s="126"/>
      <c r="G5204"/>
      <c r="H5204"/>
      <c r="I5204"/>
      <c r="J5204"/>
      <c r="K5204"/>
      <c r="L5204"/>
      <c r="M5204"/>
      <c r="N5204"/>
      <c r="O5204"/>
      <c r="P5204"/>
      <c r="Q5204"/>
      <c r="S5204" s="115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5">
      <c r="F5205" s="238"/>
      <c r="I5205"/>
      <c r="S5205" s="115"/>
      <c r="U5205"/>
      <c r="V5205"/>
    </row>
    <row r="5206" spans="1:33" x14ac:dyDescent="0.25">
      <c r="F5206" s="238"/>
      <c r="I5206"/>
      <c r="S5206" s="115"/>
      <c r="U5206"/>
      <c r="V5206"/>
    </row>
    <row r="5207" spans="1:33" x14ac:dyDescent="0.25">
      <c r="A5207"/>
      <c r="B5207"/>
      <c r="C5207"/>
      <c r="D5207"/>
      <c r="E5207"/>
      <c r="F5207" s="126"/>
      <c r="G5207"/>
      <c r="H5207"/>
      <c r="I5207"/>
      <c r="J5207"/>
      <c r="K5207"/>
      <c r="L5207"/>
      <c r="M5207"/>
      <c r="N5207"/>
      <c r="O5207"/>
      <c r="P5207"/>
      <c r="Q5207"/>
      <c r="S5207" s="115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ht="18" x14ac:dyDescent="0.25">
      <c r="A5208" s="236"/>
      <c r="B5208" s="236"/>
      <c r="C5208" s="236"/>
      <c r="D5208" s="236"/>
      <c r="E5208"/>
      <c r="F5208" s="126"/>
      <c r="G5208" s="237"/>
      <c r="H5208"/>
      <c r="I5208"/>
      <c r="J5208" s="237"/>
      <c r="K5208"/>
      <c r="L5208"/>
      <c r="M5208"/>
      <c r="N5208"/>
      <c r="O5208"/>
      <c r="P5208"/>
      <c r="Q5208"/>
      <c r="S5208" s="115"/>
      <c r="U5208"/>
      <c r="V5208"/>
      <c r="W5208" s="237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5">
      <c r="A5209"/>
      <c r="B5209"/>
      <c r="C5209"/>
      <c r="D5209"/>
      <c r="E5209"/>
      <c r="F5209" s="126"/>
      <c r="G5209"/>
      <c r="H5209"/>
      <c r="I5209"/>
      <c r="J5209"/>
      <c r="K5209"/>
      <c r="L5209"/>
      <c r="M5209"/>
      <c r="N5209"/>
      <c r="O5209"/>
      <c r="P5209"/>
      <c r="Q5209"/>
      <c r="S5209" s="115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ht="18" x14ac:dyDescent="0.25">
      <c r="A5210" s="236"/>
      <c r="B5210" s="236"/>
      <c r="C5210" s="236"/>
      <c r="D5210" s="236"/>
      <c r="E5210"/>
      <c r="F5210" s="126"/>
      <c r="G5210" s="237"/>
      <c r="H5210"/>
      <c r="I5210"/>
      <c r="J5210" s="237"/>
      <c r="K5210"/>
      <c r="L5210"/>
      <c r="M5210"/>
      <c r="N5210"/>
      <c r="O5210"/>
      <c r="P5210"/>
      <c r="Q5210"/>
      <c r="S5210" s="115"/>
      <c r="U5210"/>
      <c r="V5210"/>
      <c r="W5210" s="237"/>
      <c r="X5210"/>
      <c r="Y5210"/>
      <c r="Z5210"/>
      <c r="AA5210"/>
      <c r="AB5210"/>
      <c r="AC5210"/>
      <c r="AD5210"/>
      <c r="AE5210"/>
      <c r="AF5210"/>
      <c r="AG5210"/>
    </row>
    <row r="5211" spans="1:33" ht="18" x14ac:dyDescent="0.25">
      <c r="A5211" s="236"/>
      <c r="B5211" s="236"/>
      <c r="C5211" s="236"/>
      <c r="D5211" s="236"/>
      <c r="E5211"/>
      <c r="F5211" s="126"/>
      <c r="G5211" s="237"/>
      <c r="H5211"/>
      <c r="I5211"/>
      <c r="J5211" s="237"/>
      <c r="K5211"/>
      <c r="L5211"/>
      <c r="M5211"/>
      <c r="N5211"/>
      <c r="O5211"/>
      <c r="P5211"/>
      <c r="Q5211"/>
      <c r="S5211" s="115"/>
      <c r="U5211"/>
      <c r="V5211"/>
      <c r="W5211" s="237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5">
      <c r="A5212"/>
      <c r="B5212"/>
      <c r="C5212"/>
      <c r="D5212"/>
      <c r="E5212"/>
      <c r="F5212" s="126"/>
      <c r="G5212"/>
      <c r="H5212"/>
      <c r="I5212"/>
      <c r="J5212"/>
      <c r="K5212"/>
      <c r="L5212"/>
      <c r="M5212"/>
      <c r="N5212"/>
      <c r="O5212"/>
      <c r="P5212"/>
      <c r="Q5212"/>
      <c r="S5212" s="115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5">
      <c r="A5213"/>
      <c r="B5213"/>
      <c r="C5213"/>
      <c r="D5213"/>
      <c r="E5213"/>
      <c r="F5213" s="126"/>
      <c r="G5213"/>
      <c r="H5213"/>
      <c r="I5213"/>
      <c r="J5213"/>
      <c r="K5213"/>
      <c r="L5213"/>
      <c r="M5213"/>
      <c r="N5213"/>
      <c r="O5213"/>
      <c r="P5213"/>
      <c r="Q5213"/>
      <c r="S5213" s="115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5">
      <c r="A5214"/>
      <c r="B5214"/>
      <c r="C5214"/>
      <c r="D5214"/>
      <c r="E5214"/>
      <c r="F5214" s="126"/>
      <c r="G5214"/>
      <c r="H5214"/>
      <c r="I5214"/>
      <c r="J5214"/>
      <c r="K5214"/>
      <c r="L5214"/>
      <c r="M5214"/>
      <c r="N5214"/>
      <c r="O5214"/>
      <c r="P5214"/>
      <c r="Q5214"/>
      <c r="S5214" s="115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5">
      <c r="F5215" s="238"/>
      <c r="I5215"/>
      <c r="S5215" s="115"/>
      <c r="U5215"/>
      <c r="V5215"/>
    </row>
    <row r="5216" spans="1:33" ht="18" x14ac:dyDescent="0.25">
      <c r="A5216" s="236"/>
      <c r="B5216" s="236"/>
      <c r="C5216" s="236"/>
      <c r="D5216" s="236"/>
      <c r="E5216"/>
      <c r="F5216" s="126"/>
      <c r="G5216" s="237"/>
      <c r="H5216"/>
      <c r="I5216"/>
      <c r="J5216" s="237"/>
      <c r="K5216"/>
      <c r="L5216"/>
      <c r="M5216"/>
      <c r="N5216"/>
      <c r="O5216"/>
      <c r="P5216"/>
      <c r="Q5216"/>
      <c r="S5216" s="115"/>
      <c r="U5216"/>
      <c r="V5216"/>
      <c r="W5216" s="237"/>
      <c r="X5216"/>
      <c r="Y5216"/>
      <c r="Z5216"/>
      <c r="AA5216"/>
      <c r="AB5216"/>
      <c r="AC5216"/>
      <c r="AD5216"/>
      <c r="AE5216"/>
      <c r="AF5216"/>
      <c r="AG5216"/>
    </row>
    <row r="5217" spans="1:33" ht="18" x14ac:dyDescent="0.25">
      <c r="A5217" s="236"/>
      <c r="B5217" s="236"/>
      <c r="C5217" s="236"/>
      <c r="D5217" s="236"/>
      <c r="E5217"/>
      <c r="F5217" s="126"/>
      <c r="G5217" s="237"/>
      <c r="H5217"/>
      <c r="I5217"/>
      <c r="J5217" s="237"/>
      <c r="K5217"/>
      <c r="L5217"/>
      <c r="M5217"/>
      <c r="N5217"/>
      <c r="O5217"/>
      <c r="P5217"/>
      <c r="Q5217"/>
      <c r="S5217" s="115"/>
      <c r="U5217"/>
      <c r="V5217"/>
      <c r="W5217" s="23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5">
      <c r="A5218"/>
      <c r="B5218"/>
      <c r="C5218"/>
      <c r="D5218"/>
      <c r="E5218"/>
      <c r="F5218" s="126"/>
      <c r="G5218"/>
      <c r="H5218"/>
      <c r="I5218"/>
      <c r="J5218"/>
      <c r="K5218"/>
      <c r="L5218"/>
      <c r="M5218"/>
      <c r="N5218"/>
      <c r="O5218"/>
      <c r="P5218"/>
      <c r="Q5218"/>
      <c r="S5218" s="115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5">
      <c r="F5219" s="238"/>
      <c r="I5219"/>
      <c r="S5219" s="115"/>
      <c r="U5219"/>
      <c r="V5219"/>
    </row>
    <row r="5220" spans="1:33" ht="18" x14ac:dyDescent="0.25">
      <c r="A5220" s="236"/>
      <c r="B5220" s="236"/>
      <c r="C5220" s="236"/>
      <c r="D5220" s="236"/>
      <c r="E5220"/>
      <c r="F5220" s="126"/>
      <c r="G5220" s="237"/>
      <c r="H5220"/>
      <c r="I5220"/>
      <c r="J5220" s="237"/>
      <c r="K5220"/>
      <c r="L5220"/>
      <c r="M5220"/>
      <c r="N5220"/>
      <c r="O5220"/>
      <c r="P5220"/>
      <c r="Q5220"/>
      <c r="S5220" s="115"/>
      <c r="U5220"/>
      <c r="V5220"/>
      <c r="W5220" s="237"/>
      <c r="X5220"/>
      <c r="Y5220"/>
      <c r="Z5220"/>
      <c r="AA5220"/>
      <c r="AB5220"/>
      <c r="AC5220"/>
      <c r="AD5220"/>
      <c r="AE5220"/>
      <c r="AF5220"/>
      <c r="AG5220"/>
    </row>
    <row r="5221" spans="1:33" ht="18" x14ac:dyDescent="0.25">
      <c r="A5221" s="236"/>
      <c r="B5221" s="236"/>
      <c r="C5221" s="236"/>
      <c r="D5221" s="236"/>
      <c r="E5221"/>
      <c r="F5221" s="126"/>
      <c r="G5221" s="237"/>
      <c r="H5221"/>
      <c r="I5221"/>
      <c r="J5221" s="237"/>
      <c r="K5221"/>
      <c r="L5221"/>
      <c r="M5221"/>
      <c r="N5221"/>
      <c r="O5221"/>
      <c r="P5221"/>
      <c r="Q5221"/>
      <c r="S5221" s="115"/>
      <c r="U5221"/>
      <c r="V5221"/>
      <c r="W5221" s="237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5">
      <c r="F5222" s="238"/>
      <c r="I5222"/>
      <c r="S5222" s="115"/>
      <c r="U5222"/>
      <c r="V5222"/>
    </row>
    <row r="5223" spans="1:33" x14ac:dyDescent="0.25">
      <c r="A5223"/>
      <c r="B5223"/>
      <c r="C5223"/>
      <c r="D5223"/>
      <c r="E5223"/>
      <c r="F5223" s="126"/>
      <c r="G5223"/>
      <c r="H5223"/>
      <c r="I5223"/>
      <c r="J5223"/>
      <c r="K5223"/>
      <c r="L5223"/>
      <c r="M5223"/>
      <c r="N5223"/>
      <c r="O5223"/>
      <c r="P5223"/>
      <c r="Q5223"/>
      <c r="S5223" s="115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ht="18" x14ac:dyDescent="0.25">
      <c r="A5224" s="236"/>
      <c r="B5224" s="236"/>
      <c r="C5224" s="236"/>
      <c r="D5224" s="236"/>
      <c r="E5224"/>
      <c r="F5224" s="126"/>
      <c r="G5224" s="237"/>
      <c r="H5224"/>
      <c r="I5224"/>
      <c r="J5224" s="237"/>
      <c r="K5224"/>
      <c r="L5224"/>
      <c r="M5224"/>
      <c r="N5224"/>
      <c r="O5224"/>
      <c r="P5224"/>
      <c r="Q5224"/>
      <c r="S5224" s="115"/>
      <c r="U5224"/>
      <c r="V5224"/>
      <c r="W5224" s="237"/>
      <c r="X5224"/>
      <c r="Y5224"/>
      <c r="Z5224"/>
      <c r="AA5224"/>
      <c r="AB5224"/>
      <c r="AC5224"/>
      <c r="AD5224"/>
      <c r="AE5224"/>
      <c r="AF5224"/>
      <c r="AG5224"/>
    </row>
    <row r="5225" spans="1:33" ht="18" x14ac:dyDescent="0.25">
      <c r="A5225" s="236"/>
      <c r="B5225" s="236"/>
      <c r="C5225" s="236"/>
      <c r="D5225" s="236"/>
      <c r="E5225"/>
      <c r="F5225" s="126"/>
      <c r="G5225" s="237"/>
      <c r="H5225"/>
      <c r="I5225"/>
      <c r="J5225" s="237"/>
      <c r="K5225"/>
      <c r="L5225"/>
      <c r="M5225"/>
      <c r="N5225"/>
      <c r="O5225"/>
      <c r="P5225"/>
      <c r="Q5225"/>
      <c r="S5225" s="115"/>
      <c r="U5225"/>
      <c r="V5225"/>
      <c r="W5225" s="237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5">
      <c r="A5226"/>
      <c r="B5226"/>
      <c r="C5226"/>
      <c r="D5226"/>
      <c r="E5226"/>
      <c r="F5226" s="126"/>
      <c r="G5226"/>
      <c r="H5226"/>
      <c r="I5226"/>
      <c r="J5226"/>
      <c r="K5226"/>
      <c r="L5226"/>
      <c r="M5226"/>
      <c r="N5226"/>
      <c r="O5226"/>
      <c r="P5226"/>
      <c r="Q5226"/>
      <c r="S5226" s="115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ht="18" x14ac:dyDescent="0.25">
      <c r="A5227" s="236"/>
      <c r="B5227" s="236"/>
      <c r="C5227" s="236"/>
      <c r="D5227" s="236"/>
      <c r="E5227"/>
      <c r="F5227" s="126"/>
      <c r="G5227" s="237"/>
      <c r="H5227"/>
      <c r="I5227"/>
      <c r="J5227" s="237"/>
      <c r="K5227"/>
      <c r="L5227"/>
      <c r="M5227"/>
      <c r="N5227"/>
      <c r="O5227"/>
      <c r="P5227"/>
      <c r="Q5227"/>
      <c r="S5227" s="115"/>
      <c r="U5227"/>
      <c r="V5227"/>
      <c r="W5227" s="23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5">
      <c r="A5228"/>
      <c r="B5228"/>
      <c r="C5228"/>
      <c r="D5228"/>
      <c r="E5228"/>
      <c r="F5228" s="126"/>
      <c r="G5228"/>
      <c r="H5228"/>
      <c r="I5228"/>
      <c r="J5228"/>
      <c r="K5228"/>
      <c r="L5228"/>
      <c r="M5228"/>
      <c r="N5228"/>
      <c r="O5228"/>
      <c r="P5228"/>
      <c r="Q5228"/>
      <c r="S5228" s="115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5">
      <c r="A5229"/>
      <c r="B5229"/>
      <c r="C5229"/>
      <c r="D5229"/>
      <c r="E5229"/>
      <c r="F5229" s="126"/>
      <c r="G5229"/>
      <c r="H5229"/>
      <c r="I5229"/>
      <c r="J5229"/>
      <c r="K5229"/>
      <c r="L5229"/>
      <c r="M5229"/>
      <c r="N5229"/>
      <c r="O5229"/>
      <c r="P5229"/>
      <c r="Q5229"/>
      <c r="S5229" s="115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5">
      <c r="A5230"/>
      <c r="B5230"/>
      <c r="C5230"/>
      <c r="D5230"/>
      <c r="E5230"/>
      <c r="F5230" s="126"/>
      <c r="G5230"/>
      <c r="H5230"/>
      <c r="I5230"/>
      <c r="J5230"/>
      <c r="K5230"/>
      <c r="L5230"/>
      <c r="M5230"/>
      <c r="N5230"/>
      <c r="O5230"/>
      <c r="P5230"/>
      <c r="Q5230"/>
      <c r="S5230" s="115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ht="18" x14ac:dyDescent="0.25">
      <c r="A5231" s="236"/>
      <c r="B5231" s="236"/>
      <c r="C5231" s="236"/>
      <c r="D5231" s="236"/>
      <c r="E5231"/>
      <c r="F5231" s="126"/>
      <c r="G5231" s="237"/>
      <c r="H5231"/>
      <c r="I5231"/>
      <c r="J5231" s="237"/>
      <c r="K5231"/>
      <c r="L5231"/>
      <c r="M5231"/>
      <c r="N5231"/>
      <c r="O5231"/>
      <c r="P5231"/>
      <c r="Q5231"/>
      <c r="S5231" s="115"/>
      <c r="U5231"/>
      <c r="V5231"/>
      <c r="W5231" s="237"/>
      <c r="X5231"/>
      <c r="Y5231"/>
      <c r="Z5231"/>
      <c r="AA5231"/>
      <c r="AB5231"/>
      <c r="AC5231"/>
      <c r="AD5231"/>
      <c r="AE5231"/>
      <c r="AF5231"/>
      <c r="AG5231"/>
    </row>
    <row r="5232" spans="1:33" ht="18" x14ac:dyDescent="0.25">
      <c r="A5232" s="236"/>
      <c r="B5232" s="236"/>
      <c r="C5232" s="236"/>
      <c r="D5232" s="236"/>
      <c r="E5232"/>
      <c r="F5232" s="126"/>
      <c r="G5232" s="237"/>
      <c r="H5232"/>
      <c r="I5232"/>
      <c r="J5232" s="237"/>
      <c r="K5232"/>
      <c r="L5232"/>
      <c r="M5232"/>
      <c r="N5232"/>
      <c r="O5232"/>
      <c r="P5232"/>
      <c r="Q5232"/>
      <c r="S5232" s="115"/>
      <c r="U5232"/>
      <c r="V5232"/>
      <c r="W5232" s="237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5">
      <c r="F5233" s="238"/>
      <c r="I5233"/>
      <c r="S5233" s="115"/>
      <c r="U5233"/>
      <c r="V5233"/>
    </row>
    <row r="5234" spans="1:33" ht="18" x14ac:dyDescent="0.25">
      <c r="A5234" s="236"/>
      <c r="B5234" s="236"/>
      <c r="C5234" s="236"/>
      <c r="D5234" s="236"/>
      <c r="E5234"/>
      <c r="F5234" s="126"/>
      <c r="G5234" s="237"/>
      <c r="H5234"/>
      <c r="I5234"/>
      <c r="J5234" s="237"/>
      <c r="K5234"/>
      <c r="L5234"/>
      <c r="M5234"/>
      <c r="N5234"/>
      <c r="O5234"/>
      <c r="P5234"/>
      <c r="Q5234"/>
      <c r="S5234" s="115"/>
      <c r="U5234"/>
      <c r="V5234"/>
      <c r="W5234" s="237"/>
      <c r="X5234"/>
      <c r="Y5234"/>
      <c r="Z5234"/>
      <c r="AA5234"/>
      <c r="AB5234"/>
      <c r="AC5234"/>
      <c r="AD5234"/>
      <c r="AE5234"/>
      <c r="AF5234"/>
      <c r="AG5234"/>
    </row>
    <row r="5235" spans="1:33" ht="18" x14ac:dyDescent="0.25">
      <c r="A5235" s="236"/>
      <c r="B5235" s="236"/>
      <c r="C5235" s="236"/>
      <c r="D5235" s="236"/>
      <c r="E5235"/>
      <c r="F5235" s="126"/>
      <c r="G5235" s="237"/>
      <c r="H5235"/>
      <c r="I5235"/>
      <c r="J5235" s="237"/>
      <c r="K5235"/>
      <c r="L5235"/>
      <c r="M5235"/>
      <c r="N5235"/>
      <c r="O5235"/>
      <c r="P5235"/>
      <c r="Q5235"/>
      <c r="S5235" s="115"/>
      <c r="U5235"/>
      <c r="V5235"/>
      <c r="W5235" s="237"/>
      <c r="X5235"/>
      <c r="Y5235"/>
      <c r="Z5235"/>
      <c r="AA5235"/>
      <c r="AB5235"/>
      <c r="AC5235"/>
      <c r="AD5235"/>
      <c r="AE5235"/>
      <c r="AF5235"/>
      <c r="AG5235"/>
    </row>
    <row r="5236" spans="1:33" ht="18" x14ac:dyDescent="0.25">
      <c r="A5236" s="236"/>
      <c r="B5236" s="236"/>
      <c r="C5236" s="236"/>
      <c r="D5236" s="236"/>
      <c r="E5236"/>
      <c r="F5236" s="126"/>
      <c r="G5236" s="237"/>
      <c r="H5236"/>
      <c r="I5236"/>
      <c r="J5236" s="237"/>
      <c r="K5236"/>
      <c r="L5236"/>
      <c r="M5236"/>
      <c r="N5236"/>
      <c r="O5236"/>
      <c r="P5236"/>
      <c r="Q5236"/>
      <c r="S5236" s="115"/>
      <c r="U5236"/>
      <c r="V5236"/>
      <c r="W5236" s="237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5">
      <c r="F5237" s="238"/>
      <c r="I5237"/>
      <c r="S5237" s="115"/>
      <c r="U5237"/>
      <c r="V5237"/>
    </row>
    <row r="5238" spans="1:33" x14ac:dyDescent="0.25">
      <c r="A5238"/>
      <c r="B5238"/>
      <c r="C5238"/>
      <c r="D5238"/>
      <c r="E5238"/>
      <c r="F5238" s="126"/>
      <c r="G5238"/>
      <c r="H5238"/>
      <c r="I5238"/>
      <c r="J5238"/>
      <c r="K5238"/>
      <c r="L5238"/>
      <c r="M5238"/>
      <c r="N5238"/>
      <c r="O5238"/>
      <c r="P5238"/>
      <c r="Q5238"/>
      <c r="S5238" s="115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5">
      <c r="F5239" s="238"/>
      <c r="I5239"/>
      <c r="S5239" s="115"/>
      <c r="U5239"/>
      <c r="V5239"/>
    </row>
    <row r="5240" spans="1:33" ht="18" x14ac:dyDescent="0.25">
      <c r="A5240" s="236"/>
      <c r="B5240" s="236"/>
      <c r="C5240" s="236"/>
      <c r="D5240" s="236"/>
      <c r="E5240"/>
      <c r="F5240" s="126"/>
      <c r="G5240" s="237"/>
      <c r="H5240"/>
      <c r="I5240"/>
      <c r="J5240" s="237"/>
      <c r="K5240"/>
      <c r="L5240"/>
      <c r="M5240"/>
      <c r="N5240"/>
      <c r="O5240"/>
      <c r="P5240"/>
      <c r="Q5240"/>
      <c r="S5240" s="115"/>
      <c r="U5240"/>
      <c r="V5240"/>
      <c r="W5240" s="237"/>
      <c r="X5240"/>
      <c r="Y5240"/>
      <c r="Z5240"/>
      <c r="AA5240"/>
      <c r="AB5240"/>
      <c r="AC5240"/>
      <c r="AD5240"/>
      <c r="AE5240"/>
      <c r="AF5240"/>
      <c r="AG5240"/>
    </row>
    <row r="5241" spans="1:33" ht="18" x14ac:dyDescent="0.25">
      <c r="A5241" s="236"/>
      <c r="B5241" s="236"/>
      <c r="C5241" s="236"/>
      <c r="D5241" s="236"/>
      <c r="E5241"/>
      <c r="F5241" s="126"/>
      <c r="G5241" s="237"/>
      <c r="H5241"/>
      <c r="I5241"/>
      <c r="J5241" s="237"/>
      <c r="K5241"/>
      <c r="L5241"/>
      <c r="M5241"/>
      <c r="N5241"/>
      <c r="O5241"/>
      <c r="P5241"/>
      <c r="Q5241"/>
      <c r="S5241" s="115"/>
      <c r="U5241"/>
      <c r="V5241"/>
      <c r="W5241" s="237"/>
      <c r="X5241"/>
      <c r="Y5241"/>
      <c r="Z5241"/>
      <c r="AA5241"/>
      <c r="AB5241"/>
      <c r="AC5241"/>
      <c r="AD5241"/>
      <c r="AE5241"/>
      <c r="AF5241"/>
      <c r="AG5241"/>
    </row>
    <row r="5242" spans="1:33" ht="18" x14ac:dyDescent="0.25">
      <c r="A5242" s="236"/>
      <c r="B5242" s="236"/>
      <c r="C5242" s="236"/>
      <c r="D5242" s="236"/>
      <c r="E5242"/>
      <c r="F5242" s="126"/>
      <c r="G5242" s="237"/>
      <c r="H5242"/>
      <c r="I5242"/>
      <c r="J5242" s="237"/>
      <c r="K5242"/>
      <c r="L5242"/>
      <c r="M5242"/>
      <c r="N5242"/>
      <c r="O5242"/>
      <c r="P5242"/>
      <c r="Q5242"/>
      <c r="S5242" s="115"/>
      <c r="U5242"/>
      <c r="V5242"/>
      <c r="W5242" s="237"/>
      <c r="X5242"/>
      <c r="Y5242"/>
      <c r="Z5242"/>
      <c r="AA5242"/>
      <c r="AB5242"/>
      <c r="AC5242"/>
      <c r="AD5242"/>
      <c r="AE5242"/>
      <c r="AF5242"/>
      <c r="AG5242"/>
    </row>
    <row r="5243" spans="1:33" ht="18" x14ac:dyDescent="0.25">
      <c r="A5243" s="236"/>
      <c r="B5243" s="236"/>
      <c r="C5243" s="236"/>
      <c r="D5243" s="236"/>
      <c r="E5243"/>
      <c r="F5243" s="126"/>
      <c r="G5243" s="237"/>
      <c r="H5243"/>
      <c r="I5243"/>
      <c r="J5243" s="237"/>
      <c r="K5243"/>
      <c r="L5243"/>
      <c r="M5243"/>
      <c r="N5243"/>
      <c r="O5243"/>
      <c r="P5243"/>
      <c r="Q5243"/>
      <c r="S5243" s="115"/>
      <c r="U5243"/>
      <c r="V5243"/>
      <c r="W5243" s="237"/>
      <c r="X5243"/>
      <c r="Y5243"/>
      <c r="Z5243"/>
      <c r="AA5243"/>
      <c r="AB5243"/>
      <c r="AC5243"/>
      <c r="AD5243"/>
      <c r="AE5243"/>
      <c r="AF5243"/>
      <c r="AG5243"/>
    </row>
    <row r="5244" spans="1:33" ht="18" x14ac:dyDescent="0.25">
      <c r="A5244" s="236"/>
      <c r="B5244" s="236"/>
      <c r="C5244" s="236"/>
      <c r="D5244" s="236"/>
      <c r="E5244"/>
      <c r="F5244" s="126"/>
      <c r="G5244" s="237"/>
      <c r="H5244"/>
      <c r="I5244"/>
      <c r="J5244" s="237"/>
      <c r="K5244"/>
      <c r="L5244"/>
      <c r="M5244"/>
      <c r="N5244"/>
      <c r="O5244"/>
      <c r="P5244"/>
      <c r="Q5244"/>
      <c r="S5244" s="115"/>
      <c r="U5244"/>
      <c r="V5244"/>
      <c r="W5244" s="237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5">
      <c r="F5245" s="238"/>
      <c r="I5245"/>
      <c r="S5245" s="115"/>
      <c r="U5245"/>
      <c r="V5245"/>
    </row>
    <row r="5246" spans="1:33" x14ac:dyDescent="0.25">
      <c r="A5246"/>
      <c r="B5246"/>
      <c r="C5246"/>
      <c r="D5246"/>
      <c r="E5246"/>
      <c r="F5246" s="126"/>
      <c r="G5246"/>
      <c r="H5246"/>
      <c r="I5246"/>
      <c r="J5246"/>
      <c r="K5246"/>
      <c r="L5246"/>
      <c r="M5246"/>
      <c r="N5246"/>
      <c r="O5246"/>
      <c r="P5246"/>
      <c r="Q5246"/>
      <c r="S5246" s="115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ht="18" x14ac:dyDescent="0.25">
      <c r="A5247" s="236"/>
      <c r="B5247" s="236"/>
      <c r="C5247" s="236"/>
      <c r="D5247" s="236"/>
      <c r="E5247"/>
      <c r="F5247" s="126"/>
      <c r="G5247" s="237"/>
      <c r="H5247"/>
      <c r="I5247"/>
      <c r="J5247" s="237"/>
      <c r="K5247"/>
      <c r="L5247"/>
      <c r="M5247"/>
      <c r="N5247"/>
      <c r="O5247"/>
      <c r="P5247"/>
      <c r="Q5247"/>
      <c r="S5247" s="115"/>
      <c r="U5247"/>
      <c r="V5247"/>
      <c r="W5247" s="237"/>
      <c r="X5247"/>
      <c r="Y5247"/>
      <c r="Z5247"/>
      <c r="AA5247"/>
      <c r="AB5247"/>
      <c r="AC5247"/>
      <c r="AD5247"/>
      <c r="AE5247"/>
      <c r="AF5247"/>
      <c r="AG5247"/>
    </row>
    <row r="5248" spans="1:33" ht="18" x14ac:dyDescent="0.25">
      <c r="A5248" s="236"/>
      <c r="B5248" s="236"/>
      <c r="C5248" s="236"/>
      <c r="D5248" s="236"/>
      <c r="E5248"/>
      <c r="F5248" s="126"/>
      <c r="G5248" s="237"/>
      <c r="H5248"/>
      <c r="I5248"/>
      <c r="J5248" s="237"/>
      <c r="K5248"/>
      <c r="L5248"/>
      <c r="M5248"/>
      <c r="N5248"/>
      <c r="O5248"/>
      <c r="P5248"/>
      <c r="Q5248"/>
      <c r="S5248" s="115"/>
      <c r="U5248"/>
      <c r="V5248"/>
      <c r="W5248" s="237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5">
      <c r="F5249" s="238"/>
      <c r="I5249"/>
      <c r="S5249" s="115"/>
      <c r="U5249"/>
      <c r="V5249"/>
    </row>
    <row r="5250" spans="1:33" ht="18" x14ac:dyDescent="0.25">
      <c r="A5250" s="236"/>
      <c r="B5250" s="236"/>
      <c r="C5250" s="236"/>
      <c r="D5250" s="236"/>
      <c r="E5250"/>
      <c r="F5250" s="126"/>
      <c r="G5250" s="237"/>
      <c r="H5250"/>
      <c r="I5250"/>
      <c r="J5250" s="237"/>
      <c r="K5250"/>
      <c r="L5250"/>
      <c r="M5250"/>
      <c r="N5250"/>
      <c r="O5250"/>
      <c r="P5250"/>
      <c r="Q5250"/>
      <c r="S5250" s="115"/>
      <c r="U5250"/>
      <c r="V5250"/>
      <c r="W5250" s="237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5">
      <c r="F5251" s="238"/>
      <c r="I5251"/>
      <c r="S5251" s="115"/>
      <c r="U5251"/>
      <c r="V5251"/>
    </row>
    <row r="5252" spans="1:33" x14ac:dyDescent="0.25">
      <c r="F5252" s="238"/>
      <c r="I5252"/>
      <c r="S5252" s="115"/>
      <c r="U5252"/>
      <c r="V5252"/>
    </row>
    <row r="5253" spans="1:33" ht="18" x14ac:dyDescent="0.25">
      <c r="A5253" s="236"/>
      <c r="B5253" s="236"/>
      <c r="C5253" s="236"/>
      <c r="D5253" s="236"/>
      <c r="E5253"/>
      <c r="F5253" s="126"/>
      <c r="G5253" s="237"/>
      <c r="H5253"/>
      <c r="I5253"/>
      <c r="J5253" s="237"/>
      <c r="K5253"/>
      <c r="L5253"/>
      <c r="M5253"/>
      <c r="N5253"/>
      <c r="O5253"/>
      <c r="P5253"/>
      <c r="Q5253"/>
      <c r="S5253" s="115"/>
      <c r="U5253"/>
      <c r="V5253"/>
      <c r="W5253" s="237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5">
      <c r="A5254"/>
      <c r="B5254"/>
      <c r="C5254"/>
      <c r="D5254"/>
      <c r="E5254"/>
      <c r="F5254" s="126"/>
      <c r="G5254"/>
      <c r="H5254"/>
      <c r="I5254"/>
      <c r="J5254"/>
      <c r="K5254"/>
      <c r="L5254"/>
      <c r="M5254"/>
      <c r="N5254"/>
      <c r="O5254"/>
      <c r="P5254"/>
      <c r="Q5254"/>
      <c r="S5254" s="115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ht="18" x14ac:dyDescent="0.25">
      <c r="A5255" s="236"/>
      <c r="B5255" s="236"/>
      <c r="C5255" s="236"/>
      <c r="D5255" s="236"/>
      <c r="E5255"/>
      <c r="F5255" s="126"/>
      <c r="G5255" s="237"/>
      <c r="H5255"/>
      <c r="I5255"/>
      <c r="J5255" s="237"/>
      <c r="K5255"/>
      <c r="L5255"/>
      <c r="M5255"/>
      <c r="N5255"/>
      <c r="O5255"/>
      <c r="P5255"/>
      <c r="Q5255"/>
      <c r="S5255" s="115"/>
      <c r="U5255"/>
      <c r="V5255"/>
      <c r="W5255" s="237"/>
      <c r="X5255"/>
      <c r="Y5255"/>
      <c r="Z5255"/>
      <c r="AA5255"/>
      <c r="AB5255"/>
      <c r="AC5255"/>
      <c r="AD5255"/>
      <c r="AE5255"/>
      <c r="AF5255"/>
      <c r="AG5255"/>
    </row>
    <row r="5256" spans="1:33" ht="18" x14ac:dyDescent="0.25">
      <c r="A5256" s="236"/>
      <c r="B5256" s="236"/>
      <c r="C5256" s="236"/>
      <c r="D5256" s="236"/>
      <c r="E5256"/>
      <c r="F5256" s="126"/>
      <c r="G5256" s="237"/>
      <c r="H5256"/>
      <c r="I5256"/>
      <c r="J5256" s="237"/>
      <c r="K5256"/>
      <c r="L5256"/>
      <c r="M5256"/>
      <c r="N5256"/>
      <c r="O5256"/>
      <c r="P5256"/>
      <c r="Q5256"/>
      <c r="S5256" s="115"/>
      <c r="U5256"/>
      <c r="V5256"/>
      <c r="W5256" s="237"/>
      <c r="X5256"/>
      <c r="Y5256"/>
      <c r="Z5256"/>
      <c r="AA5256"/>
      <c r="AB5256"/>
      <c r="AC5256"/>
      <c r="AD5256"/>
      <c r="AE5256"/>
      <c r="AF5256"/>
      <c r="AG5256"/>
    </row>
    <row r="5257" spans="1:33" ht="18" x14ac:dyDescent="0.25">
      <c r="A5257" s="236"/>
      <c r="B5257" s="236"/>
      <c r="C5257" s="236"/>
      <c r="D5257" s="236"/>
      <c r="E5257"/>
      <c r="F5257" s="126"/>
      <c r="G5257" s="237"/>
      <c r="H5257"/>
      <c r="I5257"/>
      <c r="J5257" s="237"/>
      <c r="K5257"/>
      <c r="L5257"/>
      <c r="M5257"/>
      <c r="N5257"/>
      <c r="O5257"/>
      <c r="P5257"/>
      <c r="Q5257"/>
      <c r="S5257" s="115"/>
      <c r="U5257"/>
      <c r="V5257"/>
      <c r="W5257" s="23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5">
      <c r="F5258" s="238"/>
      <c r="I5258"/>
      <c r="S5258" s="115"/>
      <c r="U5258"/>
      <c r="V5258"/>
    </row>
    <row r="5259" spans="1:33" ht="18" x14ac:dyDescent="0.25">
      <c r="A5259" s="236"/>
      <c r="B5259" s="236"/>
      <c r="C5259" s="236"/>
      <c r="D5259" s="236"/>
      <c r="E5259"/>
      <c r="F5259" s="126"/>
      <c r="G5259" s="237"/>
      <c r="H5259"/>
      <c r="I5259"/>
      <c r="J5259" s="237"/>
      <c r="K5259"/>
      <c r="L5259"/>
      <c r="M5259"/>
      <c r="N5259"/>
      <c r="O5259"/>
      <c r="P5259"/>
      <c r="Q5259"/>
      <c r="S5259" s="115"/>
      <c r="U5259"/>
      <c r="V5259"/>
      <c r="W5259" s="237"/>
      <c r="X5259"/>
      <c r="Y5259"/>
      <c r="Z5259"/>
      <c r="AA5259"/>
      <c r="AB5259"/>
      <c r="AC5259"/>
      <c r="AD5259"/>
      <c r="AE5259"/>
      <c r="AF5259"/>
      <c r="AG5259"/>
    </row>
    <row r="5260" spans="1:33" ht="18" x14ac:dyDescent="0.25">
      <c r="A5260" s="236"/>
      <c r="B5260" s="236"/>
      <c r="C5260" s="236"/>
      <c r="D5260" s="236"/>
      <c r="E5260"/>
      <c r="F5260" s="126"/>
      <c r="G5260" s="237"/>
      <c r="H5260"/>
      <c r="I5260"/>
      <c r="J5260" s="237"/>
      <c r="K5260"/>
      <c r="L5260"/>
      <c r="M5260"/>
      <c r="N5260"/>
      <c r="O5260"/>
      <c r="P5260"/>
      <c r="Q5260"/>
      <c r="S5260" s="115"/>
      <c r="U5260"/>
      <c r="V5260"/>
      <c r="W5260" s="237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5">
      <c r="A5261"/>
      <c r="B5261"/>
      <c r="C5261"/>
      <c r="D5261"/>
      <c r="E5261"/>
      <c r="F5261" s="126"/>
      <c r="G5261"/>
      <c r="H5261"/>
      <c r="I5261"/>
      <c r="J5261"/>
      <c r="K5261"/>
      <c r="L5261"/>
      <c r="M5261"/>
      <c r="N5261"/>
      <c r="O5261"/>
      <c r="P5261"/>
      <c r="Q5261"/>
      <c r="S5261" s="115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ht="18" x14ac:dyDescent="0.25">
      <c r="A5262" s="236"/>
      <c r="B5262" s="236"/>
      <c r="C5262" s="236"/>
      <c r="D5262" s="236"/>
      <c r="E5262"/>
      <c r="F5262" s="126"/>
      <c r="G5262" s="237"/>
      <c r="H5262"/>
      <c r="I5262"/>
      <c r="J5262" s="237"/>
      <c r="K5262"/>
      <c r="L5262"/>
      <c r="M5262"/>
      <c r="N5262"/>
      <c r="O5262"/>
      <c r="P5262"/>
      <c r="Q5262"/>
      <c r="S5262" s="115"/>
      <c r="U5262"/>
      <c r="V5262"/>
      <c r="W5262" s="237"/>
      <c r="X5262"/>
      <c r="Y5262"/>
      <c r="Z5262"/>
      <c r="AA5262"/>
      <c r="AB5262"/>
      <c r="AC5262"/>
      <c r="AD5262"/>
      <c r="AE5262"/>
      <c r="AF5262"/>
      <c r="AG5262"/>
    </row>
    <row r="5263" spans="1:33" ht="18" x14ac:dyDescent="0.25">
      <c r="A5263" s="236"/>
      <c r="B5263" s="236"/>
      <c r="C5263" s="236"/>
      <c r="D5263" s="236"/>
      <c r="E5263"/>
      <c r="F5263" s="126"/>
      <c r="G5263" s="237"/>
      <c r="H5263"/>
      <c r="I5263"/>
      <c r="J5263" s="237"/>
      <c r="K5263"/>
      <c r="L5263"/>
      <c r="M5263"/>
      <c r="N5263"/>
      <c r="O5263"/>
      <c r="P5263"/>
      <c r="Q5263"/>
      <c r="S5263" s="115"/>
      <c r="U5263"/>
      <c r="V5263"/>
      <c r="W5263" s="237"/>
      <c r="X5263"/>
      <c r="Y5263"/>
      <c r="Z5263"/>
      <c r="AA5263"/>
      <c r="AB5263"/>
      <c r="AC5263"/>
      <c r="AD5263"/>
      <c r="AE5263"/>
      <c r="AF5263"/>
      <c r="AG5263"/>
    </row>
    <row r="5264" spans="1:33" ht="18" x14ac:dyDescent="0.25">
      <c r="A5264" s="236"/>
      <c r="B5264" s="236"/>
      <c r="C5264" s="236"/>
      <c r="D5264" s="236"/>
      <c r="E5264"/>
      <c r="F5264" s="126"/>
      <c r="G5264" s="237"/>
      <c r="H5264"/>
      <c r="I5264"/>
      <c r="J5264" s="237"/>
      <c r="K5264"/>
      <c r="L5264"/>
      <c r="M5264"/>
      <c r="N5264"/>
      <c r="O5264"/>
      <c r="P5264"/>
      <c r="Q5264"/>
      <c r="S5264" s="115"/>
      <c r="U5264"/>
      <c r="V5264"/>
      <c r="W5264" s="237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5">
      <c r="A5265"/>
      <c r="B5265"/>
      <c r="C5265"/>
      <c r="D5265"/>
      <c r="E5265"/>
      <c r="F5265" s="126"/>
      <c r="G5265"/>
      <c r="H5265"/>
      <c r="I5265"/>
      <c r="J5265"/>
      <c r="K5265"/>
      <c r="L5265"/>
      <c r="M5265"/>
      <c r="N5265"/>
      <c r="O5265"/>
      <c r="P5265"/>
      <c r="Q5265"/>
      <c r="S5265" s="11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5">
      <c r="F5266" s="238"/>
      <c r="I5266"/>
      <c r="S5266" s="115"/>
      <c r="U5266"/>
      <c r="V5266"/>
    </row>
    <row r="5267" spans="1:33" x14ac:dyDescent="0.25">
      <c r="A5267"/>
      <c r="B5267"/>
      <c r="C5267"/>
      <c r="D5267"/>
      <c r="E5267"/>
      <c r="F5267" s="126"/>
      <c r="G5267"/>
      <c r="H5267"/>
      <c r="I5267"/>
      <c r="J5267"/>
      <c r="K5267"/>
      <c r="L5267"/>
      <c r="M5267"/>
      <c r="N5267"/>
      <c r="O5267"/>
      <c r="P5267"/>
      <c r="Q5267"/>
      <c r="S5267" s="115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5">
      <c r="F5268" s="238"/>
      <c r="I5268"/>
      <c r="S5268" s="115"/>
      <c r="U5268"/>
      <c r="V5268"/>
    </row>
    <row r="5269" spans="1:33" x14ac:dyDescent="0.25">
      <c r="A5269"/>
      <c r="B5269"/>
      <c r="C5269"/>
      <c r="D5269"/>
      <c r="E5269"/>
      <c r="F5269" s="126"/>
      <c r="G5269"/>
      <c r="H5269"/>
      <c r="I5269"/>
      <c r="J5269"/>
      <c r="K5269"/>
      <c r="L5269"/>
      <c r="M5269"/>
      <c r="N5269"/>
      <c r="O5269"/>
      <c r="P5269"/>
      <c r="Q5269"/>
      <c r="S5269" s="115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5">
      <c r="F5270" s="238"/>
      <c r="I5270"/>
      <c r="S5270" s="115"/>
      <c r="U5270"/>
      <c r="V5270"/>
    </row>
    <row r="5271" spans="1:33" x14ac:dyDescent="0.25">
      <c r="A5271"/>
      <c r="B5271"/>
      <c r="C5271"/>
      <c r="D5271"/>
      <c r="E5271"/>
      <c r="F5271" s="126"/>
      <c r="G5271"/>
      <c r="H5271"/>
      <c r="I5271"/>
      <c r="J5271"/>
      <c r="K5271"/>
      <c r="L5271"/>
      <c r="M5271"/>
      <c r="N5271"/>
      <c r="O5271"/>
      <c r="P5271"/>
      <c r="Q5271"/>
      <c r="S5271" s="115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5">
      <c r="A5272"/>
      <c r="B5272"/>
      <c r="C5272"/>
      <c r="D5272"/>
      <c r="E5272"/>
      <c r="F5272" s="126"/>
      <c r="G5272"/>
      <c r="H5272"/>
      <c r="I5272"/>
      <c r="J5272"/>
      <c r="K5272"/>
      <c r="L5272"/>
      <c r="M5272"/>
      <c r="N5272"/>
      <c r="O5272"/>
      <c r="P5272"/>
      <c r="Q5272"/>
      <c r="S5272" s="115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5">
      <c r="F5273" s="238"/>
      <c r="I5273"/>
      <c r="S5273" s="115"/>
      <c r="U5273"/>
      <c r="V5273"/>
    </row>
    <row r="5274" spans="1:33" x14ac:dyDescent="0.25">
      <c r="F5274" s="238"/>
      <c r="I5274"/>
      <c r="S5274" s="115"/>
      <c r="U5274"/>
      <c r="V5274"/>
    </row>
    <row r="5275" spans="1:33" ht="18" x14ac:dyDescent="0.25">
      <c r="A5275" s="236"/>
      <c r="B5275" s="236"/>
      <c r="C5275" s="236"/>
      <c r="D5275" s="236"/>
      <c r="E5275"/>
      <c r="F5275" s="126"/>
      <c r="G5275" s="237"/>
      <c r="H5275"/>
      <c r="I5275"/>
      <c r="J5275" s="237"/>
      <c r="K5275"/>
      <c r="L5275"/>
      <c r="M5275"/>
      <c r="N5275"/>
      <c r="O5275"/>
      <c r="P5275"/>
      <c r="Q5275"/>
      <c r="S5275" s="115"/>
      <c r="U5275"/>
      <c r="V5275"/>
      <c r="W5275" s="237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5">
      <c r="A5276"/>
      <c r="B5276"/>
      <c r="C5276"/>
      <c r="D5276"/>
      <c r="E5276"/>
      <c r="F5276" s="126"/>
      <c r="G5276"/>
      <c r="H5276"/>
      <c r="I5276"/>
      <c r="J5276"/>
      <c r="K5276"/>
      <c r="L5276"/>
      <c r="M5276"/>
      <c r="N5276"/>
      <c r="O5276"/>
      <c r="P5276"/>
      <c r="Q5276"/>
      <c r="S5276" s="115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5">
      <c r="A5277"/>
      <c r="B5277"/>
      <c r="C5277"/>
      <c r="D5277"/>
      <c r="E5277"/>
      <c r="F5277" s="126"/>
      <c r="G5277"/>
      <c r="H5277"/>
      <c r="I5277"/>
      <c r="J5277"/>
      <c r="K5277"/>
      <c r="L5277"/>
      <c r="M5277"/>
      <c r="N5277"/>
      <c r="O5277"/>
      <c r="P5277"/>
      <c r="Q5277"/>
      <c r="S5277" s="115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5">
      <c r="A5278"/>
      <c r="B5278"/>
      <c r="C5278"/>
      <c r="D5278"/>
      <c r="E5278"/>
      <c r="F5278" s="126"/>
      <c r="G5278"/>
      <c r="H5278"/>
      <c r="I5278"/>
      <c r="J5278"/>
      <c r="K5278"/>
      <c r="L5278"/>
      <c r="M5278"/>
      <c r="N5278"/>
      <c r="O5278"/>
      <c r="P5278"/>
      <c r="Q5278"/>
      <c r="S5278" s="115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5">
      <c r="F5279" s="238"/>
      <c r="I5279"/>
      <c r="S5279" s="115"/>
      <c r="U5279"/>
      <c r="V5279"/>
    </row>
    <row r="5280" spans="1:33" x14ac:dyDescent="0.25">
      <c r="A5280"/>
      <c r="B5280"/>
      <c r="C5280"/>
      <c r="D5280"/>
      <c r="E5280"/>
      <c r="F5280" s="126"/>
      <c r="G5280"/>
      <c r="H5280"/>
      <c r="I5280"/>
      <c r="J5280"/>
      <c r="K5280"/>
      <c r="L5280"/>
      <c r="M5280"/>
      <c r="N5280"/>
      <c r="O5280"/>
      <c r="P5280"/>
      <c r="Q5280"/>
      <c r="S5280" s="115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5">
      <c r="F5281" s="238"/>
      <c r="I5281"/>
      <c r="S5281" s="115"/>
      <c r="U5281"/>
      <c r="V5281"/>
    </row>
    <row r="5282" spans="1:33" x14ac:dyDescent="0.25">
      <c r="A5282"/>
      <c r="B5282"/>
      <c r="C5282"/>
      <c r="D5282"/>
      <c r="E5282"/>
      <c r="F5282" s="126"/>
      <c r="G5282"/>
      <c r="H5282"/>
      <c r="I5282"/>
      <c r="J5282"/>
      <c r="K5282"/>
      <c r="L5282"/>
      <c r="M5282"/>
      <c r="N5282"/>
      <c r="O5282"/>
      <c r="P5282"/>
      <c r="Q5282"/>
      <c r="S5282" s="115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5">
      <c r="F5283" s="238"/>
      <c r="I5283"/>
      <c r="S5283" s="115"/>
      <c r="U5283"/>
      <c r="V5283"/>
    </row>
    <row r="5284" spans="1:33" x14ac:dyDescent="0.25">
      <c r="F5284" s="238"/>
      <c r="I5284"/>
      <c r="S5284" s="115"/>
      <c r="U5284"/>
      <c r="V5284"/>
    </row>
    <row r="5285" spans="1:33" ht="18" x14ac:dyDescent="0.25">
      <c r="A5285" s="236"/>
      <c r="B5285" s="236"/>
      <c r="C5285" s="236"/>
      <c r="D5285" s="236"/>
      <c r="E5285"/>
      <c r="F5285" s="126"/>
      <c r="G5285" s="237"/>
      <c r="H5285"/>
      <c r="I5285"/>
      <c r="J5285" s="237"/>
      <c r="K5285"/>
      <c r="L5285"/>
      <c r="M5285"/>
      <c r="N5285"/>
      <c r="O5285"/>
      <c r="P5285"/>
      <c r="Q5285"/>
      <c r="S5285" s="115"/>
      <c r="U5285"/>
      <c r="V5285"/>
      <c r="W5285" s="237"/>
      <c r="X5285"/>
      <c r="Y5285"/>
      <c r="Z5285"/>
      <c r="AA5285"/>
      <c r="AB5285"/>
      <c r="AC5285"/>
      <c r="AD5285"/>
      <c r="AE5285"/>
      <c r="AF5285"/>
      <c r="AG5285"/>
    </row>
    <row r="5286" spans="1:33" ht="18" x14ac:dyDescent="0.25">
      <c r="A5286" s="236"/>
      <c r="B5286" s="236"/>
      <c r="C5286" s="236"/>
      <c r="D5286" s="236"/>
      <c r="E5286"/>
      <c r="F5286" s="126"/>
      <c r="G5286" s="237"/>
      <c r="H5286"/>
      <c r="I5286"/>
      <c r="J5286" s="237"/>
      <c r="K5286"/>
      <c r="L5286"/>
      <c r="M5286"/>
      <c r="N5286"/>
      <c r="O5286"/>
      <c r="P5286"/>
      <c r="Q5286"/>
      <c r="S5286" s="115"/>
      <c r="U5286"/>
      <c r="V5286"/>
      <c r="W5286" s="237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5">
      <c r="F5287" s="238"/>
      <c r="I5287"/>
      <c r="S5287" s="115"/>
      <c r="U5287"/>
      <c r="V5287"/>
    </row>
    <row r="5288" spans="1:33" ht="18" x14ac:dyDescent="0.25">
      <c r="A5288" s="236"/>
      <c r="B5288" s="236"/>
      <c r="C5288" s="236"/>
      <c r="D5288" s="236"/>
      <c r="E5288"/>
      <c r="F5288" s="126"/>
      <c r="G5288" s="237"/>
      <c r="H5288"/>
      <c r="I5288"/>
      <c r="J5288" s="237"/>
      <c r="K5288"/>
      <c r="L5288"/>
      <c r="M5288"/>
      <c r="N5288"/>
      <c r="O5288"/>
      <c r="P5288"/>
      <c r="Q5288"/>
      <c r="S5288" s="115"/>
      <c r="U5288"/>
      <c r="V5288"/>
      <c r="W5288" s="237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5">
      <c r="A5289"/>
      <c r="B5289"/>
      <c r="C5289"/>
      <c r="D5289"/>
      <c r="E5289"/>
      <c r="F5289" s="126"/>
      <c r="G5289"/>
      <c r="H5289"/>
      <c r="I5289"/>
      <c r="J5289"/>
      <c r="K5289"/>
      <c r="L5289"/>
      <c r="M5289"/>
      <c r="N5289"/>
      <c r="O5289"/>
      <c r="P5289"/>
      <c r="Q5289"/>
      <c r="S5289" s="115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5">
      <c r="F5290" s="238"/>
      <c r="I5290"/>
      <c r="S5290" s="115"/>
      <c r="U5290"/>
      <c r="V5290"/>
    </row>
    <row r="5291" spans="1:33" x14ac:dyDescent="0.25">
      <c r="F5291" s="238"/>
      <c r="I5291"/>
      <c r="S5291" s="115"/>
      <c r="U5291"/>
      <c r="V5291"/>
    </row>
    <row r="5292" spans="1:33" x14ac:dyDescent="0.25">
      <c r="F5292" s="238"/>
      <c r="I5292"/>
      <c r="S5292" s="115"/>
      <c r="U5292"/>
      <c r="V5292"/>
    </row>
    <row r="5293" spans="1:33" x14ac:dyDescent="0.25">
      <c r="F5293" s="238"/>
      <c r="I5293"/>
      <c r="S5293" s="115"/>
      <c r="U5293"/>
      <c r="V5293"/>
    </row>
    <row r="5294" spans="1:33" x14ac:dyDescent="0.25">
      <c r="A5294"/>
      <c r="B5294"/>
      <c r="C5294"/>
      <c r="D5294"/>
      <c r="E5294"/>
      <c r="F5294" s="126"/>
      <c r="G5294"/>
      <c r="H5294"/>
      <c r="I5294"/>
      <c r="J5294"/>
      <c r="K5294"/>
      <c r="L5294"/>
      <c r="M5294"/>
      <c r="N5294"/>
      <c r="O5294"/>
      <c r="P5294"/>
      <c r="Q5294"/>
      <c r="S5294" s="115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5">
      <c r="F5295" s="238"/>
      <c r="I5295"/>
      <c r="S5295" s="115"/>
      <c r="U5295"/>
      <c r="V5295"/>
    </row>
    <row r="5296" spans="1:33" x14ac:dyDescent="0.25">
      <c r="A5296"/>
      <c r="B5296"/>
      <c r="C5296"/>
      <c r="D5296"/>
      <c r="E5296"/>
      <c r="F5296" s="126"/>
      <c r="G5296"/>
      <c r="H5296"/>
      <c r="I5296"/>
      <c r="J5296"/>
      <c r="K5296"/>
      <c r="L5296"/>
      <c r="M5296"/>
      <c r="N5296"/>
      <c r="O5296"/>
      <c r="P5296"/>
      <c r="Q5296"/>
      <c r="S5296" s="115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5">
      <c r="F5297" s="238"/>
      <c r="I5297"/>
      <c r="S5297" s="115"/>
      <c r="U5297"/>
      <c r="V5297"/>
    </row>
    <row r="5298" spans="1:33" x14ac:dyDescent="0.25">
      <c r="F5298" s="238"/>
      <c r="I5298"/>
      <c r="S5298" s="115"/>
      <c r="U5298"/>
      <c r="V5298"/>
    </row>
    <row r="5299" spans="1:33" x14ac:dyDescent="0.25">
      <c r="A5299"/>
      <c r="B5299"/>
      <c r="C5299"/>
      <c r="D5299"/>
      <c r="E5299"/>
      <c r="F5299" s="126"/>
      <c r="G5299"/>
      <c r="H5299"/>
      <c r="I5299"/>
      <c r="J5299"/>
      <c r="K5299"/>
      <c r="L5299"/>
      <c r="M5299"/>
      <c r="N5299"/>
      <c r="O5299"/>
      <c r="P5299"/>
      <c r="Q5299"/>
      <c r="S5299" s="115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ht="18" x14ac:dyDescent="0.25">
      <c r="A5300" s="236"/>
      <c r="B5300" s="236"/>
      <c r="C5300" s="236"/>
      <c r="D5300" s="236"/>
      <c r="E5300"/>
      <c r="F5300" s="126"/>
      <c r="G5300" s="237"/>
      <c r="H5300"/>
      <c r="I5300"/>
      <c r="J5300" s="237"/>
      <c r="K5300"/>
      <c r="L5300"/>
      <c r="M5300"/>
      <c r="N5300"/>
      <c r="O5300"/>
      <c r="P5300"/>
      <c r="Q5300"/>
      <c r="S5300" s="115"/>
      <c r="U5300"/>
      <c r="V5300"/>
      <c r="W5300" s="237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5">
      <c r="A5301"/>
      <c r="B5301"/>
      <c r="C5301"/>
      <c r="D5301"/>
      <c r="E5301"/>
      <c r="F5301" s="126"/>
      <c r="G5301"/>
      <c r="H5301"/>
      <c r="I5301"/>
      <c r="J5301"/>
      <c r="K5301"/>
      <c r="L5301"/>
      <c r="M5301"/>
      <c r="N5301"/>
      <c r="O5301"/>
      <c r="P5301"/>
      <c r="Q5301"/>
      <c r="S5301" s="115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5">
      <c r="A5302"/>
      <c r="B5302"/>
      <c r="C5302"/>
      <c r="D5302"/>
      <c r="E5302"/>
      <c r="F5302" s="126"/>
      <c r="G5302"/>
      <c r="H5302"/>
      <c r="I5302"/>
      <c r="J5302"/>
      <c r="K5302"/>
      <c r="L5302"/>
      <c r="M5302"/>
      <c r="N5302"/>
      <c r="O5302"/>
      <c r="P5302"/>
      <c r="Q5302"/>
      <c r="S5302" s="115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5">
      <c r="F5303" s="238"/>
      <c r="I5303"/>
      <c r="S5303" s="115"/>
      <c r="U5303"/>
      <c r="V5303"/>
    </row>
    <row r="5304" spans="1:33" x14ac:dyDescent="0.25">
      <c r="F5304" s="238"/>
      <c r="I5304"/>
      <c r="S5304" s="115"/>
      <c r="U5304"/>
      <c r="V5304"/>
    </row>
    <row r="5305" spans="1:33" x14ac:dyDescent="0.25">
      <c r="F5305" s="238"/>
      <c r="I5305"/>
      <c r="S5305" s="115"/>
      <c r="U5305"/>
      <c r="V5305"/>
    </row>
    <row r="5306" spans="1:33" ht="18" x14ac:dyDescent="0.25">
      <c r="A5306" s="236"/>
      <c r="B5306" s="236"/>
      <c r="C5306" s="236"/>
      <c r="D5306" s="236"/>
      <c r="E5306"/>
      <c r="F5306" s="126"/>
      <c r="G5306" s="237"/>
      <c r="H5306"/>
      <c r="I5306"/>
      <c r="J5306" s="237"/>
      <c r="K5306"/>
      <c r="L5306"/>
      <c r="M5306"/>
      <c r="N5306"/>
      <c r="O5306"/>
      <c r="P5306"/>
      <c r="Q5306"/>
      <c r="S5306" s="115"/>
      <c r="U5306"/>
      <c r="V5306"/>
      <c r="W5306" s="237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5">
      <c r="A5307"/>
      <c r="B5307"/>
      <c r="C5307"/>
      <c r="D5307"/>
      <c r="E5307"/>
      <c r="F5307" s="126"/>
      <c r="G5307"/>
      <c r="H5307"/>
      <c r="I5307"/>
      <c r="J5307"/>
      <c r="K5307"/>
      <c r="L5307"/>
      <c r="M5307"/>
      <c r="N5307"/>
      <c r="O5307"/>
      <c r="P5307"/>
      <c r="Q5307"/>
      <c r="S5307" s="115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5">
      <c r="F5308" s="238"/>
      <c r="I5308"/>
      <c r="S5308" s="115"/>
      <c r="U5308"/>
      <c r="V5308"/>
    </row>
    <row r="5309" spans="1:33" ht="18" x14ac:dyDescent="0.25">
      <c r="A5309" s="236"/>
      <c r="B5309" s="236"/>
      <c r="C5309" s="236"/>
      <c r="D5309" s="236"/>
      <c r="E5309"/>
      <c r="F5309" s="126"/>
      <c r="G5309" s="237"/>
      <c r="H5309"/>
      <c r="I5309"/>
      <c r="J5309" s="237"/>
      <c r="K5309"/>
      <c r="L5309"/>
      <c r="M5309"/>
      <c r="N5309"/>
      <c r="O5309"/>
      <c r="P5309"/>
      <c r="Q5309"/>
      <c r="S5309" s="115"/>
      <c r="U5309"/>
      <c r="V5309"/>
      <c r="W5309" s="237"/>
      <c r="X5309"/>
      <c r="Y5309"/>
      <c r="Z5309"/>
      <c r="AA5309"/>
      <c r="AB5309"/>
      <c r="AC5309"/>
      <c r="AD5309"/>
      <c r="AE5309"/>
      <c r="AF5309"/>
      <c r="AG5309"/>
    </row>
    <row r="5310" spans="1:33" ht="18" x14ac:dyDescent="0.25">
      <c r="A5310" s="236"/>
      <c r="B5310" s="236"/>
      <c r="C5310" s="236"/>
      <c r="D5310" s="236"/>
      <c r="E5310"/>
      <c r="F5310" s="126"/>
      <c r="G5310" s="237"/>
      <c r="H5310"/>
      <c r="I5310"/>
      <c r="J5310" s="237"/>
      <c r="K5310"/>
      <c r="L5310"/>
      <c r="M5310"/>
      <c r="N5310"/>
      <c r="O5310"/>
      <c r="P5310"/>
      <c r="Q5310"/>
      <c r="S5310" s="115"/>
      <c r="U5310"/>
      <c r="V5310"/>
      <c r="W5310" s="237"/>
      <c r="X5310"/>
      <c r="Y5310"/>
      <c r="Z5310"/>
      <c r="AA5310"/>
      <c r="AB5310"/>
      <c r="AC5310"/>
      <c r="AD5310"/>
      <c r="AE5310"/>
      <c r="AF5310"/>
      <c r="AG5310"/>
    </row>
    <row r="5311" spans="1:33" ht="18" x14ac:dyDescent="0.25">
      <c r="A5311" s="236"/>
      <c r="B5311" s="236"/>
      <c r="C5311" s="236"/>
      <c r="D5311" s="236"/>
      <c r="E5311"/>
      <c r="F5311" s="126"/>
      <c r="G5311" s="237"/>
      <c r="H5311"/>
      <c r="I5311"/>
      <c r="J5311" s="237"/>
      <c r="K5311"/>
      <c r="L5311"/>
      <c r="M5311"/>
      <c r="N5311"/>
      <c r="O5311"/>
      <c r="P5311"/>
      <c r="Q5311"/>
      <c r="S5311" s="115"/>
      <c r="U5311"/>
      <c r="V5311"/>
      <c r="W5311" s="237"/>
      <c r="X5311"/>
      <c r="Y5311"/>
      <c r="Z5311"/>
      <c r="AA5311"/>
      <c r="AB5311"/>
      <c r="AC5311"/>
      <c r="AD5311"/>
      <c r="AE5311"/>
      <c r="AF5311"/>
      <c r="AG5311"/>
    </row>
    <row r="5312" spans="1:33" ht="18" x14ac:dyDescent="0.25">
      <c r="A5312" s="236"/>
      <c r="B5312" s="236"/>
      <c r="C5312" s="236"/>
      <c r="D5312" s="236"/>
      <c r="E5312"/>
      <c r="F5312" s="126"/>
      <c r="G5312" s="237"/>
      <c r="H5312"/>
      <c r="I5312"/>
      <c r="J5312" s="237"/>
      <c r="K5312"/>
      <c r="L5312"/>
      <c r="M5312"/>
      <c r="N5312"/>
      <c r="O5312"/>
      <c r="P5312"/>
      <c r="Q5312"/>
      <c r="S5312" s="115"/>
      <c r="U5312"/>
      <c r="V5312"/>
      <c r="W5312" s="237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5">
      <c r="A5313"/>
      <c r="B5313"/>
      <c r="C5313"/>
      <c r="D5313"/>
      <c r="E5313"/>
      <c r="F5313" s="126"/>
      <c r="G5313"/>
      <c r="H5313"/>
      <c r="I5313"/>
      <c r="J5313"/>
      <c r="K5313"/>
      <c r="L5313"/>
      <c r="M5313"/>
      <c r="N5313"/>
      <c r="O5313"/>
      <c r="P5313"/>
      <c r="Q5313"/>
      <c r="S5313" s="115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5">
      <c r="A5314"/>
      <c r="B5314"/>
      <c r="C5314"/>
      <c r="D5314"/>
      <c r="E5314"/>
      <c r="F5314" s="126"/>
      <c r="G5314"/>
      <c r="H5314"/>
      <c r="I5314"/>
      <c r="J5314"/>
      <c r="K5314"/>
      <c r="L5314"/>
      <c r="M5314"/>
      <c r="N5314"/>
      <c r="O5314"/>
      <c r="P5314"/>
      <c r="Q5314"/>
      <c r="S5314" s="115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ht="18" x14ac:dyDescent="0.25">
      <c r="A5315" s="236"/>
      <c r="B5315" s="236"/>
      <c r="C5315" s="236"/>
      <c r="D5315" s="236"/>
      <c r="E5315"/>
      <c r="F5315" s="126"/>
      <c r="G5315" s="237"/>
      <c r="H5315"/>
      <c r="I5315"/>
      <c r="J5315" s="237"/>
      <c r="K5315"/>
      <c r="L5315"/>
      <c r="M5315"/>
      <c r="N5315"/>
      <c r="O5315"/>
      <c r="P5315"/>
      <c r="Q5315"/>
      <c r="S5315" s="115"/>
      <c r="U5315"/>
      <c r="V5315"/>
      <c r="W5315" s="237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5">
      <c r="A5316"/>
      <c r="B5316"/>
      <c r="C5316"/>
      <c r="D5316"/>
      <c r="E5316"/>
      <c r="F5316" s="126"/>
      <c r="G5316"/>
      <c r="H5316"/>
      <c r="I5316"/>
      <c r="J5316"/>
      <c r="K5316"/>
      <c r="L5316"/>
      <c r="M5316"/>
      <c r="N5316"/>
      <c r="O5316"/>
      <c r="P5316"/>
      <c r="Q5316"/>
      <c r="S5316" s="115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5">
      <c r="A5317"/>
      <c r="B5317"/>
      <c r="C5317"/>
      <c r="D5317"/>
      <c r="E5317"/>
      <c r="F5317" s="126"/>
      <c r="G5317"/>
      <c r="H5317"/>
      <c r="I5317"/>
      <c r="J5317"/>
      <c r="K5317"/>
      <c r="L5317"/>
      <c r="M5317"/>
      <c r="N5317"/>
      <c r="O5317"/>
      <c r="P5317"/>
      <c r="Q5317"/>
      <c r="S5317" s="115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ht="18" x14ac:dyDescent="0.25">
      <c r="A5318" s="236"/>
      <c r="B5318" s="236"/>
      <c r="C5318" s="236"/>
      <c r="D5318" s="236"/>
      <c r="E5318"/>
      <c r="F5318" s="126"/>
      <c r="G5318" s="237"/>
      <c r="H5318"/>
      <c r="I5318"/>
      <c r="J5318" s="237"/>
      <c r="K5318"/>
      <c r="L5318"/>
      <c r="M5318"/>
      <c r="N5318"/>
      <c r="O5318"/>
      <c r="P5318"/>
      <c r="Q5318"/>
      <c r="S5318" s="115"/>
      <c r="U5318"/>
      <c r="V5318"/>
      <c r="W5318" s="237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5">
      <c r="F5319" s="238"/>
      <c r="I5319"/>
      <c r="S5319" s="115"/>
      <c r="U5319"/>
      <c r="V5319"/>
    </row>
    <row r="5320" spans="1:33" x14ac:dyDescent="0.25">
      <c r="F5320" s="238"/>
      <c r="I5320"/>
      <c r="S5320" s="115"/>
      <c r="U5320"/>
      <c r="V5320"/>
    </row>
    <row r="5321" spans="1:33" ht="18" x14ac:dyDescent="0.25">
      <c r="A5321" s="236"/>
      <c r="B5321" s="236"/>
      <c r="C5321" s="236"/>
      <c r="D5321" s="236"/>
      <c r="E5321"/>
      <c r="F5321" s="126"/>
      <c r="G5321" s="237"/>
      <c r="H5321"/>
      <c r="I5321"/>
      <c r="J5321" s="237"/>
      <c r="K5321"/>
      <c r="L5321"/>
      <c r="M5321"/>
      <c r="N5321"/>
      <c r="O5321"/>
      <c r="P5321"/>
      <c r="Q5321"/>
      <c r="S5321" s="115"/>
      <c r="U5321"/>
      <c r="V5321"/>
      <c r="W5321" s="237"/>
      <c r="X5321"/>
      <c r="Y5321"/>
      <c r="Z5321"/>
      <c r="AA5321"/>
      <c r="AB5321"/>
      <c r="AC5321"/>
      <c r="AD5321"/>
      <c r="AE5321"/>
      <c r="AF5321"/>
      <c r="AG5321"/>
    </row>
    <row r="5322" spans="1:33" ht="18" x14ac:dyDescent="0.25">
      <c r="A5322" s="236"/>
      <c r="B5322" s="236"/>
      <c r="C5322" s="236"/>
      <c r="D5322" s="236"/>
      <c r="E5322"/>
      <c r="F5322" s="126"/>
      <c r="G5322" s="237"/>
      <c r="H5322"/>
      <c r="I5322"/>
      <c r="J5322" s="237"/>
      <c r="K5322"/>
      <c r="L5322"/>
      <c r="M5322"/>
      <c r="N5322"/>
      <c r="O5322"/>
      <c r="P5322"/>
      <c r="Q5322"/>
      <c r="S5322" s="115"/>
      <c r="U5322"/>
      <c r="V5322"/>
      <c r="W5322" s="237"/>
      <c r="X5322"/>
      <c r="Y5322"/>
      <c r="Z5322"/>
      <c r="AA5322"/>
      <c r="AB5322"/>
      <c r="AC5322"/>
      <c r="AD5322"/>
      <c r="AE5322"/>
      <c r="AF5322"/>
      <c r="AG5322"/>
    </row>
    <row r="5323" spans="1:33" ht="18" x14ac:dyDescent="0.25">
      <c r="A5323" s="236"/>
      <c r="B5323" s="236"/>
      <c r="C5323" s="236"/>
      <c r="D5323" s="236"/>
      <c r="E5323"/>
      <c r="F5323" s="126"/>
      <c r="G5323" s="237"/>
      <c r="H5323"/>
      <c r="I5323"/>
      <c r="J5323" s="237"/>
      <c r="K5323"/>
      <c r="L5323"/>
      <c r="M5323"/>
      <c r="N5323"/>
      <c r="O5323"/>
      <c r="P5323"/>
      <c r="Q5323"/>
      <c r="S5323" s="115"/>
      <c r="U5323"/>
      <c r="V5323"/>
      <c r="W5323" s="237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5">
      <c r="F5324" s="238"/>
      <c r="I5324"/>
      <c r="S5324" s="115"/>
      <c r="U5324"/>
      <c r="V5324"/>
    </row>
    <row r="5325" spans="1:33" x14ac:dyDescent="0.25">
      <c r="A5325"/>
      <c r="B5325"/>
      <c r="C5325"/>
      <c r="D5325"/>
      <c r="E5325"/>
      <c r="F5325" s="126"/>
      <c r="G5325"/>
      <c r="H5325"/>
      <c r="I5325"/>
      <c r="J5325"/>
      <c r="K5325"/>
      <c r="L5325"/>
      <c r="M5325"/>
      <c r="N5325"/>
      <c r="O5325"/>
      <c r="P5325"/>
      <c r="Q5325"/>
      <c r="S5325" s="11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5">
      <c r="F5326" s="238"/>
      <c r="I5326"/>
      <c r="S5326" s="115"/>
      <c r="U5326"/>
      <c r="V5326"/>
    </row>
    <row r="5327" spans="1:33" ht="18" x14ac:dyDescent="0.25">
      <c r="A5327" s="236"/>
      <c r="B5327" s="236"/>
      <c r="C5327" s="236"/>
      <c r="D5327" s="236"/>
      <c r="E5327"/>
      <c r="F5327" s="126"/>
      <c r="G5327" s="237"/>
      <c r="H5327"/>
      <c r="I5327"/>
      <c r="J5327" s="237"/>
      <c r="K5327"/>
      <c r="L5327"/>
      <c r="M5327"/>
      <c r="N5327"/>
      <c r="O5327"/>
      <c r="P5327"/>
      <c r="Q5327"/>
      <c r="S5327" s="115"/>
      <c r="U5327"/>
      <c r="V5327"/>
      <c r="W5327" s="23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5">
      <c r="A5328"/>
      <c r="B5328"/>
      <c r="C5328"/>
      <c r="D5328"/>
      <c r="E5328"/>
      <c r="F5328" s="126"/>
      <c r="G5328"/>
      <c r="H5328"/>
      <c r="I5328"/>
      <c r="J5328"/>
      <c r="K5328"/>
      <c r="L5328"/>
      <c r="M5328"/>
      <c r="N5328"/>
      <c r="O5328"/>
      <c r="P5328"/>
      <c r="Q5328"/>
      <c r="S5328" s="115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5">
      <c r="A5329"/>
      <c r="B5329"/>
      <c r="C5329"/>
      <c r="D5329"/>
      <c r="E5329"/>
      <c r="F5329" s="126"/>
      <c r="G5329"/>
      <c r="H5329"/>
      <c r="I5329"/>
      <c r="J5329"/>
      <c r="K5329"/>
      <c r="L5329"/>
      <c r="M5329"/>
      <c r="N5329"/>
      <c r="O5329"/>
      <c r="P5329"/>
      <c r="Q5329"/>
      <c r="S5329" s="115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ht="18" x14ac:dyDescent="0.25">
      <c r="A5330" s="236"/>
      <c r="B5330" s="236"/>
      <c r="C5330" s="236"/>
      <c r="D5330" s="236"/>
      <c r="E5330"/>
      <c r="F5330" s="126"/>
      <c r="G5330" s="237"/>
      <c r="H5330"/>
      <c r="I5330"/>
      <c r="J5330" s="237"/>
      <c r="K5330"/>
      <c r="L5330"/>
      <c r="M5330"/>
      <c r="N5330"/>
      <c r="O5330"/>
      <c r="P5330"/>
      <c r="Q5330"/>
      <c r="S5330" s="115"/>
      <c r="U5330"/>
      <c r="V5330"/>
      <c r="W5330" s="237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5">
      <c r="A5331"/>
      <c r="B5331"/>
      <c r="C5331"/>
      <c r="D5331"/>
      <c r="E5331"/>
      <c r="F5331" s="126"/>
      <c r="G5331"/>
      <c r="H5331"/>
      <c r="I5331"/>
      <c r="J5331"/>
      <c r="K5331"/>
      <c r="L5331"/>
      <c r="M5331"/>
      <c r="N5331"/>
      <c r="O5331"/>
      <c r="P5331"/>
      <c r="Q5331"/>
      <c r="S5331" s="115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5">
      <c r="F5332" s="238"/>
      <c r="I5332"/>
      <c r="S5332" s="115"/>
      <c r="U5332"/>
      <c r="V5332"/>
    </row>
    <row r="5333" spans="1:33" x14ac:dyDescent="0.25">
      <c r="F5333" s="238"/>
      <c r="I5333"/>
      <c r="S5333" s="115"/>
      <c r="U5333"/>
      <c r="V5333"/>
    </row>
    <row r="5334" spans="1:33" x14ac:dyDescent="0.25">
      <c r="A5334"/>
      <c r="B5334"/>
      <c r="C5334"/>
      <c r="D5334"/>
      <c r="E5334"/>
      <c r="F5334" s="126"/>
      <c r="G5334"/>
      <c r="H5334"/>
      <c r="I5334"/>
      <c r="J5334"/>
      <c r="K5334"/>
      <c r="L5334"/>
      <c r="M5334"/>
      <c r="N5334"/>
      <c r="O5334"/>
      <c r="P5334"/>
      <c r="Q5334"/>
      <c r="S5334" s="115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ht="18" x14ac:dyDescent="0.25">
      <c r="A5335" s="236"/>
      <c r="B5335" s="236"/>
      <c r="C5335" s="236"/>
      <c r="D5335" s="236"/>
      <c r="E5335"/>
      <c r="F5335" s="126"/>
      <c r="G5335" s="237"/>
      <c r="H5335"/>
      <c r="I5335"/>
      <c r="J5335" s="237"/>
      <c r="K5335"/>
      <c r="L5335"/>
      <c r="M5335"/>
      <c r="N5335"/>
      <c r="O5335"/>
      <c r="P5335"/>
      <c r="Q5335"/>
      <c r="S5335" s="115"/>
      <c r="U5335"/>
      <c r="V5335"/>
      <c r="W5335" s="237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5">
      <c r="A5336"/>
      <c r="B5336"/>
      <c r="C5336"/>
      <c r="D5336"/>
      <c r="E5336"/>
      <c r="F5336" s="126"/>
      <c r="G5336"/>
      <c r="H5336"/>
      <c r="I5336"/>
      <c r="J5336"/>
      <c r="K5336"/>
      <c r="L5336"/>
      <c r="M5336"/>
      <c r="N5336"/>
      <c r="O5336"/>
      <c r="P5336"/>
      <c r="Q5336"/>
      <c r="S5336" s="115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5">
      <c r="F5337" s="238"/>
      <c r="I5337"/>
      <c r="S5337" s="115"/>
      <c r="U5337"/>
      <c r="V5337"/>
    </row>
    <row r="5338" spans="1:33" ht="18" x14ac:dyDescent="0.25">
      <c r="A5338" s="236"/>
      <c r="B5338" s="236"/>
      <c r="C5338" s="236"/>
      <c r="D5338" s="236"/>
      <c r="E5338"/>
      <c r="F5338" s="126"/>
      <c r="G5338" s="237"/>
      <c r="H5338"/>
      <c r="I5338"/>
      <c r="J5338" s="237"/>
      <c r="K5338"/>
      <c r="L5338"/>
      <c r="M5338"/>
      <c r="N5338"/>
      <c r="O5338"/>
      <c r="P5338"/>
      <c r="Q5338"/>
      <c r="S5338" s="115"/>
      <c r="U5338"/>
      <c r="V5338"/>
      <c r="W5338" s="237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5">
      <c r="A5339"/>
      <c r="B5339"/>
      <c r="C5339"/>
      <c r="D5339"/>
      <c r="E5339"/>
      <c r="F5339" s="126"/>
      <c r="G5339"/>
      <c r="H5339"/>
      <c r="I5339"/>
      <c r="J5339"/>
      <c r="K5339"/>
      <c r="L5339"/>
      <c r="M5339"/>
      <c r="N5339"/>
      <c r="O5339"/>
      <c r="P5339"/>
      <c r="Q5339"/>
      <c r="S5339" s="115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5">
      <c r="F5340" s="238"/>
      <c r="I5340"/>
      <c r="S5340" s="115"/>
      <c r="U5340"/>
      <c r="V5340"/>
    </row>
    <row r="5341" spans="1:33" ht="18" x14ac:dyDescent="0.25">
      <c r="A5341" s="236"/>
      <c r="B5341" s="236"/>
      <c r="C5341" s="236"/>
      <c r="D5341" s="236"/>
      <c r="E5341"/>
      <c r="F5341" s="126"/>
      <c r="G5341" s="237"/>
      <c r="H5341"/>
      <c r="I5341"/>
      <c r="J5341" s="237"/>
      <c r="K5341"/>
      <c r="L5341"/>
      <c r="M5341"/>
      <c r="N5341"/>
      <c r="O5341"/>
      <c r="P5341"/>
      <c r="Q5341"/>
      <c r="S5341" s="115"/>
      <c r="U5341"/>
      <c r="V5341"/>
      <c r="W5341" s="237"/>
      <c r="X5341"/>
      <c r="Y5341"/>
      <c r="Z5341"/>
      <c r="AA5341"/>
      <c r="AB5341"/>
      <c r="AC5341"/>
      <c r="AD5341"/>
      <c r="AE5341"/>
      <c r="AF5341"/>
      <c r="AG5341"/>
    </row>
    <row r="5342" spans="1:33" ht="18" x14ac:dyDescent="0.25">
      <c r="A5342" s="236"/>
      <c r="B5342" s="236"/>
      <c r="C5342" s="236"/>
      <c r="D5342" s="236"/>
      <c r="E5342"/>
      <c r="F5342" s="126"/>
      <c r="G5342" s="237"/>
      <c r="H5342"/>
      <c r="I5342"/>
      <c r="J5342" s="237"/>
      <c r="K5342"/>
      <c r="L5342"/>
      <c r="M5342"/>
      <c r="N5342"/>
      <c r="O5342"/>
      <c r="P5342"/>
      <c r="Q5342"/>
      <c r="S5342" s="115"/>
      <c r="U5342"/>
      <c r="V5342"/>
      <c r="W5342" s="237"/>
      <c r="X5342"/>
      <c r="Y5342"/>
      <c r="Z5342"/>
      <c r="AA5342"/>
      <c r="AB5342"/>
      <c r="AC5342"/>
      <c r="AD5342"/>
      <c r="AE5342"/>
      <c r="AF5342"/>
      <c r="AG5342"/>
    </row>
    <row r="5343" spans="1:33" ht="18" x14ac:dyDescent="0.25">
      <c r="A5343" s="236"/>
      <c r="B5343" s="236"/>
      <c r="C5343" s="236"/>
      <c r="D5343" s="236"/>
      <c r="E5343"/>
      <c r="F5343" s="126"/>
      <c r="G5343" s="237"/>
      <c r="H5343"/>
      <c r="I5343"/>
      <c r="J5343" s="237"/>
      <c r="K5343"/>
      <c r="L5343"/>
      <c r="M5343"/>
      <c r="N5343"/>
      <c r="O5343"/>
      <c r="P5343"/>
      <c r="Q5343"/>
      <c r="S5343" s="115"/>
      <c r="U5343"/>
      <c r="V5343"/>
      <c r="W5343" s="237"/>
      <c r="X5343"/>
      <c r="Y5343"/>
      <c r="Z5343"/>
      <c r="AA5343"/>
      <c r="AB5343"/>
      <c r="AC5343"/>
      <c r="AD5343"/>
      <c r="AE5343"/>
      <c r="AF5343"/>
      <c r="AG5343"/>
    </row>
    <row r="5344" spans="1:33" ht="18" x14ac:dyDescent="0.25">
      <c r="A5344" s="236"/>
      <c r="B5344" s="236"/>
      <c r="C5344" s="236"/>
      <c r="D5344" s="236"/>
      <c r="E5344"/>
      <c r="F5344" s="126"/>
      <c r="G5344" s="237"/>
      <c r="H5344"/>
      <c r="I5344"/>
      <c r="J5344" s="237"/>
      <c r="K5344"/>
      <c r="L5344"/>
      <c r="M5344"/>
      <c r="N5344"/>
      <c r="O5344"/>
      <c r="P5344"/>
      <c r="Q5344"/>
      <c r="S5344" s="115"/>
      <c r="U5344"/>
      <c r="V5344"/>
      <c r="W5344" s="237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5">
      <c r="F5345" s="238"/>
      <c r="I5345"/>
      <c r="S5345" s="115"/>
      <c r="U5345"/>
      <c r="V5345"/>
    </row>
    <row r="5346" spans="1:33" ht="18" x14ac:dyDescent="0.25">
      <c r="A5346" s="236"/>
      <c r="B5346" s="236"/>
      <c r="C5346" s="236"/>
      <c r="D5346" s="236"/>
      <c r="E5346"/>
      <c r="F5346" s="126"/>
      <c r="G5346" s="237"/>
      <c r="H5346"/>
      <c r="I5346"/>
      <c r="J5346" s="237"/>
      <c r="K5346"/>
      <c r="L5346"/>
      <c r="M5346"/>
      <c r="N5346"/>
      <c r="O5346"/>
      <c r="P5346"/>
      <c r="Q5346"/>
      <c r="S5346" s="115"/>
      <c r="U5346"/>
      <c r="V5346"/>
      <c r="W5346" s="237"/>
      <c r="X5346"/>
      <c r="Y5346"/>
      <c r="Z5346"/>
      <c r="AA5346"/>
      <c r="AB5346"/>
      <c r="AC5346"/>
      <c r="AD5346"/>
      <c r="AE5346"/>
      <c r="AF5346"/>
      <c r="AG5346"/>
    </row>
    <row r="5347" spans="1:33" ht="18" x14ac:dyDescent="0.25">
      <c r="A5347" s="236"/>
      <c r="B5347" s="236"/>
      <c r="C5347" s="236"/>
      <c r="D5347" s="236"/>
      <c r="E5347"/>
      <c r="F5347" s="126"/>
      <c r="G5347" s="237"/>
      <c r="H5347"/>
      <c r="I5347"/>
      <c r="J5347" s="237"/>
      <c r="K5347"/>
      <c r="L5347"/>
      <c r="M5347"/>
      <c r="N5347"/>
      <c r="O5347"/>
      <c r="P5347"/>
      <c r="Q5347"/>
      <c r="S5347" s="115"/>
      <c r="U5347"/>
      <c r="V5347"/>
      <c r="W5347" s="237"/>
      <c r="X5347"/>
      <c r="Y5347"/>
      <c r="Z5347"/>
      <c r="AA5347"/>
      <c r="AB5347"/>
      <c r="AC5347"/>
      <c r="AD5347"/>
      <c r="AE5347"/>
      <c r="AF5347"/>
      <c r="AG5347"/>
    </row>
    <row r="5348" spans="1:33" ht="18" x14ac:dyDescent="0.25">
      <c r="A5348" s="236"/>
      <c r="B5348" s="236"/>
      <c r="C5348" s="236"/>
      <c r="D5348" s="236"/>
      <c r="E5348"/>
      <c r="F5348" s="126"/>
      <c r="G5348" s="237"/>
      <c r="H5348"/>
      <c r="I5348"/>
      <c r="J5348" s="237"/>
      <c r="K5348"/>
      <c r="L5348"/>
      <c r="M5348"/>
      <c r="N5348"/>
      <c r="O5348"/>
      <c r="P5348"/>
      <c r="Q5348"/>
      <c r="S5348" s="115"/>
      <c r="U5348"/>
      <c r="V5348"/>
      <c r="W5348" s="237"/>
      <c r="X5348"/>
      <c r="Y5348"/>
      <c r="Z5348"/>
      <c r="AA5348"/>
      <c r="AB5348"/>
      <c r="AC5348"/>
      <c r="AD5348"/>
      <c r="AE5348"/>
      <c r="AF5348"/>
      <c r="AG5348"/>
    </row>
    <row r="5349" spans="1:33" ht="18" x14ac:dyDescent="0.25">
      <c r="A5349" s="236"/>
      <c r="B5349" s="236"/>
      <c r="C5349" s="236"/>
      <c r="D5349" s="236"/>
      <c r="E5349"/>
      <c r="F5349" s="126"/>
      <c r="G5349" s="237"/>
      <c r="H5349"/>
      <c r="I5349"/>
      <c r="J5349" s="237"/>
      <c r="K5349"/>
      <c r="L5349"/>
      <c r="M5349"/>
      <c r="N5349"/>
      <c r="O5349"/>
      <c r="P5349"/>
      <c r="Q5349"/>
      <c r="S5349" s="115"/>
      <c r="U5349"/>
      <c r="V5349"/>
      <c r="W5349" s="237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5">
      <c r="F5350" s="238"/>
      <c r="I5350"/>
      <c r="S5350" s="115"/>
      <c r="U5350"/>
      <c r="V5350"/>
    </row>
    <row r="5351" spans="1:33" x14ac:dyDescent="0.25">
      <c r="A5351"/>
      <c r="B5351"/>
      <c r="C5351"/>
      <c r="D5351"/>
      <c r="E5351"/>
      <c r="F5351" s="126"/>
      <c r="G5351"/>
      <c r="H5351"/>
      <c r="I5351"/>
      <c r="J5351"/>
      <c r="K5351"/>
      <c r="L5351"/>
      <c r="M5351"/>
      <c r="N5351"/>
      <c r="O5351"/>
      <c r="P5351"/>
      <c r="Q5351"/>
      <c r="S5351" s="115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ht="18" x14ac:dyDescent="0.25">
      <c r="A5352" s="236"/>
      <c r="B5352" s="236"/>
      <c r="C5352" s="236"/>
      <c r="D5352" s="236"/>
      <c r="E5352"/>
      <c r="F5352" s="126"/>
      <c r="G5352" s="237"/>
      <c r="H5352"/>
      <c r="I5352"/>
      <c r="J5352" s="237"/>
      <c r="K5352"/>
      <c r="L5352"/>
      <c r="M5352"/>
      <c r="N5352"/>
      <c r="O5352"/>
      <c r="P5352"/>
      <c r="Q5352"/>
      <c r="S5352" s="115"/>
      <c r="U5352"/>
      <c r="V5352"/>
      <c r="W5352" s="237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5">
      <c r="F5353" s="238"/>
      <c r="I5353"/>
      <c r="S5353" s="115"/>
      <c r="U5353"/>
      <c r="V5353"/>
    </row>
    <row r="5354" spans="1:33" ht="18" x14ac:dyDescent="0.25">
      <c r="A5354" s="236"/>
      <c r="B5354" s="236"/>
      <c r="C5354" s="236"/>
      <c r="D5354" s="236"/>
      <c r="E5354"/>
      <c r="F5354" s="126"/>
      <c r="G5354" s="237"/>
      <c r="H5354"/>
      <c r="I5354"/>
      <c r="J5354" s="237"/>
      <c r="K5354"/>
      <c r="L5354"/>
      <c r="M5354"/>
      <c r="N5354"/>
      <c r="O5354"/>
      <c r="P5354"/>
      <c r="Q5354"/>
      <c r="S5354" s="115"/>
      <c r="U5354"/>
      <c r="V5354"/>
      <c r="W5354" s="237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5">
      <c r="F5355" s="238"/>
      <c r="I5355"/>
      <c r="S5355" s="115"/>
      <c r="U5355"/>
      <c r="V5355"/>
    </row>
    <row r="5356" spans="1:33" x14ac:dyDescent="0.25">
      <c r="F5356" s="238"/>
      <c r="I5356"/>
      <c r="S5356" s="115"/>
      <c r="U5356"/>
      <c r="V5356"/>
    </row>
    <row r="5357" spans="1:33" x14ac:dyDescent="0.25">
      <c r="F5357" s="238"/>
      <c r="I5357"/>
      <c r="S5357" s="115"/>
      <c r="U5357"/>
      <c r="V5357"/>
    </row>
    <row r="5358" spans="1:33" ht="18" x14ac:dyDescent="0.25">
      <c r="A5358" s="236"/>
      <c r="B5358" s="236"/>
      <c r="C5358" s="236"/>
      <c r="D5358" s="236"/>
      <c r="E5358"/>
      <c r="F5358" s="126"/>
      <c r="G5358" s="237"/>
      <c r="H5358"/>
      <c r="I5358"/>
      <c r="J5358" s="237"/>
      <c r="K5358"/>
      <c r="L5358"/>
      <c r="M5358"/>
      <c r="N5358"/>
      <c r="O5358"/>
      <c r="P5358"/>
      <c r="Q5358"/>
      <c r="S5358" s="115"/>
      <c r="U5358"/>
      <c r="V5358"/>
      <c r="W5358" s="237"/>
      <c r="X5358"/>
      <c r="Y5358"/>
      <c r="Z5358"/>
      <c r="AA5358"/>
      <c r="AB5358"/>
      <c r="AC5358"/>
      <c r="AD5358"/>
      <c r="AE5358"/>
      <c r="AF5358"/>
      <c r="AG5358"/>
    </row>
    <row r="5359" spans="1:33" ht="18" x14ac:dyDescent="0.25">
      <c r="A5359" s="236"/>
      <c r="B5359" s="236"/>
      <c r="C5359" s="236"/>
      <c r="D5359" s="236"/>
      <c r="E5359"/>
      <c r="F5359" s="126"/>
      <c r="G5359" s="237"/>
      <c r="H5359"/>
      <c r="I5359"/>
      <c r="J5359" s="237"/>
      <c r="K5359"/>
      <c r="L5359"/>
      <c r="M5359"/>
      <c r="N5359"/>
      <c r="O5359"/>
      <c r="P5359"/>
      <c r="Q5359"/>
      <c r="S5359" s="115"/>
      <c r="U5359"/>
      <c r="V5359"/>
      <c r="W5359" s="237"/>
      <c r="X5359"/>
      <c r="Y5359"/>
      <c r="Z5359"/>
      <c r="AA5359"/>
      <c r="AB5359"/>
      <c r="AC5359"/>
      <c r="AD5359"/>
      <c r="AE5359"/>
      <c r="AF5359"/>
      <c r="AG5359"/>
    </row>
    <row r="5360" spans="1:33" ht="18" x14ac:dyDescent="0.25">
      <c r="A5360" s="236"/>
      <c r="B5360" s="236"/>
      <c r="C5360" s="236"/>
      <c r="D5360" s="236"/>
      <c r="E5360"/>
      <c r="F5360" s="126"/>
      <c r="G5360" s="237"/>
      <c r="H5360"/>
      <c r="I5360"/>
      <c r="J5360" s="237"/>
      <c r="K5360"/>
      <c r="L5360"/>
      <c r="M5360"/>
      <c r="N5360"/>
      <c r="O5360"/>
      <c r="P5360"/>
      <c r="Q5360"/>
      <c r="S5360" s="115"/>
      <c r="U5360"/>
      <c r="V5360"/>
      <c r="W5360" s="237"/>
      <c r="X5360"/>
      <c r="Y5360"/>
      <c r="Z5360"/>
      <c r="AA5360"/>
      <c r="AB5360"/>
      <c r="AC5360"/>
      <c r="AD5360"/>
      <c r="AE5360"/>
      <c r="AF5360"/>
      <c r="AG5360"/>
    </row>
    <row r="5361" spans="1:33" ht="18" x14ac:dyDescent="0.25">
      <c r="A5361" s="236"/>
      <c r="B5361" s="236"/>
      <c r="C5361" s="236"/>
      <c r="D5361" s="236"/>
      <c r="E5361"/>
      <c r="F5361" s="126"/>
      <c r="G5361" s="237"/>
      <c r="H5361"/>
      <c r="I5361"/>
      <c r="J5361" s="237"/>
      <c r="K5361"/>
      <c r="L5361"/>
      <c r="M5361"/>
      <c r="N5361"/>
      <c r="O5361"/>
      <c r="P5361"/>
      <c r="Q5361"/>
      <c r="S5361" s="115"/>
      <c r="U5361"/>
      <c r="V5361"/>
      <c r="W5361" s="237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5">
      <c r="A5362"/>
      <c r="B5362"/>
      <c r="C5362"/>
      <c r="D5362"/>
      <c r="E5362"/>
      <c r="F5362" s="126"/>
      <c r="G5362"/>
      <c r="H5362"/>
      <c r="I5362"/>
      <c r="J5362"/>
      <c r="K5362"/>
      <c r="L5362"/>
      <c r="M5362"/>
      <c r="N5362"/>
      <c r="O5362"/>
      <c r="P5362"/>
      <c r="Q5362"/>
      <c r="S5362" s="115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5">
      <c r="A5363"/>
      <c r="B5363"/>
      <c r="C5363"/>
      <c r="D5363"/>
      <c r="E5363"/>
      <c r="F5363" s="126"/>
      <c r="G5363"/>
      <c r="H5363"/>
      <c r="I5363"/>
      <c r="J5363"/>
      <c r="K5363"/>
      <c r="L5363"/>
      <c r="M5363"/>
      <c r="N5363"/>
      <c r="O5363"/>
      <c r="P5363"/>
      <c r="Q5363"/>
      <c r="S5363" s="115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ht="18" x14ac:dyDescent="0.25">
      <c r="A5364" s="236"/>
      <c r="B5364" s="236"/>
      <c r="C5364" s="236"/>
      <c r="D5364" s="236"/>
      <c r="E5364"/>
      <c r="F5364" s="126"/>
      <c r="G5364" s="237"/>
      <c r="H5364"/>
      <c r="I5364"/>
      <c r="J5364" s="237"/>
      <c r="K5364"/>
      <c r="L5364"/>
      <c r="M5364"/>
      <c r="N5364"/>
      <c r="O5364"/>
      <c r="P5364"/>
      <c r="Q5364"/>
      <c r="S5364" s="115"/>
      <c r="U5364"/>
      <c r="V5364"/>
      <c r="W5364" s="237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5">
      <c r="F5365" s="238"/>
      <c r="I5365"/>
      <c r="S5365" s="115"/>
      <c r="U5365"/>
      <c r="V5365"/>
    </row>
    <row r="5366" spans="1:33" ht="18" x14ac:dyDescent="0.25">
      <c r="A5366" s="236"/>
      <c r="B5366" s="236"/>
      <c r="C5366" s="236"/>
      <c r="D5366" s="236"/>
      <c r="E5366"/>
      <c r="F5366" s="126"/>
      <c r="G5366" s="237"/>
      <c r="H5366"/>
      <c r="I5366"/>
      <c r="J5366" s="237"/>
      <c r="K5366"/>
      <c r="L5366"/>
      <c r="M5366"/>
      <c r="N5366"/>
      <c r="O5366"/>
      <c r="P5366"/>
      <c r="Q5366"/>
      <c r="S5366" s="115"/>
      <c r="U5366"/>
      <c r="V5366"/>
      <c r="W5366" s="237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5">
      <c r="A5367"/>
      <c r="B5367"/>
      <c r="C5367"/>
      <c r="D5367"/>
      <c r="E5367"/>
      <c r="F5367" s="126"/>
      <c r="G5367"/>
      <c r="H5367"/>
      <c r="I5367"/>
      <c r="J5367"/>
      <c r="K5367"/>
      <c r="L5367"/>
      <c r="M5367"/>
      <c r="N5367"/>
      <c r="O5367"/>
      <c r="P5367"/>
      <c r="Q5367"/>
      <c r="S5367" s="115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ht="18" x14ac:dyDescent="0.25">
      <c r="A5368" s="236"/>
      <c r="B5368" s="236"/>
      <c r="C5368" s="236"/>
      <c r="D5368" s="236"/>
      <c r="E5368"/>
      <c r="F5368" s="126"/>
      <c r="G5368" s="237"/>
      <c r="H5368"/>
      <c r="I5368"/>
      <c r="J5368" s="237"/>
      <c r="K5368"/>
      <c r="L5368"/>
      <c r="M5368"/>
      <c r="N5368"/>
      <c r="O5368"/>
      <c r="P5368"/>
      <c r="Q5368"/>
      <c r="S5368" s="115"/>
      <c r="U5368"/>
      <c r="V5368"/>
      <c r="W5368" s="237"/>
      <c r="X5368"/>
      <c r="Y5368"/>
      <c r="Z5368"/>
      <c r="AA5368"/>
      <c r="AB5368"/>
      <c r="AC5368"/>
      <c r="AD5368"/>
      <c r="AE5368"/>
      <c r="AF5368"/>
      <c r="AG5368"/>
    </row>
    <row r="5369" spans="1:33" ht="18" x14ac:dyDescent="0.25">
      <c r="A5369" s="236"/>
      <c r="B5369" s="236"/>
      <c r="C5369" s="236"/>
      <c r="D5369" s="236"/>
      <c r="E5369"/>
      <c r="F5369" s="126"/>
      <c r="G5369" s="237"/>
      <c r="H5369"/>
      <c r="I5369"/>
      <c r="J5369" s="237"/>
      <c r="K5369"/>
      <c r="L5369"/>
      <c r="M5369"/>
      <c r="N5369"/>
      <c r="O5369"/>
      <c r="P5369"/>
      <c r="Q5369"/>
      <c r="S5369" s="115"/>
      <c r="U5369"/>
      <c r="V5369"/>
      <c r="W5369" s="237"/>
      <c r="X5369"/>
      <c r="Y5369"/>
      <c r="Z5369"/>
      <c r="AA5369"/>
      <c r="AB5369"/>
      <c r="AC5369"/>
      <c r="AD5369"/>
      <c r="AE5369"/>
      <c r="AF5369"/>
      <c r="AG5369"/>
    </row>
    <row r="5370" spans="1:33" ht="18" x14ac:dyDescent="0.25">
      <c r="A5370" s="236"/>
      <c r="B5370" s="236"/>
      <c r="C5370" s="236"/>
      <c r="D5370" s="236"/>
      <c r="E5370"/>
      <c r="F5370" s="126"/>
      <c r="G5370" s="237"/>
      <c r="H5370"/>
      <c r="I5370"/>
      <c r="J5370" s="237"/>
      <c r="K5370"/>
      <c r="L5370"/>
      <c r="M5370"/>
      <c r="N5370"/>
      <c r="O5370"/>
      <c r="P5370"/>
      <c r="Q5370"/>
      <c r="S5370" s="115"/>
      <c r="U5370"/>
      <c r="V5370"/>
      <c r="W5370" s="237"/>
      <c r="X5370"/>
      <c r="Y5370"/>
      <c r="Z5370"/>
      <c r="AA5370"/>
      <c r="AB5370"/>
      <c r="AC5370"/>
      <c r="AD5370"/>
      <c r="AE5370"/>
      <c r="AF5370"/>
      <c r="AG5370"/>
    </row>
    <row r="5371" spans="1:33" ht="18" x14ac:dyDescent="0.25">
      <c r="A5371" s="236"/>
      <c r="B5371" s="236"/>
      <c r="C5371" s="236"/>
      <c r="D5371" s="236"/>
      <c r="E5371"/>
      <c r="F5371" s="126"/>
      <c r="G5371" s="237"/>
      <c r="H5371"/>
      <c r="I5371"/>
      <c r="J5371" s="237"/>
      <c r="K5371"/>
      <c r="L5371"/>
      <c r="M5371"/>
      <c r="N5371"/>
      <c r="O5371"/>
      <c r="P5371"/>
      <c r="Q5371"/>
      <c r="S5371" s="115"/>
      <c r="U5371"/>
      <c r="V5371"/>
      <c r="W5371" s="237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5">
      <c r="F5372" s="238"/>
      <c r="I5372"/>
      <c r="S5372" s="115"/>
      <c r="U5372"/>
      <c r="V5372"/>
    </row>
    <row r="5373" spans="1:33" ht="18" x14ac:dyDescent="0.25">
      <c r="A5373" s="236"/>
      <c r="B5373" s="236"/>
      <c r="C5373" s="236"/>
      <c r="D5373" s="236"/>
      <c r="E5373"/>
      <c r="F5373" s="126"/>
      <c r="G5373" s="237"/>
      <c r="H5373"/>
      <c r="I5373"/>
      <c r="J5373" s="237"/>
      <c r="K5373"/>
      <c r="L5373"/>
      <c r="M5373"/>
      <c r="N5373"/>
      <c r="O5373"/>
      <c r="P5373"/>
      <c r="Q5373"/>
      <c r="S5373" s="115"/>
      <c r="U5373"/>
      <c r="V5373"/>
      <c r="W5373" s="237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5">
      <c r="A5374"/>
      <c r="B5374"/>
      <c r="C5374"/>
      <c r="D5374"/>
      <c r="E5374"/>
      <c r="F5374" s="126"/>
      <c r="G5374"/>
      <c r="H5374"/>
      <c r="I5374"/>
      <c r="J5374"/>
      <c r="K5374"/>
      <c r="L5374"/>
      <c r="M5374"/>
      <c r="N5374"/>
      <c r="O5374"/>
      <c r="P5374"/>
      <c r="Q5374"/>
      <c r="S5374" s="115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ht="18" x14ac:dyDescent="0.25">
      <c r="A5375" s="236"/>
      <c r="B5375" s="236"/>
      <c r="C5375" s="236"/>
      <c r="D5375" s="236"/>
      <c r="E5375"/>
      <c r="F5375" s="126"/>
      <c r="G5375" s="237"/>
      <c r="H5375"/>
      <c r="I5375"/>
      <c r="J5375" s="237"/>
      <c r="K5375"/>
      <c r="L5375"/>
      <c r="M5375"/>
      <c r="N5375"/>
      <c r="O5375"/>
      <c r="P5375"/>
      <c r="Q5375"/>
      <c r="S5375" s="115"/>
      <c r="U5375"/>
      <c r="V5375"/>
      <c r="W5375" s="237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5">
      <c r="A5376"/>
      <c r="B5376"/>
      <c r="C5376"/>
      <c r="D5376"/>
      <c r="E5376"/>
      <c r="F5376" s="126"/>
      <c r="G5376"/>
      <c r="H5376"/>
      <c r="I5376"/>
      <c r="J5376"/>
      <c r="K5376"/>
      <c r="L5376"/>
      <c r="M5376"/>
      <c r="N5376"/>
      <c r="O5376"/>
      <c r="P5376"/>
      <c r="Q5376"/>
      <c r="S5376" s="115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5">
      <c r="F5377" s="238"/>
      <c r="I5377"/>
      <c r="S5377" s="115"/>
      <c r="U5377"/>
      <c r="V5377"/>
    </row>
    <row r="5378" spans="1:33" x14ac:dyDescent="0.25">
      <c r="F5378" s="238"/>
      <c r="I5378"/>
      <c r="S5378" s="115"/>
      <c r="U5378"/>
      <c r="V5378"/>
    </row>
    <row r="5379" spans="1:33" x14ac:dyDescent="0.25">
      <c r="F5379" s="238"/>
      <c r="I5379"/>
      <c r="S5379" s="115"/>
      <c r="U5379"/>
      <c r="V5379"/>
    </row>
    <row r="5380" spans="1:33" x14ac:dyDescent="0.25">
      <c r="A5380"/>
      <c r="B5380"/>
      <c r="C5380"/>
      <c r="D5380"/>
      <c r="E5380"/>
      <c r="F5380" s="126"/>
      <c r="G5380"/>
      <c r="H5380"/>
      <c r="I5380"/>
      <c r="J5380"/>
      <c r="K5380"/>
      <c r="L5380"/>
      <c r="M5380"/>
      <c r="N5380"/>
      <c r="O5380"/>
      <c r="P5380"/>
      <c r="Q5380"/>
      <c r="S5380" s="115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ht="18" x14ac:dyDescent="0.25">
      <c r="A5381" s="236"/>
      <c r="B5381" s="236"/>
      <c r="C5381" s="236"/>
      <c r="D5381" s="236"/>
      <c r="E5381"/>
      <c r="F5381" s="126"/>
      <c r="G5381" s="237"/>
      <c r="H5381"/>
      <c r="I5381"/>
      <c r="J5381" s="237"/>
      <c r="K5381"/>
      <c r="L5381"/>
      <c r="M5381"/>
      <c r="N5381"/>
      <c r="O5381"/>
      <c r="P5381"/>
      <c r="Q5381"/>
      <c r="S5381" s="115"/>
      <c r="U5381"/>
      <c r="V5381"/>
      <c r="W5381" s="237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5">
      <c r="A5382"/>
      <c r="B5382"/>
      <c r="C5382"/>
      <c r="D5382"/>
      <c r="E5382"/>
      <c r="F5382" s="126"/>
      <c r="G5382"/>
      <c r="H5382"/>
      <c r="I5382"/>
      <c r="J5382"/>
      <c r="K5382"/>
      <c r="L5382"/>
      <c r="M5382"/>
      <c r="N5382"/>
      <c r="O5382"/>
      <c r="P5382"/>
      <c r="Q5382"/>
      <c r="S5382" s="115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ht="18" x14ac:dyDescent="0.25">
      <c r="A5383" s="236"/>
      <c r="B5383" s="236"/>
      <c r="C5383" s="236"/>
      <c r="D5383" s="236"/>
      <c r="E5383"/>
      <c r="F5383" s="126"/>
      <c r="G5383" s="237"/>
      <c r="H5383"/>
      <c r="I5383"/>
      <c r="J5383" s="237"/>
      <c r="K5383"/>
      <c r="L5383"/>
      <c r="M5383"/>
      <c r="N5383"/>
      <c r="O5383"/>
      <c r="P5383"/>
      <c r="Q5383"/>
      <c r="S5383" s="115"/>
      <c r="U5383"/>
      <c r="V5383"/>
      <c r="W5383" s="237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5">
      <c r="A5384"/>
      <c r="B5384"/>
      <c r="C5384"/>
      <c r="D5384"/>
      <c r="E5384"/>
      <c r="F5384" s="126"/>
      <c r="G5384"/>
      <c r="H5384"/>
      <c r="I5384"/>
      <c r="J5384"/>
      <c r="K5384"/>
      <c r="L5384"/>
      <c r="M5384"/>
      <c r="N5384"/>
      <c r="O5384"/>
      <c r="P5384"/>
      <c r="Q5384"/>
      <c r="S5384" s="115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ht="18" x14ac:dyDescent="0.25">
      <c r="A5385" s="236"/>
      <c r="B5385" s="236"/>
      <c r="C5385" s="236"/>
      <c r="D5385" s="236"/>
      <c r="E5385"/>
      <c r="F5385" s="126"/>
      <c r="G5385" s="237"/>
      <c r="H5385"/>
      <c r="I5385"/>
      <c r="J5385" s="237"/>
      <c r="K5385"/>
      <c r="L5385"/>
      <c r="M5385"/>
      <c r="N5385"/>
      <c r="O5385"/>
      <c r="P5385"/>
      <c r="Q5385"/>
      <c r="S5385" s="115"/>
      <c r="U5385"/>
      <c r="V5385"/>
      <c r="W5385" s="237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5">
      <c r="A5386"/>
      <c r="B5386"/>
      <c r="C5386"/>
      <c r="D5386"/>
      <c r="E5386"/>
      <c r="F5386" s="126"/>
      <c r="G5386"/>
      <c r="H5386"/>
      <c r="I5386"/>
      <c r="J5386"/>
      <c r="K5386"/>
      <c r="L5386"/>
      <c r="M5386"/>
      <c r="N5386"/>
      <c r="O5386"/>
      <c r="P5386"/>
      <c r="Q5386"/>
      <c r="S5386" s="115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ht="18" x14ac:dyDescent="0.25">
      <c r="A5387" s="236"/>
      <c r="B5387" s="236"/>
      <c r="C5387" s="236"/>
      <c r="D5387" s="236"/>
      <c r="E5387"/>
      <c r="F5387" s="126"/>
      <c r="G5387" s="237"/>
      <c r="H5387"/>
      <c r="I5387"/>
      <c r="J5387" s="237"/>
      <c r="K5387"/>
      <c r="L5387"/>
      <c r="M5387"/>
      <c r="N5387"/>
      <c r="O5387"/>
      <c r="P5387"/>
      <c r="Q5387"/>
      <c r="S5387" s="115"/>
      <c r="U5387"/>
      <c r="V5387"/>
      <c r="W5387" s="23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5">
      <c r="A5388"/>
      <c r="B5388"/>
      <c r="C5388"/>
      <c r="D5388"/>
      <c r="E5388"/>
      <c r="F5388" s="126"/>
      <c r="G5388"/>
      <c r="H5388"/>
      <c r="I5388"/>
      <c r="J5388"/>
      <c r="K5388"/>
      <c r="L5388"/>
      <c r="M5388"/>
      <c r="N5388"/>
      <c r="O5388"/>
      <c r="P5388"/>
      <c r="Q5388"/>
      <c r="S5388" s="115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ht="18" x14ac:dyDescent="0.25">
      <c r="A5389" s="236"/>
      <c r="B5389" s="236"/>
      <c r="C5389" s="236"/>
      <c r="D5389" s="236"/>
      <c r="E5389"/>
      <c r="F5389" s="126"/>
      <c r="G5389" s="237"/>
      <c r="H5389"/>
      <c r="I5389"/>
      <c r="J5389" s="237"/>
      <c r="K5389"/>
      <c r="L5389"/>
      <c r="M5389"/>
      <c r="N5389"/>
      <c r="O5389"/>
      <c r="P5389"/>
      <c r="Q5389"/>
      <c r="S5389" s="115"/>
      <c r="U5389"/>
      <c r="V5389"/>
      <c r="W5389" s="237"/>
      <c r="X5389"/>
      <c r="Y5389"/>
      <c r="Z5389"/>
      <c r="AA5389"/>
      <c r="AB5389"/>
      <c r="AC5389"/>
      <c r="AD5389"/>
      <c r="AE5389"/>
      <c r="AF5389"/>
      <c r="AG5389"/>
    </row>
    <row r="5390" spans="1:33" ht="18" x14ac:dyDescent="0.25">
      <c r="A5390" s="236"/>
      <c r="B5390" s="236"/>
      <c r="C5390" s="236"/>
      <c r="D5390" s="236"/>
      <c r="E5390"/>
      <c r="F5390" s="126"/>
      <c r="G5390" s="237"/>
      <c r="H5390"/>
      <c r="I5390"/>
      <c r="J5390" s="237"/>
      <c r="K5390"/>
      <c r="L5390"/>
      <c r="M5390"/>
      <c r="N5390"/>
      <c r="O5390"/>
      <c r="P5390"/>
      <c r="Q5390"/>
      <c r="S5390" s="115"/>
      <c r="U5390"/>
      <c r="V5390"/>
      <c r="W5390" s="237"/>
      <c r="X5390"/>
      <c r="Y5390"/>
      <c r="Z5390"/>
      <c r="AA5390"/>
      <c r="AB5390"/>
      <c r="AC5390"/>
      <c r="AD5390"/>
      <c r="AE5390"/>
      <c r="AF5390"/>
      <c r="AG5390"/>
    </row>
    <row r="5391" spans="1:33" ht="18" x14ac:dyDescent="0.25">
      <c r="A5391" s="236"/>
      <c r="B5391" s="236"/>
      <c r="C5391" s="236"/>
      <c r="D5391" s="236"/>
      <c r="E5391"/>
      <c r="F5391" s="126"/>
      <c r="G5391" s="237"/>
      <c r="H5391"/>
      <c r="I5391"/>
      <c r="J5391" s="237"/>
      <c r="K5391"/>
      <c r="L5391"/>
      <c r="M5391"/>
      <c r="N5391"/>
      <c r="O5391"/>
      <c r="P5391"/>
      <c r="Q5391"/>
      <c r="S5391" s="115"/>
      <c r="U5391"/>
      <c r="V5391"/>
      <c r="W5391" s="237"/>
      <c r="X5391"/>
      <c r="Y5391"/>
      <c r="Z5391"/>
      <c r="AA5391"/>
      <c r="AB5391"/>
      <c r="AC5391"/>
      <c r="AD5391"/>
      <c r="AE5391"/>
      <c r="AF5391"/>
      <c r="AG5391"/>
    </row>
    <row r="5392" spans="1:33" ht="18" x14ac:dyDescent="0.25">
      <c r="A5392" s="236"/>
      <c r="B5392" s="236"/>
      <c r="C5392" s="236"/>
      <c r="D5392" s="236"/>
      <c r="E5392"/>
      <c r="F5392" s="126"/>
      <c r="G5392" s="237"/>
      <c r="H5392"/>
      <c r="I5392"/>
      <c r="J5392" s="237"/>
      <c r="K5392"/>
      <c r="L5392"/>
      <c r="M5392"/>
      <c r="N5392"/>
      <c r="O5392"/>
      <c r="P5392"/>
      <c r="Q5392"/>
      <c r="S5392" s="115"/>
      <c r="U5392"/>
      <c r="V5392"/>
      <c r="W5392" s="237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5">
      <c r="A5393"/>
      <c r="B5393"/>
      <c r="C5393"/>
      <c r="D5393"/>
      <c r="E5393"/>
      <c r="F5393" s="126"/>
      <c r="G5393"/>
      <c r="H5393"/>
      <c r="I5393"/>
      <c r="J5393"/>
      <c r="K5393"/>
      <c r="L5393"/>
      <c r="M5393"/>
      <c r="N5393"/>
      <c r="O5393"/>
      <c r="P5393"/>
      <c r="Q5393"/>
      <c r="S5393" s="115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5">
      <c r="A5394"/>
      <c r="B5394"/>
      <c r="C5394"/>
      <c r="D5394"/>
      <c r="E5394"/>
      <c r="F5394" s="126"/>
      <c r="G5394"/>
      <c r="H5394"/>
      <c r="I5394"/>
      <c r="J5394"/>
      <c r="K5394"/>
      <c r="L5394"/>
      <c r="M5394"/>
      <c r="N5394"/>
      <c r="O5394"/>
      <c r="P5394"/>
      <c r="Q5394"/>
      <c r="S5394" s="115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ht="18" x14ac:dyDescent="0.25">
      <c r="A5395" s="236"/>
      <c r="B5395" s="236"/>
      <c r="C5395" s="236"/>
      <c r="D5395" s="236"/>
      <c r="E5395"/>
      <c r="F5395" s="126"/>
      <c r="G5395" s="237"/>
      <c r="H5395"/>
      <c r="I5395"/>
      <c r="J5395" s="237"/>
      <c r="K5395"/>
      <c r="L5395"/>
      <c r="M5395"/>
      <c r="N5395"/>
      <c r="O5395"/>
      <c r="P5395"/>
      <c r="Q5395"/>
      <c r="S5395" s="115"/>
      <c r="U5395"/>
      <c r="V5395"/>
      <c r="W5395" s="237"/>
      <c r="X5395"/>
      <c r="Y5395"/>
      <c r="Z5395"/>
      <c r="AA5395"/>
      <c r="AB5395"/>
      <c r="AC5395"/>
      <c r="AD5395"/>
      <c r="AE5395"/>
      <c r="AF5395"/>
      <c r="AG5395"/>
    </row>
    <row r="5396" spans="1:33" ht="18" x14ac:dyDescent="0.25">
      <c r="A5396" s="236"/>
      <c r="B5396" s="236"/>
      <c r="C5396" s="236"/>
      <c r="D5396" s="236"/>
      <c r="E5396"/>
      <c r="F5396" s="126"/>
      <c r="G5396" s="237"/>
      <c r="H5396"/>
      <c r="I5396"/>
      <c r="J5396" s="237"/>
      <c r="K5396"/>
      <c r="L5396"/>
      <c r="M5396"/>
      <c r="N5396"/>
      <c r="O5396"/>
      <c r="P5396"/>
      <c r="Q5396"/>
      <c r="S5396" s="115"/>
      <c r="U5396"/>
      <c r="V5396"/>
      <c r="W5396" s="237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5">
      <c r="A5397"/>
      <c r="B5397"/>
      <c r="C5397"/>
      <c r="D5397"/>
      <c r="E5397"/>
      <c r="F5397" s="126"/>
      <c r="G5397"/>
      <c r="H5397"/>
      <c r="I5397"/>
      <c r="J5397"/>
      <c r="K5397"/>
      <c r="L5397"/>
      <c r="M5397"/>
      <c r="N5397"/>
      <c r="O5397"/>
      <c r="P5397"/>
      <c r="Q5397"/>
      <c r="S5397" s="115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ht="18" x14ac:dyDescent="0.25">
      <c r="A5398" s="236"/>
      <c r="B5398" s="236"/>
      <c r="C5398" s="236"/>
      <c r="D5398" s="236"/>
      <c r="E5398"/>
      <c r="F5398" s="126"/>
      <c r="G5398" s="237"/>
      <c r="H5398"/>
      <c r="I5398"/>
      <c r="J5398" s="237"/>
      <c r="K5398"/>
      <c r="L5398"/>
      <c r="M5398"/>
      <c r="N5398"/>
      <c r="O5398"/>
      <c r="P5398"/>
      <c r="Q5398"/>
      <c r="S5398" s="115"/>
      <c r="U5398"/>
      <c r="V5398"/>
      <c r="W5398" s="237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5">
      <c r="A5399"/>
      <c r="B5399"/>
      <c r="C5399"/>
      <c r="D5399"/>
      <c r="E5399"/>
      <c r="F5399" s="126"/>
      <c r="G5399"/>
      <c r="H5399"/>
      <c r="I5399"/>
      <c r="J5399"/>
      <c r="K5399"/>
      <c r="L5399"/>
      <c r="M5399"/>
      <c r="N5399"/>
      <c r="O5399"/>
      <c r="P5399"/>
      <c r="Q5399"/>
      <c r="S5399" s="115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ht="18" x14ac:dyDescent="0.25">
      <c r="A5400" s="236"/>
      <c r="B5400" s="236"/>
      <c r="C5400" s="236"/>
      <c r="D5400" s="236"/>
      <c r="E5400"/>
      <c r="F5400" s="126"/>
      <c r="G5400" s="237"/>
      <c r="H5400"/>
      <c r="I5400"/>
      <c r="J5400" s="237"/>
      <c r="K5400"/>
      <c r="L5400"/>
      <c r="M5400"/>
      <c r="N5400"/>
      <c r="O5400"/>
      <c r="P5400"/>
      <c r="Q5400"/>
      <c r="S5400" s="115"/>
      <c r="U5400"/>
      <c r="V5400"/>
      <c r="W5400" s="237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5">
      <c r="F5401" s="238"/>
      <c r="I5401"/>
      <c r="S5401" s="115"/>
      <c r="U5401"/>
      <c r="V5401"/>
    </row>
    <row r="5402" spans="1:33" x14ac:dyDescent="0.25">
      <c r="A5402"/>
      <c r="B5402"/>
      <c r="C5402"/>
      <c r="D5402"/>
      <c r="E5402"/>
      <c r="F5402" s="126"/>
      <c r="G5402"/>
      <c r="H5402"/>
      <c r="I5402"/>
      <c r="J5402"/>
      <c r="K5402"/>
      <c r="L5402"/>
      <c r="M5402"/>
      <c r="N5402"/>
      <c r="O5402"/>
      <c r="P5402"/>
      <c r="Q5402"/>
      <c r="S5402" s="115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ht="18" x14ac:dyDescent="0.25">
      <c r="A5403" s="236"/>
      <c r="B5403" s="236"/>
      <c r="C5403" s="236"/>
      <c r="D5403" s="236"/>
      <c r="E5403"/>
      <c r="F5403" s="126"/>
      <c r="G5403" s="237"/>
      <c r="H5403"/>
      <c r="I5403"/>
      <c r="J5403" s="237"/>
      <c r="K5403"/>
      <c r="L5403"/>
      <c r="M5403"/>
      <c r="N5403"/>
      <c r="O5403"/>
      <c r="P5403"/>
      <c r="Q5403"/>
      <c r="S5403" s="115"/>
      <c r="U5403"/>
      <c r="V5403"/>
      <c r="W5403" s="237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5">
      <c r="A5404"/>
      <c r="B5404"/>
      <c r="C5404"/>
      <c r="D5404"/>
      <c r="E5404"/>
      <c r="F5404" s="126"/>
      <c r="G5404"/>
      <c r="H5404"/>
      <c r="I5404"/>
      <c r="J5404"/>
      <c r="K5404"/>
      <c r="L5404"/>
      <c r="M5404"/>
      <c r="N5404"/>
      <c r="O5404"/>
      <c r="P5404"/>
      <c r="Q5404"/>
      <c r="S5404" s="115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ht="18" x14ac:dyDescent="0.25">
      <c r="A5405" s="236"/>
      <c r="B5405" s="236"/>
      <c r="C5405" s="236"/>
      <c r="D5405" s="236"/>
      <c r="E5405"/>
      <c r="F5405" s="126"/>
      <c r="G5405" s="237"/>
      <c r="H5405"/>
      <c r="I5405"/>
      <c r="J5405" s="237"/>
      <c r="K5405"/>
      <c r="L5405"/>
      <c r="M5405"/>
      <c r="N5405"/>
      <c r="O5405"/>
      <c r="P5405"/>
      <c r="Q5405"/>
      <c r="S5405" s="115"/>
      <c r="U5405"/>
      <c r="V5405"/>
      <c r="W5405" s="237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5">
      <c r="A5406"/>
      <c r="B5406"/>
      <c r="C5406"/>
      <c r="D5406"/>
      <c r="E5406"/>
      <c r="F5406" s="126"/>
      <c r="G5406"/>
      <c r="H5406"/>
      <c r="I5406"/>
      <c r="J5406"/>
      <c r="K5406"/>
      <c r="L5406"/>
      <c r="M5406"/>
      <c r="N5406"/>
      <c r="O5406"/>
      <c r="P5406"/>
      <c r="Q5406"/>
      <c r="S5406" s="115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5">
      <c r="A5407"/>
      <c r="B5407"/>
      <c r="C5407"/>
      <c r="D5407"/>
      <c r="E5407"/>
      <c r="F5407" s="126"/>
      <c r="G5407"/>
      <c r="H5407"/>
      <c r="I5407"/>
      <c r="J5407"/>
      <c r="K5407"/>
      <c r="L5407"/>
      <c r="M5407"/>
      <c r="N5407"/>
      <c r="O5407"/>
      <c r="P5407"/>
      <c r="Q5407"/>
      <c r="S5407" s="115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5">
      <c r="F5408" s="238"/>
      <c r="I5408"/>
      <c r="S5408" s="115"/>
      <c r="U5408"/>
      <c r="V5408"/>
    </row>
    <row r="5409" spans="1:33" ht="18" x14ac:dyDescent="0.25">
      <c r="A5409" s="236"/>
      <c r="B5409" s="236"/>
      <c r="C5409" s="236"/>
      <c r="D5409" s="236"/>
      <c r="E5409"/>
      <c r="F5409" s="126"/>
      <c r="G5409" s="237"/>
      <c r="H5409"/>
      <c r="I5409"/>
      <c r="J5409" s="237"/>
      <c r="K5409"/>
      <c r="L5409"/>
      <c r="M5409"/>
      <c r="N5409"/>
      <c r="O5409"/>
      <c r="P5409"/>
      <c r="Q5409"/>
      <c r="S5409" s="115"/>
      <c r="U5409"/>
      <c r="V5409"/>
      <c r="W5409" s="237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5">
      <c r="A5410"/>
      <c r="B5410"/>
      <c r="C5410"/>
      <c r="D5410"/>
      <c r="E5410"/>
      <c r="F5410" s="126"/>
      <c r="G5410"/>
      <c r="H5410"/>
      <c r="I5410"/>
      <c r="J5410"/>
      <c r="K5410"/>
      <c r="L5410"/>
      <c r="M5410"/>
      <c r="N5410"/>
      <c r="O5410"/>
      <c r="P5410"/>
      <c r="Q5410"/>
      <c r="S5410" s="115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5">
      <c r="A5411"/>
      <c r="B5411"/>
      <c r="C5411"/>
      <c r="D5411"/>
      <c r="E5411"/>
      <c r="F5411" s="126"/>
      <c r="G5411"/>
      <c r="H5411"/>
      <c r="I5411"/>
      <c r="J5411"/>
      <c r="K5411"/>
      <c r="L5411"/>
      <c r="M5411"/>
      <c r="N5411"/>
      <c r="O5411"/>
      <c r="P5411"/>
      <c r="Q5411"/>
      <c r="S5411" s="115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ht="18" x14ac:dyDescent="0.25">
      <c r="A5412" s="236"/>
      <c r="B5412" s="236"/>
      <c r="C5412" s="236"/>
      <c r="D5412" s="236"/>
      <c r="E5412"/>
      <c r="F5412" s="126"/>
      <c r="G5412" s="237"/>
      <c r="H5412"/>
      <c r="I5412"/>
      <c r="J5412" s="237"/>
      <c r="K5412"/>
      <c r="L5412"/>
      <c r="M5412"/>
      <c r="N5412"/>
      <c r="O5412"/>
      <c r="P5412"/>
      <c r="Q5412"/>
      <c r="S5412" s="115"/>
      <c r="U5412"/>
      <c r="V5412"/>
      <c r="W5412" s="237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5">
      <c r="F5413" s="238"/>
      <c r="I5413"/>
      <c r="S5413" s="115"/>
      <c r="U5413"/>
      <c r="V5413"/>
    </row>
    <row r="5414" spans="1:33" x14ac:dyDescent="0.25">
      <c r="F5414" s="238"/>
      <c r="I5414"/>
      <c r="S5414" s="115"/>
      <c r="U5414"/>
      <c r="V5414"/>
    </row>
    <row r="5415" spans="1:33" ht="18" x14ac:dyDescent="0.25">
      <c r="A5415" s="236"/>
      <c r="B5415" s="236"/>
      <c r="C5415" s="236"/>
      <c r="D5415" s="236"/>
      <c r="E5415"/>
      <c r="F5415" s="126"/>
      <c r="G5415" s="237"/>
      <c r="H5415"/>
      <c r="I5415"/>
      <c r="J5415" s="237"/>
      <c r="K5415"/>
      <c r="L5415"/>
      <c r="M5415"/>
      <c r="N5415"/>
      <c r="O5415"/>
      <c r="P5415"/>
      <c r="Q5415"/>
      <c r="S5415" s="115"/>
      <c r="U5415"/>
      <c r="V5415"/>
      <c r="W5415" s="237"/>
      <c r="X5415"/>
      <c r="Y5415"/>
      <c r="Z5415"/>
      <c r="AA5415"/>
      <c r="AB5415"/>
      <c r="AC5415"/>
      <c r="AD5415"/>
      <c r="AE5415"/>
      <c r="AF5415"/>
      <c r="AG5415"/>
    </row>
    <row r="5416" spans="1:33" ht="18" x14ac:dyDescent="0.25">
      <c r="A5416" s="236"/>
      <c r="B5416" s="236"/>
      <c r="C5416" s="236"/>
      <c r="D5416" s="236"/>
      <c r="E5416"/>
      <c r="F5416" s="126"/>
      <c r="G5416" s="237"/>
      <c r="H5416"/>
      <c r="I5416"/>
      <c r="J5416" s="237"/>
      <c r="K5416"/>
      <c r="L5416"/>
      <c r="M5416"/>
      <c r="N5416"/>
      <c r="O5416"/>
      <c r="P5416"/>
      <c r="Q5416"/>
      <c r="S5416" s="115"/>
      <c r="U5416"/>
      <c r="V5416"/>
      <c r="W5416" s="237"/>
      <c r="X5416"/>
      <c r="Y5416"/>
      <c r="Z5416"/>
      <c r="AA5416"/>
      <c r="AB5416"/>
      <c r="AC5416"/>
      <c r="AD5416"/>
      <c r="AE5416"/>
      <c r="AF5416"/>
      <c r="AG5416"/>
    </row>
    <row r="5417" spans="1:33" ht="18" x14ac:dyDescent="0.25">
      <c r="A5417" s="236"/>
      <c r="B5417" s="236"/>
      <c r="C5417" s="236"/>
      <c r="D5417" s="236"/>
      <c r="E5417"/>
      <c r="F5417" s="126"/>
      <c r="G5417" s="237"/>
      <c r="H5417"/>
      <c r="I5417"/>
      <c r="J5417" s="237"/>
      <c r="K5417"/>
      <c r="L5417"/>
      <c r="M5417"/>
      <c r="N5417"/>
      <c r="O5417"/>
      <c r="P5417"/>
      <c r="Q5417"/>
      <c r="S5417" s="115"/>
      <c r="U5417"/>
      <c r="V5417"/>
      <c r="W5417" s="23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5">
      <c r="A5418"/>
      <c r="B5418"/>
      <c r="C5418"/>
      <c r="D5418"/>
      <c r="E5418"/>
      <c r="F5418" s="126"/>
      <c r="G5418"/>
      <c r="H5418"/>
      <c r="I5418"/>
      <c r="J5418"/>
      <c r="K5418"/>
      <c r="L5418"/>
      <c r="M5418"/>
      <c r="N5418"/>
      <c r="O5418"/>
      <c r="P5418"/>
      <c r="Q5418"/>
      <c r="S5418" s="115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5">
      <c r="F5419" s="238"/>
      <c r="I5419"/>
      <c r="S5419" s="115"/>
      <c r="U5419"/>
      <c r="V5419"/>
    </row>
    <row r="5420" spans="1:33" x14ac:dyDescent="0.25">
      <c r="A5420"/>
      <c r="B5420"/>
      <c r="C5420"/>
      <c r="D5420"/>
      <c r="E5420"/>
      <c r="F5420" s="126"/>
      <c r="G5420"/>
      <c r="H5420"/>
      <c r="I5420"/>
      <c r="J5420"/>
      <c r="K5420"/>
      <c r="L5420"/>
      <c r="M5420"/>
      <c r="N5420"/>
      <c r="O5420"/>
      <c r="P5420"/>
      <c r="Q5420"/>
      <c r="S5420" s="115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5">
      <c r="A5421"/>
      <c r="B5421"/>
      <c r="C5421"/>
      <c r="D5421"/>
      <c r="E5421"/>
      <c r="F5421" s="126"/>
      <c r="G5421"/>
      <c r="H5421"/>
      <c r="I5421"/>
      <c r="J5421"/>
      <c r="K5421"/>
      <c r="L5421"/>
      <c r="M5421"/>
      <c r="N5421"/>
      <c r="O5421"/>
      <c r="P5421"/>
      <c r="Q5421"/>
      <c r="S5421" s="115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ht="18" x14ac:dyDescent="0.25">
      <c r="A5422" s="236"/>
      <c r="B5422" s="236"/>
      <c r="C5422" s="236"/>
      <c r="D5422" s="236"/>
      <c r="E5422"/>
      <c r="F5422" s="126"/>
      <c r="G5422" s="237"/>
      <c r="H5422"/>
      <c r="I5422"/>
      <c r="J5422" s="237"/>
      <c r="K5422"/>
      <c r="L5422"/>
      <c r="M5422"/>
      <c r="N5422"/>
      <c r="O5422"/>
      <c r="P5422"/>
      <c r="Q5422"/>
      <c r="S5422" s="115"/>
      <c r="U5422"/>
      <c r="V5422"/>
      <c r="W5422" s="237"/>
      <c r="X5422"/>
      <c r="Y5422"/>
      <c r="Z5422"/>
      <c r="AA5422"/>
      <c r="AB5422"/>
      <c r="AC5422"/>
      <c r="AD5422"/>
      <c r="AE5422"/>
      <c r="AF5422"/>
      <c r="AG5422"/>
    </row>
    <row r="5423" spans="1:33" ht="18" x14ac:dyDescent="0.25">
      <c r="A5423" s="236"/>
      <c r="B5423" s="236"/>
      <c r="C5423" s="236"/>
      <c r="D5423" s="236"/>
      <c r="E5423"/>
      <c r="F5423" s="126"/>
      <c r="G5423" s="237"/>
      <c r="H5423"/>
      <c r="I5423"/>
      <c r="J5423" s="237"/>
      <c r="K5423"/>
      <c r="L5423"/>
      <c r="M5423"/>
      <c r="N5423"/>
      <c r="O5423"/>
      <c r="P5423"/>
      <c r="Q5423"/>
      <c r="S5423" s="115"/>
      <c r="U5423"/>
      <c r="V5423"/>
      <c r="W5423" s="237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5">
      <c r="F5424" s="238"/>
      <c r="I5424"/>
      <c r="S5424" s="115"/>
      <c r="U5424"/>
      <c r="V5424"/>
    </row>
    <row r="5425" spans="1:33" x14ac:dyDescent="0.25">
      <c r="A5425"/>
      <c r="B5425"/>
      <c r="C5425"/>
      <c r="D5425"/>
      <c r="E5425"/>
      <c r="F5425" s="126"/>
      <c r="G5425"/>
      <c r="H5425"/>
      <c r="I5425"/>
      <c r="J5425"/>
      <c r="K5425"/>
      <c r="L5425"/>
      <c r="M5425"/>
      <c r="N5425"/>
      <c r="O5425"/>
      <c r="P5425"/>
      <c r="Q5425"/>
      <c r="S5425" s="11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5">
      <c r="A5426"/>
      <c r="B5426"/>
      <c r="C5426"/>
      <c r="D5426"/>
      <c r="E5426"/>
      <c r="F5426" s="126"/>
      <c r="G5426"/>
      <c r="H5426"/>
      <c r="I5426"/>
      <c r="J5426"/>
      <c r="K5426"/>
      <c r="L5426"/>
      <c r="M5426"/>
      <c r="N5426"/>
      <c r="O5426"/>
      <c r="P5426"/>
      <c r="Q5426"/>
      <c r="S5426" s="115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ht="18" x14ac:dyDescent="0.25">
      <c r="A5427" s="236"/>
      <c r="B5427" s="236"/>
      <c r="C5427" s="236"/>
      <c r="D5427" s="236"/>
      <c r="E5427"/>
      <c r="F5427" s="126"/>
      <c r="G5427" s="237"/>
      <c r="H5427"/>
      <c r="I5427"/>
      <c r="J5427" s="237"/>
      <c r="K5427"/>
      <c r="L5427"/>
      <c r="M5427"/>
      <c r="N5427"/>
      <c r="O5427"/>
      <c r="P5427"/>
      <c r="Q5427"/>
      <c r="S5427" s="115"/>
      <c r="U5427"/>
      <c r="V5427"/>
      <c r="W5427" s="23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5">
      <c r="A5428"/>
      <c r="B5428"/>
      <c r="C5428"/>
      <c r="D5428"/>
      <c r="E5428"/>
      <c r="F5428" s="126"/>
      <c r="G5428"/>
      <c r="H5428"/>
      <c r="I5428"/>
      <c r="J5428"/>
      <c r="K5428"/>
      <c r="L5428"/>
      <c r="M5428"/>
      <c r="N5428"/>
      <c r="O5428"/>
      <c r="P5428"/>
      <c r="Q5428"/>
      <c r="S5428" s="115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ht="18" x14ac:dyDescent="0.25">
      <c r="A5429" s="236"/>
      <c r="B5429" s="236"/>
      <c r="C5429" s="236"/>
      <c r="D5429" s="236"/>
      <c r="E5429"/>
      <c r="F5429" s="126"/>
      <c r="G5429" s="237"/>
      <c r="H5429"/>
      <c r="I5429"/>
      <c r="J5429" s="237"/>
      <c r="K5429"/>
      <c r="L5429"/>
      <c r="M5429"/>
      <c r="N5429"/>
      <c r="O5429"/>
      <c r="P5429"/>
      <c r="Q5429"/>
      <c r="S5429" s="115"/>
      <c r="U5429"/>
      <c r="V5429"/>
      <c r="W5429" s="237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5">
      <c r="F5430" s="238"/>
      <c r="I5430"/>
      <c r="S5430" s="115"/>
      <c r="U5430"/>
      <c r="V5430"/>
    </row>
    <row r="5431" spans="1:33" ht="18" x14ac:dyDescent="0.25">
      <c r="A5431" s="236"/>
      <c r="B5431" s="236"/>
      <c r="C5431" s="236"/>
      <c r="D5431" s="236"/>
      <c r="E5431"/>
      <c r="F5431" s="126"/>
      <c r="G5431" s="237"/>
      <c r="H5431"/>
      <c r="I5431"/>
      <c r="J5431" s="237"/>
      <c r="K5431"/>
      <c r="L5431"/>
      <c r="M5431"/>
      <c r="N5431"/>
      <c r="O5431"/>
      <c r="P5431"/>
      <c r="Q5431"/>
      <c r="S5431" s="115"/>
      <c r="U5431"/>
      <c r="V5431"/>
      <c r="W5431" s="237"/>
      <c r="X5431"/>
      <c r="Y5431"/>
      <c r="Z5431"/>
      <c r="AA5431"/>
      <c r="AB5431"/>
      <c r="AC5431"/>
      <c r="AD5431"/>
      <c r="AE5431"/>
      <c r="AF5431"/>
      <c r="AG5431"/>
    </row>
    <row r="5432" spans="1:33" ht="18" x14ac:dyDescent="0.25">
      <c r="A5432" s="236"/>
      <c r="B5432" s="236"/>
      <c r="C5432" s="236"/>
      <c r="D5432" s="236"/>
      <c r="E5432"/>
      <c r="F5432" s="126"/>
      <c r="G5432" s="237"/>
      <c r="H5432"/>
      <c r="I5432"/>
      <c r="J5432" s="237"/>
      <c r="K5432"/>
      <c r="L5432"/>
      <c r="M5432"/>
      <c r="N5432"/>
      <c r="O5432"/>
      <c r="P5432"/>
      <c r="Q5432"/>
      <c r="S5432" s="115"/>
      <c r="U5432"/>
      <c r="V5432"/>
      <c r="W5432" s="237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5">
      <c r="F5433" s="238"/>
      <c r="I5433"/>
      <c r="S5433" s="115"/>
      <c r="U5433"/>
      <c r="V5433"/>
    </row>
    <row r="5434" spans="1:33" ht="18" x14ac:dyDescent="0.25">
      <c r="A5434" s="236"/>
      <c r="B5434" s="236"/>
      <c r="C5434" s="236"/>
      <c r="D5434" s="236"/>
      <c r="E5434"/>
      <c r="F5434" s="126"/>
      <c r="G5434" s="237"/>
      <c r="H5434"/>
      <c r="I5434"/>
      <c r="J5434" s="237"/>
      <c r="K5434"/>
      <c r="L5434"/>
      <c r="M5434"/>
      <c r="N5434"/>
      <c r="O5434"/>
      <c r="P5434"/>
      <c r="Q5434"/>
      <c r="S5434" s="115"/>
      <c r="U5434"/>
      <c r="V5434"/>
      <c r="W5434" s="237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5">
      <c r="A5435"/>
      <c r="B5435"/>
      <c r="C5435"/>
      <c r="D5435"/>
      <c r="E5435"/>
      <c r="F5435" s="126"/>
      <c r="G5435"/>
      <c r="H5435"/>
      <c r="I5435"/>
      <c r="J5435"/>
      <c r="K5435"/>
      <c r="L5435"/>
      <c r="M5435"/>
      <c r="N5435"/>
      <c r="O5435"/>
      <c r="P5435"/>
      <c r="Q5435"/>
      <c r="S5435" s="11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ht="18" x14ac:dyDescent="0.25">
      <c r="A5436" s="236"/>
      <c r="B5436" s="236"/>
      <c r="C5436" s="236"/>
      <c r="D5436" s="236"/>
      <c r="E5436"/>
      <c r="F5436" s="126"/>
      <c r="G5436" s="237"/>
      <c r="H5436"/>
      <c r="I5436"/>
      <c r="J5436" s="237"/>
      <c r="K5436"/>
      <c r="L5436"/>
      <c r="M5436"/>
      <c r="N5436"/>
      <c r="O5436"/>
      <c r="P5436"/>
      <c r="Q5436"/>
      <c r="S5436" s="115"/>
      <c r="U5436"/>
      <c r="V5436"/>
      <c r="W5436" s="237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5">
      <c r="A5437"/>
      <c r="B5437"/>
      <c r="C5437"/>
      <c r="D5437"/>
      <c r="E5437"/>
      <c r="F5437" s="126"/>
      <c r="G5437"/>
      <c r="H5437"/>
      <c r="I5437"/>
      <c r="J5437"/>
      <c r="K5437"/>
      <c r="L5437"/>
      <c r="M5437"/>
      <c r="N5437"/>
      <c r="O5437"/>
      <c r="P5437"/>
      <c r="Q5437"/>
      <c r="S5437" s="115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5">
      <c r="F5438" s="238"/>
      <c r="I5438"/>
      <c r="S5438" s="115"/>
      <c r="U5438"/>
      <c r="V5438"/>
    </row>
    <row r="5439" spans="1:33" x14ac:dyDescent="0.25">
      <c r="A5439"/>
      <c r="B5439"/>
      <c r="C5439"/>
      <c r="D5439"/>
      <c r="E5439"/>
      <c r="F5439" s="126"/>
      <c r="G5439"/>
      <c r="H5439"/>
      <c r="I5439"/>
      <c r="J5439"/>
      <c r="K5439"/>
      <c r="L5439"/>
      <c r="M5439"/>
      <c r="N5439"/>
      <c r="O5439"/>
      <c r="P5439"/>
      <c r="Q5439"/>
      <c r="S5439" s="115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5">
      <c r="A5440"/>
      <c r="B5440"/>
      <c r="C5440"/>
      <c r="D5440"/>
      <c r="E5440"/>
      <c r="F5440" s="126"/>
      <c r="G5440"/>
      <c r="H5440"/>
      <c r="I5440"/>
      <c r="J5440"/>
      <c r="K5440"/>
      <c r="L5440"/>
      <c r="M5440"/>
      <c r="N5440"/>
      <c r="O5440"/>
      <c r="P5440"/>
      <c r="Q5440"/>
      <c r="S5440" s="115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ht="18" x14ac:dyDescent="0.25">
      <c r="A5441" s="236"/>
      <c r="B5441" s="236"/>
      <c r="C5441" s="236"/>
      <c r="D5441" s="236"/>
      <c r="E5441"/>
      <c r="F5441" s="126"/>
      <c r="G5441" s="237"/>
      <c r="H5441"/>
      <c r="I5441"/>
      <c r="J5441" s="237"/>
      <c r="K5441"/>
      <c r="L5441"/>
      <c r="M5441"/>
      <c r="N5441"/>
      <c r="O5441"/>
      <c r="P5441"/>
      <c r="Q5441"/>
      <c r="S5441" s="115"/>
      <c r="U5441"/>
      <c r="V5441"/>
      <c r="W5441" s="237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5">
      <c r="A5442"/>
      <c r="B5442"/>
      <c r="C5442"/>
      <c r="D5442"/>
      <c r="E5442"/>
      <c r="F5442" s="126"/>
      <c r="G5442"/>
      <c r="H5442"/>
      <c r="I5442"/>
      <c r="J5442"/>
      <c r="K5442"/>
      <c r="L5442"/>
      <c r="M5442"/>
      <c r="N5442"/>
      <c r="O5442"/>
      <c r="P5442"/>
      <c r="Q5442"/>
      <c r="S5442" s="115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5">
      <c r="F5443" s="238"/>
      <c r="I5443"/>
      <c r="S5443" s="115"/>
      <c r="U5443"/>
      <c r="V5443"/>
    </row>
    <row r="5444" spans="1:33" x14ac:dyDescent="0.25">
      <c r="F5444" s="238"/>
      <c r="I5444"/>
      <c r="S5444" s="115"/>
      <c r="U5444"/>
      <c r="V5444"/>
    </row>
    <row r="5445" spans="1:33" x14ac:dyDescent="0.25">
      <c r="A5445"/>
      <c r="B5445"/>
      <c r="C5445"/>
      <c r="D5445"/>
      <c r="E5445"/>
      <c r="F5445" s="126"/>
      <c r="G5445"/>
      <c r="H5445"/>
      <c r="I5445"/>
      <c r="J5445"/>
      <c r="K5445"/>
      <c r="L5445"/>
      <c r="M5445"/>
      <c r="N5445"/>
      <c r="O5445"/>
      <c r="P5445"/>
      <c r="Q5445"/>
      <c r="S5445" s="11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ht="18" x14ac:dyDescent="0.25">
      <c r="A5446" s="236"/>
      <c r="B5446" s="236"/>
      <c r="C5446" s="236"/>
      <c r="D5446" s="236"/>
      <c r="E5446"/>
      <c r="F5446" s="126"/>
      <c r="G5446" s="237"/>
      <c r="H5446"/>
      <c r="I5446"/>
      <c r="J5446" s="237"/>
      <c r="K5446"/>
      <c r="L5446"/>
      <c r="M5446"/>
      <c r="N5446"/>
      <c r="O5446"/>
      <c r="P5446"/>
      <c r="Q5446"/>
      <c r="S5446" s="115"/>
      <c r="U5446"/>
      <c r="V5446"/>
      <c r="W5446" s="237"/>
      <c r="X5446"/>
      <c r="Y5446"/>
      <c r="Z5446"/>
      <c r="AA5446"/>
      <c r="AB5446"/>
      <c r="AC5446"/>
      <c r="AD5446"/>
      <c r="AE5446"/>
      <c r="AF5446"/>
      <c r="AG5446"/>
    </row>
    <row r="5447" spans="1:33" ht="18" x14ac:dyDescent="0.25">
      <c r="A5447" s="236"/>
      <c r="B5447" s="236"/>
      <c r="C5447" s="236"/>
      <c r="D5447" s="236"/>
      <c r="E5447"/>
      <c r="F5447" s="126"/>
      <c r="G5447" s="237"/>
      <c r="H5447"/>
      <c r="I5447"/>
      <c r="J5447" s="237"/>
      <c r="K5447"/>
      <c r="L5447"/>
      <c r="M5447"/>
      <c r="N5447"/>
      <c r="O5447"/>
      <c r="P5447"/>
      <c r="Q5447"/>
      <c r="S5447" s="115"/>
      <c r="U5447"/>
      <c r="V5447"/>
      <c r="W5447" s="237"/>
      <c r="X5447"/>
      <c r="Y5447"/>
      <c r="Z5447"/>
      <c r="AA5447"/>
      <c r="AB5447"/>
      <c r="AC5447"/>
      <c r="AD5447"/>
      <c r="AE5447"/>
      <c r="AF5447"/>
      <c r="AG5447"/>
    </row>
    <row r="5448" spans="1:33" ht="18" x14ac:dyDescent="0.25">
      <c r="A5448" s="236"/>
      <c r="B5448" s="236"/>
      <c r="C5448" s="236"/>
      <c r="D5448" s="236"/>
      <c r="E5448"/>
      <c r="F5448" s="126"/>
      <c r="G5448" s="237"/>
      <c r="H5448"/>
      <c r="I5448"/>
      <c r="J5448" s="237"/>
      <c r="K5448"/>
      <c r="L5448"/>
      <c r="M5448"/>
      <c r="N5448"/>
      <c r="O5448"/>
      <c r="P5448"/>
      <c r="Q5448"/>
      <c r="S5448" s="115"/>
      <c r="U5448"/>
      <c r="V5448"/>
      <c r="W5448" s="237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5">
      <c r="A5449"/>
      <c r="B5449"/>
      <c r="C5449"/>
      <c r="D5449"/>
      <c r="E5449"/>
      <c r="F5449" s="126"/>
      <c r="G5449"/>
      <c r="H5449"/>
      <c r="I5449"/>
      <c r="J5449"/>
      <c r="K5449"/>
      <c r="L5449"/>
      <c r="M5449"/>
      <c r="N5449"/>
      <c r="O5449"/>
      <c r="P5449"/>
      <c r="Q5449"/>
      <c r="S5449" s="115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ht="18" x14ac:dyDescent="0.25">
      <c r="A5450" s="236"/>
      <c r="B5450" s="236"/>
      <c r="C5450" s="236"/>
      <c r="D5450" s="236"/>
      <c r="E5450"/>
      <c r="F5450" s="126"/>
      <c r="G5450" s="237"/>
      <c r="H5450"/>
      <c r="I5450"/>
      <c r="J5450" s="237"/>
      <c r="K5450"/>
      <c r="L5450"/>
      <c r="M5450"/>
      <c r="N5450"/>
      <c r="O5450"/>
      <c r="P5450"/>
      <c r="Q5450"/>
      <c r="S5450" s="115"/>
      <c r="U5450"/>
      <c r="V5450"/>
      <c r="W5450" s="237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5">
      <c r="A5451"/>
      <c r="B5451"/>
      <c r="C5451"/>
      <c r="D5451"/>
      <c r="E5451"/>
      <c r="F5451" s="126"/>
      <c r="G5451"/>
      <c r="H5451"/>
      <c r="I5451"/>
      <c r="J5451"/>
      <c r="K5451"/>
      <c r="L5451"/>
      <c r="M5451"/>
      <c r="N5451"/>
      <c r="O5451"/>
      <c r="P5451"/>
      <c r="Q5451"/>
      <c r="S5451" s="115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5">
      <c r="A5452"/>
      <c r="B5452"/>
      <c r="C5452"/>
      <c r="D5452"/>
      <c r="E5452"/>
      <c r="F5452" s="126"/>
      <c r="G5452"/>
      <c r="H5452"/>
      <c r="I5452"/>
      <c r="J5452"/>
      <c r="K5452"/>
      <c r="L5452"/>
      <c r="M5452"/>
      <c r="N5452"/>
      <c r="O5452"/>
      <c r="P5452"/>
      <c r="Q5452"/>
      <c r="S5452" s="115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ht="18" x14ac:dyDescent="0.25">
      <c r="A5453" s="236"/>
      <c r="B5453" s="236"/>
      <c r="C5453" s="236"/>
      <c r="D5453" s="236"/>
      <c r="E5453"/>
      <c r="F5453" s="126"/>
      <c r="G5453" s="237"/>
      <c r="H5453"/>
      <c r="I5453"/>
      <c r="J5453" s="237"/>
      <c r="K5453"/>
      <c r="L5453"/>
      <c r="M5453"/>
      <c r="N5453"/>
      <c r="O5453"/>
      <c r="P5453"/>
      <c r="Q5453"/>
      <c r="S5453" s="115"/>
      <c r="U5453"/>
      <c r="V5453"/>
      <c r="W5453" s="237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5">
      <c r="A5454"/>
      <c r="B5454"/>
      <c r="C5454"/>
      <c r="D5454"/>
      <c r="E5454"/>
      <c r="F5454" s="126"/>
      <c r="G5454"/>
      <c r="H5454"/>
      <c r="I5454"/>
      <c r="J5454"/>
      <c r="K5454"/>
      <c r="L5454"/>
      <c r="M5454"/>
      <c r="N5454"/>
      <c r="O5454"/>
      <c r="P5454"/>
      <c r="Q5454"/>
      <c r="S5454" s="115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5">
      <c r="F5455" s="238"/>
      <c r="I5455"/>
      <c r="S5455" s="115"/>
      <c r="U5455"/>
      <c r="V5455"/>
    </row>
    <row r="5456" spans="1:33" ht="18" x14ac:dyDescent="0.25">
      <c r="A5456" s="236"/>
      <c r="B5456" s="236"/>
      <c r="C5456" s="236"/>
      <c r="D5456" s="236"/>
      <c r="E5456"/>
      <c r="F5456" s="126"/>
      <c r="G5456" s="237"/>
      <c r="H5456"/>
      <c r="I5456"/>
      <c r="J5456" s="237"/>
      <c r="K5456"/>
      <c r="L5456"/>
      <c r="M5456"/>
      <c r="N5456"/>
      <c r="O5456"/>
      <c r="P5456"/>
      <c r="Q5456"/>
      <c r="S5456" s="115"/>
      <c r="U5456"/>
      <c r="V5456"/>
      <c r="W5456" s="237"/>
      <c r="X5456"/>
      <c r="Y5456"/>
      <c r="Z5456"/>
      <c r="AA5456"/>
      <c r="AB5456"/>
      <c r="AC5456"/>
      <c r="AD5456"/>
      <c r="AE5456"/>
      <c r="AF5456"/>
      <c r="AG5456"/>
    </row>
    <row r="5457" spans="1:33" ht="18" x14ac:dyDescent="0.25">
      <c r="A5457" s="236"/>
      <c r="B5457" s="236"/>
      <c r="C5457" s="236"/>
      <c r="D5457" s="236"/>
      <c r="E5457"/>
      <c r="F5457" s="126"/>
      <c r="G5457" s="237"/>
      <c r="H5457"/>
      <c r="I5457"/>
      <c r="J5457" s="237"/>
      <c r="K5457"/>
      <c r="L5457"/>
      <c r="M5457"/>
      <c r="N5457"/>
      <c r="O5457"/>
      <c r="P5457"/>
      <c r="Q5457"/>
      <c r="S5457" s="115"/>
      <c r="U5457"/>
      <c r="V5457"/>
      <c r="W5457" s="23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5">
      <c r="F5458" s="238"/>
      <c r="I5458"/>
      <c r="S5458" s="115"/>
      <c r="U5458"/>
      <c r="V5458"/>
    </row>
    <row r="5459" spans="1:33" x14ac:dyDescent="0.25">
      <c r="F5459" s="238"/>
      <c r="I5459"/>
      <c r="S5459" s="115"/>
      <c r="U5459"/>
      <c r="V5459"/>
    </row>
    <row r="5460" spans="1:33" x14ac:dyDescent="0.25">
      <c r="A5460"/>
      <c r="B5460"/>
      <c r="C5460"/>
      <c r="D5460"/>
      <c r="E5460"/>
      <c r="F5460" s="126"/>
      <c r="G5460"/>
      <c r="H5460"/>
      <c r="I5460"/>
      <c r="J5460"/>
      <c r="K5460"/>
      <c r="L5460"/>
      <c r="M5460"/>
      <c r="N5460"/>
      <c r="O5460"/>
      <c r="P5460"/>
      <c r="Q5460"/>
      <c r="S5460" s="115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ht="18" x14ac:dyDescent="0.25">
      <c r="A5461" s="236"/>
      <c r="B5461" s="236"/>
      <c r="C5461" s="236"/>
      <c r="D5461" s="236"/>
      <c r="E5461"/>
      <c r="F5461" s="126"/>
      <c r="G5461" s="237"/>
      <c r="H5461"/>
      <c r="I5461"/>
      <c r="J5461" s="237"/>
      <c r="K5461"/>
      <c r="L5461"/>
      <c r="M5461"/>
      <c r="N5461"/>
      <c r="O5461"/>
      <c r="P5461"/>
      <c r="Q5461"/>
      <c r="S5461" s="115"/>
      <c r="U5461"/>
      <c r="V5461"/>
      <c r="W5461" s="237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5">
      <c r="F5462" s="238"/>
      <c r="I5462"/>
      <c r="S5462" s="115"/>
      <c r="U5462"/>
      <c r="V5462"/>
    </row>
    <row r="5463" spans="1:33" ht="18" x14ac:dyDescent="0.25">
      <c r="A5463" s="236"/>
      <c r="B5463" s="236"/>
      <c r="C5463" s="236"/>
      <c r="D5463" s="236"/>
      <c r="E5463"/>
      <c r="F5463" s="126"/>
      <c r="G5463" s="237"/>
      <c r="H5463"/>
      <c r="I5463"/>
      <c r="J5463" s="237"/>
      <c r="K5463"/>
      <c r="L5463"/>
      <c r="M5463"/>
      <c r="N5463"/>
      <c r="O5463"/>
      <c r="P5463"/>
      <c r="Q5463"/>
      <c r="S5463" s="115"/>
      <c r="U5463"/>
      <c r="V5463"/>
      <c r="W5463" s="237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5">
      <c r="F5464" s="238"/>
      <c r="I5464"/>
      <c r="S5464" s="115"/>
      <c r="U5464"/>
      <c r="V5464"/>
    </row>
    <row r="5465" spans="1:33" x14ac:dyDescent="0.25">
      <c r="A5465"/>
      <c r="B5465"/>
      <c r="C5465"/>
      <c r="D5465"/>
      <c r="E5465"/>
      <c r="F5465" s="126"/>
      <c r="G5465"/>
      <c r="H5465"/>
      <c r="I5465"/>
      <c r="J5465"/>
      <c r="K5465"/>
      <c r="L5465"/>
      <c r="M5465"/>
      <c r="N5465"/>
      <c r="O5465"/>
      <c r="P5465"/>
      <c r="Q5465"/>
      <c r="S5465" s="11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5">
      <c r="A5466"/>
      <c r="B5466"/>
      <c r="C5466"/>
      <c r="D5466"/>
      <c r="E5466"/>
      <c r="F5466" s="126"/>
      <c r="G5466"/>
      <c r="H5466"/>
      <c r="I5466"/>
      <c r="J5466"/>
      <c r="K5466"/>
      <c r="L5466"/>
      <c r="M5466"/>
      <c r="N5466"/>
      <c r="O5466"/>
      <c r="P5466"/>
      <c r="Q5466"/>
      <c r="S5466" s="115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5">
      <c r="A5467"/>
      <c r="B5467"/>
      <c r="C5467"/>
      <c r="D5467"/>
      <c r="E5467"/>
      <c r="F5467" s="126"/>
      <c r="G5467"/>
      <c r="H5467"/>
      <c r="I5467"/>
      <c r="J5467"/>
      <c r="K5467"/>
      <c r="L5467"/>
      <c r="M5467"/>
      <c r="N5467"/>
      <c r="O5467"/>
      <c r="P5467"/>
      <c r="Q5467"/>
      <c r="S5467" s="115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5">
      <c r="A5468"/>
      <c r="B5468"/>
      <c r="C5468"/>
      <c r="D5468"/>
      <c r="E5468"/>
      <c r="F5468" s="126"/>
      <c r="G5468"/>
      <c r="H5468"/>
      <c r="I5468"/>
      <c r="J5468"/>
      <c r="K5468"/>
      <c r="L5468"/>
      <c r="M5468"/>
      <c r="N5468"/>
      <c r="O5468"/>
      <c r="P5468"/>
      <c r="Q5468"/>
      <c r="S5468" s="115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ht="18" x14ac:dyDescent="0.25">
      <c r="A5469" s="236"/>
      <c r="B5469" s="236"/>
      <c r="C5469" s="236"/>
      <c r="D5469" s="236"/>
      <c r="E5469"/>
      <c r="F5469" s="126"/>
      <c r="G5469" s="237"/>
      <c r="H5469"/>
      <c r="I5469"/>
      <c r="J5469" s="237"/>
      <c r="K5469"/>
      <c r="L5469"/>
      <c r="M5469"/>
      <c r="N5469"/>
      <c r="O5469"/>
      <c r="P5469"/>
      <c r="Q5469"/>
      <c r="S5469" s="115"/>
      <c r="U5469"/>
      <c r="V5469"/>
      <c r="W5469" s="237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5">
      <c r="A5470"/>
      <c r="B5470"/>
      <c r="C5470"/>
      <c r="D5470"/>
      <c r="E5470"/>
      <c r="F5470" s="126"/>
      <c r="G5470"/>
      <c r="H5470"/>
      <c r="I5470"/>
      <c r="J5470"/>
      <c r="K5470"/>
      <c r="L5470"/>
      <c r="M5470"/>
      <c r="N5470"/>
      <c r="O5470"/>
      <c r="P5470"/>
      <c r="Q5470"/>
      <c r="S5470" s="115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ht="18" x14ac:dyDescent="0.25">
      <c r="A5471" s="236"/>
      <c r="B5471" s="236"/>
      <c r="C5471" s="236"/>
      <c r="D5471" s="236"/>
      <c r="E5471"/>
      <c r="F5471" s="126"/>
      <c r="G5471" s="237"/>
      <c r="H5471"/>
      <c r="I5471"/>
      <c r="J5471" s="237"/>
      <c r="K5471"/>
      <c r="L5471"/>
      <c r="M5471"/>
      <c r="N5471"/>
      <c r="O5471"/>
      <c r="P5471"/>
      <c r="Q5471"/>
      <c r="S5471" s="115"/>
      <c r="U5471"/>
      <c r="V5471"/>
      <c r="W5471" s="237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5">
      <c r="A5472"/>
      <c r="B5472"/>
      <c r="C5472"/>
      <c r="D5472"/>
      <c r="E5472"/>
      <c r="F5472" s="126"/>
      <c r="G5472"/>
      <c r="H5472"/>
      <c r="I5472"/>
      <c r="J5472"/>
      <c r="K5472"/>
      <c r="L5472"/>
      <c r="M5472"/>
      <c r="N5472"/>
      <c r="O5472"/>
      <c r="P5472"/>
      <c r="Q5472"/>
      <c r="S5472" s="115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5">
      <c r="F5473" s="238"/>
      <c r="I5473"/>
      <c r="S5473" s="115"/>
      <c r="U5473"/>
      <c r="V5473"/>
    </row>
    <row r="5474" spans="1:33" x14ac:dyDescent="0.25">
      <c r="A5474"/>
      <c r="B5474"/>
      <c r="C5474"/>
      <c r="D5474"/>
      <c r="E5474"/>
      <c r="F5474" s="126"/>
      <c r="G5474"/>
      <c r="H5474"/>
      <c r="I5474"/>
      <c r="J5474"/>
      <c r="K5474"/>
      <c r="L5474"/>
      <c r="M5474"/>
      <c r="N5474"/>
      <c r="O5474"/>
      <c r="P5474"/>
      <c r="Q5474"/>
      <c r="S5474" s="115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ht="18" x14ac:dyDescent="0.25">
      <c r="A5475" s="236"/>
      <c r="B5475" s="236"/>
      <c r="C5475" s="236"/>
      <c r="D5475" s="236"/>
      <c r="E5475"/>
      <c r="F5475" s="126"/>
      <c r="G5475" s="237"/>
      <c r="H5475"/>
      <c r="I5475"/>
      <c r="J5475" s="237"/>
      <c r="K5475"/>
      <c r="L5475"/>
      <c r="M5475"/>
      <c r="N5475"/>
      <c r="O5475"/>
      <c r="P5475"/>
      <c r="Q5475"/>
      <c r="S5475" s="115"/>
      <c r="U5475"/>
      <c r="V5475"/>
      <c r="W5475" s="237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5">
      <c r="F5476" s="238"/>
      <c r="I5476"/>
      <c r="S5476" s="115"/>
      <c r="U5476"/>
      <c r="V5476"/>
    </row>
    <row r="5477" spans="1:33" x14ac:dyDescent="0.25">
      <c r="A5477"/>
      <c r="B5477"/>
      <c r="C5477"/>
      <c r="D5477"/>
      <c r="E5477"/>
      <c r="F5477" s="126"/>
      <c r="G5477"/>
      <c r="H5477"/>
      <c r="I5477"/>
      <c r="J5477"/>
      <c r="K5477"/>
      <c r="L5477"/>
      <c r="M5477"/>
      <c r="N5477"/>
      <c r="O5477"/>
      <c r="P5477"/>
      <c r="Q5477"/>
      <c r="S5477" s="115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5">
      <c r="F5478" s="238"/>
      <c r="I5478"/>
      <c r="S5478" s="115"/>
      <c r="U5478"/>
      <c r="V5478"/>
    </row>
    <row r="5479" spans="1:33" x14ac:dyDescent="0.25">
      <c r="A5479"/>
      <c r="B5479"/>
      <c r="C5479"/>
      <c r="D5479"/>
      <c r="E5479"/>
      <c r="F5479" s="126"/>
      <c r="G5479"/>
      <c r="H5479"/>
      <c r="I5479"/>
      <c r="J5479"/>
      <c r="K5479"/>
      <c r="L5479"/>
      <c r="M5479"/>
      <c r="N5479"/>
      <c r="O5479"/>
      <c r="P5479"/>
      <c r="Q5479"/>
      <c r="S5479" s="115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5">
      <c r="A5480"/>
      <c r="B5480"/>
      <c r="C5480"/>
      <c r="D5480"/>
      <c r="E5480"/>
      <c r="F5480" s="126"/>
      <c r="G5480"/>
      <c r="H5480"/>
      <c r="I5480"/>
      <c r="J5480"/>
      <c r="K5480"/>
      <c r="L5480"/>
      <c r="M5480"/>
      <c r="N5480"/>
      <c r="O5480"/>
      <c r="P5480"/>
      <c r="Q5480"/>
      <c r="S5480" s="115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5">
      <c r="F5481" s="238"/>
      <c r="I5481"/>
      <c r="S5481" s="115"/>
      <c r="U5481"/>
      <c r="V5481"/>
    </row>
    <row r="5482" spans="1:33" ht="18" x14ac:dyDescent="0.25">
      <c r="A5482" s="236"/>
      <c r="B5482" s="236"/>
      <c r="C5482" s="236"/>
      <c r="D5482" s="236"/>
      <c r="E5482"/>
      <c r="F5482" s="126"/>
      <c r="G5482" s="237"/>
      <c r="H5482"/>
      <c r="I5482"/>
      <c r="J5482" s="237"/>
      <c r="K5482"/>
      <c r="L5482"/>
      <c r="M5482"/>
      <c r="N5482"/>
      <c r="O5482"/>
      <c r="P5482"/>
      <c r="Q5482"/>
      <c r="S5482" s="115"/>
      <c r="U5482"/>
      <c r="V5482"/>
      <c r="W5482" s="237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5">
      <c r="A5483"/>
      <c r="B5483"/>
      <c r="C5483"/>
      <c r="D5483"/>
      <c r="E5483"/>
      <c r="F5483" s="126"/>
      <c r="G5483"/>
      <c r="H5483"/>
      <c r="I5483"/>
      <c r="J5483"/>
      <c r="K5483"/>
      <c r="L5483"/>
      <c r="M5483"/>
      <c r="N5483"/>
      <c r="O5483"/>
      <c r="P5483"/>
      <c r="Q5483"/>
      <c r="S5483" s="115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ht="18" x14ac:dyDescent="0.25">
      <c r="A5484" s="236"/>
      <c r="B5484" s="236"/>
      <c r="C5484" s="236"/>
      <c r="D5484" s="236"/>
      <c r="E5484"/>
      <c r="F5484" s="126"/>
      <c r="G5484" s="237"/>
      <c r="H5484"/>
      <c r="I5484"/>
      <c r="J5484" s="237"/>
      <c r="K5484"/>
      <c r="L5484"/>
      <c r="M5484"/>
      <c r="N5484"/>
      <c r="O5484"/>
      <c r="P5484"/>
      <c r="Q5484"/>
      <c r="S5484" s="115"/>
      <c r="U5484"/>
      <c r="V5484"/>
      <c r="W5484" s="237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5">
      <c r="A5485"/>
      <c r="B5485"/>
      <c r="C5485"/>
      <c r="D5485"/>
      <c r="E5485"/>
      <c r="F5485" s="126"/>
      <c r="G5485"/>
      <c r="H5485"/>
      <c r="I5485"/>
      <c r="J5485"/>
      <c r="K5485"/>
      <c r="L5485"/>
      <c r="M5485"/>
      <c r="N5485"/>
      <c r="O5485"/>
      <c r="P5485"/>
      <c r="Q5485"/>
      <c r="S5485" s="11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ht="18" x14ac:dyDescent="0.25">
      <c r="A5486" s="236"/>
      <c r="B5486" s="236"/>
      <c r="C5486" s="236"/>
      <c r="D5486" s="236"/>
      <c r="E5486"/>
      <c r="F5486" s="126"/>
      <c r="G5486" s="237"/>
      <c r="H5486"/>
      <c r="I5486"/>
      <c r="J5486" s="237"/>
      <c r="K5486"/>
      <c r="L5486"/>
      <c r="M5486"/>
      <c r="N5486"/>
      <c r="O5486"/>
      <c r="P5486"/>
      <c r="Q5486"/>
      <c r="S5486" s="115"/>
      <c r="U5486"/>
      <c r="V5486"/>
      <c r="W5486" s="237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5">
      <c r="A5487"/>
      <c r="B5487"/>
      <c r="C5487"/>
      <c r="D5487"/>
      <c r="E5487"/>
      <c r="F5487" s="126"/>
      <c r="G5487"/>
      <c r="H5487"/>
      <c r="I5487"/>
      <c r="J5487"/>
      <c r="K5487"/>
      <c r="L5487"/>
      <c r="M5487"/>
      <c r="N5487"/>
      <c r="O5487"/>
      <c r="P5487"/>
      <c r="Q5487"/>
      <c r="S5487" s="115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ht="18" x14ac:dyDescent="0.25">
      <c r="A5488" s="236"/>
      <c r="B5488" s="236"/>
      <c r="C5488" s="236"/>
      <c r="D5488" s="236"/>
      <c r="E5488"/>
      <c r="F5488" s="126"/>
      <c r="G5488" s="237"/>
      <c r="H5488"/>
      <c r="I5488"/>
      <c r="J5488" s="237"/>
      <c r="K5488"/>
      <c r="L5488"/>
      <c r="M5488"/>
      <c r="N5488"/>
      <c r="O5488"/>
      <c r="P5488"/>
      <c r="Q5488"/>
      <c r="S5488" s="115"/>
      <c r="U5488"/>
      <c r="V5488"/>
      <c r="W5488" s="237"/>
      <c r="X5488"/>
      <c r="Y5488"/>
      <c r="Z5488"/>
      <c r="AA5488"/>
      <c r="AB5488"/>
      <c r="AC5488"/>
      <c r="AD5488"/>
      <c r="AE5488"/>
      <c r="AF5488"/>
      <c r="AG5488"/>
    </row>
    <row r="5489" spans="1:33" ht="18" x14ac:dyDescent="0.25">
      <c r="A5489" s="236"/>
      <c r="B5489" s="236"/>
      <c r="C5489" s="236"/>
      <c r="D5489" s="236"/>
      <c r="E5489"/>
      <c r="F5489" s="126"/>
      <c r="G5489" s="237"/>
      <c r="H5489"/>
      <c r="I5489"/>
      <c r="J5489" s="237"/>
      <c r="K5489"/>
      <c r="L5489"/>
      <c r="M5489"/>
      <c r="N5489"/>
      <c r="O5489"/>
      <c r="P5489"/>
      <c r="Q5489"/>
      <c r="S5489" s="115"/>
      <c r="U5489"/>
      <c r="V5489"/>
      <c r="W5489" s="237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5">
      <c r="A5490"/>
      <c r="B5490"/>
      <c r="C5490"/>
      <c r="D5490"/>
      <c r="E5490"/>
      <c r="F5490" s="126"/>
      <c r="G5490"/>
      <c r="H5490"/>
      <c r="I5490"/>
      <c r="J5490"/>
      <c r="K5490"/>
      <c r="L5490"/>
      <c r="M5490"/>
      <c r="N5490"/>
      <c r="O5490"/>
      <c r="P5490"/>
      <c r="Q5490"/>
      <c r="S5490" s="115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5">
      <c r="A5491"/>
      <c r="B5491"/>
      <c r="C5491"/>
      <c r="D5491"/>
      <c r="E5491"/>
      <c r="F5491" s="126"/>
      <c r="G5491"/>
      <c r="H5491"/>
      <c r="I5491"/>
      <c r="J5491"/>
      <c r="K5491"/>
      <c r="L5491"/>
      <c r="M5491"/>
      <c r="N5491"/>
      <c r="O5491"/>
      <c r="P5491"/>
      <c r="Q5491"/>
      <c r="S5491" s="115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5">
      <c r="F5492" s="238"/>
      <c r="I5492"/>
      <c r="S5492" s="115"/>
      <c r="U5492"/>
      <c r="V5492"/>
    </row>
    <row r="5493" spans="1:33" ht="18" x14ac:dyDescent="0.25">
      <c r="A5493" s="236"/>
      <c r="B5493" s="236"/>
      <c r="C5493" s="236"/>
      <c r="D5493" s="236"/>
      <c r="E5493"/>
      <c r="F5493" s="126"/>
      <c r="G5493" s="237"/>
      <c r="H5493"/>
      <c r="I5493"/>
      <c r="J5493" s="237"/>
      <c r="K5493"/>
      <c r="L5493"/>
      <c r="M5493"/>
      <c r="N5493"/>
      <c r="O5493"/>
      <c r="P5493"/>
      <c r="Q5493"/>
      <c r="S5493" s="115"/>
      <c r="U5493"/>
      <c r="V5493"/>
      <c r="W5493" s="237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5">
      <c r="A5494"/>
      <c r="B5494"/>
      <c r="C5494"/>
      <c r="D5494"/>
      <c r="E5494"/>
      <c r="F5494" s="126"/>
      <c r="G5494"/>
      <c r="H5494"/>
      <c r="I5494"/>
      <c r="J5494"/>
      <c r="K5494"/>
      <c r="L5494"/>
      <c r="M5494"/>
      <c r="N5494"/>
      <c r="O5494"/>
      <c r="P5494"/>
      <c r="Q5494"/>
      <c r="S5494" s="115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5">
      <c r="F5495" s="238"/>
      <c r="I5495"/>
      <c r="S5495" s="115"/>
      <c r="U5495"/>
      <c r="V5495"/>
    </row>
    <row r="5496" spans="1:33" ht="18" x14ac:dyDescent="0.25">
      <c r="A5496" s="236"/>
      <c r="B5496" s="236"/>
      <c r="C5496" s="236"/>
      <c r="D5496" s="236"/>
      <c r="E5496"/>
      <c r="F5496" s="126"/>
      <c r="G5496" s="237"/>
      <c r="H5496"/>
      <c r="I5496"/>
      <c r="J5496" s="237"/>
      <c r="K5496"/>
      <c r="L5496"/>
      <c r="M5496"/>
      <c r="N5496"/>
      <c r="O5496"/>
      <c r="P5496"/>
      <c r="Q5496"/>
      <c r="S5496" s="115"/>
      <c r="U5496"/>
      <c r="V5496"/>
      <c r="W5496" s="237"/>
      <c r="X5496"/>
      <c r="Y5496"/>
      <c r="Z5496"/>
      <c r="AA5496"/>
      <c r="AB5496"/>
      <c r="AC5496"/>
      <c r="AD5496"/>
      <c r="AE5496"/>
      <c r="AF5496"/>
      <c r="AG5496"/>
    </row>
    <row r="5497" spans="1:33" ht="18" x14ac:dyDescent="0.25">
      <c r="A5497" s="236"/>
      <c r="B5497" s="236"/>
      <c r="C5497" s="236"/>
      <c r="D5497" s="236"/>
      <c r="E5497"/>
      <c r="F5497" s="126"/>
      <c r="G5497" s="237"/>
      <c r="H5497"/>
      <c r="I5497"/>
      <c r="J5497" s="237"/>
      <c r="K5497"/>
      <c r="L5497"/>
      <c r="M5497"/>
      <c r="N5497"/>
      <c r="O5497"/>
      <c r="P5497"/>
      <c r="Q5497"/>
      <c r="S5497" s="115"/>
      <c r="U5497"/>
      <c r="V5497"/>
      <c r="W5497" s="237"/>
      <c r="X5497"/>
      <c r="Y5497"/>
      <c r="Z5497"/>
      <c r="AA5497"/>
      <c r="AB5497"/>
      <c r="AC5497"/>
      <c r="AD5497"/>
      <c r="AE5497"/>
      <c r="AF5497"/>
      <c r="AG5497"/>
    </row>
    <row r="5498" spans="1:33" ht="18" x14ac:dyDescent="0.25">
      <c r="A5498" s="236"/>
      <c r="B5498" s="236"/>
      <c r="C5498" s="236"/>
      <c r="D5498" s="236"/>
      <c r="E5498"/>
      <c r="F5498" s="126"/>
      <c r="G5498" s="237"/>
      <c r="H5498"/>
      <c r="I5498"/>
      <c r="J5498" s="237"/>
      <c r="K5498"/>
      <c r="L5498"/>
      <c r="M5498"/>
      <c r="N5498"/>
      <c r="O5498"/>
      <c r="P5498"/>
      <c r="Q5498"/>
      <c r="S5498" s="115"/>
      <c r="U5498"/>
      <c r="V5498"/>
      <c r="W5498" s="237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5">
      <c r="A5499"/>
      <c r="B5499"/>
      <c r="C5499"/>
      <c r="D5499"/>
      <c r="E5499"/>
      <c r="F5499" s="126"/>
      <c r="G5499"/>
      <c r="H5499"/>
      <c r="I5499"/>
      <c r="J5499"/>
      <c r="K5499"/>
      <c r="L5499"/>
      <c r="M5499"/>
      <c r="N5499"/>
      <c r="O5499"/>
      <c r="P5499"/>
      <c r="Q5499"/>
      <c r="S5499" s="115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ht="18" x14ac:dyDescent="0.25">
      <c r="A5500" s="236"/>
      <c r="B5500" s="236"/>
      <c r="C5500" s="236"/>
      <c r="D5500" s="236"/>
      <c r="E5500"/>
      <c r="F5500" s="126"/>
      <c r="G5500" s="237"/>
      <c r="H5500"/>
      <c r="I5500"/>
      <c r="J5500" s="237"/>
      <c r="K5500"/>
      <c r="L5500"/>
      <c r="M5500"/>
      <c r="N5500"/>
      <c r="O5500"/>
      <c r="P5500"/>
      <c r="Q5500"/>
      <c r="S5500" s="115"/>
      <c r="U5500"/>
      <c r="V5500"/>
      <c r="W5500" s="237"/>
      <c r="X5500"/>
      <c r="Y5500"/>
      <c r="Z5500"/>
      <c r="AA5500"/>
      <c r="AB5500"/>
      <c r="AC5500"/>
      <c r="AD5500"/>
      <c r="AE5500"/>
      <c r="AF5500"/>
      <c r="AG5500"/>
    </row>
    <row r="5501" spans="1:33" ht="18" x14ac:dyDescent="0.25">
      <c r="A5501" s="236"/>
      <c r="B5501" s="236"/>
      <c r="C5501" s="236"/>
      <c r="D5501" s="236"/>
      <c r="E5501"/>
      <c r="F5501" s="126"/>
      <c r="G5501" s="237"/>
      <c r="H5501"/>
      <c r="I5501"/>
      <c r="J5501" s="237"/>
      <c r="K5501"/>
      <c r="L5501"/>
      <c r="M5501"/>
      <c r="N5501"/>
      <c r="O5501"/>
      <c r="P5501"/>
      <c r="Q5501"/>
      <c r="S5501" s="115"/>
      <c r="U5501"/>
      <c r="V5501"/>
      <c r="W5501" s="237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5">
      <c r="F5502" s="238"/>
      <c r="I5502"/>
      <c r="S5502" s="115"/>
      <c r="U5502"/>
      <c r="V5502"/>
    </row>
    <row r="5503" spans="1:33" ht="18" x14ac:dyDescent="0.25">
      <c r="A5503" s="236"/>
      <c r="B5503" s="236"/>
      <c r="C5503" s="236"/>
      <c r="D5503" s="236"/>
      <c r="E5503"/>
      <c r="F5503" s="126"/>
      <c r="G5503" s="237"/>
      <c r="H5503"/>
      <c r="I5503"/>
      <c r="J5503" s="237"/>
      <c r="K5503"/>
      <c r="L5503"/>
      <c r="M5503"/>
      <c r="N5503"/>
      <c r="O5503"/>
      <c r="P5503"/>
      <c r="Q5503"/>
      <c r="S5503" s="115"/>
      <c r="U5503"/>
      <c r="V5503"/>
      <c r="W5503" s="237"/>
      <c r="X5503"/>
      <c r="Y5503"/>
      <c r="Z5503"/>
      <c r="AA5503"/>
      <c r="AB5503"/>
      <c r="AC5503"/>
      <c r="AD5503"/>
      <c r="AE5503"/>
      <c r="AF5503"/>
      <c r="AG5503"/>
    </row>
    <row r="5504" spans="1:33" ht="18" x14ac:dyDescent="0.25">
      <c r="A5504" s="236"/>
      <c r="B5504" s="236"/>
      <c r="C5504" s="236"/>
      <c r="D5504" s="236"/>
      <c r="E5504"/>
      <c r="F5504" s="126"/>
      <c r="G5504" s="237"/>
      <c r="H5504"/>
      <c r="I5504"/>
      <c r="J5504" s="237"/>
      <c r="K5504"/>
      <c r="L5504"/>
      <c r="M5504"/>
      <c r="N5504"/>
      <c r="O5504"/>
      <c r="P5504"/>
      <c r="Q5504"/>
      <c r="S5504" s="115"/>
      <c r="U5504"/>
      <c r="V5504"/>
      <c r="W5504" s="237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5">
      <c r="F5505" s="238"/>
      <c r="I5505"/>
      <c r="S5505" s="115"/>
      <c r="U5505"/>
      <c r="V5505"/>
    </row>
    <row r="5506" spans="1:33" x14ac:dyDescent="0.25">
      <c r="F5506" s="238"/>
      <c r="I5506"/>
      <c r="S5506" s="115"/>
      <c r="U5506"/>
      <c r="V5506"/>
    </row>
    <row r="5507" spans="1:33" x14ac:dyDescent="0.25">
      <c r="F5507" s="238"/>
      <c r="I5507"/>
      <c r="S5507" s="115"/>
      <c r="U5507"/>
      <c r="V5507"/>
    </row>
    <row r="5508" spans="1:33" ht="18" x14ac:dyDescent="0.25">
      <c r="A5508" s="236"/>
      <c r="B5508" s="236"/>
      <c r="C5508" s="236"/>
      <c r="D5508" s="236"/>
      <c r="E5508"/>
      <c r="F5508" s="126"/>
      <c r="G5508" s="237"/>
      <c r="H5508"/>
      <c r="I5508"/>
      <c r="J5508" s="237"/>
      <c r="K5508"/>
      <c r="L5508"/>
      <c r="M5508"/>
      <c r="N5508"/>
      <c r="O5508"/>
      <c r="P5508"/>
      <c r="Q5508"/>
      <c r="S5508" s="115"/>
      <c r="U5508"/>
      <c r="V5508"/>
      <c r="W5508" s="237"/>
      <c r="X5508"/>
      <c r="Y5508"/>
      <c r="Z5508"/>
      <c r="AA5508"/>
      <c r="AB5508"/>
      <c r="AC5508"/>
      <c r="AD5508"/>
      <c r="AE5508"/>
      <c r="AF5508"/>
      <c r="AG5508"/>
    </row>
    <row r="5509" spans="1:33" ht="18" x14ac:dyDescent="0.25">
      <c r="A5509" s="236"/>
      <c r="B5509" s="236"/>
      <c r="C5509" s="236"/>
      <c r="D5509" s="236"/>
      <c r="E5509"/>
      <c r="F5509" s="126"/>
      <c r="G5509" s="237"/>
      <c r="H5509"/>
      <c r="I5509"/>
      <c r="J5509" s="237"/>
      <c r="K5509"/>
      <c r="L5509"/>
      <c r="M5509"/>
      <c r="N5509"/>
      <c r="O5509"/>
      <c r="P5509"/>
      <c r="Q5509"/>
      <c r="S5509" s="115"/>
      <c r="U5509"/>
      <c r="V5509"/>
      <c r="W5509" s="237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5">
      <c r="A5510"/>
      <c r="B5510"/>
      <c r="C5510"/>
      <c r="D5510"/>
      <c r="E5510"/>
      <c r="F5510" s="126"/>
      <c r="G5510"/>
      <c r="H5510"/>
      <c r="I5510"/>
      <c r="J5510"/>
      <c r="K5510"/>
      <c r="L5510"/>
      <c r="M5510"/>
      <c r="N5510"/>
      <c r="O5510"/>
      <c r="P5510"/>
      <c r="Q5510"/>
      <c r="S5510" s="115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5">
      <c r="A5511"/>
      <c r="B5511"/>
      <c r="C5511"/>
      <c r="D5511"/>
      <c r="E5511"/>
      <c r="F5511" s="126"/>
      <c r="G5511"/>
      <c r="H5511"/>
      <c r="I5511"/>
      <c r="J5511"/>
      <c r="K5511"/>
      <c r="L5511"/>
      <c r="M5511"/>
      <c r="N5511"/>
      <c r="O5511"/>
      <c r="P5511"/>
      <c r="Q5511"/>
      <c r="S5511" s="115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ht="18" x14ac:dyDescent="0.25">
      <c r="A5512" s="236"/>
      <c r="B5512" s="236"/>
      <c r="C5512" s="236"/>
      <c r="D5512" s="236"/>
      <c r="E5512"/>
      <c r="F5512" s="126"/>
      <c r="G5512" s="237"/>
      <c r="H5512"/>
      <c r="I5512"/>
      <c r="J5512" s="237"/>
      <c r="K5512"/>
      <c r="L5512"/>
      <c r="M5512"/>
      <c r="N5512"/>
      <c r="O5512"/>
      <c r="P5512"/>
      <c r="Q5512"/>
      <c r="S5512" s="115"/>
      <c r="U5512"/>
      <c r="V5512"/>
      <c r="W5512" s="237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5">
      <c r="F5513" s="238"/>
      <c r="I5513"/>
      <c r="S5513" s="115"/>
      <c r="U5513"/>
      <c r="V5513"/>
    </row>
    <row r="5514" spans="1:33" ht="18" x14ac:dyDescent="0.25">
      <c r="A5514" s="236"/>
      <c r="B5514" s="236"/>
      <c r="C5514" s="236"/>
      <c r="D5514" s="236"/>
      <c r="E5514"/>
      <c r="F5514" s="126"/>
      <c r="G5514" s="237"/>
      <c r="H5514"/>
      <c r="I5514"/>
      <c r="J5514" s="237"/>
      <c r="K5514"/>
      <c r="L5514"/>
      <c r="M5514"/>
      <c r="N5514"/>
      <c r="O5514"/>
      <c r="P5514"/>
      <c r="Q5514"/>
      <c r="S5514" s="115"/>
      <c r="U5514"/>
      <c r="V5514"/>
      <c r="W5514" s="237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5">
      <c r="F5515" s="238"/>
      <c r="I5515"/>
      <c r="S5515" s="115"/>
      <c r="U5515"/>
      <c r="V5515"/>
    </row>
    <row r="5516" spans="1:33" ht="18" x14ac:dyDescent="0.25">
      <c r="A5516" s="236"/>
      <c r="B5516" s="236"/>
      <c r="C5516" s="236"/>
      <c r="D5516" s="236"/>
      <c r="E5516"/>
      <c r="F5516" s="126"/>
      <c r="G5516" s="237"/>
      <c r="H5516"/>
      <c r="I5516"/>
      <c r="J5516" s="237"/>
      <c r="K5516"/>
      <c r="L5516"/>
      <c r="M5516"/>
      <c r="N5516"/>
      <c r="O5516"/>
      <c r="P5516"/>
      <c r="Q5516"/>
      <c r="S5516" s="115"/>
      <c r="U5516"/>
      <c r="V5516"/>
      <c r="W5516" s="237"/>
      <c r="X5516"/>
      <c r="Y5516"/>
      <c r="Z5516"/>
      <c r="AA5516"/>
      <c r="AB5516"/>
      <c r="AC5516"/>
      <c r="AD5516"/>
      <c r="AE5516"/>
      <c r="AF5516"/>
      <c r="AG5516"/>
    </row>
    <row r="5517" spans="1:33" ht="18" x14ac:dyDescent="0.25">
      <c r="A5517" s="236"/>
      <c r="B5517" s="236"/>
      <c r="C5517" s="236"/>
      <c r="D5517" s="236"/>
      <c r="E5517"/>
      <c r="F5517" s="126"/>
      <c r="G5517" s="237"/>
      <c r="H5517"/>
      <c r="I5517"/>
      <c r="J5517" s="237"/>
      <c r="K5517"/>
      <c r="L5517"/>
      <c r="M5517"/>
      <c r="N5517"/>
      <c r="O5517"/>
      <c r="P5517"/>
      <c r="Q5517"/>
      <c r="S5517" s="115"/>
      <c r="U5517"/>
      <c r="V5517"/>
      <c r="W5517" s="23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5">
      <c r="A5518"/>
      <c r="B5518"/>
      <c r="C5518"/>
      <c r="D5518"/>
      <c r="E5518"/>
      <c r="F5518" s="126"/>
      <c r="G5518"/>
      <c r="H5518"/>
      <c r="I5518"/>
      <c r="J5518"/>
      <c r="K5518"/>
      <c r="L5518"/>
      <c r="M5518"/>
      <c r="N5518"/>
      <c r="O5518"/>
      <c r="P5518"/>
      <c r="Q5518"/>
      <c r="S5518" s="115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5">
      <c r="F5519" s="238"/>
      <c r="I5519"/>
      <c r="S5519" s="115"/>
      <c r="U5519"/>
      <c r="V5519"/>
    </row>
    <row r="5520" spans="1:33" x14ac:dyDescent="0.25">
      <c r="A5520"/>
      <c r="B5520"/>
      <c r="C5520"/>
      <c r="D5520"/>
      <c r="E5520"/>
      <c r="F5520" s="126"/>
      <c r="G5520"/>
      <c r="H5520"/>
      <c r="I5520"/>
      <c r="J5520"/>
      <c r="K5520"/>
      <c r="L5520"/>
      <c r="M5520"/>
      <c r="N5520"/>
      <c r="O5520"/>
      <c r="P5520"/>
      <c r="Q5520"/>
      <c r="S5520" s="115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5">
      <c r="A5521"/>
      <c r="B5521"/>
      <c r="C5521"/>
      <c r="D5521"/>
      <c r="E5521"/>
      <c r="F5521" s="126"/>
      <c r="G5521"/>
      <c r="H5521"/>
      <c r="I5521"/>
      <c r="J5521"/>
      <c r="K5521"/>
      <c r="L5521"/>
      <c r="M5521"/>
      <c r="N5521"/>
      <c r="O5521"/>
      <c r="P5521"/>
      <c r="Q5521"/>
      <c r="S5521" s="115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5">
      <c r="F5522" s="238"/>
      <c r="I5522"/>
      <c r="S5522" s="115"/>
      <c r="U5522"/>
      <c r="V5522"/>
    </row>
    <row r="5523" spans="1:33" x14ac:dyDescent="0.25">
      <c r="A5523"/>
      <c r="B5523"/>
      <c r="C5523"/>
      <c r="D5523"/>
      <c r="E5523"/>
      <c r="F5523" s="126"/>
      <c r="G5523"/>
      <c r="H5523"/>
      <c r="I5523"/>
      <c r="J5523"/>
      <c r="K5523"/>
      <c r="L5523"/>
      <c r="M5523"/>
      <c r="N5523"/>
      <c r="O5523"/>
      <c r="P5523"/>
      <c r="Q5523"/>
      <c r="S5523" s="115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ht="18" x14ac:dyDescent="0.25">
      <c r="A5524" s="236"/>
      <c r="B5524" s="236"/>
      <c r="C5524" s="236"/>
      <c r="D5524" s="236"/>
      <c r="E5524"/>
      <c r="F5524" s="126"/>
      <c r="G5524" s="237"/>
      <c r="H5524"/>
      <c r="I5524"/>
      <c r="J5524" s="237"/>
      <c r="K5524"/>
      <c r="L5524"/>
      <c r="M5524"/>
      <c r="N5524"/>
      <c r="O5524"/>
      <c r="P5524"/>
      <c r="Q5524"/>
      <c r="S5524" s="115"/>
      <c r="U5524"/>
      <c r="V5524"/>
      <c r="W5524" s="237"/>
      <c r="X5524"/>
      <c r="Y5524"/>
      <c r="Z5524"/>
      <c r="AA5524"/>
      <c r="AB5524"/>
      <c r="AC5524"/>
      <c r="AD5524"/>
      <c r="AE5524"/>
      <c r="AF5524"/>
      <c r="AG5524"/>
    </row>
    <row r="5525" spans="1:33" ht="18" x14ac:dyDescent="0.25">
      <c r="A5525" s="236"/>
      <c r="B5525" s="236"/>
      <c r="C5525" s="236"/>
      <c r="D5525" s="236"/>
      <c r="E5525"/>
      <c r="F5525" s="126"/>
      <c r="G5525" s="237"/>
      <c r="H5525"/>
      <c r="I5525"/>
      <c r="J5525" s="237"/>
      <c r="K5525"/>
      <c r="L5525"/>
      <c r="M5525"/>
      <c r="N5525"/>
      <c r="O5525"/>
      <c r="P5525"/>
      <c r="Q5525"/>
      <c r="S5525" s="115"/>
      <c r="U5525"/>
      <c r="V5525"/>
      <c r="W5525" s="237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5">
      <c r="F5526" s="238"/>
      <c r="I5526"/>
      <c r="S5526" s="115"/>
      <c r="U5526"/>
      <c r="V5526"/>
    </row>
    <row r="5527" spans="1:33" x14ac:dyDescent="0.25">
      <c r="F5527" s="238"/>
      <c r="I5527"/>
      <c r="S5527" s="115"/>
      <c r="U5527"/>
      <c r="V5527"/>
    </row>
    <row r="5528" spans="1:33" x14ac:dyDescent="0.25">
      <c r="A5528"/>
      <c r="B5528"/>
      <c r="C5528"/>
      <c r="D5528"/>
      <c r="E5528"/>
      <c r="F5528" s="126"/>
      <c r="G5528"/>
      <c r="H5528"/>
      <c r="I5528"/>
      <c r="J5528"/>
      <c r="K5528"/>
      <c r="L5528"/>
      <c r="M5528"/>
      <c r="N5528"/>
      <c r="O5528"/>
      <c r="P5528"/>
      <c r="Q5528"/>
      <c r="S5528" s="115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5">
      <c r="F5529" s="238"/>
      <c r="I5529"/>
      <c r="S5529" s="115"/>
      <c r="U5529"/>
      <c r="V5529"/>
    </row>
    <row r="5530" spans="1:33" ht="18" x14ac:dyDescent="0.25">
      <c r="A5530" s="236"/>
      <c r="B5530" s="236"/>
      <c r="C5530" s="236"/>
      <c r="D5530" s="236"/>
      <c r="E5530"/>
      <c r="F5530" s="126"/>
      <c r="G5530" s="237"/>
      <c r="H5530"/>
      <c r="I5530"/>
      <c r="J5530" s="237"/>
      <c r="K5530"/>
      <c r="L5530"/>
      <c r="M5530"/>
      <c r="N5530"/>
      <c r="O5530"/>
      <c r="P5530"/>
      <c r="Q5530"/>
      <c r="S5530" s="115"/>
      <c r="U5530"/>
      <c r="V5530"/>
      <c r="W5530" s="237"/>
      <c r="X5530"/>
      <c r="Y5530"/>
      <c r="Z5530"/>
      <c r="AA5530"/>
      <c r="AB5530"/>
      <c r="AC5530"/>
      <c r="AD5530"/>
      <c r="AE5530"/>
      <c r="AF5530"/>
      <c r="AG5530"/>
    </row>
    <row r="5531" spans="1:33" ht="18" x14ac:dyDescent="0.25">
      <c r="A5531" s="236"/>
      <c r="B5531" s="236"/>
      <c r="C5531" s="236"/>
      <c r="D5531" s="236"/>
      <c r="E5531"/>
      <c r="F5531" s="126"/>
      <c r="G5531" s="237"/>
      <c r="H5531"/>
      <c r="I5531"/>
      <c r="J5531" s="237"/>
      <c r="K5531"/>
      <c r="L5531"/>
      <c r="M5531"/>
      <c r="N5531"/>
      <c r="O5531"/>
      <c r="P5531"/>
      <c r="Q5531"/>
      <c r="S5531" s="115"/>
      <c r="U5531"/>
      <c r="V5531"/>
      <c r="W5531" s="237"/>
      <c r="X5531"/>
      <c r="Y5531"/>
      <c r="Z5531"/>
      <c r="AA5531"/>
      <c r="AB5531"/>
      <c r="AC5531"/>
      <c r="AD5531"/>
      <c r="AE5531"/>
      <c r="AF5531"/>
      <c r="AG5531"/>
    </row>
    <row r="5532" spans="1:33" ht="18" x14ac:dyDescent="0.25">
      <c r="A5532" s="236"/>
      <c r="B5532" s="236"/>
      <c r="C5532" s="236"/>
      <c r="D5532" s="236"/>
      <c r="E5532"/>
      <c r="F5532" s="126"/>
      <c r="G5532" s="237"/>
      <c r="H5532"/>
      <c r="I5532"/>
      <c r="J5532" s="237"/>
      <c r="K5532"/>
      <c r="L5532"/>
      <c r="M5532"/>
      <c r="N5532"/>
      <c r="O5532"/>
      <c r="P5532"/>
      <c r="Q5532"/>
      <c r="S5532" s="115"/>
      <c r="U5532"/>
      <c r="V5532"/>
      <c r="W5532" s="237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5">
      <c r="F5533" s="238"/>
      <c r="I5533"/>
      <c r="S5533" s="115"/>
      <c r="U5533"/>
      <c r="V5533"/>
    </row>
    <row r="5534" spans="1:33" x14ac:dyDescent="0.25">
      <c r="A5534"/>
      <c r="B5534"/>
      <c r="C5534"/>
      <c r="D5534"/>
      <c r="E5534"/>
      <c r="F5534" s="126"/>
      <c r="G5534"/>
      <c r="H5534"/>
      <c r="I5534"/>
      <c r="J5534"/>
      <c r="K5534"/>
      <c r="L5534"/>
      <c r="M5534"/>
      <c r="N5534"/>
      <c r="O5534"/>
      <c r="P5534"/>
      <c r="Q5534"/>
      <c r="S5534" s="115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5">
      <c r="F5535" s="238"/>
      <c r="I5535"/>
      <c r="S5535" s="115"/>
      <c r="U5535"/>
      <c r="V5535"/>
    </row>
    <row r="5536" spans="1:33" x14ac:dyDescent="0.25">
      <c r="A5536"/>
      <c r="B5536"/>
      <c r="C5536"/>
      <c r="D5536"/>
      <c r="E5536"/>
      <c r="F5536" s="126"/>
      <c r="G5536"/>
      <c r="H5536"/>
      <c r="I5536"/>
      <c r="J5536"/>
      <c r="K5536"/>
      <c r="L5536"/>
      <c r="M5536"/>
      <c r="N5536"/>
      <c r="O5536"/>
      <c r="P5536"/>
      <c r="Q5536"/>
      <c r="S5536" s="115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5">
      <c r="A5537"/>
      <c r="B5537"/>
      <c r="C5537"/>
      <c r="D5537"/>
      <c r="E5537"/>
      <c r="F5537" s="126"/>
      <c r="G5537"/>
      <c r="H5537"/>
      <c r="I5537"/>
      <c r="J5537"/>
      <c r="K5537"/>
      <c r="L5537"/>
      <c r="M5537"/>
      <c r="N5537"/>
      <c r="O5537"/>
      <c r="P5537"/>
      <c r="Q5537"/>
      <c r="S5537" s="115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5">
      <c r="A5538"/>
      <c r="B5538"/>
      <c r="C5538"/>
      <c r="D5538"/>
      <c r="E5538"/>
      <c r="F5538" s="126"/>
      <c r="G5538"/>
      <c r="H5538"/>
      <c r="I5538"/>
      <c r="J5538"/>
      <c r="K5538"/>
      <c r="L5538"/>
      <c r="M5538"/>
      <c r="N5538"/>
      <c r="O5538"/>
      <c r="P5538"/>
      <c r="Q5538"/>
      <c r="S5538" s="115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5">
      <c r="F5539" s="238"/>
      <c r="I5539"/>
      <c r="S5539" s="115"/>
      <c r="U5539"/>
      <c r="V5539"/>
    </row>
    <row r="5540" spans="1:33" x14ac:dyDescent="0.25">
      <c r="F5540" s="238"/>
      <c r="I5540"/>
      <c r="S5540" s="115"/>
      <c r="U5540"/>
      <c r="V5540"/>
    </row>
    <row r="5541" spans="1:33" ht="18" x14ac:dyDescent="0.25">
      <c r="A5541" s="236"/>
      <c r="B5541" s="236"/>
      <c r="C5541" s="236"/>
      <c r="D5541" s="236"/>
      <c r="E5541"/>
      <c r="F5541" s="126"/>
      <c r="G5541" s="237"/>
      <c r="H5541"/>
      <c r="I5541"/>
      <c r="J5541" s="237"/>
      <c r="K5541"/>
      <c r="L5541"/>
      <c r="M5541"/>
      <c r="N5541"/>
      <c r="O5541"/>
      <c r="P5541"/>
      <c r="Q5541"/>
      <c r="S5541" s="115"/>
      <c r="U5541"/>
      <c r="V5541"/>
      <c r="W5541" s="237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5">
      <c r="F5542" s="238"/>
      <c r="I5542"/>
      <c r="S5542" s="115"/>
      <c r="U5542"/>
      <c r="V5542"/>
    </row>
    <row r="5543" spans="1:33" x14ac:dyDescent="0.25">
      <c r="A5543"/>
      <c r="B5543"/>
      <c r="C5543"/>
      <c r="D5543"/>
      <c r="E5543"/>
      <c r="F5543" s="126"/>
      <c r="G5543"/>
      <c r="H5543"/>
      <c r="I5543"/>
      <c r="J5543"/>
      <c r="K5543"/>
      <c r="L5543"/>
      <c r="M5543"/>
      <c r="N5543"/>
      <c r="O5543"/>
      <c r="P5543"/>
      <c r="Q5543"/>
      <c r="S5543" s="115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ht="18" x14ac:dyDescent="0.25">
      <c r="A5544" s="236"/>
      <c r="B5544" s="236"/>
      <c r="C5544" s="236"/>
      <c r="D5544" s="236"/>
      <c r="E5544"/>
      <c r="F5544" s="126"/>
      <c r="G5544" s="237"/>
      <c r="H5544"/>
      <c r="I5544"/>
      <c r="J5544" s="237"/>
      <c r="K5544"/>
      <c r="L5544"/>
      <c r="M5544"/>
      <c r="N5544"/>
      <c r="O5544"/>
      <c r="P5544"/>
      <c r="Q5544"/>
      <c r="S5544" s="115"/>
      <c r="U5544"/>
      <c r="V5544"/>
      <c r="W5544" s="237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5">
      <c r="F5545" s="238"/>
      <c r="I5545"/>
      <c r="S5545" s="115"/>
      <c r="U5545"/>
      <c r="V5545"/>
    </row>
    <row r="5546" spans="1:33" ht="18" x14ac:dyDescent="0.25">
      <c r="A5546" s="236"/>
      <c r="B5546" s="236"/>
      <c r="C5546" s="236"/>
      <c r="D5546" s="236"/>
      <c r="E5546"/>
      <c r="F5546" s="126"/>
      <c r="G5546" s="237"/>
      <c r="H5546"/>
      <c r="I5546"/>
      <c r="J5546" s="237"/>
      <c r="K5546"/>
      <c r="L5546"/>
      <c r="M5546"/>
      <c r="N5546"/>
      <c r="O5546"/>
      <c r="P5546"/>
      <c r="Q5546"/>
      <c r="S5546" s="115"/>
      <c r="U5546"/>
      <c r="V5546"/>
      <c r="W5546" s="237"/>
      <c r="X5546"/>
      <c r="Y5546"/>
      <c r="Z5546"/>
      <c r="AA5546"/>
      <c r="AB5546"/>
      <c r="AC5546"/>
      <c r="AD5546"/>
      <c r="AE5546"/>
      <c r="AF5546"/>
      <c r="AG5546"/>
    </row>
    <row r="5547" spans="1:33" ht="18" x14ac:dyDescent="0.25">
      <c r="A5547" s="236"/>
      <c r="B5547" s="236"/>
      <c r="C5547" s="236"/>
      <c r="D5547" s="236"/>
      <c r="E5547"/>
      <c r="F5547" s="126"/>
      <c r="G5547" s="237"/>
      <c r="H5547"/>
      <c r="I5547"/>
      <c r="J5547" s="237"/>
      <c r="K5547"/>
      <c r="L5547"/>
      <c r="M5547"/>
      <c r="N5547"/>
      <c r="O5547"/>
      <c r="P5547"/>
      <c r="Q5547"/>
      <c r="S5547" s="115"/>
      <c r="U5547"/>
      <c r="V5547"/>
      <c r="W5547" s="237"/>
      <c r="X5547"/>
      <c r="Y5547"/>
      <c r="Z5547"/>
      <c r="AA5547"/>
      <c r="AB5547"/>
      <c r="AC5547"/>
      <c r="AD5547"/>
      <c r="AE5547"/>
      <c r="AF5547"/>
      <c r="AG5547"/>
    </row>
    <row r="5548" spans="1:33" ht="18" x14ac:dyDescent="0.25">
      <c r="A5548" s="236"/>
      <c r="B5548" s="236"/>
      <c r="C5548" s="236"/>
      <c r="D5548" s="236"/>
      <c r="E5548"/>
      <c r="F5548" s="126"/>
      <c r="G5548" s="237"/>
      <c r="H5548"/>
      <c r="I5548"/>
      <c r="J5548" s="237"/>
      <c r="K5548"/>
      <c r="L5548"/>
      <c r="M5548"/>
      <c r="N5548"/>
      <c r="O5548"/>
      <c r="P5548"/>
      <c r="Q5548"/>
      <c r="S5548" s="115"/>
      <c r="U5548"/>
      <c r="V5548"/>
      <c r="W5548" s="237"/>
      <c r="X5548"/>
      <c r="Y5548"/>
      <c r="Z5548"/>
      <c r="AA5548"/>
      <c r="AB5548"/>
      <c r="AC5548"/>
      <c r="AD5548"/>
      <c r="AE5548"/>
      <c r="AF5548"/>
      <c r="AG5548"/>
    </row>
    <row r="5549" spans="1:33" ht="18" x14ac:dyDescent="0.25">
      <c r="A5549" s="236"/>
      <c r="B5549" s="236"/>
      <c r="C5549" s="236"/>
      <c r="D5549" s="236"/>
      <c r="E5549"/>
      <c r="F5549" s="126"/>
      <c r="G5549" s="237"/>
      <c r="H5549"/>
      <c r="I5549"/>
      <c r="J5549" s="237"/>
      <c r="K5549"/>
      <c r="L5549"/>
      <c r="M5549"/>
      <c r="N5549"/>
      <c r="O5549"/>
      <c r="P5549"/>
      <c r="Q5549"/>
      <c r="S5549" s="115"/>
      <c r="U5549"/>
      <c r="V5549"/>
      <c r="W5549" s="237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5">
      <c r="A5550"/>
      <c r="B5550"/>
      <c r="C5550"/>
      <c r="D5550"/>
      <c r="E5550"/>
      <c r="F5550" s="126"/>
      <c r="G5550"/>
      <c r="H5550"/>
      <c r="I5550"/>
      <c r="J5550"/>
      <c r="K5550"/>
      <c r="L5550"/>
      <c r="M5550"/>
      <c r="N5550"/>
      <c r="O5550"/>
      <c r="P5550"/>
      <c r="Q5550"/>
      <c r="S5550" s="115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5">
      <c r="A5551"/>
      <c r="B5551"/>
      <c r="C5551"/>
      <c r="D5551"/>
      <c r="E5551"/>
      <c r="F5551" s="126"/>
      <c r="G5551"/>
      <c r="H5551"/>
      <c r="I5551"/>
      <c r="J5551"/>
      <c r="K5551"/>
      <c r="L5551"/>
      <c r="M5551"/>
      <c r="N5551"/>
      <c r="O5551"/>
      <c r="P5551"/>
      <c r="Q5551"/>
      <c r="S5551" s="115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ht="18" x14ac:dyDescent="0.25">
      <c r="A5552" s="236"/>
      <c r="B5552" s="236"/>
      <c r="C5552" s="236"/>
      <c r="D5552" s="236"/>
      <c r="E5552"/>
      <c r="F5552" s="126"/>
      <c r="G5552" s="237"/>
      <c r="H5552"/>
      <c r="I5552"/>
      <c r="J5552" s="237"/>
      <c r="K5552"/>
      <c r="L5552"/>
      <c r="M5552"/>
      <c r="N5552"/>
      <c r="O5552"/>
      <c r="P5552"/>
      <c r="Q5552"/>
      <c r="S5552" s="115"/>
      <c r="U5552"/>
      <c r="V5552"/>
      <c r="W5552" s="237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5">
      <c r="A5553"/>
      <c r="B5553"/>
      <c r="C5553"/>
      <c r="D5553"/>
      <c r="E5553"/>
      <c r="F5553" s="126"/>
      <c r="G5553"/>
      <c r="H5553"/>
      <c r="I5553"/>
      <c r="J5553"/>
      <c r="K5553"/>
      <c r="L5553"/>
      <c r="M5553"/>
      <c r="N5553"/>
      <c r="O5553"/>
      <c r="P5553"/>
      <c r="Q5553"/>
      <c r="S5553" s="115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ht="18" x14ac:dyDescent="0.25">
      <c r="A5554" s="236"/>
      <c r="B5554" s="236"/>
      <c r="C5554" s="236"/>
      <c r="D5554" s="236"/>
      <c r="E5554"/>
      <c r="F5554" s="126"/>
      <c r="G5554" s="237"/>
      <c r="H5554"/>
      <c r="I5554"/>
      <c r="J5554" s="237"/>
      <c r="K5554"/>
      <c r="L5554"/>
      <c r="M5554"/>
      <c r="N5554"/>
      <c r="O5554"/>
      <c r="P5554"/>
      <c r="Q5554"/>
      <c r="S5554" s="115"/>
      <c r="U5554"/>
      <c r="V5554"/>
      <c r="W5554" s="237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5">
      <c r="F5555" s="238"/>
      <c r="I5555"/>
      <c r="S5555" s="115"/>
      <c r="U5555"/>
      <c r="V5555"/>
    </row>
    <row r="5556" spans="1:33" ht="18" x14ac:dyDescent="0.25">
      <c r="A5556" s="236"/>
      <c r="B5556" s="236"/>
      <c r="C5556" s="236"/>
      <c r="D5556" s="236"/>
      <c r="E5556"/>
      <c r="F5556" s="126"/>
      <c r="G5556" s="237"/>
      <c r="H5556"/>
      <c r="I5556"/>
      <c r="J5556" s="237"/>
      <c r="K5556"/>
      <c r="L5556"/>
      <c r="M5556"/>
      <c r="N5556"/>
      <c r="O5556"/>
      <c r="P5556"/>
      <c r="Q5556"/>
      <c r="S5556" s="115"/>
      <c r="U5556"/>
      <c r="V5556"/>
      <c r="W5556" s="237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5">
      <c r="A5557"/>
      <c r="B5557"/>
      <c r="C5557"/>
      <c r="D5557"/>
      <c r="E5557"/>
      <c r="F5557" s="126"/>
      <c r="G5557"/>
      <c r="H5557"/>
      <c r="I5557"/>
      <c r="J5557"/>
      <c r="K5557"/>
      <c r="L5557"/>
      <c r="M5557"/>
      <c r="N5557"/>
      <c r="O5557"/>
      <c r="P5557"/>
      <c r="Q5557"/>
      <c r="S5557" s="115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5">
      <c r="A5558"/>
      <c r="B5558"/>
      <c r="C5558"/>
      <c r="D5558"/>
      <c r="E5558"/>
      <c r="F5558" s="126"/>
      <c r="G5558"/>
      <c r="H5558"/>
      <c r="I5558"/>
      <c r="J5558"/>
      <c r="K5558"/>
      <c r="L5558"/>
      <c r="M5558"/>
      <c r="N5558"/>
      <c r="O5558"/>
      <c r="P5558"/>
      <c r="Q5558"/>
      <c r="S5558" s="115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5">
      <c r="F5559" s="238"/>
      <c r="I5559"/>
      <c r="S5559" s="115"/>
      <c r="U5559"/>
      <c r="V5559"/>
    </row>
    <row r="5560" spans="1:33" ht="18" x14ac:dyDescent="0.25">
      <c r="A5560" s="236"/>
      <c r="B5560" s="236"/>
      <c r="C5560" s="236"/>
      <c r="D5560" s="236"/>
      <c r="E5560"/>
      <c r="F5560" s="126"/>
      <c r="G5560" s="237"/>
      <c r="H5560"/>
      <c r="I5560"/>
      <c r="J5560" s="237"/>
      <c r="K5560"/>
      <c r="L5560"/>
      <c r="M5560"/>
      <c r="N5560"/>
      <c r="O5560"/>
      <c r="P5560"/>
      <c r="Q5560"/>
      <c r="S5560" s="115"/>
      <c r="U5560"/>
      <c r="V5560"/>
      <c r="W5560" s="237"/>
      <c r="X5560"/>
      <c r="Y5560"/>
      <c r="Z5560"/>
      <c r="AA5560"/>
      <c r="AB5560"/>
      <c r="AC5560"/>
      <c r="AD5560"/>
      <c r="AE5560"/>
      <c r="AF5560"/>
      <c r="AG5560"/>
    </row>
    <row r="5561" spans="1:33" ht="18" x14ac:dyDescent="0.25">
      <c r="A5561" s="236"/>
      <c r="B5561" s="236"/>
      <c r="C5561" s="236"/>
      <c r="D5561" s="236"/>
      <c r="E5561"/>
      <c r="F5561" s="126"/>
      <c r="G5561" s="237"/>
      <c r="H5561"/>
      <c r="I5561"/>
      <c r="J5561" s="237"/>
      <c r="K5561"/>
      <c r="L5561"/>
      <c r="M5561"/>
      <c r="N5561"/>
      <c r="O5561"/>
      <c r="P5561"/>
      <c r="Q5561"/>
      <c r="S5561" s="115"/>
      <c r="U5561"/>
      <c r="V5561"/>
      <c r="W5561" s="237"/>
      <c r="X5561"/>
      <c r="Y5561"/>
      <c r="Z5561"/>
      <c r="AA5561"/>
      <c r="AB5561"/>
      <c r="AC5561"/>
      <c r="AD5561"/>
      <c r="AE5561"/>
      <c r="AF5561"/>
      <c r="AG5561"/>
    </row>
    <row r="5562" spans="1:33" ht="18" x14ac:dyDescent="0.25">
      <c r="A5562" s="236"/>
      <c r="B5562" s="236"/>
      <c r="C5562" s="236"/>
      <c r="D5562" s="236"/>
      <c r="E5562"/>
      <c r="F5562" s="126"/>
      <c r="G5562" s="237"/>
      <c r="H5562"/>
      <c r="I5562"/>
      <c r="J5562" s="237"/>
      <c r="K5562"/>
      <c r="L5562"/>
      <c r="M5562"/>
      <c r="N5562"/>
      <c r="O5562"/>
      <c r="P5562"/>
      <c r="Q5562"/>
      <c r="S5562" s="115"/>
      <c r="U5562"/>
      <c r="V5562"/>
      <c r="W5562" s="237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5">
      <c r="F5563" s="238"/>
      <c r="I5563"/>
      <c r="S5563" s="115"/>
      <c r="U5563"/>
      <c r="V5563"/>
    </row>
    <row r="5564" spans="1:33" ht="18" x14ac:dyDescent="0.25">
      <c r="A5564" s="236"/>
      <c r="B5564" s="236"/>
      <c r="C5564" s="236"/>
      <c r="D5564" s="236"/>
      <c r="E5564"/>
      <c r="F5564" s="126"/>
      <c r="G5564" s="237"/>
      <c r="H5564"/>
      <c r="I5564"/>
      <c r="J5564" s="237"/>
      <c r="K5564"/>
      <c r="L5564"/>
      <c r="M5564"/>
      <c r="N5564"/>
      <c r="O5564"/>
      <c r="P5564"/>
      <c r="Q5564"/>
      <c r="S5564" s="115"/>
      <c r="U5564"/>
      <c r="V5564"/>
      <c r="W5564" s="237"/>
      <c r="X5564"/>
      <c r="Y5564"/>
      <c r="Z5564"/>
      <c r="AA5564"/>
      <c r="AB5564"/>
      <c r="AC5564"/>
      <c r="AD5564"/>
      <c r="AE5564"/>
      <c r="AF5564"/>
      <c r="AG5564"/>
    </row>
    <row r="5565" spans="1:33" ht="18" x14ac:dyDescent="0.25">
      <c r="A5565" s="236"/>
      <c r="B5565" s="236"/>
      <c r="C5565" s="236"/>
      <c r="D5565" s="236"/>
      <c r="E5565"/>
      <c r="F5565" s="126"/>
      <c r="G5565" s="237"/>
      <c r="H5565"/>
      <c r="I5565"/>
      <c r="J5565" s="237"/>
      <c r="K5565"/>
      <c r="L5565"/>
      <c r="M5565"/>
      <c r="N5565"/>
      <c r="O5565"/>
      <c r="P5565"/>
      <c r="Q5565"/>
      <c r="S5565" s="115"/>
      <c r="U5565"/>
      <c r="V5565"/>
      <c r="W5565" s="237"/>
      <c r="X5565"/>
      <c r="Y5565"/>
      <c r="Z5565"/>
      <c r="AA5565"/>
      <c r="AB5565"/>
      <c r="AC5565"/>
      <c r="AD5565"/>
      <c r="AE5565"/>
      <c r="AF5565"/>
      <c r="AG5565"/>
    </row>
    <row r="5566" spans="1:33" ht="18" x14ac:dyDescent="0.25">
      <c r="A5566" s="236"/>
      <c r="B5566" s="236"/>
      <c r="C5566" s="236"/>
      <c r="D5566" s="236"/>
      <c r="E5566"/>
      <c r="F5566" s="126"/>
      <c r="G5566" s="237"/>
      <c r="H5566"/>
      <c r="I5566"/>
      <c r="J5566" s="237"/>
      <c r="K5566"/>
      <c r="L5566"/>
      <c r="M5566"/>
      <c r="N5566"/>
      <c r="O5566"/>
      <c r="P5566"/>
      <c r="Q5566"/>
      <c r="S5566" s="115"/>
      <c r="U5566"/>
      <c r="V5566"/>
      <c r="W5566" s="237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5">
      <c r="F5567" s="238"/>
      <c r="I5567"/>
      <c r="S5567" s="115"/>
      <c r="U5567"/>
      <c r="V5567"/>
    </row>
    <row r="5568" spans="1:33" x14ac:dyDescent="0.25">
      <c r="A5568"/>
      <c r="B5568"/>
      <c r="C5568"/>
      <c r="D5568"/>
      <c r="E5568"/>
      <c r="F5568" s="126"/>
      <c r="G5568"/>
      <c r="H5568"/>
      <c r="I5568"/>
      <c r="J5568"/>
      <c r="K5568"/>
      <c r="L5568"/>
      <c r="M5568"/>
      <c r="N5568"/>
      <c r="O5568"/>
      <c r="P5568"/>
      <c r="Q5568"/>
      <c r="S5568" s="115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5">
      <c r="A5569"/>
      <c r="B5569"/>
      <c r="C5569"/>
      <c r="D5569"/>
      <c r="E5569"/>
      <c r="F5569" s="126"/>
      <c r="G5569"/>
      <c r="H5569"/>
      <c r="I5569"/>
      <c r="J5569"/>
      <c r="K5569"/>
      <c r="L5569"/>
      <c r="M5569"/>
      <c r="N5569"/>
      <c r="O5569"/>
      <c r="P5569"/>
      <c r="Q5569"/>
      <c r="S5569" s="115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ht="18" x14ac:dyDescent="0.25">
      <c r="A5570" s="236"/>
      <c r="B5570" s="236"/>
      <c r="C5570" s="236"/>
      <c r="D5570" s="236"/>
      <c r="E5570"/>
      <c r="F5570" s="126"/>
      <c r="G5570" s="237"/>
      <c r="H5570"/>
      <c r="I5570"/>
      <c r="J5570" s="237"/>
      <c r="K5570"/>
      <c r="L5570"/>
      <c r="M5570"/>
      <c r="N5570"/>
      <c r="O5570"/>
      <c r="P5570"/>
      <c r="Q5570"/>
      <c r="S5570" s="115"/>
      <c r="U5570"/>
      <c r="V5570"/>
      <c r="W5570" s="237"/>
      <c r="X5570"/>
      <c r="Y5570"/>
      <c r="Z5570"/>
      <c r="AA5570"/>
      <c r="AB5570"/>
      <c r="AC5570"/>
      <c r="AD5570"/>
      <c r="AE5570"/>
      <c r="AF5570"/>
      <c r="AG5570"/>
    </row>
    <row r="5571" spans="1:33" ht="18" x14ac:dyDescent="0.25">
      <c r="A5571" s="236"/>
      <c r="B5571" s="236"/>
      <c r="C5571" s="236"/>
      <c r="D5571" s="236"/>
      <c r="E5571"/>
      <c r="F5571" s="126"/>
      <c r="G5571" s="237"/>
      <c r="H5571"/>
      <c r="I5571"/>
      <c r="J5571" s="237"/>
      <c r="K5571"/>
      <c r="L5571"/>
      <c r="M5571"/>
      <c r="N5571"/>
      <c r="O5571"/>
      <c r="P5571"/>
      <c r="Q5571"/>
      <c r="S5571" s="115"/>
      <c r="U5571"/>
      <c r="V5571"/>
      <c r="W5571" s="237"/>
      <c r="X5571"/>
      <c r="Y5571"/>
      <c r="Z5571"/>
      <c r="AA5571"/>
      <c r="AB5571"/>
      <c r="AC5571"/>
      <c r="AD5571"/>
      <c r="AE5571"/>
      <c r="AF5571"/>
      <c r="AG5571"/>
    </row>
    <row r="5572" spans="1:33" ht="18" x14ac:dyDescent="0.25">
      <c r="A5572" s="236"/>
      <c r="B5572" s="236"/>
      <c r="C5572" s="236"/>
      <c r="D5572" s="236"/>
      <c r="E5572"/>
      <c r="F5572" s="126"/>
      <c r="G5572" s="237"/>
      <c r="H5572"/>
      <c r="I5572"/>
      <c r="J5572" s="237"/>
      <c r="K5572"/>
      <c r="L5572"/>
      <c r="M5572"/>
      <c r="N5572"/>
      <c r="O5572"/>
      <c r="P5572"/>
      <c r="Q5572"/>
      <c r="S5572" s="115"/>
      <c r="U5572"/>
      <c r="V5572"/>
      <c r="W5572" s="237"/>
      <c r="X5572"/>
      <c r="Y5572"/>
      <c r="Z5572"/>
      <c r="AA5572"/>
      <c r="AB5572"/>
      <c r="AC5572"/>
      <c r="AD5572"/>
      <c r="AE5572"/>
      <c r="AF5572"/>
      <c r="AG5572"/>
    </row>
    <row r="5573" spans="1:33" ht="18" x14ac:dyDescent="0.25">
      <c r="A5573" s="236"/>
      <c r="B5573" s="236"/>
      <c r="C5573" s="236"/>
      <c r="D5573" s="236"/>
      <c r="E5573"/>
      <c r="F5573" s="126"/>
      <c r="G5573" s="237"/>
      <c r="H5573"/>
      <c r="I5573"/>
      <c r="J5573" s="237"/>
      <c r="K5573"/>
      <c r="L5573"/>
      <c r="M5573"/>
      <c r="N5573"/>
      <c r="O5573"/>
      <c r="P5573"/>
      <c r="Q5573"/>
      <c r="S5573" s="115"/>
      <c r="U5573"/>
      <c r="V5573"/>
      <c r="W5573" s="237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5">
      <c r="F5574" s="238"/>
      <c r="I5574"/>
      <c r="S5574" s="115"/>
      <c r="U5574"/>
      <c r="V5574"/>
    </row>
    <row r="5575" spans="1:33" ht="18" x14ac:dyDescent="0.25">
      <c r="A5575" s="236"/>
      <c r="B5575" s="236"/>
      <c r="C5575" s="236"/>
      <c r="D5575" s="236"/>
      <c r="E5575"/>
      <c r="F5575" s="126"/>
      <c r="G5575" s="237"/>
      <c r="H5575"/>
      <c r="I5575"/>
      <c r="J5575" s="237"/>
      <c r="K5575"/>
      <c r="L5575"/>
      <c r="M5575"/>
      <c r="N5575"/>
      <c r="O5575"/>
      <c r="P5575"/>
      <c r="Q5575"/>
      <c r="S5575" s="115"/>
      <c r="U5575"/>
      <c r="V5575"/>
      <c r="W5575" s="237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5">
      <c r="A5576"/>
      <c r="B5576"/>
      <c r="C5576"/>
      <c r="D5576"/>
      <c r="E5576"/>
      <c r="F5576" s="126"/>
      <c r="G5576"/>
      <c r="H5576"/>
      <c r="I5576"/>
      <c r="J5576"/>
      <c r="K5576"/>
      <c r="L5576"/>
      <c r="M5576"/>
      <c r="N5576"/>
      <c r="O5576"/>
      <c r="P5576"/>
      <c r="Q5576"/>
      <c r="S5576" s="115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ht="18" x14ac:dyDescent="0.25">
      <c r="A5577" s="236"/>
      <c r="B5577" s="236"/>
      <c r="C5577" s="236"/>
      <c r="D5577" s="236"/>
      <c r="E5577"/>
      <c r="F5577" s="126"/>
      <c r="G5577" s="237"/>
      <c r="H5577"/>
      <c r="I5577"/>
      <c r="J5577" s="237"/>
      <c r="K5577"/>
      <c r="L5577"/>
      <c r="M5577"/>
      <c r="N5577"/>
      <c r="O5577"/>
      <c r="P5577"/>
      <c r="Q5577"/>
      <c r="S5577" s="115"/>
      <c r="U5577"/>
      <c r="V5577"/>
      <c r="W5577" s="23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5">
      <c r="A5578"/>
      <c r="B5578"/>
      <c r="C5578"/>
      <c r="D5578"/>
      <c r="E5578"/>
      <c r="F5578" s="126"/>
      <c r="G5578"/>
      <c r="H5578"/>
      <c r="I5578"/>
      <c r="J5578"/>
      <c r="K5578"/>
      <c r="L5578"/>
      <c r="M5578"/>
      <c r="N5578"/>
      <c r="O5578"/>
      <c r="P5578"/>
      <c r="Q5578"/>
      <c r="S5578" s="115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5">
      <c r="F5579" s="238"/>
      <c r="I5579"/>
      <c r="S5579" s="115"/>
      <c r="U5579"/>
      <c r="V5579"/>
    </row>
    <row r="5580" spans="1:33" ht="18" x14ac:dyDescent="0.25">
      <c r="A5580" s="236"/>
      <c r="B5580" s="236"/>
      <c r="C5580" s="236"/>
      <c r="D5580" s="236"/>
      <c r="E5580"/>
      <c r="F5580" s="126"/>
      <c r="G5580" s="237"/>
      <c r="H5580"/>
      <c r="I5580"/>
      <c r="J5580" s="237"/>
      <c r="K5580"/>
      <c r="L5580"/>
      <c r="M5580"/>
      <c r="N5580"/>
      <c r="O5580"/>
      <c r="P5580"/>
      <c r="Q5580"/>
      <c r="S5580" s="115"/>
      <c r="U5580"/>
      <c r="V5580"/>
      <c r="W5580" s="237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5">
      <c r="A5581"/>
      <c r="B5581"/>
      <c r="C5581"/>
      <c r="D5581"/>
      <c r="E5581"/>
      <c r="F5581" s="126"/>
      <c r="G5581"/>
      <c r="H5581"/>
      <c r="I5581"/>
      <c r="J5581"/>
      <c r="K5581"/>
      <c r="L5581"/>
      <c r="M5581"/>
      <c r="N5581"/>
      <c r="O5581"/>
      <c r="P5581"/>
      <c r="Q5581"/>
      <c r="S5581" s="115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5">
      <c r="F5582" s="238"/>
      <c r="I5582"/>
      <c r="S5582" s="115"/>
      <c r="U5582"/>
      <c r="V5582"/>
    </row>
    <row r="5583" spans="1:33" ht="18" x14ac:dyDescent="0.25">
      <c r="A5583" s="236"/>
      <c r="B5583" s="236"/>
      <c r="C5583" s="236"/>
      <c r="D5583" s="236"/>
      <c r="E5583"/>
      <c r="F5583" s="126"/>
      <c r="G5583" s="237"/>
      <c r="H5583"/>
      <c r="I5583"/>
      <c r="J5583" s="237"/>
      <c r="K5583"/>
      <c r="L5583"/>
      <c r="M5583"/>
      <c r="N5583"/>
      <c r="O5583"/>
      <c r="P5583"/>
      <c r="Q5583"/>
      <c r="S5583" s="115"/>
      <c r="U5583"/>
      <c r="V5583"/>
      <c r="W5583" s="237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5">
      <c r="A5584"/>
      <c r="B5584"/>
      <c r="C5584"/>
      <c r="D5584"/>
      <c r="E5584"/>
      <c r="F5584" s="126"/>
      <c r="G5584"/>
      <c r="H5584"/>
      <c r="I5584"/>
      <c r="J5584"/>
      <c r="K5584"/>
      <c r="L5584"/>
      <c r="M5584"/>
      <c r="N5584"/>
      <c r="O5584"/>
      <c r="P5584"/>
      <c r="Q5584"/>
      <c r="S5584" s="115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5">
      <c r="F5585" s="238"/>
      <c r="I5585"/>
      <c r="S5585" s="115"/>
      <c r="U5585"/>
      <c r="V5585"/>
    </row>
    <row r="5586" spans="1:33" x14ac:dyDescent="0.25">
      <c r="F5586" s="238"/>
      <c r="I5586"/>
      <c r="S5586" s="115"/>
      <c r="U5586"/>
      <c r="V5586"/>
    </row>
    <row r="5587" spans="1:33" x14ac:dyDescent="0.25">
      <c r="A5587"/>
      <c r="B5587"/>
      <c r="C5587"/>
      <c r="D5587"/>
      <c r="E5587"/>
      <c r="F5587" s="126"/>
      <c r="G5587"/>
      <c r="H5587"/>
      <c r="I5587"/>
      <c r="J5587"/>
      <c r="K5587"/>
      <c r="L5587"/>
      <c r="M5587"/>
      <c r="N5587"/>
      <c r="O5587"/>
      <c r="P5587"/>
      <c r="Q5587"/>
      <c r="S5587" s="115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5">
      <c r="F5588" s="238"/>
      <c r="I5588"/>
      <c r="S5588" s="115"/>
      <c r="U5588"/>
      <c r="V5588"/>
    </row>
    <row r="5589" spans="1:33" x14ac:dyDescent="0.25">
      <c r="F5589" s="238"/>
      <c r="I5589"/>
      <c r="S5589" s="115"/>
      <c r="U5589"/>
      <c r="V5589"/>
    </row>
    <row r="5590" spans="1:33" ht="18" x14ac:dyDescent="0.25">
      <c r="A5590" s="236"/>
      <c r="B5590" s="236"/>
      <c r="C5590" s="236"/>
      <c r="D5590" s="236"/>
      <c r="E5590"/>
      <c r="F5590" s="126"/>
      <c r="G5590" s="237"/>
      <c r="H5590"/>
      <c r="I5590"/>
      <c r="J5590" s="237"/>
      <c r="K5590"/>
      <c r="L5590"/>
      <c r="M5590"/>
      <c r="N5590"/>
      <c r="O5590"/>
      <c r="P5590"/>
      <c r="Q5590"/>
      <c r="S5590" s="115"/>
      <c r="U5590"/>
      <c r="V5590"/>
      <c r="W5590" s="237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5">
      <c r="A5591"/>
      <c r="B5591"/>
      <c r="C5591"/>
      <c r="D5591"/>
      <c r="E5591"/>
      <c r="F5591" s="126"/>
      <c r="G5591"/>
      <c r="H5591"/>
      <c r="I5591"/>
      <c r="J5591"/>
      <c r="K5591"/>
      <c r="L5591"/>
      <c r="M5591"/>
      <c r="N5591"/>
      <c r="O5591"/>
      <c r="P5591"/>
      <c r="Q5591"/>
      <c r="S5591" s="115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ht="18" x14ac:dyDescent="0.25">
      <c r="A5592" s="236"/>
      <c r="B5592" s="236"/>
      <c r="C5592" s="236"/>
      <c r="D5592" s="236"/>
      <c r="E5592"/>
      <c r="F5592" s="126"/>
      <c r="G5592" s="237"/>
      <c r="H5592"/>
      <c r="I5592"/>
      <c r="J5592" s="237"/>
      <c r="K5592"/>
      <c r="L5592"/>
      <c r="M5592"/>
      <c r="N5592"/>
      <c r="O5592"/>
      <c r="P5592"/>
      <c r="Q5592"/>
      <c r="S5592" s="115"/>
      <c r="U5592"/>
      <c r="V5592"/>
      <c r="W5592" s="237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5">
      <c r="F5593" s="238"/>
      <c r="I5593"/>
      <c r="S5593" s="115"/>
      <c r="U5593"/>
      <c r="V5593"/>
    </row>
    <row r="5594" spans="1:33" x14ac:dyDescent="0.25">
      <c r="F5594" s="238"/>
      <c r="I5594"/>
      <c r="S5594" s="115"/>
      <c r="U5594"/>
      <c r="V5594"/>
    </row>
    <row r="5595" spans="1:33" x14ac:dyDescent="0.25">
      <c r="A5595"/>
      <c r="B5595"/>
      <c r="C5595"/>
      <c r="D5595"/>
      <c r="E5595"/>
      <c r="F5595" s="126"/>
      <c r="G5595"/>
      <c r="H5595"/>
      <c r="I5595"/>
      <c r="J5595"/>
      <c r="K5595"/>
      <c r="L5595"/>
      <c r="M5595"/>
      <c r="N5595"/>
      <c r="O5595"/>
      <c r="P5595"/>
      <c r="Q5595"/>
      <c r="S5595" s="11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ht="18" x14ac:dyDescent="0.25">
      <c r="A5596" s="236"/>
      <c r="B5596" s="236"/>
      <c r="C5596" s="236"/>
      <c r="D5596" s="236"/>
      <c r="E5596"/>
      <c r="F5596" s="126"/>
      <c r="G5596" s="237"/>
      <c r="H5596"/>
      <c r="I5596"/>
      <c r="J5596" s="237"/>
      <c r="K5596"/>
      <c r="L5596"/>
      <c r="M5596"/>
      <c r="N5596"/>
      <c r="O5596"/>
      <c r="P5596"/>
      <c r="Q5596"/>
      <c r="S5596" s="115"/>
      <c r="U5596"/>
      <c r="V5596"/>
      <c r="W5596" s="237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5">
      <c r="F5597" s="238"/>
      <c r="I5597"/>
      <c r="S5597" s="115"/>
      <c r="U5597"/>
      <c r="V5597"/>
    </row>
    <row r="5598" spans="1:33" x14ac:dyDescent="0.25">
      <c r="A5598"/>
      <c r="B5598"/>
      <c r="C5598"/>
      <c r="D5598"/>
      <c r="E5598"/>
      <c r="F5598" s="126"/>
      <c r="G5598"/>
      <c r="H5598"/>
      <c r="I5598"/>
      <c r="J5598"/>
      <c r="K5598"/>
      <c r="L5598"/>
      <c r="M5598"/>
      <c r="N5598"/>
      <c r="O5598"/>
      <c r="P5598"/>
      <c r="Q5598"/>
      <c r="S5598" s="115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ht="18" x14ac:dyDescent="0.25">
      <c r="A5599" s="236"/>
      <c r="B5599" s="236"/>
      <c r="C5599" s="236"/>
      <c r="D5599" s="236"/>
      <c r="E5599"/>
      <c r="F5599" s="126"/>
      <c r="G5599" s="237"/>
      <c r="H5599"/>
      <c r="I5599"/>
      <c r="J5599" s="237"/>
      <c r="K5599"/>
      <c r="L5599"/>
      <c r="M5599"/>
      <c r="N5599"/>
      <c r="O5599"/>
      <c r="P5599"/>
      <c r="Q5599"/>
      <c r="S5599" s="115"/>
      <c r="U5599"/>
      <c r="V5599"/>
      <c r="W5599" s="237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5">
      <c r="F5600" s="238"/>
      <c r="I5600"/>
      <c r="S5600" s="115"/>
      <c r="U5600"/>
      <c r="V5600"/>
    </row>
    <row r="5601" spans="1:33" ht="18" x14ac:dyDescent="0.25">
      <c r="A5601" s="236"/>
      <c r="B5601" s="236"/>
      <c r="C5601" s="236"/>
      <c r="D5601" s="236"/>
      <c r="E5601"/>
      <c r="F5601" s="126"/>
      <c r="G5601" s="237"/>
      <c r="H5601"/>
      <c r="I5601"/>
      <c r="J5601" s="237"/>
      <c r="K5601"/>
      <c r="L5601"/>
      <c r="M5601"/>
      <c r="N5601"/>
      <c r="O5601"/>
      <c r="P5601"/>
      <c r="Q5601"/>
      <c r="S5601" s="115"/>
      <c r="U5601"/>
      <c r="V5601"/>
      <c r="W5601" s="237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5">
      <c r="A5602"/>
      <c r="B5602"/>
      <c r="C5602"/>
      <c r="D5602"/>
      <c r="E5602"/>
      <c r="F5602" s="126"/>
      <c r="G5602"/>
      <c r="H5602"/>
      <c r="I5602"/>
      <c r="J5602"/>
      <c r="K5602"/>
      <c r="L5602"/>
      <c r="M5602"/>
      <c r="N5602"/>
      <c r="O5602"/>
      <c r="P5602"/>
      <c r="Q5602"/>
      <c r="S5602" s="115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5">
      <c r="A5603"/>
      <c r="B5603"/>
      <c r="C5603"/>
      <c r="D5603"/>
      <c r="E5603"/>
      <c r="F5603" s="126"/>
      <c r="G5603"/>
      <c r="H5603"/>
      <c r="I5603"/>
      <c r="J5603"/>
      <c r="K5603"/>
      <c r="L5603"/>
      <c r="M5603"/>
      <c r="N5603"/>
      <c r="O5603"/>
      <c r="P5603"/>
      <c r="Q5603"/>
      <c r="S5603" s="115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ht="18" x14ac:dyDescent="0.25">
      <c r="A5604" s="236"/>
      <c r="B5604" s="236"/>
      <c r="C5604" s="236"/>
      <c r="D5604" s="236"/>
      <c r="E5604"/>
      <c r="F5604" s="126"/>
      <c r="G5604" s="237"/>
      <c r="H5604"/>
      <c r="I5604"/>
      <c r="J5604" s="237"/>
      <c r="K5604"/>
      <c r="L5604"/>
      <c r="M5604"/>
      <c r="N5604"/>
      <c r="O5604"/>
      <c r="P5604"/>
      <c r="Q5604"/>
      <c r="S5604" s="115"/>
      <c r="U5604"/>
      <c r="V5604"/>
      <c r="W5604" s="237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5">
      <c r="A5605"/>
      <c r="B5605"/>
      <c r="C5605"/>
      <c r="D5605"/>
      <c r="E5605"/>
      <c r="F5605" s="126"/>
      <c r="G5605"/>
      <c r="H5605"/>
      <c r="I5605"/>
      <c r="J5605"/>
      <c r="K5605"/>
      <c r="L5605"/>
      <c r="M5605"/>
      <c r="N5605"/>
      <c r="O5605"/>
      <c r="P5605"/>
      <c r="Q5605"/>
      <c r="S5605" s="11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ht="18" x14ac:dyDescent="0.25">
      <c r="A5606" s="236"/>
      <c r="B5606" s="236"/>
      <c r="C5606" s="236"/>
      <c r="D5606" s="236"/>
      <c r="E5606"/>
      <c r="F5606" s="126"/>
      <c r="G5606" s="237"/>
      <c r="H5606"/>
      <c r="I5606"/>
      <c r="J5606" s="237"/>
      <c r="K5606"/>
      <c r="L5606"/>
      <c r="M5606"/>
      <c r="N5606"/>
      <c r="O5606"/>
      <c r="P5606"/>
      <c r="Q5606"/>
      <c r="S5606" s="115"/>
      <c r="U5606"/>
      <c r="V5606"/>
      <c r="W5606" s="237"/>
      <c r="X5606"/>
      <c r="Y5606"/>
      <c r="Z5606"/>
      <c r="AA5606"/>
      <c r="AB5606"/>
      <c r="AC5606"/>
      <c r="AD5606"/>
      <c r="AE5606"/>
      <c r="AF5606"/>
      <c r="AG5606"/>
    </row>
    <row r="5607" spans="1:33" ht="18" x14ac:dyDescent="0.25">
      <c r="A5607" s="236"/>
      <c r="B5607" s="236"/>
      <c r="C5607" s="236"/>
      <c r="D5607" s="236"/>
      <c r="E5607"/>
      <c r="F5607" s="126"/>
      <c r="G5607" s="237"/>
      <c r="H5607"/>
      <c r="I5607"/>
      <c r="J5607" s="237"/>
      <c r="K5607"/>
      <c r="L5607"/>
      <c r="M5607"/>
      <c r="N5607"/>
      <c r="O5607"/>
      <c r="P5607"/>
      <c r="Q5607"/>
      <c r="S5607" s="115"/>
      <c r="U5607"/>
      <c r="V5607"/>
      <c r="W5607" s="23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5">
      <c r="F5608" s="238"/>
      <c r="I5608"/>
      <c r="S5608" s="115"/>
      <c r="U5608"/>
      <c r="V5608"/>
    </row>
    <row r="5609" spans="1:33" ht="18" x14ac:dyDescent="0.25">
      <c r="A5609" s="236"/>
      <c r="B5609" s="236"/>
      <c r="C5609" s="236"/>
      <c r="D5609" s="236"/>
      <c r="E5609"/>
      <c r="F5609" s="126"/>
      <c r="G5609" s="237"/>
      <c r="H5609"/>
      <c r="I5609"/>
      <c r="J5609" s="237"/>
      <c r="K5609"/>
      <c r="L5609"/>
      <c r="M5609"/>
      <c r="N5609"/>
      <c r="O5609"/>
      <c r="P5609"/>
      <c r="Q5609"/>
      <c r="S5609" s="115"/>
      <c r="U5609"/>
      <c r="V5609"/>
      <c r="W5609" s="237"/>
      <c r="X5609"/>
      <c r="Y5609"/>
      <c r="Z5609"/>
      <c r="AA5609"/>
      <c r="AB5609"/>
      <c r="AC5609"/>
      <c r="AD5609"/>
      <c r="AE5609"/>
      <c r="AF5609"/>
      <c r="AG5609"/>
    </row>
    <row r="5610" spans="1:33" ht="18" x14ac:dyDescent="0.25">
      <c r="A5610" s="236"/>
      <c r="B5610" s="236"/>
      <c r="C5610" s="236"/>
      <c r="D5610" s="236"/>
      <c r="E5610"/>
      <c r="F5610" s="126"/>
      <c r="G5610" s="237"/>
      <c r="H5610"/>
      <c r="I5610"/>
      <c r="J5610" s="237"/>
      <c r="K5610"/>
      <c r="L5610"/>
      <c r="M5610"/>
      <c r="N5610"/>
      <c r="O5610"/>
      <c r="P5610"/>
      <c r="Q5610"/>
      <c r="S5610" s="115"/>
      <c r="U5610"/>
      <c r="V5610"/>
      <c r="W5610" s="237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5">
      <c r="F5611" s="238"/>
      <c r="I5611"/>
      <c r="S5611" s="115"/>
      <c r="U5611"/>
      <c r="V5611"/>
    </row>
    <row r="5612" spans="1:33" x14ac:dyDescent="0.25">
      <c r="A5612"/>
      <c r="B5612"/>
      <c r="C5612"/>
      <c r="D5612"/>
      <c r="E5612"/>
      <c r="F5612" s="126"/>
      <c r="G5612"/>
      <c r="H5612"/>
      <c r="I5612"/>
      <c r="J5612"/>
      <c r="K5612"/>
      <c r="L5612"/>
      <c r="M5612"/>
      <c r="N5612"/>
      <c r="O5612"/>
      <c r="P5612"/>
      <c r="Q5612"/>
      <c r="S5612" s="115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ht="18" x14ac:dyDescent="0.25">
      <c r="A5613" s="236"/>
      <c r="B5613" s="236"/>
      <c r="C5613" s="236"/>
      <c r="D5613" s="236"/>
      <c r="E5613"/>
      <c r="F5613" s="126"/>
      <c r="G5613" s="237"/>
      <c r="H5613"/>
      <c r="I5613"/>
      <c r="J5613" s="237"/>
      <c r="K5613"/>
      <c r="L5613"/>
      <c r="M5613"/>
      <c r="N5613"/>
      <c r="O5613"/>
      <c r="P5613"/>
      <c r="Q5613"/>
      <c r="S5613" s="115"/>
      <c r="U5613"/>
      <c r="V5613"/>
      <c r="W5613" s="237"/>
      <c r="X5613"/>
      <c r="Y5613"/>
      <c r="Z5613"/>
      <c r="AA5613"/>
      <c r="AB5613"/>
      <c r="AC5613"/>
      <c r="AD5613"/>
      <c r="AE5613"/>
      <c r="AF5613"/>
      <c r="AG5613"/>
    </row>
    <row r="5614" spans="1:33" ht="18" x14ac:dyDescent="0.25">
      <c r="A5614" s="236"/>
      <c r="B5614" s="236"/>
      <c r="C5614" s="236"/>
      <c r="D5614" s="236"/>
      <c r="E5614"/>
      <c r="F5614" s="126"/>
      <c r="G5614" s="237"/>
      <c r="H5614"/>
      <c r="I5614"/>
      <c r="J5614" s="237"/>
      <c r="K5614"/>
      <c r="L5614"/>
      <c r="M5614"/>
      <c r="N5614"/>
      <c r="O5614"/>
      <c r="P5614"/>
      <c r="Q5614"/>
      <c r="S5614" s="115"/>
      <c r="U5614"/>
      <c r="V5614"/>
      <c r="W5614" s="237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5">
      <c r="A5615"/>
      <c r="B5615"/>
      <c r="C5615"/>
      <c r="D5615"/>
      <c r="E5615"/>
      <c r="F5615" s="126"/>
      <c r="G5615"/>
      <c r="H5615"/>
      <c r="I5615"/>
      <c r="J5615"/>
      <c r="K5615"/>
      <c r="L5615"/>
      <c r="M5615"/>
      <c r="N5615"/>
      <c r="O5615"/>
      <c r="P5615"/>
      <c r="Q5615"/>
      <c r="S5615" s="1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ht="18" x14ac:dyDescent="0.25">
      <c r="A5616" s="236"/>
      <c r="B5616" s="236"/>
      <c r="C5616" s="236"/>
      <c r="D5616" s="236"/>
      <c r="E5616"/>
      <c r="F5616" s="126"/>
      <c r="G5616" s="237"/>
      <c r="H5616"/>
      <c r="I5616"/>
      <c r="J5616" s="237"/>
      <c r="K5616"/>
      <c r="L5616"/>
      <c r="M5616"/>
      <c r="N5616"/>
      <c r="O5616"/>
      <c r="P5616"/>
      <c r="Q5616"/>
      <c r="S5616" s="115"/>
      <c r="U5616"/>
      <c r="V5616"/>
      <c r="W5616" s="237"/>
      <c r="X5616"/>
      <c r="Y5616"/>
      <c r="Z5616"/>
      <c r="AA5616"/>
      <c r="AB5616"/>
      <c r="AC5616"/>
      <c r="AD5616"/>
      <c r="AE5616"/>
      <c r="AF5616"/>
      <c r="AG5616"/>
    </row>
    <row r="5617" spans="1:33" ht="18" x14ac:dyDescent="0.25">
      <c r="A5617" s="236"/>
      <c r="B5617" s="236"/>
      <c r="C5617" s="236"/>
      <c r="D5617" s="236"/>
      <c r="E5617"/>
      <c r="F5617" s="126"/>
      <c r="G5617" s="237"/>
      <c r="H5617"/>
      <c r="I5617"/>
      <c r="J5617" s="237"/>
      <c r="K5617"/>
      <c r="L5617"/>
      <c r="M5617"/>
      <c r="N5617"/>
      <c r="O5617"/>
      <c r="P5617"/>
      <c r="Q5617"/>
      <c r="S5617" s="115"/>
      <c r="U5617"/>
      <c r="V5617"/>
      <c r="W5617" s="237"/>
      <c r="X5617"/>
      <c r="Y5617"/>
      <c r="Z5617"/>
      <c r="AA5617"/>
      <c r="AB5617"/>
      <c r="AC5617"/>
      <c r="AD5617"/>
      <c r="AE5617"/>
      <c r="AF5617"/>
      <c r="AG5617"/>
    </row>
    <row r="5618" spans="1:33" ht="18" x14ac:dyDescent="0.25">
      <c r="A5618" s="236"/>
      <c r="B5618" s="236"/>
      <c r="C5618" s="236"/>
      <c r="D5618" s="236"/>
      <c r="E5618"/>
      <c r="F5618" s="126"/>
      <c r="G5618" s="237"/>
      <c r="H5618"/>
      <c r="I5618"/>
      <c r="J5618" s="237"/>
      <c r="K5618"/>
      <c r="L5618"/>
      <c r="M5618"/>
      <c r="N5618"/>
      <c r="O5618"/>
      <c r="P5618"/>
      <c r="Q5618"/>
      <c r="S5618" s="115"/>
      <c r="U5618"/>
      <c r="V5618"/>
      <c r="W5618" s="237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5">
      <c r="F5619" s="238"/>
      <c r="I5619"/>
      <c r="S5619" s="115"/>
      <c r="U5619"/>
      <c r="V5619"/>
    </row>
    <row r="5620" spans="1:33" ht="18" x14ac:dyDescent="0.25">
      <c r="A5620" s="236"/>
      <c r="B5620" s="236"/>
      <c r="C5620" s="236"/>
      <c r="D5620" s="236"/>
      <c r="E5620"/>
      <c r="F5620" s="126"/>
      <c r="G5620" s="237"/>
      <c r="H5620"/>
      <c r="I5620"/>
      <c r="J5620" s="237"/>
      <c r="K5620"/>
      <c r="L5620"/>
      <c r="M5620"/>
      <c r="N5620"/>
      <c r="O5620"/>
      <c r="P5620"/>
      <c r="Q5620"/>
      <c r="S5620" s="115"/>
      <c r="U5620"/>
      <c r="V5620"/>
      <c r="W5620" s="237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5">
      <c r="A5621"/>
      <c r="B5621"/>
      <c r="C5621"/>
      <c r="D5621"/>
      <c r="E5621"/>
      <c r="F5621" s="126"/>
      <c r="G5621"/>
      <c r="H5621"/>
      <c r="I5621"/>
      <c r="J5621"/>
      <c r="K5621"/>
      <c r="L5621"/>
      <c r="M5621"/>
      <c r="N5621"/>
      <c r="O5621"/>
      <c r="P5621"/>
      <c r="Q5621"/>
      <c r="S5621" s="115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5">
      <c r="F5622" s="238"/>
      <c r="I5622"/>
      <c r="S5622" s="115"/>
      <c r="U5622"/>
      <c r="V5622"/>
    </row>
    <row r="5623" spans="1:33" ht="18" x14ac:dyDescent="0.25">
      <c r="A5623" s="236"/>
      <c r="B5623" s="236"/>
      <c r="C5623" s="236"/>
      <c r="D5623" s="236"/>
      <c r="E5623"/>
      <c r="F5623" s="126"/>
      <c r="G5623" s="237"/>
      <c r="H5623"/>
      <c r="I5623"/>
      <c r="J5623" s="237"/>
      <c r="K5623"/>
      <c r="L5623"/>
      <c r="M5623"/>
      <c r="N5623"/>
      <c r="O5623"/>
      <c r="P5623"/>
      <c r="Q5623"/>
      <c r="S5623" s="115"/>
      <c r="U5623"/>
      <c r="V5623"/>
      <c r="W5623" s="237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5">
      <c r="F5624" s="238"/>
      <c r="I5624"/>
      <c r="S5624" s="115"/>
      <c r="U5624"/>
      <c r="V5624"/>
    </row>
    <row r="5625" spans="1:33" x14ac:dyDescent="0.25">
      <c r="F5625" s="238"/>
      <c r="I5625"/>
      <c r="S5625" s="115"/>
      <c r="U5625"/>
      <c r="V5625"/>
    </row>
    <row r="5626" spans="1:33" x14ac:dyDescent="0.25">
      <c r="A5626"/>
      <c r="B5626"/>
      <c r="C5626"/>
      <c r="D5626"/>
      <c r="E5626"/>
      <c r="F5626" s="126"/>
      <c r="G5626"/>
      <c r="H5626"/>
      <c r="I5626"/>
      <c r="J5626"/>
      <c r="K5626"/>
      <c r="L5626"/>
      <c r="M5626"/>
      <c r="N5626"/>
      <c r="O5626"/>
      <c r="P5626"/>
      <c r="Q5626"/>
      <c r="S5626" s="115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ht="18" x14ac:dyDescent="0.25">
      <c r="A5627" s="236"/>
      <c r="B5627" s="236"/>
      <c r="C5627" s="236"/>
      <c r="D5627" s="236"/>
      <c r="E5627"/>
      <c r="F5627" s="126"/>
      <c r="G5627" s="237"/>
      <c r="H5627"/>
      <c r="I5627"/>
      <c r="J5627" s="237"/>
      <c r="K5627"/>
      <c r="L5627"/>
      <c r="M5627"/>
      <c r="N5627"/>
      <c r="O5627"/>
      <c r="P5627"/>
      <c r="Q5627"/>
      <c r="S5627" s="115"/>
      <c r="U5627"/>
      <c r="V5627"/>
      <c r="W5627" s="237"/>
      <c r="X5627"/>
      <c r="Y5627"/>
      <c r="Z5627"/>
      <c r="AA5627"/>
      <c r="AB5627"/>
      <c r="AC5627"/>
      <c r="AD5627"/>
      <c r="AE5627"/>
      <c r="AF5627"/>
      <c r="AG5627"/>
    </row>
    <row r="5628" spans="1:33" ht="18" x14ac:dyDescent="0.25">
      <c r="A5628" s="236"/>
      <c r="B5628" s="236"/>
      <c r="C5628" s="236"/>
      <c r="D5628" s="236"/>
      <c r="E5628"/>
      <c r="F5628" s="126"/>
      <c r="G5628" s="237"/>
      <c r="H5628"/>
      <c r="I5628"/>
      <c r="J5628" s="237"/>
      <c r="K5628"/>
      <c r="L5628"/>
      <c r="M5628"/>
      <c r="N5628"/>
      <c r="O5628"/>
      <c r="P5628"/>
      <c r="Q5628"/>
      <c r="S5628" s="115"/>
      <c r="U5628"/>
      <c r="V5628"/>
      <c r="W5628" s="237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5">
      <c r="F5629" s="238"/>
      <c r="I5629"/>
      <c r="S5629" s="115"/>
      <c r="U5629"/>
      <c r="V5629"/>
    </row>
    <row r="5630" spans="1:33" x14ac:dyDescent="0.25">
      <c r="A5630"/>
      <c r="B5630"/>
      <c r="C5630"/>
      <c r="D5630"/>
      <c r="E5630"/>
      <c r="F5630" s="126"/>
      <c r="G5630"/>
      <c r="H5630"/>
      <c r="I5630"/>
      <c r="J5630"/>
      <c r="K5630"/>
      <c r="L5630"/>
      <c r="M5630"/>
      <c r="N5630"/>
      <c r="O5630"/>
      <c r="P5630"/>
      <c r="Q5630"/>
      <c r="S5630" s="115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5">
      <c r="A5631"/>
      <c r="B5631"/>
      <c r="C5631"/>
      <c r="D5631"/>
      <c r="E5631"/>
      <c r="F5631" s="126"/>
      <c r="G5631"/>
      <c r="H5631"/>
      <c r="I5631"/>
      <c r="J5631"/>
      <c r="K5631"/>
      <c r="L5631"/>
      <c r="M5631"/>
      <c r="N5631"/>
      <c r="O5631"/>
      <c r="P5631"/>
      <c r="Q5631"/>
      <c r="S5631" s="115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5">
      <c r="A5632"/>
      <c r="B5632"/>
      <c r="C5632"/>
      <c r="D5632"/>
      <c r="E5632"/>
      <c r="F5632" s="126"/>
      <c r="G5632"/>
      <c r="H5632"/>
      <c r="I5632"/>
      <c r="J5632"/>
      <c r="K5632"/>
      <c r="L5632"/>
      <c r="M5632"/>
      <c r="N5632"/>
      <c r="O5632"/>
      <c r="P5632"/>
      <c r="Q5632"/>
      <c r="S5632" s="115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5">
      <c r="A5633"/>
      <c r="B5633"/>
      <c r="C5633"/>
      <c r="D5633"/>
      <c r="E5633"/>
      <c r="F5633" s="126"/>
      <c r="G5633"/>
      <c r="H5633"/>
      <c r="I5633"/>
      <c r="J5633"/>
      <c r="K5633"/>
      <c r="L5633"/>
      <c r="M5633"/>
      <c r="N5633"/>
      <c r="O5633"/>
      <c r="P5633"/>
      <c r="Q5633"/>
      <c r="S5633" s="115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5">
      <c r="A5634"/>
      <c r="B5634"/>
      <c r="C5634"/>
      <c r="D5634"/>
      <c r="E5634"/>
      <c r="F5634" s="126"/>
      <c r="G5634"/>
      <c r="H5634"/>
      <c r="I5634"/>
      <c r="J5634"/>
      <c r="K5634"/>
      <c r="L5634"/>
      <c r="M5634"/>
      <c r="N5634"/>
      <c r="O5634"/>
      <c r="P5634"/>
      <c r="Q5634"/>
      <c r="S5634" s="115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5">
      <c r="F5635" s="238"/>
      <c r="I5635"/>
      <c r="S5635" s="115"/>
      <c r="U5635"/>
      <c r="V5635"/>
    </row>
    <row r="5636" spans="1:33" x14ac:dyDescent="0.25">
      <c r="F5636" s="238"/>
      <c r="I5636"/>
      <c r="S5636" s="115"/>
      <c r="U5636"/>
      <c r="V5636"/>
    </row>
    <row r="5637" spans="1:33" ht="18" x14ac:dyDescent="0.25">
      <c r="A5637" s="236"/>
      <c r="B5637" s="236"/>
      <c r="C5637" s="236"/>
      <c r="D5637" s="236"/>
      <c r="E5637"/>
      <c r="F5637" s="126"/>
      <c r="G5637" s="237"/>
      <c r="H5637"/>
      <c r="I5637"/>
      <c r="J5637" s="237"/>
      <c r="K5637"/>
      <c r="L5637"/>
      <c r="M5637"/>
      <c r="N5637"/>
      <c r="O5637"/>
      <c r="P5637"/>
      <c r="Q5637"/>
      <c r="S5637" s="115"/>
      <c r="U5637"/>
      <c r="V5637"/>
      <c r="W5637" s="237"/>
      <c r="X5637"/>
      <c r="Y5637"/>
      <c r="Z5637"/>
      <c r="AA5637"/>
      <c r="AB5637"/>
      <c r="AC5637"/>
      <c r="AD5637"/>
      <c r="AE5637"/>
      <c r="AF5637"/>
      <c r="AG5637"/>
    </row>
    <row r="5638" spans="1:33" ht="18" x14ac:dyDescent="0.25">
      <c r="A5638" s="236"/>
      <c r="B5638" s="236"/>
      <c r="C5638" s="236"/>
      <c r="D5638" s="236"/>
      <c r="E5638"/>
      <c r="F5638" s="126"/>
      <c r="G5638" s="237"/>
      <c r="H5638"/>
      <c r="I5638"/>
      <c r="J5638" s="237"/>
      <c r="K5638"/>
      <c r="L5638"/>
      <c r="M5638"/>
      <c r="N5638"/>
      <c r="O5638"/>
      <c r="P5638"/>
      <c r="Q5638"/>
      <c r="S5638" s="115"/>
      <c r="U5638"/>
      <c r="V5638"/>
      <c r="W5638" s="237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5">
      <c r="A5639"/>
      <c r="B5639"/>
      <c r="C5639"/>
      <c r="D5639"/>
      <c r="E5639"/>
      <c r="F5639" s="126"/>
      <c r="G5639"/>
      <c r="H5639"/>
      <c r="I5639"/>
      <c r="J5639"/>
      <c r="K5639"/>
      <c r="L5639"/>
      <c r="M5639"/>
      <c r="N5639"/>
      <c r="O5639"/>
      <c r="P5639"/>
      <c r="Q5639"/>
      <c r="S5639" s="115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5">
      <c r="F5640" s="238"/>
      <c r="I5640"/>
      <c r="S5640" s="115"/>
      <c r="U5640"/>
      <c r="V5640"/>
    </row>
    <row r="5641" spans="1:33" ht="18" x14ac:dyDescent="0.25">
      <c r="A5641" s="236"/>
      <c r="B5641" s="236"/>
      <c r="C5641" s="236"/>
      <c r="D5641" s="236"/>
      <c r="E5641"/>
      <c r="F5641" s="126"/>
      <c r="G5641" s="237"/>
      <c r="H5641"/>
      <c r="I5641"/>
      <c r="J5641" s="237"/>
      <c r="K5641"/>
      <c r="L5641"/>
      <c r="M5641"/>
      <c r="N5641"/>
      <c r="O5641"/>
      <c r="P5641"/>
      <c r="Q5641"/>
      <c r="S5641" s="115"/>
      <c r="U5641"/>
      <c r="V5641"/>
      <c r="W5641" s="237"/>
      <c r="X5641"/>
      <c r="Y5641"/>
      <c r="Z5641"/>
      <c r="AA5641"/>
      <c r="AB5641"/>
      <c r="AC5641"/>
      <c r="AD5641"/>
      <c r="AE5641"/>
      <c r="AF5641"/>
      <c r="AG5641"/>
    </row>
    <row r="5642" spans="1:33" ht="18" x14ac:dyDescent="0.25">
      <c r="A5642" s="236"/>
      <c r="B5642" s="236"/>
      <c r="C5642" s="236"/>
      <c r="D5642" s="236"/>
      <c r="E5642"/>
      <c r="F5642" s="126"/>
      <c r="G5642" s="237"/>
      <c r="H5642"/>
      <c r="I5642"/>
      <c r="J5642" s="237"/>
      <c r="K5642"/>
      <c r="L5642"/>
      <c r="M5642"/>
      <c r="N5642"/>
      <c r="O5642"/>
      <c r="P5642"/>
      <c r="Q5642"/>
      <c r="S5642" s="115"/>
      <c r="U5642"/>
      <c r="V5642"/>
      <c r="W5642" s="237"/>
      <c r="X5642"/>
      <c r="Y5642"/>
      <c r="Z5642"/>
      <c r="AA5642"/>
      <c r="AB5642"/>
      <c r="AC5642"/>
      <c r="AD5642"/>
      <c r="AE5642"/>
      <c r="AF5642"/>
      <c r="AG5642"/>
    </row>
    <row r="5643" spans="1:33" ht="18" x14ac:dyDescent="0.25">
      <c r="A5643" s="236"/>
      <c r="B5643" s="236"/>
      <c r="C5643" s="236"/>
      <c r="D5643" s="236"/>
      <c r="E5643"/>
      <c r="F5643" s="126"/>
      <c r="G5643" s="237"/>
      <c r="H5643"/>
      <c r="I5643"/>
      <c r="J5643" s="237"/>
      <c r="K5643"/>
      <c r="L5643"/>
      <c r="M5643"/>
      <c r="N5643"/>
      <c r="O5643"/>
      <c r="P5643"/>
      <c r="Q5643"/>
      <c r="S5643" s="115"/>
      <c r="U5643"/>
      <c r="V5643"/>
      <c r="W5643" s="237"/>
      <c r="X5643"/>
      <c r="Y5643"/>
      <c r="Z5643"/>
      <c r="AA5643"/>
      <c r="AB5643"/>
      <c r="AC5643"/>
      <c r="AD5643"/>
      <c r="AE5643"/>
      <c r="AF5643"/>
      <c r="AG5643"/>
    </row>
    <row r="5644" spans="1:33" ht="18" x14ac:dyDescent="0.25">
      <c r="A5644" s="236"/>
      <c r="B5644" s="236"/>
      <c r="C5644" s="236"/>
      <c r="D5644" s="236"/>
      <c r="E5644"/>
      <c r="F5644" s="126"/>
      <c r="G5644" s="237"/>
      <c r="H5644"/>
      <c r="I5644"/>
      <c r="J5644" s="237"/>
      <c r="K5644"/>
      <c r="L5644"/>
      <c r="M5644"/>
      <c r="N5644"/>
      <c r="O5644"/>
      <c r="P5644"/>
      <c r="Q5644"/>
      <c r="S5644" s="115"/>
      <c r="U5644"/>
      <c r="V5644"/>
      <c r="W5644" s="237"/>
      <c r="X5644"/>
      <c r="Y5644"/>
      <c r="Z5644"/>
      <c r="AA5644"/>
      <c r="AB5644"/>
      <c r="AC5644"/>
      <c r="AD5644"/>
      <c r="AE5644"/>
      <c r="AF5644"/>
      <c r="AG5644"/>
    </row>
    <row r="5645" spans="1:33" ht="18" x14ac:dyDescent="0.25">
      <c r="A5645" s="236"/>
      <c r="B5645" s="236"/>
      <c r="C5645" s="236"/>
      <c r="D5645" s="236"/>
      <c r="E5645"/>
      <c r="F5645" s="126"/>
      <c r="G5645" s="237"/>
      <c r="H5645"/>
      <c r="I5645"/>
      <c r="J5645" s="237"/>
      <c r="K5645"/>
      <c r="L5645"/>
      <c r="M5645"/>
      <c r="N5645"/>
      <c r="O5645"/>
      <c r="P5645"/>
      <c r="Q5645"/>
      <c r="S5645" s="115"/>
      <c r="U5645"/>
      <c r="V5645"/>
      <c r="W5645" s="237"/>
      <c r="X5645"/>
      <c r="Y5645"/>
      <c r="Z5645"/>
      <c r="AA5645"/>
      <c r="AB5645"/>
      <c r="AC5645"/>
      <c r="AD5645"/>
      <c r="AE5645"/>
      <c r="AF5645"/>
      <c r="AG5645"/>
    </row>
    <row r="5646" spans="1:33" ht="18" x14ac:dyDescent="0.25">
      <c r="A5646" s="236"/>
      <c r="B5646" s="236"/>
      <c r="C5646" s="236"/>
      <c r="D5646" s="236"/>
      <c r="E5646"/>
      <c r="F5646" s="126"/>
      <c r="G5646" s="237"/>
      <c r="H5646"/>
      <c r="I5646"/>
      <c r="J5646" s="237"/>
      <c r="K5646"/>
      <c r="L5646"/>
      <c r="M5646"/>
      <c r="N5646"/>
      <c r="O5646"/>
      <c r="P5646"/>
      <c r="Q5646"/>
      <c r="S5646" s="115"/>
      <c r="U5646"/>
      <c r="V5646"/>
      <c r="W5646" s="237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5">
      <c r="A5647"/>
      <c r="B5647"/>
      <c r="C5647"/>
      <c r="D5647"/>
      <c r="E5647"/>
      <c r="F5647" s="126"/>
      <c r="G5647"/>
      <c r="H5647"/>
      <c r="I5647"/>
      <c r="J5647"/>
      <c r="K5647"/>
      <c r="L5647"/>
      <c r="M5647"/>
      <c r="N5647"/>
      <c r="O5647"/>
      <c r="P5647"/>
      <c r="Q5647"/>
      <c r="S5647" s="115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5">
      <c r="F5648" s="238"/>
      <c r="I5648"/>
      <c r="S5648" s="115"/>
      <c r="U5648"/>
      <c r="V5648"/>
    </row>
    <row r="5649" spans="1:33" x14ac:dyDescent="0.25">
      <c r="A5649"/>
      <c r="B5649"/>
      <c r="C5649"/>
      <c r="D5649"/>
      <c r="E5649"/>
      <c r="F5649" s="126"/>
      <c r="G5649"/>
      <c r="H5649"/>
      <c r="I5649"/>
      <c r="J5649"/>
      <c r="K5649"/>
      <c r="L5649"/>
      <c r="M5649"/>
      <c r="N5649"/>
      <c r="O5649"/>
      <c r="P5649"/>
      <c r="Q5649"/>
      <c r="S5649" s="115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ht="18" x14ac:dyDescent="0.25">
      <c r="A5650" s="236"/>
      <c r="B5650" s="236"/>
      <c r="C5650" s="236"/>
      <c r="D5650" s="236"/>
      <c r="E5650"/>
      <c r="F5650" s="126"/>
      <c r="G5650" s="237"/>
      <c r="H5650"/>
      <c r="I5650"/>
      <c r="J5650" s="237"/>
      <c r="K5650"/>
      <c r="L5650"/>
      <c r="M5650"/>
      <c r="N5650"/>
      <c r="O5650"/>
      <c r="P5650"/>
      <c r="Q5650"/>
      <c r="S5650" s="115"/>
      <c r="U5650"/>
      <c r="V5650"/>
      <c r="W5650" s="237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5">
      <c r="F5651" s="238"/>
      <c r="I5651"/>
      <c r="S5651" s="115"/>
      <c r="U5651"/>
      <c r="V5651"/>
    </row>
    <row r="5652" spans="1:33" ht="18" x14ac:dyDescent="0.25">
      <c r="A5652" s="236"/>
      <c r="B5652" s="236"/>
      <c r="C5652" s="236"/>
      <c r="D5652" s="236"/>
      <c r="E5652"/>
      <c r="F5652" s="126"/>
      <c r="G5652" s="237"/>
      <c r="H5652"/>
      <c r="I5652"/>
      <c r="J5652" s="237"/>
      <c r="K5652"/>
      <c r="L5652"/>
      <c r="M5652"/>
      <c r="N5652"/>
      <c r="O5652"/>
      <c r="P5652"/>
      <c r="Q5652"/>
      <c r="S5652" s="115"/>
      <c r="U5652"/>
      <c r="V5652"/>
      <c r="W5652" s="237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5">
      <c r="F5653" s="238"/>
      <c r="I5653"/>
      <c r="S5653" s="115"/>
      <c r="U5653"/>
      <c r="V5653"/>
    </row>
    <row r="5654" spans="1:33" ht="18" x14ac:dyDescent="0.25">
      <c r="A5654" s="236"/>
      <c r="B5654" s="236"/>
      <c r="C5654" s="236"/>
      <c r="D5654" s="236"/>
      <c r="E5654"/>
      <c r="F5654" s="126"/>
      <c r="G5654" s="237"/>
      <c r="H5654"/>
      <c r="I5654"/>
      <c r="J5654" s="237"/>
      <c r="K5654"/>
      <c r="L5654"/>
      <c r="M5654"/>
      <c r="N5654"/>
      <c r="O5654"/>
      <c r="P5654"/>
      <c r="Q5654"/>
      <c r="S5654" s="115"/>
      <c r="U5654"/>
      <c r="V5654"/>
      <c r="W5654" s="237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5">
      <c r="A5655"/>
      <c r="B5655"/>
      <c r="C5655"/>
      <c r="D5655"/>
      <c r="E5655"/>
      <c r="F5655" s="126"/>
      <c r="G5655"/>
      <c r="H5655"/>
      <c r="I5655"/>
      <c r="J5655"/>
      <c r="K5655"/>
      <c r="L5655"/>
      <c r="M5655"/>
      <c r="N5655"/>
      <c r="O5655"/>
      <c r="P5655"/>
      <c r="Q5655"/>
      <c r="S5655" s="11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ht="18" x14ac:dyDescent="0.25">
      <c r="A5656" s="236"/>
      <c r="B5656" s="236"/>
      <c r="C5656" s="236"/>
      <c r="D5656" s="236"/>
      <c r="E5656"/>
      <c r="F5656" s="126"/>
      <c r="G5656" s="237"/>
      <c r="H5656"/>
      <c r="I5656"/>
      <c r="J5656" s="237"/>
      <c r="K5656"/>
      <c r="L5656"/>
      <c r="M5656"/>
      <c r="N5656"/>
      <c r="O5656"/>
      <c r="P5656"/>
      <c r="Q5656"/>
      <c r="S5656" s="115"/>
      <c r="U5656"/>
      <c r="V5656"/>
      <c r="W5656" s="237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5">
      <c r="A5657"/>
      <c r="B5657"/>
      <c r="C5657"/>
      <c r="D5657"/>
      <c r="E5657"/>
      <c r="F5657" s="126"/>
      <c r="G5657"/>
      <c r="H5657"/>
      <c r="I5657"/>
      <c r="J5657"/>
      <c r="K5657"/>
      <c r="L5657"/>
      <c r="M5657"/>
      <c r="N5657"/>
      <c r="O5657"/>
      <c r="P5657"/>
      <c r="Q5657"/>
      <c r="S5657" s="115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5">
      <c r="A5658"/>
      <c r="B5658"/>
      <c r="C5658"/>
      <c r="D5658"/>
      <c r="E5658"/>
      <c r="F5658" s="126"/>
      <c r="G5658"/>
      <c r="H5658"/>
      <c r="I5658"/>
      <c r="J5658"/>
      <c r="K5658"/>
      <c r="L5658"/>
      <c r="M5658"/>
      <c r="N5658"/>
      <c r="O5658"/>
      <c r="P5658"/>
      <c r="Q5658"/>
      <c r="S5658" s="115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5">
      <c r="F5659" s="238"/>
      <c r="I5659"/>
      <c r="S5659" s="115"/>
      <c r="U5659"/>
      <c r="V5659"/>
    </row>
    <row r="5660" spans="1:33" x14ac:dyDescent="0.25">
      <c r="A5660"/>
      <c r="B5660"/>
      <c r="C5660"/>
      <c r="D5660"/>
      <c r="E5660"/>
      <c r="F5660" s="126"/>
      <c r="G5660"/>
      <c r="H5660"/>
      <c r="I5660"/>
      <c r="J5660"/>
      <c r="K5660"/>
      <c r="L5660"/>
      <c r="M5660"/>
      <c r="N5660"/>
      <c r="O5660"/>
      <c r="P5660"/>
      <c r="Q5660"/>
      <c r="S5660" s="115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5">
      <c r="F5661" s="238"/>
      <c r="I5661"/>
      <c r="S5661" s="115"/>
      <c r="U5661"/>
      <c r="V5661"/>
    </row>
    <row r="5662" spans="1:33" x14ac:dyDescent="0.25">
      <c r="A5662"/>
      <c r="B5662"/>
      <c r="C5662"/>
      <c r="D5662"/>
      <c r="E5662"/>
      <c r="F5662" s="126"/>
      <c r="G5662"/>
      <c r="H5662"/>
      <c r="I5662"/>
      <c r="J5662"/>
      <c r="K5662"/>
      <c r="L5662"/>
      <c r="M5662"/>
      <c r="N5662"/>
      <c r="O5662"/>
      <c r="P5662"/>
      <c r="Q5662"/>
      <c r="S5662" s="115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ht="18" x14ac:dyDescent="0.25">
      <c r="A5663" s="236"/>
      <c r="B5663" s="236"/>
      <c r="C5663" s="236"/>
      <c r="D5663" s="236"/>
      <c r="E5663"/>
      <c r="F5663" s="126"/>
      <c r="G5663" s="237"/>
      <c r="H5663"/>
      <c r="I5663"/>
      <c r="J5663" s="237"/>
      <c r="K5663"/>
      <c r="L5663"/>
      <c r="M5663"/>
      <c r="N5663"/>
      <c r="O5663"/>
      <c r="P5663"/>
      <c r="Q5663"/>
      <c r="S5663" s="115"/>
      <c r="U5663"/>
      <c r="V5663"/>
      <c r="W5663" s="237"/>
      <c r="X5663"/>
      <c r="Y5663"/>
      <c r="Z5663"/>
      <c r="AA5663"/>
      <c r="AB5663"/>
      <c r="AC5663"/>
      <c r="AD5663"/>
      <c r="AE5663"/>
      <c r="AF5663"/>
      <c r="AG5663"/>
    </row>
    <row r="5664" spans="1:33" ht="18" x14ac:dyDescent="0.25">
      <c r="A5664" s="236"/>
      <c r="B5664" s="236"/>
      <c r="C5664" s="236"/>
      <c r="D5664" s="236"/>
      <c r="E5664"/>
      <c r="F5664" s="126"/>
      <c r="G5664" s="237"/>
      <c r="H5664"/>
      <c r="I5664"/>
      <c r="J5664" s="237"/>
      <c r="K5664"/>
      <c r="L5664"/>
      <c r="M5664"/>
      <c r="N5664"/>
      <c r="O5664"/>
      <c r="P5664"/>
      <c r="Q5664"/>
      <c r="S5664" s="115"/>
      <c r="U5664"/>
      <c r="V5664"/>
      <c r="W5664" s="237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5">
      <c r="A5665"/>
      <c r="B5665"/>
      <c r="C5665"/>
      <c r="D5665"/>
      <c r="E5665"/>
      <c r="F5665" s="126"/>
      <c r="G5665"/>
      <c r="H5665"/>
      <c r="I5665"/>
      <c r="J5665"/>
      <c r="K5665"/>
      <c r="L5665"/>
      <c r="M5665"/>
      <c r="N5665"/>
      <c r="O5665"/>
      <c r="P5665"/>
      <c r="Q5665"/>
      <c r="S5665" s="11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5">
      <c r="F5666" s="238"/>
      <c r="I5666"/>
      <c r="S5666" s="115"/>
      <c r="U5666"/>
      <c r="V5666"/>
    </row>
    <row r="5667" spans="1:33" x14ac:dyDescent="0.25">
      <c r="A5667"/>
      <c r="B5667"/>
      <c r="C5667"/>
      <c r="D5667"/>
      <c r="E5667"/>
      <c r="F5667" s="126"/>
      <c r="G5667"/>
      <c r="H5667"/>
      <c r="I5667"/>
      <c r="J5667"/>
      <c r="K5667"/>
      <c r="L5667"/>
      <c r="M5667"/>
      <c r="N5667"/>
      <c r="O5667"/>
      <c r="P5667"/>
      <c r="Q5667"/>
      <c r="S5667" s="115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5">
      <c r="A5668"/>
      <c r="B5668"/>
      <c r="C5668"/>
      <c r="D5668"/>
      <c r="E5668"/>
      <c r="F5668" s="126"/>
      <c r="G5668"/>
      <c r="H5668"/>
      <c r="I5668"/>
      <c r="J5668"/>
      <c r="K5668"/>
      <c r="L5668"/>
      <c r="M5668"/>
      <c r="N5668"/>
      <c r="O5668"/>
      <c r="P5668"/>
      <c r="Q5668"/>
      <c r="S5668" s="115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5">
      <c r="A5669"/>
      <c r="B5669"/>
      <c r="C5669"/>
      <c r="D5669"/>
      <c r="E5669"/>
      <c r="F5669" s="126"/>
      <c r="G5669"/>
      <c r="H5669"/>
      <c r="I5669"/>
      <c r="J5669"/>
      <c r="K5669"/>
      <c r="L5669"/>
      <c r="M5669"/>
      <c r="N5669"/>
      <c r="O5669"/>
      <c r="P5669"/>
      <c r="Q5669"/>
      <c r="S5669" s="115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ht="18" x14ac:dyDescent="0.25">
      <c r="A5670" s="236"/>
      <c r="B5670" s="236"/>
      <c r="C5670" s="236"/>
      <c r="D5670" s="236"/>
      <c r="E5670"/>
      <c r="F5670" s="126"/>
      <c r="G5670" s="237"/>
      <c r="H5670"/>
      <c r="I5670"/>
      <c r="J5670" s="237"/>
      <c r="K5670"/>
      <c r="L5670"/>
      <c r="M5670"/>
      <c r="N5670"/>
      <c r="O5670"/>
      <c r="P5670"/>
      <c r="Q5670"/>
      <c r="S5670" s="115"/>
      <c r="U5670"/>
      <c r="V5670"/>
      <c r="W5670" s="237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5">
      <c r="A5671"/>
      <c r="B5671"/>
      <c r="C5671"/>
      <c r="D5671"/>
      <c r="E5671"/>
      <c r="F5671" s="126"/>
      <c r="G5671"/>
      <c r="H5671"/>
      <c r="I5671"/>
      <c r="J5671"/>
      <c r="K5671"/>
      <c r="L5671"/>
      <c r="M5671"/>
      <c r="N5671"/>
      <c r="O5671"/>
      <c r="P5671"/>
      <c r="Q5671"/>
      <c r="S5671" s="115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ht="18" x14ac:dyDescent="0.25">
      <c r="A5672" s="236"/>
      <c r="B5672" s="236"/>
      <c r="C5672" s="236"/>
      <c r="D5672" s="236"/>
      <c r="E5672"/>
      <c r="F5672" s="126"/>
      <c r="G5672" s="237"/>
      <c r="H5672"/>
      <c r="I5672"/>
      <c r="J5672" s="237"/>
      <c r="K5672"/>
      <c r="L5672"/>
      <c r="M5672"/>
      <c r="N5672"/>
      <c r="O5672"/>
      <c r="P5672"/>
      <c r="Q5672"/>
      <c r="S5672" s="115"/>
      <c r="U5672"/>
      <c r="V5672"/>
      <c r="W5672" s="237"/>
      <c r="X5672"/>
      <c r="Y5672"/>
      <c r="Z5672"/>
      <c r="AA5672"/>
      <c r="AB5672"/>
      <c r="AC5672"/>
      <c r="AD5672"/>
      <c r="AE5672"/>
      <c r="AF5672"/>
      <c r="AG5672"/>
    </row>
    <row r="5673" spans="1:33" ht="18" x14ac:dyDescent="0.25">
      <c r="A5673" s="236"/>
      <c r="B5673" s="236"/>
      <c r="C5673" s="236"/>
      <c r="D5673" s="236"/>
      <c r="E5673"/>
      <c r="F5673" s="126"/>
      <c r="G5673" s="237"/>
      <c r="H5673"/>
      <c r="I5673"/>
      <c r="J5673" s="237"/>
      <c r="K5673"/>
      <c r="L5673"/>
      <c r="M5673"/>
      <c r="N5673"/>
      <c r="O5673"/>
      <c r="P5673"/>
      <c r="Q5673"/>
      <c r="S5673" s="115"/>
      <c r="U5673"/>
      <c r="V5673"/>
      <c r="W5673" s="237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5">
      <c r="F5674" s="238"/>
      <c r="I5674"/>
      <c r="S5674" s="115"/>
      <c r="U5674"/>
      <c r="V5674"/>
    </row>
    <row r="5675" spans="1:33" x14ac:dyDescent="0.25">
      <c r="A5675"/>
      <c r="B5675"/>
      <c r="C5675"/>
      <c r="D5675"/>
      <c r="E5675"/>
      <c r="F5675" s="126"/>
      <c r="G5675"/>
      <c r="H5675"/>
      <c r="I5675"/>
      <c r="J5675"/>
      <c r="K5675"/>
      <c r="L5675"/>
      <c r="M5675"/>
      <c r="N5675"/>
      <c r="O5675"/>
      <c r="P5675"/>
      <c r="Q5675"/>
      <c r="S5675" s="11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5">
      <c r="A5676"/>
      <c r="B5676"/>
      <c r="C5676"/>
      <c r="D5676"/>
      <c r="E5676"/>
      <c r="F5676" s="126"/>
      <c r="G5676"/>
      <c r="H5676"/>
      <c r="I5676"/>
      <c r="J5676"/>
      <c r="K5676"/>
      <c r="L5676"/>
      <c r="M5676"/>
      <c r="N5676"/>
      <c r="O5676"/>
      <c r="P5676"/>
      <c r="Q5676"/>
      <c r="S5676" s="115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5">
      <c r="A5677"/>
      <c r="B5677"/>
      <c r="C5677"/>
      <c r="D5677"/>
      <c r="E5677"/>
      <c r="F5677" s="126"/>
      <c r="G5677"/>
      <c r="H5677"/>
      <c r="I5677"/>
      <c r="J5677"/>
      <c r="K5677"/>
      <c r="L5677"/>
      <c r="M5677"/>
      <c r="N5677"/>
      <c r="O5677"/>
      <c r="P5677"/>
      <c r="Q5677"/>
      <c r="S5677" s="115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5">
      <c r="A5678"/>
      <c r="B5678"/>
      <c r="C5678"/>
      <c r="D5678"/>
      <c r="E5678"/>
      <c r="F5678" s="126"/>
      <c r="G5678"/>
      <c r="H5678"/>
      <c r="I5678"/>
      <c r="J5678"/>
      <c r="K5678"/>
      <c r="L5678"/>
      <c r="M5678"/>
      <c r="N5678"/>
      <c r="O5678"/>
      <c r="P5678"/>
      <c r="Q5678"/>
      <c r="S5678" s="115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ht="18" x14ac:dyDescent="0.25">
      <c r="A5679" s="236"/>
      <c r="B5679" s="236"/>
      <c r="C5679" s="236"/>
      <c r="D5679" s="236"/>
      <c r="E5679"/>
      <c r="F5679" s="126"/>
      <c r="G5679" s="237"/>
      <c r="H5679"/>
      <c r="I5679"/>
      <c r="J5679" s="237"/>
      <c r="K5679"/>
      <c r="L5679"/>
      <c r="M5679"/>
      <c r="N5679"/>
      <c r="O5679"/>
      <c r="P5679"/>
      <c r="Q5679"/>
      <c r="S5679" s="115"/>
      <c r="U5679"/>
      <c r="V5679"/>
      <c r="W5679" s="237"/>
      <c r="X5679"/>
      <c r="Y5679"/>
      <c r="Z5679"/>
      <c r="AA5679"/>
      <c r="AB5679"/>
      <c r="AC5679"/>
      <c r="AD5679"/>
      <c r="AE5679"/>
      <c r="AF5679"/>
      <c r="AG5679"/>
    </row>
    <row r="5680" spans="1:33" ht="18" x14ac:dyDescent="0.25">
      <c r="A5680" s="236"/>
      <c r="B5680" s="236"/>
      <c r="C5680" s="236"/>
      <c r="D5680" s="236"/>
      <c r="E5680"/>
      <c r="F5680" s="126"/>
      <c r="G5680" s="237"/>
      <c r="H5680"/>
      <c r="I5680"/>
      <c r="J5680" s="237"/>
      <c r="K5680"/>
      <c r="L5680"/>
      <c r="M5680"/>
      <c r="N5680"/>
      <c r="O5680"/>
      <c r="P5680"/>
      <c r="Q5680"/>
      <c r="S5680" s="115"/>
      <c r="U5680"/>
      <c r="V5680"/>
      <c r="W5680" s="237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5">
      <c r="A5681"/>
      <c r="B5681"/>
      <c r="C5681"/>
      <c r="D5681"/>
      <c r="E5681"/>
      <c r="F5681" s="126"/>
      <c r="G5681"/>
      <c r="H5681"/>
      <c r="I5681"/>
      <c r="J5681"/>
      <c r="K5681"/>
      <c r="L5681"/>
      <c r="M5681"/>
      <c r="N5681"/>
      <c r="O5681"/>
      <c r="P5681"/>
      <c r="Q5681"/>
      <c r="S5681" s="115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ht="18" x14ac:dyDescent="0.25">
      <c r="A5682" s="236"/>
      <c r="B5682" s="236"/>
      <c r="C5682" s="236"/>
      <c r="D5682" s="236"/>
      <c r="E5682"/>
      <c r="F5682" s="126"/>
      <c r="G5682" s="237"/>
      <c r="H5682"/>
      <c r="I5682"/>
      <c r="J5682" s="237"/>
      <c r="K5682"/>
      <c r="L5682"/>
      <c r="M5682"/>
      <c r="N5682"/>
      <c r="O5682"/>
      <c r="P5682"/>
      <c r="Q5682"/>
      <c r="S5682" s="115"/>
      <c r="U5682"/>
      <c r="V5682"/>
      <c r="W5682" s="237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5">
      <c r="A5683"/>
      <c r="B5683"/>
      <c r="C5683"/>
      <c r="D5683"/>
      <c r="E5683"/>
      <c r="F5683" s="126"/>
      <c r="G5683"/>
      <c r="H5683"/>
      <c r="I5683"/>
      <c r="J5683"/>
      <c r="K5683"/>
      <c r="L5683"/>
      <c r="M5683"/>
      <c r="N5683"/>
      <c r="O5683"/>
      <c r="P5683"/>
      <c r="Q5683"/>
      <c r="S5683" s="115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5">
      <c r="A5684"/>
      <c r="B5684"/>
      <c r="C5684"/>
      <c r="D5684"/>
      <c r="E5684"/>
      <c r="F5684" s="126"/>
      <c r="G5684"/>
      <c r="H5684"/>
      <c r="I5684"/>
      <c r="J5684"/>
      <c r="K5684"/>
      <c r="L5684"/>
      <c r="M5684"/>
      <c r="N5684"/>
      <c r="O5684"/>
      <c r="P5684"/>
      <c r="Q5684"/>
      <c r="S5684" s="115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5">
      <c r="A5685"/>
      <c r="B5685"/>
      <c r="C5685"/>
      <c r="D5685"/>
      <c r="E5685"/>
      <c r="F5685" s="126"/>
      <c r="G5685"/>
      <c r="H5685"/>
      <c r="I5685"/>
      <c r="J5685"/>
      <c r="K5685"/>
      <c r="L5685"/>
      <c r="M5685"/>
      <c r="N5685"/>
      <c r="O5685"/>
      <c r="P5685"/>
      <c r="Q5685"/>
      <c r="S5685" s="11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ht="18" x14ac:dyDescent="0.25">
      <c r="A5686" s="236"/>
      <c r="B5686" s="236"/>
      <c r="C5686" s="236"/>
      <c r="D5686" s="236"/>
      <c r="E5686"/>
      <c r="F5686" s="126"/>
      <c r="G5686" s="237"/>
      <c r="H5686"/>
      <c r="I5686"/>
      <c r="J5686" s="237"/>
      <c r="K5686"/>
      <c r="L5686"/>
      <c r="M5686"/>
      <c r="N5686"/>
      <c r="O5686"/>
      <c r="P5686"/>
      <c r="Q5686"/>
      <c r="S5686" s="115"/>
      <c r="U5686"/>
      <c r="V5686"/>
      <c r="W5686" s="237"/>
      <c r="X5686"/>
      <c r="Y5686"/>
      <c r="Z5686"/>
      <c r="AA5686"/>
      <c r="AB5686"/>
      <c r="AC5686"/>
      <c r="AD5686"/>
      <c r="AE5686"/>
      <c r="AF5686"/>
      <c r="AG5686"/>
    </row>
    <row r="5687" spans="1:33" ht="18" x14ac:dyDescent="0.25">
      <c r="A5687" s="236"/>
      <c r="B5687" s="236"/>
      <c r="C5687" s="236"/>
      <c r="D5687" s="236"/>
      <c r="E5687"/>
      <c r="F5687" s="126"/>
      <c r="G5687" s="237"/>
      <c r="H5687"/>
      <c r="I5687"/>
      <c r="J5687" s="237"/>
      <c r="K5687"/>
      <c r="L5687"/>
      <c r="M5687"/>
      <c r="N5687"/>
      <c r="O5687"/>
      <c r="P5687"/>
      <c r="Q5687"/>
      <c r="S5687" s="115"/>
      <c r="U5687"/>
      <c r="V5687"/>
      <c r="W5687" s="23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5">
      <c r="A5688"/>
      <c r="B5688"/>
      <c r="C5688"/>
      <c r="D5688"/>
      <c r="E5688"/>
      <c r="F5688" s="126"/>
      <c r="G5688"/>
      <c r="H5688"/>
      <c r="I5688"/>
      <c r="J5688"/>
      <c r="K5688"/>
      <c r="L5688"/>
      <c r="M5688"/>
      <c r="N5688"/>
      <c r="O5688"/>
      <c r="P5688"/>
      <c r="Q5688"/>
      <c r="S5688" s="115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ht="18" x14ac:dyDescent="0.25">
      <c r="A5689" s="236"/>
      <c r="B5689" s="236"/>
      <c r="C5689" s="236"/>
      <c r="D5689" s="236"/>
      <c r="E5689"/>
      <c r="F5689" s="126"/>
      <c r="G5689" s="237"/>
      <c r="H5689"/>
      <c r="I5689"/>
      <c r="J5689" s="237"/>
      <c r="K5689"/>
      <c r="L5689"/>
      <c r="M5689"/>
      <c r="N5689"/>
      <c r="O5689"/>
      <c r="P5689"/>
      <c r="Q5689"/>
      <c r="S5689" s="115"/>
      <c r="U5689"/>
      <c r="V5689"/>
      <c r="W5689" s="237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5">
      <c r="A5690"/>
      <c r="B5690"/>
      <c r="C5690"/>
      <c r="D5690"/>
      <c r="E5690"/>
      <c r="F5690" s="126"/>
      <c r="G5690"/>
      <c r="H5690"/>
      <c r="I5690"/>
      <c r="J5690"/>
      <c r="K5690"/>
      <c r="L5690"/>
      <c r="M5690"/>
      <c r="N5690"/>
      <c r="O5690"/>
      <c r="P5690"/>
      <c r="Q5690"/>
      <c r="S5690" s="115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ht="18" x14ac:dyDescent="0.25">
      <c r="A5691" s="236"/>
      <c r="B5691" s="236"/>
      <c r="C5691" s="236"/>
      <c r="D5691" s="236"/>
      <c r="E5691"/>
      <c r="F5691" s="126"/>
      <c r="G5691" s="237"/>
      <c r="H5691"/>
      <c r="I5691"/>
      <c r="J5691" s="237"/>
      <c r="K5691"/>
      <c r="L5691"/>
      <c r="M5691"/>
      <c r="N5691"/>
      <c r="O5691"/>
      <c r="P5691"/>
      <c r="Q5691"/>
      <c r="S5691" s="115"/>
      <c r="U5691"/>
      <c r="V5691"/>
      <c r="W5691" s="237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5">
      <c r="F5692" s="238"/>
      <c r="I5692"/>
      <c r="S5692" s="115"/>
      <c r="U5692"/>
      <c r="V5692"/>
    </row>
    <row r="5693" spans="1:33" x14ac:dyDescent="0.25">
      <c r="A5693"/>
      <c r="B5693"/>
      <c r="C5693"/>
      <c r="D5693"/>
      <c r="E5693"/>
      <c r="F5693" s="126"/>
      <c r="G5693"/>
      <c r="H5693"/>
      <c r="I5693"/>
      <c r="J5693"/>
      <c r="K5693"/>
      <c r="L5693"/>
      <c r="M5693"/>
      <c r="N5693"/>
      <c r="O5693"/>
      <c r="P5693"/>
      <c r="Q5693"/>
      <c r="S5693" s="115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ht="18" x14ac:dyDescent="0.25">
      <c r="A5694" s="236"/>
      <c r="B5694" s="236"/>
      <c r="C5694" s="236"/>
      <c r="D5694" s="236"/>
      <c r="E5694"/>
      <c r="F5694" s="126"/>
      <c r="G5694" s="237"/>
      <c r="H5694"/>
      <c r="I5694"/>
      <c r="J5694" s="237"/>
      <c r="K5694"/>
      <c r="L5694"/>
      <c r="M5694"/>
      <c r="N5694"/>
      <c r="O5694"/>
      <c r="P5694"/>
      <c r="Q5694"/>
      <c r="S5694" s="115"/>
      <c r="U5694"/>
      <c r="V5694"/>
      <c r="W5694" s="237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5">
      <c r="A5695"/>
      <c r="B5695"/>
      <c r="C5695"/>
      <c r="D5695"/>
      <c r="E5695"/>
      <c r="F5695" s="126"/>
      <c r="G5695"/>
      <c r="H5695"/>
      <c r="I5695"/>
      <c r="J5695"/>
      <c r="K5695"/>
      <c r="L5695"/>
      <c r="M5695"/>
      <c r="N5695"/>
      <c r="O5695"/>
      <c r="P5695"/>
      <c r="Q5695"/>
      <c r="S5695" s="11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ht="18" x14ac:dyDescent="0.25">
      <c r="A5696" s="236"/>
      <c r="B5696" s="236"/>
      <c r="C5696" s="236"/>
      <c r="D5696" s="236"/>
      <c r="E5696"/>
      <c r="F5696" s="126"/>
      <c r="G5696" s="237"/>
      <c r="H5696"/>
      <c r="I5696"/>
      <c r="J5696" s="237"/>
      <c r="K5696"/>
      <c r="L5696"/>
      <c r="M5696"/>
      <c r="N5696"/>
      <c r="O5696"/>
      <c r="P5696"/>
      <c r="Q5696"/>
      <c r="S5696" s="115"/>
      <c r="U5696"/>
      <c r="V5696"/>
      <c r="W5696" s="237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5">
      <c r="A5697"/>
      <c r="B5697"/>
      <c r="C5697"/>
      <c r="D5697"/>
      <c r="E5697"/>
      <c r="F5697" s="126"/>
      <c r="G5697"/>
      <c r="H5697"/>
      <c r="I5697"/>
      <c r="J5697"/>
      <c r="K5697"/>
      <c r="L5697"/>
      <c r="M5697"/>
      <c r="N5697"/>
      <c r="O5697"/>
      <c r="P5697"/>
      <c r="Q5697"/>
      <c r="S5697" s="115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5">
      <c r="F5698" s="238"/>
      <c r="I5698"/>
      <c r="S5698" s="115"/>
      <c r="U5698"/>
      <c r="V5698"/>
    </row>
    <row r="5699" spans="1:33" x14ac:dyDescent="0.25">
      <c r="F5699" s="238"/>
      <c r="I5699"/>
      <c r="S5699" s="115"/>
      <c r="U5699"/>
      <c r="V5699"/>
    </row>
    <row r="5700" spans="1:33" x14ac:dyDescent="0.25">
      <c r="F5700" s="238"/>
      <c r="I5700"/>
      <c r="S5700" s="115"/>
      <c r="U5700"/>
      <c r="V5700"/>
    </row>
    <row r="5701" spans="1:33" x14ac:dyDescent="0.25">
      <c r="F5701" s="238"/>
      <c r="I5701"/>
      <c r="S5701" s="115"/>
      <c r="U5701"/>
      <c r="V5701"/>
    </row>
    <row r="5702" spans="1:33" x14ac:dyDescent="0.25">
      <c r="A5702"/>
      <c r="B5702"/>
      <c r="C5702"/>
      <c r="D5702"/>
      <c r="E5702"/>
      <c r="F5702" s="126"/>
      <c r="G5702"/>
      <c r="H5702"/>
      <c r="I5702"/>
      <c r="J5702"/>
      <c r="K5702"/>
      <c r="L5702"/>
      <c r="M5702"/>
      <c r="N5702"/>
      <c r="O5702"/>
      <c r="P5702"/>
      <c r="Q5702"/>
      <c r="S5702" s="115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5">
      <c r="F5703" s="238"/>
      <c r="I5703"/>
      <c r="S5703" s="115"/>
      <c r="U5703"/>
      <c r="V5703"/>
    </row>
    <row r="5704" spans="1:33" x14ac:dyDescent="0.25">
      <c r="F5704" s="238"/>
      <c r="I5704"/>
      <c r="S5704" s="115"/>
      <c r="U5704"/>
      <c r="V5704"/>
    </row>
    <row r="5705" spans="1:33" ht="18" x14ac:dyDescent="0.25">
      <c r="A5705" s="236"/>
      <c r="B5705" s="236"/>
      <c r="C5705" s="236"/>
      <c r="D5705" s="236"/>
      <c r="E5705"/>
      <c r="F5705" s="126"/>
      <c r="G5705" s="237"/>
      <c r="H5705"/>
      <c r="I5705"/>
      <c r="J5705" s="237"/>
      <c r="K5705"/>
      <c r="L5705"/>
      <c r="M5705"/>
      <c r="N5705"/>
      <c r="O5705"/>
      <c r="P5705"/>
      <c r="Q5705"/>
      <c r="S5705" s="115"/>
      <c r="U5705"/>
      <c r="V5705"/>
      <c r="W5705" s="237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5">
      <c r="A5706"/>
      <c r="B5706"/>
      <c r="C5706"/>
      <c r="D5706"/>
      <c r="E5706"/>
      <c r="F5706" s="126"/>
      <c r="G5706"/>
      <c r="H5706"/>
      <c r="I5706"/>
      <c r="J5706"/>
      <c r="K5706"/>
      <c r="L5706"/>
      <c r="M5706"/>
      <c r="N5706"/>
      <c r="O5706"/>
      <c r="P5706"/>
      <c r="Q5706"/>
      <c r="S5706" s="115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ht="18" x14ac:dyDescent="0.25">
      <c r="A5707" s="236"/>
      <c r="B5707" s="236"/>
      <c r="C5707" s="236"/>
      <c r="D5707" s="236"/>
      <c r="E5707"/>
      <c r="F5707" s="126"/>
      <c r="G5707" s="237"/>
      <c r="H5707"/>
      <c r="I5707"/>
      <c r="J5707" s="237"/>
      <c r="K5707"/>
      <c r="L5707"/>
      <c r="M5707"/>
      <c r="N5707"/>
      <c r="O5707"/>
      <c r="P5707"/>
      <c r="Q5707"/>
      <c r="S5707" s="115"/>
      <c r="U5707"/>
      <c r="V5707"/>
      <c r="W5707" s="23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5">
      <c r="F5708" s="238"/>
      <c r="I5708"/>
      <c r="S5708" s="115"/>
      <c r="U5708"/>
      <c r="V5708"/>
    </row>
    <row r="5709" spans="1:33" ht="18" x14ac:dyDescent="0.25">
      <c r="A5709" s="236"/>
      <c r="B5709" s="236"/>
      <c r="C5709" s="236"/>
      <c r="D5709" s="236"/>
      <c r="E5709"/>
      <c r="F5709" s="126"/>
      <c r="G5709" s="237"/>
      <c r="H5709"/>
      <c r="I5709"/>
      <c r="J5709" s="237"/>
      <c r="K5709"/>
      <c r="L5709"/>
      <c r="M5709"/>
      <c r="N5709"/>
      <c r="O5709"/>
      <c r="P5709"/>
      <c r="Q5709"/>
      <c r="S5709" s="115"/>
      <c r="U5709"/>
      <c r="V5709"/>
      <c r="W5709" s="237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5">
      <c r="A5710"/>
      <c r="B5710"/>
      <c r="C5710"/>
      <c r="D5710"/>
      <c r="E5710"/>
      <c r="F5710" s="126"/>
      <c r="G5710"/>
      <c r="H5710"/>
      <c r="I5710"/>
      <c r="J5710"/>
      <c r="K5710"/>
      <c r="L5710"/>
      <c r="M5710"/>
      <c r="N5710"/>
      <c r="O5710"/>
      <c r="P5710"/>
      <c r="Q5710"/>
      <c r="S5710" s="115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5">
      <c r="F5711" s="238"/>
      <c r="I5711"/>
      <c r="S5711" s="115"/>
      <c r="U5711"/>
      <c r="V5711"/>
    </row>
    <row r="5712" spans="1:33" x14ac:dyDescent="0.25">
      <c r="A5712"/>
      <c r="B5712"/>
      <c r="C5712"/>
      <c r="D5712"/>
      <c r="E5712"/>
      <c r="F5712" s="126"/>
      <c r="G5712"/>
      <c r="H5712"/>
      <c r="I5712"/>
      <c r="J5712"/>
      <c r="K5712"/>
      <c r="L5712"/>
      <c r="M5712"/>
      <c r="N5712"/>
      <c r="O5712"/>
      <c r="P5712"/>
      <c r="Q5712"/>
      <c r="S5712" s="115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5">
      <c r="A5713"/>
      <c r="B5713"/>
      <c r="C5713"/>
      <c r="D5713"/>
      <c r="E5713"/>
      <c r="F5713" s="126"/>
      <c r="G5713"/>
      <c r="H5713"/>
      <c r="I5713"/>
      <c r="J5713"/>
      <c r="K5713"/>
      <c r="L5713"/>
      <c r="M5713"/>
      <c r="N5713"/>
      <c r="O5713"/>
      <c r="P5713"/>
      <c r="Q5713"/>
      <c r="S5713" s="115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5">
      <c r="A5714"/>
      <c r="B5714"/>
      <c r="C5714"/>
      <c r="D5714"/>
      <c r="E5714"/>
      <c r="F5714" s="126"/>
      <c r="G5714"/>
      <c r="H5714"/>
      <c r="I5714"/>
      <c r="J5714"/>
      <c r="K5714"/>
      <c r="L5714"/>
      <c r="M5714"/>
      <c r="N5714"/>
      <c r="O5714"/>
      <c r="P5714"/>
      <c r="Q5714"/>
      <c r="S5714" s="115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5">
      <c r="A5715"/>
      <c r="B5715"/>
      <c r="C5715"/>
      <c r="D5715"/>
      <c r="E5715"/>
      <c r="F5715" s="126"/>
      <c r="G5715"/>
      <c r="H5715"/>
      <c r="I5715"/>
      <c r="J5715"/>
      <c r="K5715"/>
      <c r="L5715"/>
      <c r="M5715"/>
      <c r="N5715"/>
      <c r="O5715"/>
      <c r="P5715"/>
      <c r="Q5715"/>
      <c r="S5715" s="1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5">
      <c r="A5716"/>
      <c r="B5716"/>
      <c r="C5716"/>
      <c r="D5716"/>
      <c r="E5716"/>
      <c r="F5716" s="126"/>
      <c r="G5716"/>
      <c r="H5716"/>
      <c r="I5716"/>
      <c r="J5716"/>
      <c r="K5716"/>
      <c r="L5716"/>
      <c r="M5716"/>
      <c r="N5716"/>
      <c r="O5716"/>
      <c r="P5716"/>
      <c r="Q5716"/>
      <c r="S5716" s="115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ht="18" x14ac:dyDescent="0.25">
      <c r="A5717" s="236"/>
      <c r="B5717" s="236"/>
      <c r="C5717" s="236"/>
      <c r="D5717" s="236"/>
      <c r="E5717"/>
      <c r="F5717" s="126"/>
      <c r="G5717" s="237"/>
      <c r="H5717"/>
      <c r="I5717"/>
      <c r="J5717" s="237"/>
      <c r="K5717"/>
      <c r="L5717"/>
      <c r="M5717"/>
      <c r="N5717"/>
      <c r="O5717"/>
      <c r="P5717"/>
      <c r="Q5717"/>
      <c r="S5717" s="115"/>
      <c r="U5717"/>
      <c r="V5717"/>
      <c r="W5717" s="23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5">
      <c r="F5718" s="238"/>
      <c r="I5718"/>
      <c r="S5718" s="115"/>
      <c r="U5718"/>
      <c r="V5718"/>
    </row>
    <row r="5719" spans="1:33" x14ac:dyDescent="0.25">
      <c r="F5719" s="238"/>
      <c r="I5719"/>
      <c r="S5719" s="115"/>
      <c r="U5719"/>
      <c r="V5719"/>
    </row>
    <row r="5720" spans="1:33" ht="18" x14ac:dyDescent="0.25">
      <c r="A5720" s="236"/>
      <c r="B5720" s="236"/>
      <c r="C5720" s="236"/>
      <c r="D5720" s="236"/>
      <c r="E5720"/>
      <c r="F5720" s="126"/>
      <c r="G5720" s="237"/>
      <c r="H5720"/>
      <c r="I5720"/>
      <c r="J5720" s="237"/>
      <c r="K5720"/>
      <c r="L5720"/>
      <c r="M5720"/>
      <c r="N5720"/>
      <c r="O5720"/>
      <c r="P5720"/>
      <c r="Q5720"/>
      <c r="S5720" s="115"/>
      <c r="U5720"/>
      <c r="V5720"/>
      <c r="W5720" s="237"/>
      <c r="X5720"/>
      <c r="Y5720"/>
      <c r="Z5720"/>
      <c r="AA5720"/>
      <c r="AB5720"/>
      <c r="AC5720"/>
      <c r="AD5720"/>
      <c r="AE5720"/>
      <c r="AF5720"/>
      <c r="AG5720"/>
    </row>
    <row r="5721" spans="1:33" ht="18" x14ac:dyDescent="0.25">
      <c r="A5721" s="236"/>
      <c r="B5721" s="236"/>
      <c r="C5721" s="236"/>
      <c r="D5721" s="236"/>
      <c r="E5721"/>
      <c r="F5721" s="126"/>
      <c r="G5721" s="237"/>
      <c r="H5721"/>
      <c r="I5721"/>
      <c r="J5721" s="237"/>
      <c r="K5721"/>
      <c r="L5721"/>
      <c r="M5721"/>
      <c r="N5721"/>
      <c r="O5721"/>
      <c r="P5721"/>
      <c r="Q5721"/>
      <c r="S5721" s="115"/>
      <c r="U5721"/>
      <c r="V5721"/>
      <c r="W5721" s="237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5">
      <c r="A5722"/>
      <c r="B5722"/>
      <c r="C5722"/>
      <c r="D5722"/>
      <c r="E5722"/>
      <c r="F5722" s="126"/>
      <c r="G5722"/>
      <c r="H5722"/>
      <c r="I5722"/>
      <c r="J5722"/>
      <c r="K5722"/>
      <c r="L5722"/>
      <c r="M5722"/>
      <c r="N5722"/>
      <c r="O5722"/>
      <c r="P5722"/>
      <c r="Q5722"/>
      <c r="S5722" s="115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ht="18" x14ac:dyDescent="0.25">
      <c r="A5723" s="236"/>
      <c r="B5723" s="236"/>
      <c r="C5723" s="236"/>
      <c r="D5723" s="236"/>
      <c r="E5723"/>
      <c r="F5723" s="126"/>
      <c r="G5723" s="237"/>
      <c r="H5723"/>
      <c r="I5723"/>
      <c r="J5723" s="237"/>
      <c r="K5723"/>
      <c r="L5723"/>
      <c r="M5723"/>
      <c r="N5723"/>
      <c r="O5723"/>
      <c r="P5723"/>
      <c r="Q5723"/>
      <c r="S5723" s="115"/>
      <c r="U5723"/>
      <c r="V5723"/>
      <c r="W5723" s="237"/>
      <c r="X5723"/>
      <c r="Y5723"/>
      <c r="Z5723"/>
      <c r="AA5723"/>
      <c r="AB5723"/>
      <c r="AC5723"/>
      <c r="AD5723"/>
      <c r="AE5723"/>
      <c r="AF5723"/>
      <c r="AG5723"/>
    </row>
    <row r="5724" spans="1:33" ht="18" x14ac:dyDescent="0.25">
      <c r="A5724" s="236"/>
      <c r="B5724" s="236"/>
      <c r="C5724" s="236"/>
      <c r="D5724" s="236"/>
      <c r="E5724"/>
      <c r="F5724" s="126"/>
      <c r="G5724" s="237"/>
      <c r="H5724"/>
      <c r="I5724"/>
      <c r="J5724" s="237"/>
      <c r="K5724"/>
      <c r="L5724"/>
      <c r="M5724"/>
      <c r="N5724"/>
      <c r="O5724"/>
      <c r="P5724"/>
      <c r="Q5724"/>
      <c r="S5724" s="115"/>
      <c r="U5724"/>
      <c r="V5724"/>
      <c r="W5724" s="237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5">
      <c r="F5725" s="238"/>
      <c r="I5725"/>
      <c r="S5725" s="115"/>
      <c r="U5725"/>
      <c r="V5725"/>
    </row>
    <row r="5726" spans="1:33" x14ac:dyDescent="0.25">
      <c r="F5726" s="238"/>
      <c r="I5726"/>
      <c r="S5726" s="115"/>
      <c r="U5726"/>
      <c r="V5726"/>
    </row>
    <row r="5727" spans="1:33" x14ac:dyDescent="0.25">
      <c r="F5727" s="238"/>
      <c r="I5727"/>
      <c r="S5727" s="115"/>
      <c r="U5727"/>
      <c r="V5727"/>
    </row>
    <row r="5728" spans="1:33" x14ac:dyDescent="0.25">
      <c r="A5728"/>
      <c r="B5728"/>
      <c r="C5728"/>
      <c r="D5728"/>
      <c r="E5728"/>
      <c r="F5728" s="126"/>
      <c r="G5728"/>
      <c r="H5728"/>
      <c r="I5728"/>
      <c r="J5728"/>
      <c r="K5728"/>
      <c r="L5728"/>
      <c r="M5728"/>
      <c r="N5728"/>
      <c r="O5728"/>
      <c r="P5728"/>
      <c r="Q5728"/>
      <c r="S5728" s="115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5">
      <c r="A5729"/>
      <c r="B5729"/>
      <c r="C5729"/>
      <c r="D5729"/>
      <c r="E5729"/>
      <c r="F5729" s="126"/>
      <c r="G5729"/>
      <c r="H5729"/>
      <c r="I5729"/>
      <c r="J5729"/>
      <c r="K5729"/>
      <c r="L5729"/>
      <c r="M5729"/>
      <c r="N5729"/>
      <c r="O5729"/>
      <c r="P5729"/>
      <c r="Q5729"/>
      <c r="S5729" s="115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ht="18" x14ac:dyDescent="0.25">
      <c r="A5730" s="236"/>
      <c r="B5730" s="236"/>
      <c r="C5730" s="236"/>
      <c r="D5730" s="236"/>
      <c r="E5730"/>
      <c r="F5730" s="126"/>
      <c r="G5730" s="237"/>
      <c r="H5730"/>
      <c r="I5730"/>
      <c r="J5730" s="237"/>
      <c r="K5730"/>
      <c r="L5730"/>
      <c r="M5730"/>
      <c r="N5730"/>
      <c r="O5730"/>
      <c r="P5730"/>
      <c r="Q5730"/>
      <c r="S5730" s="115"/>
      <c r="U5730"/>
      <c r="V5730"/>
      <c r="W5730" s="237"/>
      <c r="X5730"/>
      <c r="Y5730"/>
      <c r="Z5730"/>
      <c r="AA5730"/>
      <c r="AB5730"/>
      <c r="AC5730"/>
      <c r="AD5730"/>
      <c r="AE5730"/>
      <c r="AF5730"/>
      <c r="AG5730"/>
    </row>
    <row r="5731" spans="1:33" ht="18" x14ac:dyDescent="0.25">
      <c r="A5731" s="236"/>
      <c r="B5731" s="236"/>
      <c r="C5731" s="236"/>
      <c r="D5731" s="236"/>
      <c r="E5731"/>
      <c r="F5731" s="126"/>
      <c r="G5731" s="237"/>
      <c r="H5731"/>
      <c r="I5731"/>
      <c r="J5731" s="237"/>
      <c r="K5731"/>
      <c r="L5731"/>
      <c r="M5731"/>
      <c r="N5731"/>
      <c r="O5731"/>
      <c r="P5731"/>
      <c r="Q5731"/>
      <c r="S5731" s="115"/>
      <c r="U5731"/>
      <c r="V5731"/>
      <c r="W5731" s="237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5">
      <c r="A5732"/>
      <c r="B5732"/>
      <c r="C5732"/>
      <c r="D5732"/>
      <c r="E5732"/>
      <c r="F5732" s="126"/>
      <c r="G5732"/>
      <c r="H5732"/>
      <c r="I5732"/>
      <c r="J5732"/>
      <c r="K5732"/>
      <c r="L5732"/>
      <c r="M5732"/>
      <c r="N5732"/>
      <c r="O5732"/>
      <c r="P5732"/>
      <c r="Q5732"/>
      <c r="S5732" s="115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ht="18" x14ac:dyDescent="0.25">
      <c r="A5733" s="236"/>
      <c r="B5733" s="236"/>
      <c r="C5733" s="236"/>
      <c r="D5733" s="236"/>
      <c r="E5733"/>
      <c r="F5733" s="126"/>
      <c r="G5733" s="237"/>
      <c r="H5733"/>
      <c r="I5733"/>
      <c r="J5733" s="237"/>
      <c r="K5733"/>
      <c r="L5733"/>
      <c r="M5733"/>
      <c r="N5733"/>
      <c r="O5733"/>
      <c r="P5733"/>
      <c r="Q5733"/>
      <c r="S5733" s="115"/>
      <c r="U5733"/>
      <c r="V5733"/>
      <c r="W5733" s="237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5">
      <c r="A5734"/>
      <c r="B5734"/>
      <c r="C5734"/>
      <c r="D5734"/>
      <c r="E5734"/>
      <c r="F5734" s="126"/>
      <c r="G5734"/>
      <c r="H5734"/>
      <c r="I5734"/>
      <c r="J5734"/>
      <c r="K5734"/>
      <c r="L5734"/>
      <c r="M5734"/>
      <c r="N5734"/>
      <c r="O5734"/>
      <c r="P5734"/>
      <c r="Q5734"/>
      <c r="S5734" s="115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5">
      <c r="F5735" s="238"/>
      <c r="I5735"/>
      <c r="S5735" s="115"/>
      <c r="U5735"/>
      <c r="V5735"/>
    </row>
    <row r="5736" spans="1:33" x14ac:dyDescent="0.25">
      <c r="A5736"/>
      <c r="B5736"/>
      <c r="C5736"/>
      <c r="D5736"/>
      <c r="E5736"/>
      <c r="F5736" s="126"/>
      <c r="G5736"/>
      <c r="H5736"/>
      <c r="I5736"/>
      <c r="J5736"/>
      <c r="K5736"/>
      <c r="L5736"/>
      <c r="M5736"/>
      <c r="N5736"/>
      <c r="O5736"/>
      <c r="P5736"/>
      <c r="Q5736"/>
      <c r="S5736" s="115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ht="18" x14ac:dyDescent="0.25">
      <c r="A5737" s="236"/>
      <c r="B5737" s="236"/>
      <c r="C5737" s="236"/>
      <c r="D5737" s="236"/>
      <c r="E5737"/>
      <c r="F5737" s="126"/>
      <c r="G5737" s="237"/>
      <c r="H5737"/>
      <c r="I5737"/>
      <c r="J5737" s="237"/>
      <c r="K5737"/>
      <c r="L5737"/>
      <c r="M5737"/>
      <c r="N5737"/>
      <c r="O5737"/>
      <c r="P5737"/>
      <c r="Q5737"/>
      <c r="S5737" s="115"/>
      <c r="U5737"/>
      <c r="V5737"/>
      <c r="W5737" s="2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5">
      <c r="A5738"/>
      <c r="B5738"/>
      <c r="C5738"/>
      <c r="D5738"/>
      <c r="E5738"/>
      <c r="F5738" s="126"/>
      <c r="G5738"/>
      <c r="H5738"/>
      <c r="I5738"/>
      <c r="J5738"/>
      <c r="K5738"/>
      <c r="L5738"/>
      <c r="M5738"/>
      <c r="N5738"/>
      <c r="O5738"/>
      <c r="P5738"/>
      <c r="Q5738"/>
      <c r="S5738" s="115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ht="18" x14ac:dyDescent="0.25">
      <c r="A5739" s="236"/>
      <c r="B5739" s="236"/>
      <c r="C5739" s="236"/>
      <c r="D5739" s="236"/>
      <c r="E5739"/>
      <c r="F5739" s="126"/>
      <c r="G5739" s="237"/>
      <c r="H5739"/>
      <c r="I5739"/>
      <c r="J5739" s="237"/>
      <c r="K5739"/>
      <c r="L5739"/>
      <c r="M5739"/>
      <c r="N5739"/>
      <c r="O5739"/>
      <c r="P5739"/>
      <c r="Q5739"/>
      <c r="S5739" s="115"/>
      <c r="U5739"/>
      <c r="V5739"/>
      <c r="W5739" s="237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5">
      <c r="A5740"/>
      <c r="B5740"/>
      <c r="C5740"/>
      <c r="D5740"/>
      <c r="E5740"/>
      <c r="F5740" s="126"/>
      <c r="G5740"/>
      <c r="H5740"/>
      <c r="I5740"/>
      <c r="J5740"/>
      <c r="K5740"/>
      <c r="L5740"/>
      <c r="M5740"/>
      <c r="N5740"/>
      <c r="O5740"/>
      <c r="P5740"/>
      <c r="Q5740"/>
      <c r="S5740" s="115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5">
      <c r="F5741" s="238"/>
      <c r="I5741"/>
      <c r="S5741" s="115"/>
      <c r="U5741"/>
      <c r="V5741"/>
    </row>
    <row r="5742" spans="1:33" x14ac:dyDescent="0.25">
      <c r="A5742"/>
      <c r="B5742"/>
      <c r="C5742"/>
      <c r="D5742"/>
      <c r="E5742"/>
      <c r="F5742" s="126"/>
      <c r="G5742"/>
      <c r="H5742"/>
      <c r="I5742"/>
      <c r="J5742"/>
      <c r="K5742"/>
      <c r="L5742"/>
      <c r="M5742"/>
      <c r="N5742"/>
      <c r="O5742"/>
      <c r="P5742"/>
      <c r="Q5742"/>
      <c r="S5742" s="115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5">
      <c r="A5743"/>
      <c r="B5743"/>
      <c r="C5743"/>
      <c r="D5743"/>
      <c r="E5743"/>
      <c r="F5743" s="126"/>
      <c r="G5743"/>
      <c r="H5743"/>
      <c r="I5743"/>
      <c r="J5743"/>
      <c r="K5743"/>
      <c r="L5743"/>
      <c r="M5743"/>
      <c r="N5743"/>
      <c r="O5743"/>
      <c r="P5743"/>
      <c r="Q5743"/>
      <c r="S5743" s="115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5">
      <c r="A5744"/>
      <c r="B5744"/>
      <c r="C5744"/>
      <c r="D5744"/>
      <c r="E5744"/>
      <c r="F5744" s="126"/>
      <c r="G5744"/>
      <c r="H5744"/>
      <c r="I5744"/>
      <c r="J5744"/>
      <c r="K5744"/>
      <c r="L5744"/>
      <c r="M5744"/>
      <c r="N5744"/>
      <c r="O5744"/>
      <c r="P5744"/>
      <c r="Q5744"/>
      <c r="S5744" s="115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ht="18" x14ac:dyDescent="0.25">
      <c r="A5745" s="236"/>
      <c r="B5745" s="236"/>
      <c r="C5745" s="236"/>
      <c r="D5745" s="236"/>
      <c r="E5745"/>
      <c r="F5745" s="126"/>
      <c r="G5745" s="237"/>
      <c r="H5745"/>
      <c r="I5745"/>
      <c r="J5745" s="237"/>
      <c r="K5745"/>
      <c r="L5745"/>
      <c r="M5745"/>
      <c r="N5745"/>
      <c r="O5745"/>
      <c r="P5745"/>
      <c r="Q5745"/>
      <c r="S5745" s="115"/>
      <c r="U5745"/>
      <c r="V5745"/>
      <c r="W5745" s="237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5">
      <c r="A5746"/>
      <c r="B5746"/>
      <c r="C5746"/>
      <c r="D5746"/>
      <c r="E5746"/>
      <c r="F5746" s="126"/>
      <c r="G5746"/>
      <c r="H5746"/>
      <c r="I5746"/>
      <c r="J5746"/>
      <c r="K5746"/>
      <c r="L5746"/>
      <c r="M5746"/>
      <c r="N5746"/>
      <c r="O5746"/>
      <c r="P5746"/>
      <c r="Q5746"/>
      <c r="S5746" s="115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ht="18" x14ac:dyDescent="0.25">
      <c r="A5747" s="236"/>
      <c r="B5747" s="236"/>
      <c r="C5747" s="236"/>
      <c r="D5747" s="236"/>
      <c r="E5747"/>
      <c r="F5747" s="126"/>
      <c r="G5747" s="237"/>
      <c r="H5747"/>
      <c r="I5747"/>
      <c r="J5747" s="237"/>
      <c r="K5747"/>
      <c r="L5747"/>
      <c r="M5747"/>
      <c r="N5747"/>
      <c r="O5747"/>
      <c r="P5747"/>
      <c r="Q5747"/>
      <c r="S5747" s="115"/>
      <c r="U5747"/>
      <c r="V5747"/>
      <c r="W5747" s="23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5">
      <c r="F5748" s="238"/>
      <c r="I5748"/>
      <c r="S5748" s="115"/>
      <c r="U5748"/>
      <c r="V5748"/>
    </row>
    <row r="5749" spans="1:33" x14ac:dyDescent="0.25">
      <c r="A5749"/>
      <c r="B5749"/>
      <c r="C5749"/>
      <c r="D5749"/>
      <c r="E5749"/>
      <c r="F5749" s="126"/>
      <c r="G5749"/>
      <c r="H5749"/>
      <c r="I5749"/>
      <c r="J5749"/>
      <c r="K5749"/>
      <c r="L5749"/>
      <c r="M5749"/>
      <c r="N5749"/>
      <c r="O5749"/>
      <c r="P5749"/>
      <c r="Q5749"/>
      <c r="S5749" s="115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ht="18" x14ac:dyDescent="0.25">
      <c r="A5750" s="236"/>
      <c r="B5750" s="236"/>
      <c r="C5750" s="236"/>
      <c r="D5750" s="236"/>
      <c r="E5750"/>
      <c r="F5750" s="126"/>
      <c r="G5750" s="237"/>
      <c r="H5750"/>
      <c r="I5750"/>
      <c r="J5750" s="237"/>
      <c r="K5750"/>
      <c r="L5750"/>
      <c r="M5750"/>
      <c r="N5750"/>
      <c r="O5750"/>
      <c r="P5750"/>
      <c r="Q5750"/>
      <c r="S5750" s="115"/>
      <c r="U5750"/>
      <c r="V5750"/>
      <c r="W5750" s="237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5">
      <c r="F5751" s="238"/>
      <c r="I5751"/>
      <c r="S5751" s="115"/>
      <c r="U5751"/>
      <c r="V5751"/>
    </row>
    <row r="5752" spans="1:33" x14ac:dyDescent="0.25">
      <c r="A5752"/>
      <c r="B5752"/>
      <c r="C5752"/>
      <c r="D5752"/>
      <c r="E5752"/>
      <c r="F5752" s="126"/>
      <c r="G5752"/>
      <c r="H5752"/>
      <c r="I5752"/>
      <c r="J5752"/>
      <c r="K5752"/>
      <c r="L5752"/>
      <c r="M5752"/>
      <c r="N5752"/>
      <c r="O5752"/>
      <c r="P5752"/>
      <c r="Q5752"/>
      <c r="S5752" s="115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ht="18" x14ac:dyDescent="0.25">
      <c r="A5753" s="236"/>
      <c r="B5753" s="236"/>
      <c r="C5753" s="236"/>
      <c r="D5753" s="236"/>
      <c r="E5753"/>
      <c r="F5753" s="126"/>
      <c r="G5753" s="237"/>
      <c r="H5753"/>
      <c r="I5753"/>
      <c r="J5753" s="237"/>
      <c r="K5753"/>
      <c r="L5753"/>
      <c r="M5753"/>
      <c r="N5753"/>
      <c r="O5753"/>
      <c r="P5753"/>
      <c r="Q5753"/>
      <c r="S5753" s="115"/>
      <c r="U5753"/>
      <c r="V5753"/>
      <c r="W5753" s="237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5">
      <c r="F5754" s="238"/>
      <c r="I5754"/>
      <c r="S5754" s="115"/>
      <c r="U5754"/>
      <c r="V5754"/>
    </row>
    <row r="5755" spans="1:33" x14ac:dyDescent="0.25">
      <c r="F5755" s="238"/>
      <c r="I5755"/>
      <c r="S5755" s="115"/>
      <c r="U5755"/>
      <c r="V5755"/>
    </row>
    <row r="5756" spans="1:33" x14ac:dyDescent="0.25">
      <c r="A5756"/>
      <c r="B5756"/>
      <c r="C5756"/>
      <c r="D5756"/>
      <c r="E5756"/>
      <c r="F5756" s="126"/>
      <c r="G5756"/>
      <c r="H5756"/>
      <c r="I5756"/>
      <c r="J5756"/>
      <c r="K5756"/>
      <c r="L5756"/>
      <c r="M5756"/>
      <c r="N5756"/>
      <c r="O5756"/>
      <c r="P5756"/>
      <c r="Q5756"/>
      <c r="S5756" s="115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ht="18" x14ac:dyDescent="0.25">
      <c r="A5757" s="236"/>
      <c r="B5757" s="236"/>
      <c r="C5757" s="236"/>
      <c r="D5757" s="236"/>
      <c r="E5757"/>
      <c r="F5757" s="126"/>
      <c r="G5757" s="237"/>
      <c r="H5757"/>
      <c r="I5757"/>
      <c r="J5757" s="237"/>
      <c r="K5757"/>
      <c r="L5757"/>
      <c r="M5757"/>
      <c r="N5757"/>
      <c r="O5757"/>
      <c r="P5757"/>
      <c r="Q5757"/>
      <c r="S5757" s="115"/>
      <c r="U5757"/>
      <c r="V5757"/>
      <c r="W5757" s="237"/>
      <c r="X5757"/>
      <c r="Y5757"/>
      <c r="Z5757"/>
      <c r="AA5757"/>
      <c r="AB5757"/>
      <c r="AC5757"/>
      <c r="AD5757"/>
      <c r="AE5757"/>
      <c r="AF5757"/>
      <c r="AG5757"/>
    </row>
    <row r="5758" spans="1:33" ht="18" x14ac:dyDescent="0.25">
      <c r="A5758" s="236"/>
      <c r="B5758" s="236"/>
      <c r="C5758" s="236"/>
      <c r="D5758" s="236"/>
      <c r="E5758"/>
      <c r="F5758" s="126"/>
      <c r="G5758" s="237"/>
      <c r="H5758"/>
      <c r="I5758"/>
      <c r="J5758" s="237"/>
      <c r="K5758"/>
      <c r="L5758"/>
      <c r="M5758"/>
      <c r="N5758"/>
      <c r="O5758"/>
      <c r="P5758"/>
      <c r="Q5758"/>
      <c r="S5758" s="115"/>
      <c r="U5758"/>
      <c r="V5758"/>
      <c r="W5758" s="237"/>
      <c r="X5758"/>
      <c r="Y5758"/>
      <c r="Z5758"/>
      <c r="AA5758"/>
      <c r="AB5758"/>
      <c r="AC5758"/>
      <c r="AD5758"/>
      <c r="AE5758"/>
      <c r="AF5758"/>
      <c r="AG5758"/>
    </row>
    <row r="5759" spans="1:33" ht="18" x14ac:dyDescent="0.25">
      <c r="A5759" s="236"/>
      <c r="B5759" s="236"/>
      <c r="C5759" s="236"/>
      <c r="D5759" s="236"/>
      <c r="E5759"/>
      <c r="F5759" s="126"/>
      <c r="G5759" s="237"/>
      <c r="H5759"/>
      <c r="I5759"/>
      <c r="J5759" s="237"/>
      <c r="K5759"/>
      <c r="L5759"/>
      <c r="M5759"/>
      <c r="N5759"/>
      <c r="O5759"/>
      <c r="P5759"/>
      <c r="Q5759"/>
      <c r="S5759" s="115"/>
      <c r="U5759"/>
      <c r="V5759"/>
      <c r="W5759" s="237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5">
      <c r="A5760"/>
      <c r="B5760"/>
      <c r="C5760"/>
      <c r="D5760"/>
      <c r="E5760"/>
      <c r="F5760" s="126"/>
      <c r="G5760"/>
      <c r="H5760"/>
      <c r="I5760"/>
      <c r="J5760"/>
      <c r="K5760"/>
      <c r="L5760"/>
      <c r="M5760"/>
      <c r="N5760"/>
      <c r="O5760"/>
      <c r="P5760"/>
      <c r="Q5760"/>
      <c r="S5760" s="115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5">
      <c r="F5761" s="238"/>
      <c r="I5761"/>
      <c r="S5761" s="115"/>
      <c r="U5761"/>
      <c r="V5761"/>
    </row>
    <row r="5762" spans="1:33" ht="18" x14ac:dyDescent="0.25">
      <c r="A5762" s="236"/>
      <c r="B5762" s="236"/>
      <c r="C5762" s="236"/>
      <c r="D5762" s="236"/>
      <c r="E5762"/>
      <c r="F5762" s="126"/>
      <c r="G5762" s="237"/>
      <c r="H5762"/>
      <c r="I5762"/>
      <c r="J5762" s="237"/>
      <c r="K5762"/>
      <c r="L5762"/>
      <c r="M5762"/>
      <c r="N5762"/>
      <c r="O5762"/>
      <c r="P5762"/>
      <c r="Q5762"/>
      <c r="S5762" s="115"/>
      <c r="U5762"/>
      <c r="V5762"/>
      <c r="W5762" s="237"/>
      <c r="X5762"/>
      <c r="Y5762"/>
      <c r="Z5762"/>
      <c r="AA5762"/>
      <c r="AB5762"/>
      <c r="AC5762"/>
      <c r="AD5762"/>
      <c r="AE5762"/>
      <c r="AF5762"/>
      <c r="AG5762"/>
    </row>
    <row r="5763" spans="1:33" ht="18" x14ac:dyDescent="0.25">
      <c r="A5763" s="236"/>
      <c r="B5763" s="236"/>
      <c r="C5763" s="236"/>
      <c r="D5763" s="236"/>
      <c r="E5763"/>
      <c r="F5763" s="126"/>
      <c r="G5763" s="237"/>
      <c r="H5763"/>
      <c r="I5763"/>
      <c r="J5763" s="237"/>
      <c r="K5763"/>
      <c r="L5763"/>
      <c r="M5763"/>
      <c r="N5763"/>
      <c r="O5763"/>
      <c r="P5763"/>
      <c r="Q5763"/>
      <c r="S5763" s="115"/>
      <c r="U5763"/>
      <c r="V5763"/>
      <c r="W5763" s="237"/>
      <c r="X5763"/>
      <c r="Y5763"/>
      <c r="Z5763"/>
      <c r="AA5763"/>
      <c r="AB5763"/>
      <c r="AC5763"/>
      <c r="AD5763"/>
      <c r="AE5763"/>
      <c r="AF5763"/>
      <c r="AG5763"/>
    </row>
    <row r="5764" spans="1:33" ht="18" x14ac:dyDescent="0.25">
      <c r="A5764" s="236"/>
      <c r="B5764" s="236"/>
      <c r="C5764" s="236"/>
      <c r="D5764" s="236"/>
      <c r="E5764"/>
      <c r="F5764" s="126"/>
      <c r="G5764" s="237"/>
      <c r="H5764"/>
      <c r="I5764"/>
      <c r="J5764" s="237"/>
      <c r="K5764"/>
      <c r="L5764"/>
      <c r="M5764"/>
      <c r="N5764"/>
      <c r="O5764"/>
      <c r="P5764"/>
      <c r="Q5764"/>
      <c r="S5764" s="115"/>
      <c r="U5764"/>
      <c r="V5764"/>
      <c r="W5764" s="237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5">
      <c r="A5765"/>
      <c r="B5765"/>
      <c r="C5765"/>
      <c r="D5765"/>
      <c r="E5765"/>
      <c r="F5765" s="126"/>
      <c r="G5765"/>
      <c r="H5765"/>
      <c r="I5765"/>
      <c r="J5765"/>
      <c r="K5765"/>
      <c r="L5765"/>
      <c r="M5765"/>
      <c r="N5765"/>
      <c r="O5765"/>
      <c r="P5765"/>
      <c r="Q5765"/>
      <c r="S5765" s="11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5">
      <c r="A5766"/>
      <c r="B5766"/>
      <c r="C5766"/>
      <c r="D5766"/>
      <c r="E5766"/>
      <c r="F5766" s="126"/>
      <c r="G5766"/>
      <c r="H5766"/>
      <c r="I5766"/>
      <c r="J5766"/>
      <c r="K5766"/>
      <c r="L5766"/>
      <c r="M5766"/>
      <c r="N5766"/>
      <c r="O5766"/>
      <c r="P5766"/>
      <c r="Q5766"/>
      <c r="S5766" s="115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5">
      <c r="A5767"/>
      <c r="B5767"/>
      <c r="C5767"/>
      <c r="D5767"/>
      <c r="E5767"/>
      <c r="F5767" s="126"/>
      <c r="G5767"/>
      <c r="H5767"/>
      <c r="I5767"/>
      <c r="J5767"/>
      <c r="K5767"/>
      <c r="L5767"/>
      <c r="M5767"/>
      <c r="N5767"/>
      <c r="O5767"/>
      <c r="P5767"/>
      <c r="Q5767"/>
      <c r="S5767" s="115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5">
      <c r="A5768"/>
      <c r="B5768"/>
      <c r="C5768"/>
      <c r="D5768"/>
      <c r="E5768"/>
      <c r="F5768" s="126"/>
      <c r="G5768"/>
      <c r="H5768"/>
      <c r="I5768"/>
      <c r="J5768"/>
      <c r="K5768"/>
      <c r="L5768"/>
      <c r="M5768"/>
      <c r="N5768"/>
      <c r="O5768"/>
      <c r="P5768"/>
      <c r="Q5768"/>
      <c r="S5768" s="115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5">
      <c r="A5769"/>
      <c r="B5769"/>
      <c r="C5769"/>
      <c r="D5769"/>
      <c r="E5769"/>
      <c r="F5769" s="126"/>
      <c r="G5769"/>
      <c r="H5769"/>
      <c r="I5769"/>
      <c r="J5769"/>
      <c r="K5769"/>
      <c r="L5769"/>
      <c r="M5769"/>
      <c r="N5769"/>
      <c r="O5769"/>
      <c r="P5769"/>
      <c r="Q5769"/>
      <c r="S5769" s="115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ht="18" x14ac:dyDescent="0.25">
      <c r="A5770" s="236"/>
      <c r="B5770" s="236"/>
      <c r="C5770" s="236"/>
      <c r="D5770" s="236"/>
      <c r="E5770"/>
      <c r="F5770" s="126"/>
      <c r="G5770" s="237"/>
      <c r="H5770"/>
      <c r="I5770"/>
      <c r="J5770" s="237"/>
      <c r="K5770"/>
      <c r="L5770"/>
      <c r="M5770"/>
      <c r="N5770"/>
      <c r="O5770"/>
      <c r="P5770"/>
      <c r="Q5770"/>
      <c r="S5770" s="115"/>
      <c r="U5770"/>
      <c r="V5770"/>
      <c r="W5770" s="237"/>
      <c r="X5770"/>
      <c r="Y5770"/>
      <c r="Z5770"/>
      <c r="AA5770"/>
      <c r="AB5770"/>
      <c r="AC5770"/>
      <c r="AD5770"/>
      <c r="AE5770"/>
      <c r="AF5770"/>
      <c r="AG5770"/>
    </row>
    <row r="5771" spans="1:33" ht="18" x14ac:dyDescent="0.25">
      <c r="A5771" s="236"/>
      <c r="B5771" s="236"/>
      <c r="C5771" s="236"/>
      <c r="D5771" s="236"/>
      <c r="E5771"/>
      <c r="F5771" s="126"/>
      <c r="G5771" s="237"/>
      <c r="H5771"/>
      <c r="I5771"/>
      <c r="J5771" s="237"/>
      <c r="K5771"/>
      <c r="L5771"/>
      <c r="M5771"/>
      <c r="N5771"/>
      <c r="O5771"/>
      <c r="P5771"/>
      <c r="Q5771"/>
      <c r="S5771" s="115"/>
      <c r="U5771"/>
      <c r="V5771"/>
      <c r="W5771" s="237"/>
      <c r="X5771"/>
      <c r="Y5771"/>
      <c r="Z5771"/>
      <c r="AA5771"/>
      <c r="AB5771"/>
      <c r="AC5771"/>
      <c r="AD5771"/>
      <c r="AE5771"/>
      <c r="AF5771"/>
      <c r="AG5771"/>
    </row>
    <row r="5772" spans="1:33" ht="18" x14ac:dyDescent="0.25">
      <c r="A5772" s="236"/>
      <c r="B5772" s="236"/>
      <c r="C5772" s="236"/>
      <c r="D5772" s="236"/>
      <c r="E5772"/>
      <c r="F5772" s="126"/>
      <c r="G5772" s="237"/>
      <c r="H5772"/>
      <c r="I5772"/>
      <c r="J5772" s="237"/>
      <c r="K5772"/>
      <c r="L5772"/>
      <c r="M5772"/>
      <c r="N5772"/>
      <c r="O5772"/>
      <c r="P5772"/>
      <c r="Q5772"/>
      <c r="S5772" s="115"/>
      <c r="U5772"/>
      <c r="V5772"/>
      <c r="W5772" s="237"/>
      <c r="X5772"/>
      <c r="Y5772"/>
      <c r="Z5772"/>
      <c r="AA5772"/>
      <c r="AB5772"/>
      <c r="AC5772"/>
      <c r="AD5772"/>
      <c r="AE5772"/>
      <c r="AF5772"/>
      <c r="AG5772"/>
    </row>
    <row r="5773" spans="1:33" ht="18" x14ac:dyDescent="0.25">
      <c r="A5773" s="236"/>
      <c r="B5773" s="236"/>
      <c r="C5773" s="236"/>
      <c r="D5773" s="236"/>
      <c r="E5773"/>
      <c r="F5773" s="126"/>
      <c r="G5773" s="237"/>
      <c r="H5773"/>
      <c r="I5773"/>
      <c r="J5773" s="237"/>
      <c r="K5773"/>
      <c r="L5773"/>
      <c r="M5773"/>
      <c r="N5773"/>
      <c r="O5773"/>
      <c r="P5773"/>
      <c r="Q5773"/>
      <c r="S5773" s="115"/>
      <c r="U5773"/>
      <c r="V5773"/>
      <c r="W5773" s="237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5">
      <c r="F5774" s="238"/>
      <c r="I5774"/>
      <c r="S5774" s="115"/>
      <c r="U5774"/>
      <c r="V5774"/>
    </row>
    <row r="5775" spans="1:33" ht="18" x14ac:dyDescent="0.25">
      <c r="A5775" s="236"/>
      <c r="B5775" s="236"/>
      <c r="C5775" s="236"/>
      <c r="D5775" s="236"/>
      <c r="E5775"/>
      <c r="F5775" s="126"/>
      <c r="G5775" s="237"/>
      <c r="H5775"/>
      <c r="I5775"/>
      <c r="J5775" s="237"/>
      <c r="K5775"/>
      <c r="L5775"/>
      <c r="M5775"/>
      <c r="N5775"/>
      <c r="O5775"/>
      <c r="P5775"/>
      <c r="Q5775"/>
      <c r="S5775" s="115"/>
      <c r="U5775"/>
      <c r="V5775"/>
      <c r="W5775" s="237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5">
      <c r="A5776"/>
      <c r="B5776"/>
      <c r="C5776"/>
      <c r="D5776"/>
      <c r="E5776"/>
      <c r="F5776" s="126"/>
      <c r="G5776"/>
      <c r="H5776"/>
      <c r="I5776"/>
      <c r="J5776"/>
      <c r="K5776"/>
      <c r="L5776"/>
      <c r="M5776"/>
      <c r="N5776"/>
      <c r="O5776"/>
      <c r="P5776"/>
      <c r="Q5776"/>
      <c r="S5776" s="115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5">
      <c r="F5777" s="238"/>
      <c r="I5777"/>
      <c r="S5777" s="115"/>
      <c r="U5777"/>
      <c r="V5777"/>
    </row>
    <row r="5778" spans="1:33" x14ac:dyDescent="0.25">
      <c r="A5778"/>
      <c r="B5778"/>
      <c r="C5778"/>
      <c r="D5778"/>
      <c r="E5778"/>
      <c r="F5778" s="126"/>
      <c r="G5778"/>
      <c r="H5778"/>
      <c r="I5778"/>
      <c r="J5778"/>
      <c r="K5778"/>
      <c r="L5778"/>
      <c r="M5778"/>
      <c r="N5778"/>
      <c r="O5778"/>
      <c r="P5778"/>
      <c r="Q5778"/>
      <c r="S5778" s="115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5">
      <c r="A5779"/>
      <c r="B5779"/>
      <c r="C5779"/>
      <c r="D5779"/>
      <c r="E5779"/>
      <c r="F5779" s="126"/>
      <c r="G5779"/>
      <c r="H5779"/>
      <c r="I5779"/>
      <c r="J5779"/>
      <c r="K5779"/>
      <c r="L5779"/>
      <c r="M5779"/>
      <c r="N5779"/>
      <c r="O5779"/>
      <c r="P5779"/>
      <c r="Q5779"/>
      <c r="S5779" s="115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ht="18" x14ac:dyDescent="0.25">
      <c r="A5780" s="236"/>
      <c r="B5780" s="236"/>
      <c r="C5780" s="236"/>
      <c r="D5780" s="236"/>
      <c r="E5780"/>
      <c r="F5780" s="126"/>
      <c r="G5780" s="237"/>
      <c r="H5780"/>
      <c r="I5780"/>
      <c r="J5780" s="237"/>
      <c r="K5780"/>
      <c r="L5780"/>
      <c r="M5780"/>
      <c r="N5780"/>
      <c r="O5780"/>
      <c r="P5780"/>
      <c r="Q5780"/>
      <c r="S5780" s="115"/>
      <c r="U5780"/>
      <c r="V5780"/>
      <c r="W5780" s="237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5">
      <c r="A5781"/>
      <c r="B5781"/>
      <c r="C5781"/>
      <c r="D5781"/>
      <c r="E5781"/>
      <c r="F5781" s="126"/>
      <c r="G5781"/>
      <c r="H5781"/>
      <c r="I5781"/>
      <c r="J5781"/>
      <c r="K5781"/>
      <c r="L5781"/>
      <c r="M5781"/>
      <c r="N5781"/>
      <c r="O5781"/>
      <c r="P5781"/>
      <c r="Q5781"/>
      <c r="S5781" s="115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ht="18" x14ac:dyDescent="0.25">
      <c r="A5782" s="236"/>
      <c r="B5782" s="236"/>
      <c r="C5782" s="236"/>
      <c r="D5782" s="236"/>
      <c r="E5782"/>
      <c r="F5782" s="126"/>
      <c r="G5782" s="237"/>
      <c r="H5782"/>
      <c r="I5782"/>
      <c r="J5782" s="237"/>
      <c r="K5782"/>
      <c r="L5782"/>
      <c r="M5782"/>
      <c r="N5782"/>
      <c r="O5782"/>
      <c r="P5782"/>
      <c r="Q5782"/>
      <c r="S5782" s="115"/>
      <c r="U5782"/>
      <c r="V5782"/>
      <c r="W5782" s="237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5">
      <c r="F5783" s="238"/>
      <c r="I5783"/>
      <c r="S5783" s="115"/>
      <c r="U5783"/>
      <c r="V5783"/>
    </row>
    <row r="5784" spans="1:33" ht="18" x14ac:dyDescent="0.25">
      <c r="A5784" s="236"/>
      <c r="B5784" s="236"/>
      <c r="C5784" s="236"/>
      <c r="D5784" s="236"/>
      <c r="E5784"/>
      <c r="F5784" s="126"/>
      <c r="G5784" s="237"/>
      <c r="H5784"/>
      <c r="I5784"/>
      <c r="J5784" s="237"/>
      <c r="K5784"/>
      <c r="L5784"/>
      <c r="M5784"/>
      <c r="N5784"/>
      <c r="O5784"/>
      <c r="P5784"/>
      <c r="Q5784"/>
      <c r="S5784" s="115"/>
      <c r="U5784"/>
      <c r="V5784"/>
      <c r="W5784" s="237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5">
      <c r="F5785" s="238"/>
      <c r="I5785"/>
      <c r="S5785" s="115"/>
      <c r="U5785"/>
      <c r="V5785"/>
    </row>
    <row r="5786" spans="1:33" x14ac:dyDescent="0.25">
      <c r="A5786"/>
      <c r="B5786"/>
      <c r="C5786"/>
      <c r="D5786"/>
      <c r="E5786"/>
      <c r="F5786" s="126"/>
      <c r="G5786"/>
      <c r="H5786"/>
      <c r="I5786"/>
      <c r="J5786"/>
      <c r="K5786"/>
      <c r="L5786"/>
      <c r="M5786"/>
      <c r="N5786"/>
      <c r="O5786"/>
      <c r="P5786"/>
      <c r="Q5786"/>
      <c r="S5786" s="115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ht="18" x14ac:dyDescent="0.25">
      <c r="A5787" s="236"/>
      <c r="B5787" s="236"/>
      <c r="C5787" s="236"/>
      <c r="D5787" s="236"/>
      <c r="E5787"/>
      <c r="F5787" s="126"/>
      <c r="G5787" s="237"/>
      <c r="H5787"/>
      <c r="I5787"/>
      <c r="J5787" s="237"/>
      <c r="K5787"/>
      <c r="L5787"/>
      <c r="M5787"/>
      <c r="N5787"/>
      <c r="O5787"/>
      <c r="P5787"/>
      <c r="Q5787"/>
      <c r="S5787" s="115"/>
      <c r="U5787"/>
      <c r="V5787"/>
      <c r="W5787" s="23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5">
      <c r="F5788" s="238"/>
      <c r="I5788"/>
      <c r="S5788" s="115"/>
      <c r="U5788"/>
      <c r="V5788"/>
    </row>
    <row r="5789" spans="1:33" x14ac:dyDescent="0.25">
      <c r="F5789" s="238"/>
      <c r="I5789"/>
      <c r="S5789" s="115"/>
      <c r="U5789"/>
      <c r="V5789"/>
    </row>
    <row r="5790" spans="1:33" ht="18" x14ac:dyDescent="0.25">
      <c r="A5790" s="236"/>
      <c r="B5790" s="236"/>
      <c r="C5790" s="236"/>
      <c r="D5790" s="236"/>
      <c r="E5790"/>
      <c r="F5790" s="126"/>
      <c r="G5790" s="237"/>
      <c r="H5790"/>
      <c r="I5790"/>
      <c r="J5790" s="237"/>
      <c r="K5790"/>
      <c r="L5790"/>
      <c r="M5790"/>
      <c r="N5790"/>
      <c r="O5790"/>
      <c r="P5790"/>
      <c r="Q5790"/>
      <c r="S5790" s="115"/>
      <c r="U5790"/>
      <c r="V5790"/>
      <c r="W5790" s="237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5">
      <c r="F5791" s="238"/>
      <c r="I5791"/>
      <c r="S5791" s="115"/>
      <c r="U5791"/>
      <c r="V5791"/>
    </row>
    <row r="5792" spans="1:33" x14ac:dyDescent="0.25">
      <c r="A5792"/>
      <c r="B5792"/>
      <c r="C5792"/>
      <c r="D5792"/>
      <c r="E5792"/>
      <c r="F5792" s="126"/>
      <c r="G5792"/>
      <c r="H5792"/>
      <c r="I5792"/>
      <c r="J5792"/>
      <c r="K5792"/>
      <c r="L5792"/>
      <c r="M5792"/>
      <c r="N5792"/>
      <c r="O5792"/>
      <c r="P5792"/>
      <c r="Q5792"/>
      <c r="S5792" s="115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ht="18" x14ac:dyDescent="0.25">
      <c r="A5793" s="236"/>
      <c r="B5793" s="236"/>
      <c r="C5793" s="236"/>
      <c r="D5793" s="236"/>
      <c r="E5793"/>
      <c r="F5793" s="126"/>
      <c r="G5793" s="237"/>
      <c r="H5793"/>
      <c r="I5793"/>
      <c r="J5793" s="237"/>
      <c r="K5793"/>
      <c r="L5793"/>
      <c r="M5793"/>
      <c r="N5793"/>
      <c r="O5793"/>
      <c r="P5793"/>
      <c r="Q5793"/>
      <c r="S5793" s="115"/>
      <c r="U5793"/>
      <c r="V5793"/>
      <c r="W5793" s="237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5">
      <c r="F5794" s="238"/>
      <c r="I5794"/>
      <c r="S5794" s="115"/>
      <c r="U5794"/>
      <c r="V5794"/>
    </row>
    <row r="5795" spans="1:33" x14ac:dyDescent="0.25">
      <c r="A5795"/>
      <c r="B5795"/>
      <c r="C5795"/>
      <c r="D5795"/>
      <c r="E5795"/>
      <c r="F5795" s="126"/>
      <c r="G5795"/>
      <c r="H5795"/>
      <c r="I5795"/>
      <c r="J5795"/>
      <c r="K5795"/>
      <c r="L5795"/>
      <c r="M5795"/>
      <c r="N5795"/>
      <c r="O5795"/>
      <c r="P5795"/>
      <c r="Q5795"/>
      <c r="S5795" s="11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5">
      <c r="A5796"/>
      <c r="B5796"/>
      <c r="C5796"/>
      <c r="D5796"/>
      <c r="E5796"/>
      <c r="F5796" s="126"/>
      <c r="G5796"/>
      <c r="H5796"/>
      <c r="I5796"/>
      <c r="J5796"/>
      <c r="K5796"/>
      <c r="L5796"/>
      <c r="M5796"/>
      <c r="N5796"/>
      <c r="O5796"/>
      <c r="P5796"/>
      <c r="Q5796"/>
      <c r="S5796" s="115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5">
      <c r="F5797" s="238"/>
      <c r="I5797"/>
      <c r="S5797" s="115"/>
      <c r="U5797"/>
      <c r="V5797"/>
    </row>
    <row r="5798" spans="1:33" ht="18" x14ac:dyDescent="0.25">
      <c r="A5798" s="236"/>
      <c r="B5798" s="236"/>
      <c r="C5798" s="236"/>
      <c r="D5798" s="236"/>
      <c r="E5798"/>
      <c r="F5798" s="126"/>
      <c r="G5798" s="237"/>
      <c r="H5798"/>
      <c r="I5798"/>
      <c r="J5798" s="237"/>
      <c r="K5798"/>
      <c r="L5798"/>
      <c r="M5798"/>
      <c r="N5798"/>
      <c r="O5798"/>
      <c r="P5798"/>
      <c r="Q5798"/>
      <c r="S5798" s="115"/>
      <c r="U5798"/>
      <c r="V5798"/>
      <c r="W5798" s="237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5">
      <c r="F5799" s="238"/>
      <c r="I5799"/>
      <c r="S5799" s="115"/>
      <c r="U5799"/>
      <c r="V5799"/>
    </row>
    <row r="5800" spans="1:33" x14ac:dyDescent="0.25">
      <c r="F5800" s="238"/>
      <c r="I5800"/>
      <c r="S5800" s="115"/>
      <c r="U5800"/>
      <c r="V5800"/>
    </row>
    <row r="5801" spans="1:33" ht="18" x14ac:dyDescent="0.25">
      <c r="A5801" s="236"/>
      <c r="B5801" s="236"/>
      <c r="C5801" s="236"/>
      <c r="D5801" s="236"/>
      <c r="E5801"/>
      <c r="F5801" s="126"/>
      <c r="G5801" s="237"/>
      <c r="H5801"/>
      <c r="I5801"/>
      <c r="J5801" s="237"/>
      <c r="K5801"/>
      <c r="L5801"/>
      <c r="M5801"/>
      <c r="N5801"/>
      <c r="O5801"/>
      <c r="P5801"/>
      <c r="Q5801"/>
      <c r="S5801" s="115"/>
      <c r="U5801"/>
      <c r="V5801"/>
      <c r="W5801" s="237"/>
      <c r="X5801"/>
      <c r="Y5801"/>
      <c r="Z5801"/>
      <c r="AA5801"/>
      <c r="AB5801"/>
      <c r="AC5801"/>
      <c r="AD5801"/>
      <c r="AE5801"/>
      <c r="AF5801"/>
      <c r="AG5801"/>
    </row>
    <row r="5802" spans="1:33" ht="18" x14ac:dyDescent="0.25">
      <c r="A5802" s="236"/>
      <c r="B5802" s="236"/>
      <c r="C5802" s="236"/>
      <c r="D5802" s="236"/>
      <c r="E5802"/>
      <c r="F5802" s="126"/>
      <c r="G5802" s="237"/>
      <c r="H5802"/>
      <c r="I5802"/>
      <c r="J5802" s="237"/>
      <c r="K5802"/>
      <c r="L5802"/>
      <c r="M5802"/>
      <c r="N5802"/>
      <c r="O5802"/>
      <c r="P5802"/>
      <c r="Q5802"/>
      <c r="S5802" s="115"/>
      <c r="U5802"/>
      <c r="V5802"/>
      <c r="W5802" s="237"/>
      <c r="X5802"/>
      <c r="Y5802"/>
      <c r="Z5802"/>
      <c r="AA5802"/>
      <c r="AB5802"/>
      <c r="AC5802"/>
      <c r="AD5802"/>
      <c r="AE5802"/>
      <c r="AF5802"/>
      <c r="AG5802"/>
    </row>
    <row r="5803" spans="1:33" ht="18" x14ac:dyDescent="0.25">
      <c r="A5803" s="236"/>
      <c r="B5803" s="236"/>
      <c r="C5803" s="236"/>
      <c r="D5803" s="236"/>
      <c r="E5803"/>
      <c r="F5803" s="126"/>
      <c r="G5803" s="237"/>
      <c r="H5803"/>
      <c r="I5803"/>
      <c r="J5803" s="237"/>
      <c r="K5803"/>
      <c r="L5803"/>
      <c r="M5803"/>
      <c r="N5803"/>
      <c r="O5803"/>
      <c r="P5803"/>
      <c r="Q5803"/>
      <c r="S5803" s="115"/>
      <c r="U5803"/>
      <c r="V5803"/>
      <c r="W5803" s="237"/>
      <c r="X5803"/>
      <c r="Y5803"/>
      <c r="Z5803"/>
      <c r="AA5803"/>
      <c r="AB5803"/>
      <c r="AC5803"/>
      <c r="AD5803"/>
      <c r="AE5803"/>
      <c r="AF5803"/>
      <c r="AG5803"/>
    </row>
    <row r="5804" spans="1:33" ht="18" x14ac:dyDescent="0.25">
      <c r="A5804" s="236"/>
      <c r="B5804" s="236"/>
      <c r="C5804" s="236"/>
      <c r="D5804" s="236"/>
      <c r="E5804"/>
      <c r="F5804" s="126"/>
      <c r="G5804" s="237"/>
      <c r="H5804"/>
      <c r="I5804"/>
      <c r="J5804" s="237"/>
      <c r="K5804"/>
      <c r="L5804"/>
      <c r="M5804"/>
      <c r="N5804"/>
      <c r="O5804"/>
      <c r="P5804"/>
      <c r="Q5804"/>
      <c r="S5804" s="115"/>
      <c r="U5804"/>
      <c r="V5804"/>
      <c r="W5804" s="237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5">
      <c r="A5805"/>
      <c r="B5805"/>
      <c r="C5805"/>
      <c r="D5805"/>
      <c r="E5805"/>
      <c r="F5805" s="126"/>
      <c r="G5805"/>
      <c r="H5805"/>
      <c r="I5805"/>
      <c r="J5805"/>
      <c r="K5805"/>
      <c r="L5805"/>
      <c r="M5805"/>
      <c r="N5805"/>
      <c r="O5805"/>
      <c r="P5805"/>
      <c r="Q5805"/>
      <c r="S5805" s="11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5">
      <c r="A5806"/>
      <c r="B5806"/>
      <c r="C5806"/>
      <c r="D5806"/>
      <c r="E5806"/>
      <c r="F5806" s="126"/>
      <c r="G5806"/>
      <c r="H5806"/>
      <c r="I5806"/>
      <c r="J5806"/>
      <c r="K5806"/>
      <c r="L5806"/>
      <c r="M5806"/>
      <c r="N5806"/>
      <c r="O5806"/>
      <c r="P5806"/>
      <c r="Q5806"/>
      <c r="S5806" s="115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5">
      <c r="A5807"/>
      <c r="B5807"/>
      <c r="C5807"/>
      <c r="D5807"/>
      <c r="E5807"/>
      <c r="F5807" s="126"/>
      <c r="G5807"/>
      <c r="H5807"/>
      <c r="I5807"/>
      <c r="J5807"/>
      <c r="K5807"/>
      <c r="L5807"/>
      <c r="M5807"/>
      <c r="N5807"/>
      <c r="O5807"/>
      <c r="P5807"/>
      <c r="Q5807"/>
      <c r="S5807" s="115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ht="18" x14ac:dyDescent="0.25">
      <c r="A5808" s="236"/>
      <c r="B5808" s="236"/>
      <c r="C5808" s="236"/>
      <c r="D5808" s="236"/>
      <c r="E5808"/>
      <c r="F5808" s="126"/>
      <c r="G5808" s="237"/>
      <c r="H5808"/>
      <c r="I5808"/>
      <c r="J5808" s="237"/>
      <c r="K5808"/>
      <c r="L5808"/>
      <c r="M5808"/>
      <c r="N5808"/>
      <c r="O5808"/>
      <c r="P5808"/>
      <c r="Q5808"/>
      <c r="S5808" s="115"/>
      <c r="U5808"/>
      <c r="V5808"/>
      <c r="W5808" s="237"/>
      <c r="X5808"/>
      <c r="Y5808"/>
      <c r="Z5808"/>
      <c r="AA5808"/>
      <c r="AB5808"/>
      <c r="AC5808"/>
      <c r="AD5808"/>
      <c r="AE5808"/>
      <c r="AF5808"/>
      <c r="AG5808"/>
    </row>
    <row r="5809" spans="1:33" ht="18" x14ac:dyDescent="0.25">
      <c r="A5809" s="236"/>
      <c r="B5809" s="236"/>
      <c r="C5809" s="236"/>
      <c r="D5809" s="236"/>
      <c r="E5809"/>
      <c r="F5809" s="126"/>
      <c r="G5809" s="237"/>
      <c r="H5809"/>
      <c r="I5809"/>
      <c r="J5809" s="237"/>
      <c r="K5809"/>
      <c r="L5809"/>
      <c r="M5809"/>
      <c r="N5809"/>
      <c r="O5809"/>
      <c r="P5809"/>
      <c r="Q5809"/>
      <c r="S5809" s="115"/>
      <c r="U5809"/>
      <c r="V5809"/>
      <c r="W5809" s="237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5">
      <c r="F5810" s="238"/>
      <c r="I5810"/>
      <c r="S5810" s="115"/>
      <c r="U5810"/>
      <c r="V5810"/>
    </row>
    <row r="5811" spans="1:33" ht="18" x14ac:dyDescent="0.25">
      <c r="A5811" s="236"/>
      <c r="B5811" s="236"/>
      <c r="C5811" s="236"/>
      <c r="D5811" s="236"/>
      <c r="E5811"/>
      <c r="F5811" s="126"/>
      <c r="G5811" s="237"/>
      <c r="H5811"/>
      <c r="I5811"/>
      <c r="J5811" s="237"/>
      <c r="K5811"/>
      <c r="L5811"/>
      <c r="M5811"/>
      <c r="N5811"/>
      <c r="O5811"/>
      <c r="P5811"/>
      <c r="Q5811"/>
      <c r="S5811" s="115"/>
      <c r="U5811"/>
      <c r="V5811"/>
      <c r="W5811" s="237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5">
      <c r="F5812" s="238"/>
      <c r="I5812"/>
      <c r="S5812" s="115"/>
      <c r="U5812"/>
      <c r="V5812"/>
    </row>
    <row r="5813" spans="1:33" x14ac:dyDescent="0.25">
      <c r="F5813" s="238"/>
      <c r="I5813"/>
      <c r="S5813" s="115"/>
      <c r="U5813"/>
      <c r="V5813"/>
    </row>
    <row r="5814" spans="1:33" x14ac:dyDescent="0.25">
      <c r="F5814" s="238"/>
      <c r="I5814"/>
      <c r="S5814" s="115"/>
      <c r="U5814"/>
      <c r="V5814"/>
    </row>
    <row r="5815" spans="1:33" ht="18" x14ac:dyDescent="0.25">
      <c r="A5815" s="236"/>
      <c r="B5815" s="236"/>
      <c r="C5815" s="236"/>
      <c r="D5815" s="236"/>
      <c r="E5815"/>
      <c r="F5815" s="126"/>
      <c r="G5815" s="237"/>
      <c r="H5815"/>
      <c r="I5815"/>
      <c r="J5815" s="237"/>
      <c r="K5815"/>
      <c r="L5815"/>
      <c r="M5815"/>
      <c r="N5815"/>
      <c r="O5815"/>
      <c r="P5815"/>
      <c r="Q5815"/>
      <c r="S5815" s="115"/>
      <c r="U5815"/>
      <c r="V5815"/>
      <c r="W5815" s="237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5">
      <c r="F5816" s="238"/>
      <c r="I5816"/>
      <c r="S5816" s="115"/>
      <c r="U5816"/>
      <c r="V5816"/>
    </row>
    <row r="5817" spans="1:33" x14ac:dyDescent="0.25">
      <c r="A5817"/>
      <c r="B5817"/>
      <c r="C5817"/>
      <c r="D5817"/>
      <c r="E5817"/>
      <c r="F5817" s="126"/>
      <c r="G5817"/>
      <c r="H5817"/>
      <c r="I5817"/>
      <c r="J5817"/>
      <c r="K5817"/>
      <c r="L5817"/>
      <c r="M5817"/>
      <c r="N5817"/>
      <c r="O5817"/>
      <c r="P5817"/>
      <c r="Q5817"/>
      <c r="S5817" s="115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ht="18" x14ac:dyDescent="0.25">
      <c r="A5818" s="236"/>
      <c r="B5818" s="236"/>
      <c r="C5818" s="236"/>
      <c r="D5818" s="236"/>
      <c r="E5818"/>
      <c r="F5818" s="126"/>
      <c r="G5818" s="237"/>
      <c r="H5818"/>
      <c r="I5818"/>
      <c r="J5818" s="237"/>
      <c r="K5818"/>
      <c r="L5818"/>
      <c r="M5818"/>
      <c r="N5818"/>
      <c r="O5818"/>
      <c r="P5818"/>
      <c r="Q5818"/>
      <c r="S5818" s="115"/>
      <c r="U5818"/>
      <c r="V5818"/>
      <c r="W5818" s="237"/>
      <c r="X5818"/>
      <c r="Y5818"/>
      <c r="Z5818"/>
      <c r="AA5818"/>
      <c r="AB5818"/>
      <c r="AC5818"/>
      <c r="AD5818"/>
      <c r="AE5818"/>
      <c r="AF5818"/>
      <c r="AG5818"/>
    </row>
    <row r="5819" spans="1:33" ht="18" x14ac:dyDescent="0.25">
      <c r="A5819" s="236"/>
      <c r="B5819" s="236"/>
      <c r="C5819" s="236"/>
      <c r="D5819" s="236"/>
      <c r="E5819"/>
      <c r="F5819" s="126"/>
      <c r="G5819" s="237"/>
      <c r="H5819"/>
      <c r="I5819"/>
      <c r="J5819" s="237"/>
      <c r="K5819"/>
      <c r="L5819"/>
      <c r="M5819"/>
      <c r="N5819"/>
      <c r="O5819"/>
      <c r="P5819"/>
      <c r="Q5819"/>
      <c r="S5819" s="115"/>
      <c r="U5819"/>
      <c r="V5819"/>
      <c r="W5819" s="237"/>
      <c r="X5819"/>
      <c r="Y5819"/>
      <c r="Z5819"/>
      <c r="AA5819"/>
      <c r="AB5819"/>
      <c r="AC5819"/>
      <c r="AD5819"/>
      <c r="AE5819"/>
      <c r="AF5819"/>
      <c r="AG5819"/>
    </row>
    <row r="5820" spans="1:33" ht="18" x14ac:dyDescent="0.25">
      <c r="A5820" s="236"/>
      <c r="B5820" s="236"/>
      <c r="C5820" s="236"/>
      <c r="D5820" s="236"/>
      <c r="E5820"/>
      <c r="F5820" s="126"/>
      <c r="G5820" s="237"/>
      <c r="H5820"/>
      <c r="I5820"/>
      <c r="J5820" s="237"/>
      <c r="K5820"/>
      <c r="L5820"/>
      <c r="M5820"/>
      <c r="N5820"/>
      <c r="O5820"/>
      <c r="P5820"/>
      <c r="Q5820"/>
      <c r="S5820" s="115"/>
      <c r="U5820"/>
      <c r="V5820"/>
      <c r="W5820" s="237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5">
      <c r="F5821" s="238"/>
      <c r="I5821"/>
      <c r="S5821" s="115"/>
      <c r="U5821"/>
      <c r="V5821"/>
    </row>
    <row r="5822" spans="1:33" x14ac:dyDescent="0.25">
      <c r="F5822" s="238"/>
      <c r="I5822"/>
      <c r="S5822" s="115"/>
      <c r="U5822"/>
      <c r="V5822"/>
    </row>
    <row r="5823" spans="1:33" x14ac:dyDescent="0.25">
      <c r="F5823" s="238"/>
      <c r="I5823"/>
      <c r="S5823" s="115"/>
      <c r="U5823"/>
      <c r="V5823"/>
    </row>
    <row r="5824" spans="1:33" x14ac:dyDescent="0.25">
      <c r="F5824" s="238"/>
      <c r="I5824"/>
      <c r="S5824" s="115"/>
      <c r="U5824"/>
      <c r="V5824"/>
    </row>
    <row r="5825" spans="1:33" x14ac:dyDescent="0.25">
      <c r="A5825"/>
      <c r="B5825"/>
      <c r="C5825"/>
      <c r="D5825"/>
      <c r="E5825"/>
      <c r="F5825" s="126"/>
      <c r="G5825"/>
      <c r="H5825"/>
      <c r="I5825"/>
      <c r="J5825"/>
      <c r="K5825"/>
      <c r="L5825"/>
      <c r="M5825"/>
      <c r="N5825"/>
      <c r="O5825"/>
      <c r="P5825"/>
      <c r="Q5825"/>
      <c r="S5825" s="11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ht="18" x14ac:dyDescent="0.25">
      <c r="A5826" s="236"/>
      <c r="B5826" s="236"/>
      <c r="C5826" s="236"/>
      <c r="D5826" s="236"/>
      <c r="E5826"/>
      <c r="F5826" s="126"/>
      <c r="G5826" s="237"/>
      <c r="H5826"/>
      <c r="I5826"/>
      <c r="J5826" s="237"/>
      <c r="K5826"/>
      <c r="L5826"/>
      <c r="M5826"/>
      <c r="N5826"/>
      <c r="O5826"/>
      <c r="P5826"/>
      <c r="Q5826"/>
      <c r="S5826" s="115"/>
      <c r="U5826"/>
      <c r="V5826"/>
      <c r="W5826" s="237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5">
      <c r="F5827" s="238"/>
      <c r="I5827"/>
      <c r="S5827" s="115"/>
      <c r="U5827"/>
      <c r="V5827"/>
    </row>
    <row r="5828" spans="1:33" ht="18" x14ac:dyDescent="0.25">
      <c r="A5828" s="236"/>
      <c r="B5828" s="236"/>
      <c r="C5828" s="236"/>
      <c r="D5828" s="236"/>
      <c r="E5828"/>
      <c r="F5828" s="126"/>
      <c r="G5828" s="237"/>
      <c r="H5828"/>
      <c r="I5828"/>
      <c r="J5828" s="237"/>
      <c r="K5828"/>
      <c r="L5828"/>
      <c r="M5828"/>
      <c r="N5828"/>
      <c r="O5828"/>
      <c r="P5828"/>
      <c r="Q5828"/>
      <c r="S5828" s="115"/>
      <c r="U5828"/>
      <c r="V5828"/>
      <c r="W5828" s="237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5">
      <c r="A5829"/>
      <c r="B5829"/>
      <c r="C5829"/>
      <c r="D5829"/>
      <c r="E5829"/>
      <c r="F5829" s="126"/>
      <c r="G5829"/>
      <c r="H5829"/>
      <c r="I5829"/>
      <c r="J5829"/>
      <c r="K5829"/>
      <c r="L5829"/>
      <c r="M5829"/>
      <c r="N5829"/>
      <c r="O5829"/>
      <c r="P5829"/>
      <c r="Q5829"/>
      <c r="S5829" s="115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5">
      <c r="A5830"/>
      <c r="B5830"/>
      <c r="C5830"/>
      <c r="D5830"/>
      <c r="E5830"/>
      <c r="F5830" s="126"/>
      <c r="G5830"/>
      <c r="H5830"/>
      <c r="I5830"/>
      <c r="J5830"/>
      <c r="K5830"/>
      <c r="L5830"/>
      <c r="M5830"/>
      <c r="N5830"/>
      <c r="O5830"/>
      <c r="P5830"/>
      <c r="Q5830"/>
      <c r="S5830" s="115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5">
      <c r="A5831"/>
      <c r="B5831"/>
      <c r="C5831"/>
      <c r="D5831"/>
      <c r="E5831"/>
      <c r="F5831" s="126"/>
      <c r="G5831"/>
      <c r="H5831"/>
      <c r="I5831"/>
      <c r="J5831"/>
      <c r="K5831"/>
      <c r="L5831"/>
      <c r="M5831"/>
      <c r="N5831"/>
      <c r="O5831"/>
      <c r="P5831"/>
      <c r="Q5831"/>
      <c r="S5831" s="115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ht="18" x14ac:dyDescent="0.25">
      <c r="A5832" s="236"/>
      <c r="B5832" s="236"/>
      <c r="C5832" s="236"/>
      <c r="D5832" s="236"/>
      <c r="E5832"/>
      <c r="F5832" s="126"/>
      <c r="G5832" s="237"/>
      <c r="H5832"/>
      <c r="I5832"/>
      <c r="J5832" s="237"/>
      <c r="K5832"/>
      <c r="L5832"/>
      <c r="M5832"/>
      <c r="N5832"/>
      <c r="O5832"/>
      <c r="P5832"/>
      <c r="Q5832"/>
      <c r="S5832" s="115"/>
      <c r="U5832"/>
      <c r="V5832"/>
      <c r="W5832" s="237"/>
      <c r="X5832"/>
      <c r="Y5832"/>
      <c r="Z5832"/>
      <c r="AA5832"/>
      <c r="AB5832"/>
      <c r="AC5832"/>
      <c r="AD5832"/>
      <c r="AE5832"/>
      <c r="AF5832"/>
      <c r="AG5832"/>
    </row>
    <row r="5833" spans="1:33" ht="18" x14ac:dyDescent="0.25">
      <c r="A5833" s="236"/>
      <c r="B5833" s="236"/>
      <c r="C5833" s="236"/>
      <c r="D5833" s="236"/>
      <c r="E5833"/>
      <c r="F5833" s="126"/>
      <c r="G5833" s="237"/>
      <c r="H5833"/>
      <c r="I5833"/>
      <c r="J5833" s="237"/>
      <c r="K5833"/>
      <c r="L5833"/>
      <c r="M5833"/>
      <c r="N5833"/>
      <c r="O5833"/>
      <c r="P5833"/>
      <c r="Q5833"/>
      <c r="S5833" s="115"/>
      <c r="U5833"/>
      <c r="V5833"/>
      <c r="W5833" s="237"/>
      <c r="X5833"/>
      <c r="Y5833"/>
      <c r="Z5833"/>
      <c r="AA5833"/>
      <c r="AB5833"/>
      <c r="AC5833"/>
      <c r="AD5833"/>
      <c r="AE5833"/>
      <c r="AF5833"/>
      <c r="AG5833"/>
    </row>
    <row r="5834" spans="1:33" ht="18" x14ac:dyDescent="0.25">
      <c r="A5834" s="236"/>
      <c r="B5834" s="236"/>
      <c r="C5834" s="236"/>
      <c r="D5834" s="236"/>
      <c r="E5834"/>
      <c r="F5834" s="126"/>
      <c r="G5834" s="237"/>
      <c r="H5834"/>
      <c r="I5834"/>
      <c r="J5834" s="237"/>
      <c r="K5834"/>
      <c r="L5834"/>
      <c r="M5834"/>
      <c r="N5834"/>
      <c r="O5834"/>
      <c r="P5834"/>
      <c r="Q5834"/>
      <c r="S5834" s="115"/>
      <c r="U5834"/>
      <c r="V5834"/>
      <c r="W5834" s="237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5">
      <c r="A5835"/>
      <c r="B5835"/>
      <c r="C5835"/>
      <c r="D5835"/>
      <c r="E5835"/>
      <c r="F5835" s="126"/>
      <c r="G5835"/>
      <c r="H5835"/>
      <c r="I5835"/>
      <c r="J5835"/>
      <c r="K5835"/>
      <c r="L5835"/>
      <c r="M5835"/>
      <c r="N5835"/>
      <c r="O5835"/>
      <c r="P5835"/>
      <c r="Q5835"/>
      <c r="S5835" s="11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5">
      <c r="F5836" s="238"/>
      <c r="I5836"/>
      <c r="S5836" s="115"/>
      <c r="U5836"/>
      <c r="V5836"/>
    </row>
    <row r="5837" spans="1:33" ht="18" x14ac:dyDescent="0.25">
      <c r="A5837" s="236"/>
      <c r="B5837" s="236"/>
      <c r="C5837" s="236"/>
      <c r="D5837" s="236"/>
      <c r="E5837"/>
      <c r="F5837" s="126"/>
      <c r="G5837" s="237"/>
      <c r="H5837"/>
      <c r="I5837"/>
      <c r="J5837" s="237"/>
      <c r="K5837"/>
      <c r="L5837"/>
      <c r="M5837"/>
      <c r="N5837"/>
      <c r="O5837"/>
      <c r="P5837"/>
      <c r="Q5837"/>
      <c r="S5837" s="115"/>
      <c r="U5837"/>
      <c r="V5837"/>
      <c r="W5837" s="237"/>
      <c r="X5837"/>
      <c r="Y5837"/>
      <c r="Z5837"/>
      <c r="AA5837"/>
      <c r="AB5837"/>
      <c r="AC5837"/>
      <c r="AD5837"/>
      <c r="AE5837"/>
      <c r="AF5837"/>
      <c r="AG5837"/>
    </row>
    <row r="5838" spans="1:33" ht="18" x14ac:dyDescent="0.25">
      <c r="A5838" s="236"/>
      <c r="B5838" s="236"/>
      <c r="C5838" s="236"/>
      <c r="D5838" s="236"/>
      <c r="E5838"/>
      <c r="F5838" s="126"/>
      <c r="G5838" s="237"/>
      <c r="H5838"/>
      <c r="I5838"/>
      <c r="J5838" s="237"/>
      <c r="K5838"/>
      <c r="L5838"/>
      <c r="M5838"/>
      <c r="N5838"/>
      <c r="O5838"/>
      <c r="P5838"/>
      <c r="Q5838"/>
      <c r="S5838" s="115"/>
      <c r="U5838"/>
      <c r="V5838"/>
      <c r="W5838" s="237"/>
      <c r="X5838"/>
      <c r="Y5838"/>
      <c r="Z5838"/>
      <c r="AA5838"/>
      <c r="AB5838"/>
      <c r="AC5838"/>
      <c r="AD5838"/>
      <c r="AE5838"/>
      <c r="AF5838"/>
      <c r="AG5838"/>
    </row>
    <row r="5839" spans="1:33" ht="18" x14ac:dyDescent="0.25">
      <c r="A5839" s="236"/>
      <c r="B5839" s="236"/>
      <c r="C5839" s="236"/>
      <c r="D5839" s="236"/>
      <c r="E5839"/>
      <c r="F5839" s="126"/>
      <c r="G5839" s="237"/>
      <c r="H5839"/>
      <c r="I5839"/>
      <c r="J5839" s="237"/>
      <c r="K5839"/>
      <c r="L5839"/>
      <c r="M5839"/>
      <c r="N5839"/>
      <c r="O5839"/>
      <c r="P5839"/>
      <c r="Q5839"/>
      <c r="S5839" s="115"/>
      <c r="U5839"/>
      <c r="V5839"/>
      <c r="W5839" s="237"/>
      <c r="X5839"/>
      <c r="Y5839"/>
      <c r="Z5839"/>
      <c r="AA5839"/>
      <c r="AB5839"/>
      <c r="AC5839"/>
      <c r="AD5839"/>
      <c r="AE5839"/>
      <c r="AF5839"/>
      <c r="AG5839"/>
    </row>
    <row r="5840" spans="1:33" ht="18" x14ac:dyDescent="0.25">
      <c r="A5840" s="236"/>
      <c r="B5840" s="236"/>
      <c r="C5840" s="236"/>
      <c r="D5840" s="236"/>
      <c r="E5840"/>
      <c r="F5840" s="126"/>
      <c r="G5840" s="237"/>
      <c r="H5840"/>
      <c r="I5840"/>
      <c r="J5840" s="237"/>
      <c r="K5840"/>
      <c r="L5840"/>
      <c r="M5840"/>
      <c r="N5840"/>
      <c r="O5840"/>
      <c r="P5840"/>
      <c r="Q5840"/>
      <c r="S5840" s="115"/>
      <c r="U5840"/>
      <c r="V5840"/>
      <c r="W5840" s="237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5">
      <c r="A5841"/>
      <c r="B5841"/>
      <c r="C5841"/>
      <c r="D5841"/>
      <c r="E5841"/>
      <c r="F5841" s="126"/>
      <c r="G5841"/>
      <c r="H5841"/>
      <c r="I5841"/>
      <c r="J5841"/>
      <c r="K5841"/>
      <c r="L5841"/>
      <c r="M5841"/>
      <c r="N5841"/>
      <c r="O5841"/>
      <c r="P5841"/>
      <c r="Q5841"/>
      <c r="S5841" s="115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ht="18" x14ac:dyDescent="0.25">
      <c r="A5842" s="236"/>
      <c r="B5842" s="236"/>
      <c r="C5842" s="236"/>
      <c r="D5842" s="236"/>
      <c r="E5842"/>
      <c r="F5842" s="126"/>
      <c r="G5842" s="237"/>
      <c r="H5842"/>
      <c r="I5842"/>
      <c r="J5842" s="237"/>
      <c r="K5842"/>
      <c r="L5842"/>
      <c r="M5842"/>
      <c r="N5842"/>
      <c r="O5842"/>
      <c r="P5842"/>
      <c r="Q5842"/>
      <c r="S5842" s="115"/>
      <c r="U5842"/>
      <c r="V5842"/>
      <c r="W5842" s="237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5">
      <c r="F5843" s="238"/>
      <c r="I5843"/>
      <c r="S5843" s="115"/>
      <c r="U5843"/>
      <c r="V5843"/>
    </row>
    <row r="5844" spans="1:33" ht="18" x14ac:dyDescent="0.25">
      <c r="A5844" s="236"/>
      <c r="B5844" s="236"/>
      <c r="C5844" s="236"/>
      <c r="D5844" s="236"/>
      <c r="E5844"/>
      <c r="F5844" s="126"/>
      <c r="G5844" s="237"/>
      <c r="H5844"/>
      <c r="I5844"/>
      <c r="J5844" s="237"/>
      <c r="K5844"/>
      <c r="L5844"/>
      <c r="M5844"/>
      <c r="N5844"/>
      <c r="O5844"/>
      <c r="P5844"/>
      <c r="Q5844"/>
      <c r="S5844" s="115"/>
      <c r="U5844"/>
      <c r="V5844"/>
      <c r="W5844" s="237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5">
      <c r="A5845"/>
      <c r="B5845"/>
      <c r="C5845"/>
      <c r="D5845"/>
      <c r="E5845"/>
      <c r="F5845" s="126"/>
      <c r="G5845"/>
      <c r="H5845"/>
      <c r="I5845"/>
      <c r="J5845"/>
      <c r="K5845"/>
      <c r="L5845"/>
      <c r="M5845"/>
      <c r="N5845"/>
      <c r="O5845"/>
      <c r="P5845"/>
      <c r="Q5845"/>
      <c r="S5845" s="11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5">
      <c r="A5846"/>
      <c r="B5846"/>
      <c r="C5846"/>
      <c r="D5846"/>
      <c r="E5846"/>
      <c r="F5846" s="126"/>
      <c r="G5846"/>
      <c r="H5846"/>
      <c r="I5846"/>
      <c r="J5846"/>
      <c r="K5846"/>
      <c r="L5846"/>
      <c r="M5846"/>
      <c r="N5846"/>
      <c r="O5846"/>
      <c r="P5846"/>
      <c r="Q5846"/>
      <c r="S5846" s="115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ht="18" x14ac:dyDescent="0.25">
      <c r="A5847" s="236"/>
      <c r="B5847" s="236"/>
      <c r="C5847" s="236"/>
      <c r="D5847" s="236"/>
      <c r="E5847"/>
      <c r="F5847" s="126"/>
      <c r="G5847" s="237"/>
      <c r="H5847"/>
      <c r="I5847"/>
      <c r="J5847" s="237"/>
      <c r="K5847"/>
      <c r="L5847"/>
      <c r="M5847"/>
      <c r="N5847"/>
      <c r="O5847"/>
      <c r="P5847"/>
      <c r="Q5847"/>
      <c r="S5847" s="115"/>
      <c r="U5847"/>
      <c r="V5847"/>
      <c r="W5847" s="23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5">
      <c r="A5848"/>
      <c r="B5848"/>
      <c r="C5848"/>
      <c r="D5848"/>
      <c r="E5848"/>
      <c r="F5848" s="126"/>
      <c r="G5848"/>
      <c r="H5848"/>
      <c r="I5848"/>
      <c r="J5848"/>
      <c r="K5848"/>
      <c r="L5848"/>
      <c r="M5848"/>
      <c r="N5848"/>
      <c r="O5848"/>
      <c r="P5848"/>
      <c r="Q5848"/>
      <c r="S5848" s="115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ht="18" x14ac:dyDescent="0.25">
      <c r="A5849" s="236"/>
      <c r="B5849" s="236"/>
      <c r="C5849" s="236"/>
      <c r="D5849" s="236"/>
      <c r="E5849"/>
      <c r="F5849" s="126"/>
      <c r="G5849" s="237"/>
      <c r="H5849"/>
      <c r="I5849"/>
      <c r="J5849" s="237"/>
      <c r="K5849"/>
      <c r="L5849"/>
      <c r="M5849"/>
      <c r="N5849"/>
      <c r="O5849"/>
      <c r="P5849"/>
      <c r="Q5849"/>
      <c r="S5849" s="115"/>
      <c r="U5849"/>
      <c r="V5849"/>
      <c r="W5849" s="237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5">
      <c r="F5850" s="238"/>
      <c r="I5850"/>
      <c r="S5850" s="115"/>
      <c r="U5850"/>
      <c r="V5850"/>
    </row>
    <row r="5851" spans="1:33" x14ac:dyDescent="0.25">
      <c r="A5851"/>
      <c r="B5851"/>
      <c r="C5851"/>
      <c r="D5851"/>
      <c r="E5851"/>
      <c r="F5851" s="126"/>
      <c r="G5851"/>
      <c r="H5851"/>
      <c r="I5851"/>
      <c r="J5851"/>
      <c r="K5851"/>
      <c r="L5851"/>
      <c r="M5851"/>
      <c r="N5851"/>
      <c r="O5851"/>
      <c r="P5851"/>
      <c r="Q5851"/>
      <c r="S5851" s="115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ht="18" x14ac:dyDescent="0.25">
      <c r="A5852" s="236"/>
      <c r="B5852" s="236"/>
      <c r="C5852" s="236"/>
      <c r="D5852" s="236"/>
      <c r="E5852"/>
      <c r="F5852" s="126"/>
      <c r="G5852" s="237"/>
      <c r="H5852"/>
      <c r="I5852"/>
      <c r="J5852" s="237"/>
      <c r="K5852"/>
      <c r="L5852"/>
      <c r="M5852"/>
      <c r="N5852"/>
      <c r="O5852"/>
      <c r="P5852"/>
      <c r="Q5852"/>
      <c r="S5852" s="115"/>
      <c r="U5852"/>
      <c r="V5852"/>
      <c r="W5852" s="237"/>
      <c r="X5852"/>
      <c r="Y5852"/>
      <c r="Z5852"/>
      <c r="AA5852"/>
      <c r="AB5852"/>
      <c r="AC5852"/>
      <c r="AD5852"/>
      <c r="AE5852"/>
      <c r="AF5852"/>
      <c r="AG5852"/>
    </row>
    <row r="5853" spans="1:33" ht="18" x14ac:dyDescent="0.25">
      <c r="A5853" s="236"/>
      <c r="B5853" s="236"/>
      <c r="C5853" s="236"/>
      <c r="D5853" s="236"/>
      <c r="E5853"/>
      <c r="F5853" s="126"/>
      <c r="G5853" s="237"/>
      <c r="H5853"/>
      <c r="I5853"/>
      <c r="J5853" s="237"/>
      <c r="K5853"/>
      <c r="L5853"/>
      <c r="M5853"/>
      <c r="N5853"/>
      <c r="O5853"/>
      <c r="P5853"/>
      <c r="Q5853"/>
      <c r="S5853" s="115"/>
      <c r="U5853"/>
      <c r="V5853"/>
      <c r="W5853" s="237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5">
      <c r="A5854"/>
      <c r="B5854"/>
      <c r="C5854"/>
      <c r="D5854"/>
      <c r="E5854"/>
      <c r="F5854" s="126"/>
      <c r="G5854"/>
      <c r="H5854"/>
      <c r="I5854"/>
      <c r="J5854"/>
      <c r="K5854"/>
      <c r="L5854"/>
      <c r="M5854"/>
      <c r="N5854"/>
      <c r="O5854"/>
      <c r="P5854"/>
      <c r="Q5854"/>
      <c r="S5854" s="115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5">
      <c r="F5855" s="238"/>
      <c r="I5855"/>
      <c r="S5855" s="115"/>
      <c r="U5855"/>
      <c r="V5855"/>
    </row>
    <row r="5856" spans="1:33" ht="18" x14ac:dyDescent="0.25">
      <c r="A5856" s="236"/>
      <c r="B5856" s="236"/>
      <c r="C5856" s="236"/>
      <c r="D5856" s="236"/>
      <c r="E5856"/>
      <c r="F5856" s="126"/>
      <c r="G5856" s="237"/>
      <c r="H5856"/>
      <c r="I5856"/>
      <c r="J5856" s="237"/>
      <c r="K5856"/>
      <c r="L5856"/>
      <c r="M5856"/>
      <c r="N5856"/>
      <c r="O5856"/>
      <c r="P5856"/>
      <c r="Q5856"/>
      <c r="S5856" s="115"/>
      <c r="U5856"/>
      <c r="V5856"/>
      <c r="W5856" s="237"/>
      <c r="X5856"/>
      <c r="Y5856"/>
      <c r="Z5856"/>
      <c r="AA5856"/>
      <c r="AB5856"/>
      <c r="AC5856"/>
      <c r="AD5856"/>
      <c r="AE5856"/>
      <c r="AF5856"/>
      <c r="AG5856"/>
    </row>
    <row r="5857" spans="1:33" ht="18" x14ac:dyDescent="0.25">
      <c r="A5857" s="236"/>
      <c r="B5857" s="236"/>
      <c r="C5857" s="236"/>
      <c r="D5857" s="236"/>
      <c r="E5857"/>
      <c r="F5857" s="126"/>
      <c r="G5857" s="237"/>
      <c r="H5857"/>
      <c r="I5857"/>
      <c r="J5857" s="237"/>
      <c r="K5857"/>
      <c r="L5857"/>
      <c r="M5857"/>
      <c r="N5857"/>
      <c r="O5857"/>
      <c r="P5857"/>
      <c r="Q5857"/>
      <c r="S5857" s="115"/>
      <c r="U5857"/>
      <c r="V5857"/>
      <c r="W5857" s="23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5">
      <c r="F5858" s="238"/>
      <c r="I5858"/>
      <c r="S5858" s="115"/>
      <c r="U5858"/>
      <c r="V5858"/>
    </row>
    <row r="5859" spans="1:33" ht="18" x14ac:dyDescent="0.25">
      <c r="A5859" s="236"/>
      <c r="B5859" s="236"/>
      <c r="C5859" s="236"/>
      <c r="D5859" s="236"/>
      <c r="E5859"/>
      <c r="F5859" s="126"/>
      <c r="G5859" s="237"/>
      <c r="H5859"/>
      <c r="I5859"/>
      <c r="J5859" s="237"/>
      <c r="K5859"/>
      <c r="L5859"/>
      <c r="M5859"/>
      <c r="N5859"/>
      <c r="O5859"/>
      <c r="P5859"/>
      <c r="Q5859"/>
      <c r="S5859" s="115"/>
      <c r="U5859"/>
      <c r="V5859"/>
      <c r="W5859" s="237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5">
      <c r="A5860"/>
      <c r="B5860"/>
      <c r="C5860"/>
      <c r="D5860"/>
      <c r="E5860"/>
      <c r="F5860" s="126"/>
      <c r="G5860"/>
      <c r="H5860"/>
      <c r="I5860"/>
      <c r="J5860"/>
      <c r="K5860"/>
      <c r="L5860"/>
      <c r="M5860"/>
      <c r="N5860"/>
      <c r="O5860"/>
      <c r="P5860"/>
      <c r="Q5860"/>
      <c r="S5860" s="115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ht="18" x14ac:dyDescent="0.25">
      <c r="A5861" s="236"/>
      <c r="B5861" s="236"/>
      <c r="C5861" s="236"/>
      <c r="D5861" s="236"/>
      <c r="E5861"/>
      <c r="F5861" s="126"/>
      <c r="G5861" s="237"/>
      <c r="H5861"/>
      <c r="I5861"/>
      <c r="J5861" s="237"/>
      <c r="K5861"/>
      <c r="L5861"/>
      <c r="M5861"/>
      <c r="N5861"/>
      <c r="O5861"/>
      <c r="P5861"/>
      <c r="Q5861"/>
      <c r="S5861" s="115"/>
      <c r="U5861"/>
      <c r="V5861"/>
      <c r="W5861" s="237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5">
      <c r="F5862" s="238"/>
      <c r="I5862"/>
      <c r="S5862" s="115"/>
      <c r="U5862"/>
      <c r="V5862"/>
    </row>
    <row r="5863" spans="1:33" x14ac:dyDescent="0.25">
      <c r="A5863"/>
      <c r="B5863"/>
      <c r="C5863"/>
      <c r="D5863"/>
      <c r="E5863"/>
      <c r="F5863" s="126"/>
      <c r="G5863"/>
      <c r="H5863"/>
      <c r="I5863"/>
      <c r="J5863"/>
      <c r="K5863"/>
      <c r="L5863"/>
      <c r="M5863"/>
      <c r="N5863"/>
      <c r="O5863"/>
      <c r="P5863"/>
      <c r="Q5863"/>
      <c r="S5863" s="115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5">
      <c r="F5864" s="238"/>
      <c r="I5864"/>
      <c r="S5864" s="115"/>
      <c r="U5864"/>
      <c r="V5864"/>
    </row>
    <row r="5865" spans="1:33" ht="18" x14ac:dyDescent="0.25">
      <c r="A5865" s="236"/>
      <c r="B5865" s="236"/>
      <c r="C5865" s="236"/>
      <c r="D5865" s="236"/>
      <c r="E5865"/>
      <c r="F5865" s="126"/>
      <c r="G5865" s="237"/>
      <c r="H5865"/>
      <c r="I5865"/>
      <c r="J5865" s="237"/>
      <c r="K5865"/>
      <c r="L5865"/>
      <c r="M5865"/>
      <c r="N5865"/>
      <c r="O5865"/>
      <c r="P5865"/>
      <c r="Q5865"/>
      <c r="S5865" s="115"/>
      <c r="U5865"/>
      <c r="V5865"/>
      <c r="W5865" s="237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5">
      <c r="A5866"/>
      <c r="B5866"/>
      <c r="C5866"/>
      <c r="D5866"/>
      <c r="E5866"/>
      <c r="F5866" s="126"/>
      <c r="G5866"/>
      <c r="H5866"/>
      <c r="I5866"/>
      <c r="J5866"/>
      <c r="K5866"/>
      <c r="L5866"/>
      <c r="M5866"/>
      <c r="N5866"/>
      <c r="O5866"/>
      <c r="P5866"/>
      <c r="Q5866"/>
      <c r="S5866" s="115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5">
      <c r="A5867"/>
      <c r="B5867"/>
      <c r="C5867"/>
      <c r="D5867"/>
      <c r="E5867"/>
      <c r="F5867" s="126"/>
      <c r="G5867"/>
      <c r="H5867"/>
      <c r="I5867"/>
      <c r="J5867"/>
      <c r="K5867"/>
      <c r="L5867"/>
      <c r="M5867"/>
      <c r="N5867"/>
      <c r="O5867"/>
      <c r="P5867"/>
      <c r="Q5867"/>
      <c r="S5867" s="115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ht="18" x14ac:dyDescent="0.25">
      <c r="A5868" s="236"/>
      <c r="B5868" s="236"/>
      <c r="C5868" s="236"/>
      <c r="D5868" s="236"/>
      <c r="E5868"/>
      <c r="F5868" s="126"/>
      <c r="G5868" s="237"/>
      <c r="H5868"/>
      <c r="I5868"/>
      <c r="J5868" s="237"/>
      <c r="K5868"/>
      <c r="L5868"/>
      <c r="M5868"/>
      <c r="N5868"/>
      <c r="O5868"/>
      <c r="P5868"/>
      <c r="Q5868"/>
      <c r="S5868" s="115"/>
      <c r="U5868"/>
      <c r="V5868"/>
      <c r="W5868" s="237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5">
      <c r="F5869" s="238"/>
      <c r="I5869"/>
      <c r="S5869" s="115"/>
      <c r="U5869"/>
      <c r="V5869"/>
    </row>
    <row r="5870" spans="1:33" x14ac:dyDescent="0.25">
      <c r="A5870"/>
      <c r="B5870"/>
      <c r="C5870"/>
      <c r="D5870"/>
      <c r="E5870"/>
      <c r="F5870" s="126"/>
      <c r="G5870"/>
      <c r="H5870"/>
      <c r="I5870"/>
      <c r="J5870"/>
      <c r="K5870"/>
      <c r="L5870"/>
      <c r="M5870"/>
      <c r="N5870"/>
      <c r="O5870"/>
      <c r="P5870"/>
      <c r="Q5870"/>
      <c r="S5870" s="115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ht="18" x14ac:dyDescent="0.25">
      <c r="A5871" s="236"/>
      <c r="B5871" s="236"/>
      <c r="C5871" s="236"/>
      <c r="D5871" s="236"/>
      <c r="E5871"/>
      <c r="F5871" s="126"/>
      <c r="G5871" s="237"/>
      <c r="H5871"/>
      <c r="I5871"/>
      <c r="J5871" s="237"/>
      <c r="K5871"/>
      <c r="L5871"/>
      <c r="M5871"/>
      <c r="N5871"/>
      <c r="O5871"/>
      <c r="P5871"/>
      <c r="Q5871"/>
      <c r="S5871" s="115"/>
      <c r="U5871"/>
      <c r="V5871"/>
      <c r="W5871" s="237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5">
      <c r="A5872"/>
      <c r="B5872"/>
      <c r="C5872"/>
      <c r="D5872"/>
      <c r="E5872"/>
      <c r="F5872" s="126"/>
      <c r="G5872"/>
      <c r="H5872"/>
      <c r="I5872"/>
      <c r="J5872"/>
      <c r="K5872"/>
      <c r="L5872"/>
      <c r="M5872"/>
      <c r="N5872"/>
      <c r="O5872"/>
      <c r="P5872"/>
      <c r="Q5872"/>
      <c r="S5872" s="115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ht="18" x14ac:dyDescent="0.25">
      <c r="A5873" s="236"/>
      <c r="B5873" s="236"/>
      <c r="C5873" s="236"/>
      <c r="D5873" s="236"/>
      <c r="E5873"/>
      <c r="F5873" s="126"/>
      <c r="G5873" s="237"/>
      <c r="H5873"/>
      <c r="I5873"/>
      <c r="J5873" s="237"/>
      <c r="K5873"/>
      <c r="L5873"/>
      <c r="M5873"/>
      <c r="N5873"/>
      <c r="O5873"/>
      <c r="P5873"/>
      <c r="Q5873"/>
      <c r="S5873" s="115"/>
      <c r="U5873"/>
      <c r="V5873"/>
      <c r="W5873" s="237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5">
      <c r="A5874"/>
      <c r="B5874"/>
      <c r="C5874"/>
      <c r="D5874"/>
      <c r="E5874"/>
      <c r="F5874" s="126"/>
      <c r="G5874"/>
      <c r="H5874"/>
      <c r="I5874"/>
      <c r="J5874"/>
      <c r="K5874"/>
      <c r="L5874"/>
      <c r="M5874"/>
      <c r="N5874"/>
      <c r="O5874"/>
      <c r="P5874"/>
      <c r="Q5874"/>
      <c r="S5874" s="115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ht="18" x14ac:dyDescent="0.25">
      <c r="A5875" s="236"/>
      <c r="B5875" s="236"/>
      <c r="C5875" s="236"/>
      <c r="D5875" s="236"/>
      <c r="E5875"/>
      <c r="F5875" s="126"/>
      <c r="G5875" s="237"/>
      <c r="H5875"/>
      <c r="I5875"/>
      <c r="J5875" s="237"/>
      <c r="K5875"/>
      <c r="L5875"/>
      <c r="M5875"/>
      <c r="N5875"/>
      <c r="O5875"/>
      <c r="P5875"/>
      <c r="Q5875"/>
      <c r="S5875" s="115"/>
      <c r="U5875"/>
      <c r="V5875"/>
      <c r="W5875" s="237"/>
      <c r="X5875"/>
      <c r="Y5875"/>
      <c r="Z5875"/>
      <c r="AA5875"/>
      <c r="AB5875"/>
      <c r="AC5875"/>
      <c r="AD5875"/>
      <c r="AE5875"/>
      <c r="AF5875"/>
      <c r="AG5875"/>
    </row>
    <row r="5876" spans="1:33" ht="18" x14ac:dyDescent="0.25">
      <c r="A5876" s="236"/>
      <c r="B5876" s="236"/>
      <c r="C5876" s="236"/>
      <c r="D5876" s="236"/>
      <c r="E5876"/>
      <c r="F5876" s="126"/>
      <c r="G5876" s="237"/>
      <c r="H5876"/>
      <c r="I5876"/>
      <c r="J5876" s="237"/>
      <c r="K5876"/>
      <c r="L5876"/>
      <c r="M5876"/>
      <c r="N5876"/>
      <c r="O5876"/>
      <c r="P5876"/>
      <c r="Q5876"/>
      <c r="S5876" s="115"/>
      <c r="U5876"/>
      <c r="V5876"/>
      <c r="W5876" s="237"/>
      <c r="X5876"/>
      <c r="Y5876"/>
      <c r="Z5876"/>
      <c r="AA5876"/>
      <c r="AB5876"/>
      <c r="AC5876"/>
      <c r="AD5876"/>
      <c r="AE5876"/>
      <c r="AF5876"/>
      <c r="AG5876"/>
    </row>
    <row r="5877" spans="1:33" ht="18" x14ac:dyDescent="0.25">
      <c r="A5877" s="236"/>
      <c r="B5877" s="236"/>
      <c r="C5877" s="236"/>
      <c r="D5877" s="236"/>
      <c r="E5877"/>
      <c r="F5877" s="126"/>
      <c r="G5877" s="237"/>
      <c r="H5877"/>
      <c r="I5877"/>
      <c r="J5877" s="237"/>
      <c r="K5877"/>
      <c r="L5877"/>
      <c r="M5877"/>
      <c r="N5877"/>
      <c r="O5877"/>
      <c r="P5877"/>
      <c r="Q5877"/>
      <c r="S5877" s="115"/>
      <c r="U5877"/>
      <c r="V5877"/>
      <c r="W5877" s="23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5">
      <c r="F5878" s="238"/>
      <c r="I5878"/>
      <c r="S5878" s="115"/>
      <c r="U5878"/>
      <c r="V5878"/>
    </row>
    <row r="5879" spans="1:33" ht="18" x14ac:dyDescent="0.25">
      <c r="A5879" s="236"/>
      <c r="B5879" s="236"/>
      <c r="C5879" s="236"/>
      <c r="D5879" s="236"/>
      <c r="E5879"/>
      <c r="F5879" s="126"/>
      <c r="G5879" s="237"/>
      <c r="H5879"/>
      <c r="I5879"/>
      <c r="J5879" s="237"/>
      <c r="K5879"/>
      <c r="L5879"/>
      <c r="M5879"/>
      <c r="N5879"/>
      <c r="O5879"/>
      <c r="P5879"/>
      <c r="Q5879"/>
      <c r="S5879" s="115"/>
      <c r="U5879"/>
      <c r="V5879"/>
      <c r="W5879" s="237"/>
      <c r="X5879"/>
      <c r="Y5879"/>
      <c r="Z5879"/>
      <c r="AA5879"/>
      <c r="AB5879"/>
      <c r="AC5879"/>
      <c r="AD5879"/>
      <c r="AE5879"/>
      <c r="AF5879"/>
      <c r="AG5879"/>
    </row>
    <row r="5880" spans="1:33" ht="18" x14ac:dyDescent="0.25">
      <c r="A5880" s="236"/>
      <c r="B5880" s="236"/>
      <c r="C5880" s="236"/>
      <c r="D5880" s="236"/>
      <c r="E5880"/>
      <c r="F5880" s="126"/>
      <c r="G5880" s="237"/>
      <c r="H5880"/>
      <c r="I5880"/>
      <c r="J5880" s="237"/>
      <c r="K5880"/>
      <c r="L5880"/>
      <c r="M5880"/>
      <c r="N5880"/>
      <c r="O5880"/>
      <c r="P5880"/>
      <c r="Q5880"/>
      <c r="S5880" s="115"/>
      <c r="U5880"/>
      <c r="V5880"/>
      <c r="W5880" s="237"/>
      <c r="X5880"/>
      <c r="Y5880"/>
      <c r="Z5880"/>
      <c r="AA5880"/>
      <c r="AB5880"/>
      <c r="AC5880"/>
      <c r="AD5880"/>
      <c r="AE5880"/>
      <c r="AF5880"/>
      <c r="AG5880"/>
    </row>
    <row r="5881" spans="1:33" ht="18" x14ac:dyDescent="0.25">
      <c r="A5881" s="236"/>
      <c r="B5881" s="236"/>
      <c r="C5881" s="236"/>
      <c r="D5881" s="236"/>
      <c r="E5881"/>
      <c r="F5881" s="126"/>
      <c r="G5881" s="237"/>
      <c r="H5881"/>
      <c r="I5881"/>
      <c r="J5881" s="237"/>
      <c r="K5881"/>
      <c r="L5881"/>
      <c r="M5881"/>
      <c r="N5881"/>
      <c r="O5881"/>
      <c r="P5881"/>
      <c r="Q5881"/>
      <c r="S5881" s="115"/>
      <c r="U5881"/>
      <c r="V5881"/>
      <c r="W5881" s="237"/>
      <c r="X5881"/>
      <c r="Y5881"/>
      <c r="Z5881"/>
      <c r="AA5881"/>
      <c r="AB5881"/>
      <c r="AC5881"/>
      <c r="AD5881"/>
      <c r="AE5881"/>
      <c r="AF5881"/>
      <c r="AG5881"/>
    </row>
    <row r="5882" spans="1:33" ht="18" x14ac:dyDescent="0.25">
      <c r="A5882" s="236"/>
      <c r="B5882" s="236"/>
      <c r="C5882" s="236"/>
      <c r="D5882" s="236"/>
      <c r="E5882"/>
      <c r="F5882" s="126"/>
      <c r="G5882" s="237"/>
      <c r="H5882"/>
      <c r="I5882"/>
      <c r="J5882" s="237"/>
      <c r="K5882"/>
      <c r="L5882"/>
      <c r="M5882"/>
      <c r="N5882"/>
      <c r="O5882"/>
      <c r="P5882"/>
      <c r="Q5882"/>
      <c r="S5882" s="115"/>
      <c r="U5882"/>
      <c r="V5882"/>
      <c r="W5882" s="237"/>
      <c r="X5882"/>
      <c r="Y5882"/>
      <c r="Z5882"/>
      <c r="AA5882"/>
      <c r="AB5882"/>
      <c r="AC5882"/>
      <c r="AD5882"/>
      <c r="AE5882"/>
      <c r="AF5882"/>
      <c r="AG5882"/>
    </row>
    <row r="5883" spans="1:33" ht="18" x14ac:dyDescent="0.25">
      <c r="A5883" s="236"/>
      <c r="B5883" s="236"/>
      <c r="C5883" s="236"/>
      <c r="D5883" s="236"/>
      <c r="E5883"/>
      <c r="F5883" s="126"/>
      <c r="G5883" s="237"/>
      <c r="H5883"/>
      <c r="I5883"/>
      <c r="J5883" s="237"/>
      <c r="K5883"/>
      <c r="L5883"/>
      <c r="M5883"/>
      <c r="N5883"/>
      <c r="O5883"/>
      <c r="P5883"/>
      <c r="Q5883"/>
      <c r="S5883" s="115"/>
      <c r="U5883"/>
      <c r="V5883"/>
      <c r="W5883" s="237"/>
      <c r="X5883"/>
      <c r="Y5883"/>
      <c r="Z5883"/>
      <c r="AA5883"/>
      <c r="AB5883"/>
      <c r="AC5883"/>
      <c r="AD5883"/>
      <c r="AE5883"/>
      <c r="AF5883"/>
      <c r="AG5883"/>
    </row>
    <row r="5884" spans="1:33" ht="18" x14ac:dyDescent="0.25">
      <c r="A5884" s="236"/>
      <c r="B5884" s="236"/>
      <c r="C5884" s="236"/>
      <c r="D5884" s="236"/>
      <c r="E5884"/>
      <c r="F5884" s="126"/>
      <c r="G5884" s="237"/>
      <c r="H5884"/>
      <c r="I5884"/>
      <c r="J5884" s="237"/>
      <c r="K5884"/>
      <c r="L5884"/>
      <c r="M5884"/>
      <c r="N5884"/>
      <c r="O5884"/>
      <c r="P5884"/>
      <c r="Q5884"/>
      <c r="S5884" s="115"/>
      <c r="U5884"/>
      <c r="V5884"/>
      <c r="W5884" s="237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5">
      <c r="A5885"/>
      <c r="B5885"/>
      <c r="C5885"/>
      <c r="D5885"/>
      <c r="E5885"/>
      <c r="F5885" s="126"/>
      <c r="G5885"/>
      <c r="H5885"/>
      <c r="I5885"/>
      <c r="J5885"/>
      <c r="K5885"/>
      <c r="L5885"/>
      <c r="M5885"/>
      <c r="N5885"/>
      <c r="O5885"/>
      <c r="P5885"/>
      <c r="Q5885"/>
      <c r="S5885" s="11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5">
      <c r="A5886"/>
      <c r="B5886"/>
      <c r="C5886"/>
      <c r="D5886"/>
      <c r="E5886"/>
      <c r="F5886" s="126"/>
      <c r="G5886"/>
      <c r="H5886"/>
      <c r="I5886"/>
      <c r="J5886"/>
      <c r="K5886"/>
      <c r="L5886"/>
      <c r="M5886"/>
      <c r="N5886"/>
      <c r="O5886"/>
      <c r="P5886"/>
      <c r="Q5886"/>
      <c r="S5886" s="115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ht="18" x14ac:dyDescent="0.25">
      <c r="A5887" s="236"/>
      <c r="B5887" s="236"/>
      <c r="C5887" s="236"/>
      <c r="D5887" s="236"/>
      <c r="E5887"/>
      <c r="F5887" s="126"/>
      <c r="G5887" s="237"/>
      <c r="H5887"/>
      <c r="I5887"/>
      <c r="J5887" s="237"/>
      <c r="K5887"/>
      <c r="L5887"/>
      <c r="M5887"/>
      <c r="N5887"/>
      <c r="O5887"/>
      <c r="P5887"/>
      <c r="Q5887"/>
      <c r="S5887" s="115"/>
      <c r="U5887"/>
      <c r="V5887"/>
      <c r="W5887" s="237"/>
      <c r="X5887"/>
      <c r="Y5887"/>
      <c r="Z5887"/>
      <c r="AA5887"/>
      <c r="AB5887"/>
      <c r="AC5887"/>
      <c r="AD5887"/>
      <c r="AE5887"/>
      <c r="AF5887"/>
      <c r="AG5887"/>
    </row>
    <row r="5888" spans="1:33" ht="18" x14ac:dyDescent="0.25">
      <c r="A5888" s="236"/>
      <c r="B5888" s="236"/>
      <c r="C5888" s="236"/>
      <c r="D5888" s="236"/>
      <c r="E5888"/>
      <c r="F5888" s="126"/>
      <c r="G5888" s="237"/>
      <c r="H5888"/>
      <c r="I5888"/>
      <c r="J5888" s="237"/>
      <c r="K5888"/>
      <c r="L5888"/>
      <c r="M5888"/>
      <c r="N5888"/>
      <c r="O5888"/>
      <c r="P5888"/>
      <c r="Q5888"/>
      <c r="S5888" s="115"/>
      <c r="U5888"/>
      <c r="V5888"/>
      <c r="W5888" s="237"/>
      <c r="X5888"/>
      <c r="Y5888"/>
      <c r="Z5888"/>
      <c r="AA5888"/>
      <c r="AB5888"/>
      <c r="AC5888"/>
      <c r="AD5888"/>
      <c r="AE5888"/>
      <c r="AF5888"/>
      <c r="AG5888"/>
    </row>
    <row r="5889" spans="1:33" ht="18" x14ac:dyDescent="0.25">
      <c r="A5889" s="236"/>
      <c r="B5889" s="236"/>
      <c r="C5889" s="236"/>
      <c r="D5889" s="236"/>
      <c r="E5889"/>
      <c r="F5889" s="126"/>
      <c r="G5889" s="237"/>
      <c r="H5889"/>
      <c r="I5889"/>
      <c r="J5889" s="237"/>
      <c r="K5889"/>
      <c r="L5889"/>
      <c r="M5889"/>
      <c r="N5889"/>
      <c r="O5889"/>
      <c r="P5889"/>
      <c r="Q5889"/>
      <c r="S5889" s="115"/>
      <c r="U5889"/>
      <c r="V5889"/>
      <c r="W5889" s="237"/>
      <c r="X5889"/>
      <c r="Y5889"/>
      <c r="Z5889"/>
      <c r="AA5889"/>
      <c r="AB5889"/>
      <c r="AC5889"/>
      <c r="AD5889"/>
      <c r="AE5889"/>
      <c r="AF5889"/>
      <c r="AG5889"/>
    </row>
    <row r="5890" spans="1:33" ht="18" x14ac:dyDescent="0.25">
      <c r="A5890" s="236"/>
      <c r="B5890" s="236"/>
      <c r="C5890" s="236"/>
      <c r="D5890" s="236"/>
      <c r="E5890"/>
      <c r="F5890" s="126"/>
      <c r="G5890" s="237"/>
      <c r="H5890"/>
      <c r="I5890"/>
      <c r="J5890" s="237"/>
      <c r="K5890"/>
      <c r="L5890"/>
      <c r="M5890"/>
      <c r="N5890"/>
      <c r="O5890"/>
      <c r="P5890"/>
      <c r="Q5890"/>
      <c r="S5890" s="115"/>
      <c r="U5890"/>
      <c r="V5890"/>
      <c r="W5890" s="237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5">
      <c r="A5891"/>
      <c r="B5891"/>
      <c r="C5891"/>
      <c r="D5891"/>
      <c r="E5891"/>
      <c r="F5891" s="126"/>
      <c r="G5891"/>
      <c r="H5891"/>
      <c r="I5891"/>
      <c r="J5891"/>
      <c r="K5891"/>
      <c r="L5891"/>
      <c r="M5891"/>
      <c r="N5891"/>
      <c r="O5891"/>
      <c r="P5891"/>
      <c r="Q5891"/>
      <c r="S5891" s="115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ht="18" x14ac:dyDescent="0.25">
      <c r="A5892" s="236"/>
      <c r="B5892" s="236"/>
      <c r="C5892" s="236"/>
      <c r="D5892" s="236"/>
      <c r="E5892"/>
      <c r="F5892" s="126"/>
      <c r="G5892" s="237"/>
      <c r="H5892"/>
      <c r="I5892"/>
      <c r="J5892" s="237"/>
      <c r="K5892"/>
      <c r="L5892"/>
      <c r="M5892"/>
      <c r="N5892"/>
      <c r="O5892"/>
      <c r="P5892"/>
      <c r="Q5892"/>
      <c r="S5892" s="115"/>
      <c r="U5892"/>
      <c r="V5892"/>
      <c r="W5892" s="237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5">
      <c r="A5893"/>
      <c r="B5893"/>
      <c r="C5893"/>
      <c r="D5893"/>
      <c r="E5893"/>
      <c r="F5893" s="126"/>
      <c r="G5893"/>
      <c r="H5893"/>
      <c r="I5893"/>
      <c r="J5893"/>
      <c r="K5893"/>
      <c r="L5893"/>
      <c r="M5893"/>
      <c r="N5893"/>
      <c r="O5893"/>
      <c r="P5893"/>
      <c r="Q5893"/>
      <c r="S5893" s="115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5">
      <c r="F5894" s="238"/>
      <c r="I5894"/>
      <c r="S5894" s="115"/>
      <c r="U5894"/>
      <c r="V5894"/>
    </row>
    <row r="5895" spans="1:33" ht="18" x14ac:dyDescent="0.25">
      <c r="A5895" s="236"/>
      <c r="B5895" s="236"/>
      <c r="C5895" s="236"/>
      <c r="D5895" s="236"/>
      <c r="E5895"/>
      <c r="F5895" s="126"/>
      <c r="G5895" s="237"/>
      <c r="H5895"/>
      <c r="I5895"/>
      <c r="J5895" s="237"/>
      <c r="K5895"/>
      <c r="L5895"/>
      <c r="M5895"/>
      <c r="N5895"/>
      <c r="O5895"/>
      <c r="P5895"/>
      <c r="Q5895"/>
      <c r="S5895" s="115"/>
      <c r="U5895"/>
      <c r="V5895"/>
      <c r="W5895" s="237"/>
      <c r="X5895"/>
      <c r="Y5895"/>
      <c r="Z5895"/>
      <c r="AA5895"/>
      <c r="AB5895"/>
      <c r="AC5895"/>
      <c r="AD5895"/>
      <c r="AE5895"/>
      <c r="AF5895"/>
      <c r="AG5895"/>
    </row>
    <row r="5896" spans="1:33" ht="18" x14ac:dyDescent="0.25">
      <c r="A5896" s="236"/>
      <c r="B5896" s="236"/>
      <c r="C5896" s="236"/>
      <c r="D5896" s="236"/>
      <c r="E5896"/>
      <c r="F5896" s="126"/>
      <c r="G5896" s="237"/>
      <c r="H5896"/>
      <c r="I5896"/>
      <c r="J5896" s="237"/>
      <c r="K5896"/>
      <c r="L5896"/>
      <c r="M5896"/>
      <c r="N5896"/>
      <c r="O5896"/>
      <c r="P5896"/>
      <c r="Q5896"/>
      <c r="S5896" s="115"/>
      <c r="U5896"/>
      <c r="V5896"/>
      <c r="W5896" s="237"/>
      <c r="X5896"/>
      <c r="Y5896"/>
      <c r="Z5896"/>
      <c r="AA5896"/>
      <c r="AB5896"/>
      <c r="AC5896"/>
      <c r="AD5896"/>
      <c r="AE5896"/>
      <c r="AF5896"/>
      <c r="AG5896"/>
    </row>
    <row r="5897" spans="1:33" ht="18" x14ac:dyDescent="0.25">
      <c r="A5897" s="236"/>
      <c r="B5897" s="236"/>
      <c r="C5897" s="236"/>
      <c r="D5897" s="236"/>
      <c r="E5897"/>
      <c r="F5897" s="126"/>
      <c r="G5897" s="237"/>
      <c r="H5897"/>
      <c r="I5897"/>
      <c r="J5897" s="237"/>
      <c r="K5897"/>
      <c r="L5897"/>
      <c r="M5897"/>
      <c r="N5897"/>
      <c r="O5897"/>
      <c r="P5897"/>
      <c r="Q5897"/>
      <c r="S5897" s="115"/>
      <c r="U5897"/>
      <c r="V5897"/>
      <c r="W5897" s="23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5">
      <c r="F5898" s="238"/>
      <c r="I5898"/>
      <c r="S5898" s="115"/>
      <c r="U5898"/>
      <c r="V5898"/>
    </row>
    <row r="5899" spans="1:33" x14ac:dyDescent="0.25">
      <c r="A5899"/>
      <c r="B5899"/>
      <c r="C5899"/>
      <c r="D5899"/>
      <c r="E5899"/>
      <c r="F5899" s="126"/>
      <c r="G5899"/>
      <c r="H5899"/>
      <c r="I5899"/>
      <c r="J5899"/>
      <c r="K5899"/>
      <c r="L5899"/>
      <c r="M5899"/>
      <c r="N5899"/>
      <c r="O5899"/>
      <c r="P5899"/>
      <c r="Q5899"/>
      <c r="S5899" s="115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ht="18" x14ac:dyDescent="0.25">
      <c r="A5900" s="236"/>
      <c r="B5900" s="236"/>
      <c r="C5900" s="236"/>
      <c r="D5900" s="236"/>
      <c r="E5900"/>
      <c r="F5900" s="126"/>
      <c r="G5900" s="237"/>
      <c r="H5900"/>
      <c r="I5900"/>
      <c r="J5900" s="237"/>
      <c r="K5900"/>
      <c r="L5900"/>
      <c r="M5900"/>
      <c r="N5900"/>
      <c r="O5900"/>
      <c r="P5900"/>
      <c r="Q5900"/>
      <c r="S5900" s="115"/>
      <c r="U5900"/>
      <c r="V5900"/>
      <c r="W5900" s="237"/>
      <c r="X5900"/>
      <c r="Y5900"/>
      <c r="Z5900"/>
      <c r="AA5900"/>
      <c r="AB5900"/>
      <c r="AC5900"/>
      <c r="AD5900"/>
      <c r="AE5900"/>
      <c r="AF5900"/>
      <c r="AG5900"/>
    </row>
    <row r="5901" spans="1:33" ht="18" x14ac:dyDescent="0.25">
      <c r="A5901" s="236"/>
      <c r="B5901" s="236"/>
      <c r="C5901" s="236"/>
      <c r="D5901" s="236"/>
      <c r="E5901"/>
      <c r="F5901" s="126"/>
      <c r="G5901" s="237"/>
      <c r="H5901"/>
      <c r="I5901"/>
      <c r="J5901" s="237"/>
      <c r="K5901"/>
      <c r="L5901"/>
      <c r="M5901"/>
      <c r="N5901"/>
      <c r="O5901"/>
      <c r="P5901"/>
      <c r="Q5901"/>
      <c r="S5901" s="115"/>
      <c r="U5901"/>
      <c r="V5901"/>
      <c r="W5901" s="237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5">
      <c r="A5902"/>
      <c r="B5902"/>
      <c r="C5902"/>
      <c r="D5902"/>
      <c r="E5902"/>
      <c r="F5902" s="126"/>
      <c r="G5902"/>
      <c r="H5902"/>
      <c r="I5902"/>
      <c r="J5902"/>
      <c r="K5902"/>
      <c r="L5902"/>
      <c r="M5902"/>
      <c r="N5902"/>
      <c r="O5902"/>
      <c r="P5902"/>
      <c r="Q5902"/>
      <c r="S5902" s="115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5">
      <c r="F5903" s="238"/>
      <c r="I5903"/>
      <c r="S5903" s="115"/>
      <c r="U5903"/>
      <c r="V5903"/>
    </row>
    <row r="5904" spans="1:33" x14ac:dyDescent="0.25">
      <c r="A5904"/>
      <c r="B5904"/>
      <c r="C5904"/>
      <c r="D5904"/>
      <c r="E5904"/>
      <c r="F5904" s="126"/>
      <c r="G5904"/>
      <c r="H5904"/>
      <c r="I5904"/>
      <c r="J5904"/>
      <c r="K5904"/>
      <c r="L5904"/>
      <c r="M5904"/>
      <c r="N5904"/>
      <c r="O5904"/>
      <c r="P5904"/>
      <c r="Q5904"/>
      <c r="S5904" s="115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5">
      <c r="A5905"/>
      <c r="B5905"/>
      <c r="C5905"/>
      <c r="D5905"/>
      <c r="E5905"/>
      <c r="F5905" s="126"/>
      <c r="G5905"/>
      <c r="H5905"/>
      <c r="I5905"/>
      <c r="J5905"/>
      <c r="K5905"/>
      <c r="L5905"/>
      <c r="M5905"/>
      <c r="N5905"/>
      <c r="O5905"/>
      <c r="P5905"/>
      <c r="Q5905"/>
      <c r="S5905" s="11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5">
      <c r="A5906"/>
      <c r="B5906"/>
      <c r="C5906"/>
      <c r="D5906"/>
      <c r="E5906"/>
      <c r="F5906" s="126"/>
      <c r="G5906"/>
      <c r="H5906"/>
      <c r="I5906"/>
      <c r="J5906"/>
      <c r="K5906"/>
      <c r="L5906"/>
      <c r="M5906"/>
      <c r="N5906"/>
      <c r="O5906"/>
      <c r="P5906"/>
      <c r="Q5906"/>
      <c r="S5906" s="115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5">
      <c r="A5907"/>
      <c r="B5907"/>
      <c r="C5907"/>
      <c r="D5907"/>
      <c r="E5907"/>
      <c r="F5907" s="126"/>
      <c r="G5907"/>
      <c r="H5907"/>
      <c r="I5907"/>
      <c r="J5907"/>
      <c r="K5907"/>
      <c r="L5907"/>
      <c r="M5907"/>
      <c r="N5907"/>
      <c r="O5907"/>
      <c r="P5907"/>
      <c r="Q5907"/>
      <c r="S5907" s="115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ht="18" x14ac:dyDescent="0.25">
      <c r="A5908" s="236"/>
      <c r="B5908" s="236"/>
      <c r="C5908" s="236"/>
      <c r="D5908" s="236"/>
      <c r="E5908"/>
      <c r="F5908" s="126"/>
      <c r="G5908" s="237"/>
      <c r="H5908"/>
      <c r="I5908"/>
      <c r="J5908" s="237"/>
      <c r="K5908"/>
      <c r="L5908"/>
      <c r="M5908"/>
      <c r="N5908"/>
      <c r="O5908"/>
      <c r="P5908"/>
      <c r="Q5908"/>
      <c r="S5908" s="115"/>
      <c r="U5908"/>
      <c r="V5908"/>
      <c r="W5908" s="237"/>
      <c r="X5908"/>
      <c r="Y5908"/>
      <c r="Z5908"/>
      <c r="AA5908"/>
      <c r="AB5908"/>
      <c r="AC5908"/>
      <c r="AD5908"/>
      <c r="AE5908"/>
      <c r="AF5908"/>
      <c r="AG5908"/>
    </row>
    <row r="5909" spans="1:33" ht="18" x14ac:dyDescent="0.25">
      <c r="A5909" s="236"/>
      <c r="B5909" s="236"/>
      <c r="C5909" s="236"/>
      <c r="D5909" s="236"/>
      <c r="E5909"/>
      <c r="F5909" s="126"/>
      <c r="G5909" s="237"/>
      <c r="H5909"/>
      <c r="I5909"/>
      <c r="J5909" s="237"/>
      <c r="K5909"/>
      <c r="L5909"/>
      <c r="M5909"/>
      <c r="N5909"/>
      <c r="O5909"/>
      <c r="P5909"/>
      <c r="Q5909"/>
      <c r="S5909" s="115"/>
      <c r="U5909"/>
      <c r="V5909"/>
      <c r="W5909" s="237"/>
      <c r="X5909"/>
      <c r="Y5909"/>
      <c r="Z5909"/>
      <c r="AA5909"/>
      <c r="AB5909"/>
      <c r="AC5909"/>
      <c r="AD5909"/>
      <c r="AE5909"/>
      <c r="AF5909"/>
      <c r="AG5909"/>
    </row>
    <row r="5910" spans="1:33" ht="18" x14ac:dyDescent="0.25">
      <c r="A5910" s="236"/>
      <c r="B5910" s="236"/>
      <c r="C5910" s="236"/>
      <c r="D5910" s="236"/>
      <c r="E5910"/>
      <c r="F5910" s="126"/>
      <c r="G5910" s="237"/>
      <c r="H5910"/>
      <c r="I5910"/>
      <c r="J5910" s="237"/>
      <c r="K5910"/>
      <c r="L5910"/>
      <c r="M5910"/>
      <c r="N5910"/>
      <c r="O5910"/>
      <c r="P5910"/>
      <c r="Q5910"/>
      <c r="S5910" s="115"/>
      <c r="U5910"/>
      <c r="V5910"/>
      <c r="W5910" s="237"/>
      <c r="X5910"/>
      <c r="Y5910"/>
      <c r="Z5910"/>
      <c r="AA5910"/>
      <c r="AB5910"/>
      <c r="AC5910"/>
      <c r="AD5910"/>
      <c r="AE5910"/>
      <c r="AF5910"/>
      <c r="AG5910"/>
    </row>
    <row r="5911" spans="1:33" ht="18" x14ac:dyDescent="0.25">
      <c r="A5911" s="236"/>
      <c r="B5911" s="236"/>
      <c r="C5911" s="236"/>
      <c r="D5911" s="236"/>
      <c r="E5911"/>
      <c r="F5911" s="126"/>
      <c r="G5911" s="237"/>
      <c r="H5911"/>
      <c r="I5911"/>
      <c r="J5911" s="237"/>
      <c r="K5911"/>
      <c r="L5911"/>
      <c r="M5911"/>
      <c r="N5911"/>
      <c r="O5911"/>
      <c r="P5911"/>
      <c r="Q5911"/>
      <c r="S5911" s="115"/>
      <c r="U5911"/>
      <c r="V5911"/>
      <c r="W5911" s="237"/>
      <c r="X5911"/>
      <c r="Y5911"/>
      <c r="Z5911"/>
      <c r="AA5911"/>
      <c r="AB5911"/>
      <c r="AC5911"/>
      <c r="AD5911"/>
      <c r="AE5911"/>
      <c r="AF5911"/>
      <c r="AG5911"/>
    </row>
    <row r="5912" spans="1:33" ht="18" x14ac:dyDescent="0.25">
      <c r="A5912" s="236"/>
      <c r="B5912" s="236"/>
      <c r="C5912" s="236"/>
      <c r="D5912" s="236"/>
      <c r="E5912"/>
      <c r="F5912" s="126"/>
      <c r="G5912" s="237"/>
      <c r="H5912"/>
      <c r="I5912"/>
      <c r="J5912" s="237"/>
      <c r="K5912"/>
      <c r="L5912"/>
      <c r="M5912"/>
      <c r="N5912"/>
      <c r="O5912"/>
      <c r="P5912"/>
      <c r="Q5912"/>
      <c r="S5912" s="115"/>
      <c r="U5912"/>
      <c r="V5912"/>
      <c r="W5912" s="237"/>
      <c r="X5912"/>
      <c r="Y5912"/>
      <c r="Z5912"/>
      <c r="AA5912"/>
      <c r="AB5912"/>
      <c r="AC5912"/>
      <c r="AD5912"/>
      <c r="AE5912"/>
      <c r="AF5912"/>
      <c r="AG5912"/>
    </row>
    <row r="5913" spans="1:33" ht="18" x14ac:dyDescent="0.25">
      <c r="A5913" s="236"/>
      <c r="B5913" s="236"/>
      <c r="C5913" s="236"/>
      <c r="D5913" s="236"/>
      <c r="E5913"/>
      <c r="F5913" s="126"/>
      <c r="G5913" s="237"/>
      <c r="H5913"/>
      <c r="I5913"/>
      <c r="J5913" s="237"/>
      <c r="K5913"/>
      <c r="L5913"/>
      <c r="M5913"/>
      <c r="N5913"/>
      <c r="O5913"/>
      <c r="P5913"/>
      <c r="Q5913"/>
      <c r="S5913" s="115"/>
      <c r="U5913"/>
      <c r="V5913"/>
      <c r="W5913" s="237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5">
      <c r="F5914" s="238"/>
      <c r="I5914"/>
      <c r="S5914" s="115"/>
      <c r="U5914"/>
      <c r="V5914"/>
    </row>
    <row r="5915" spans="1:33" ht="18" x14ac:dyDescent="0.25">
      <c r="A5915" s="236"/>
      <c r="B5915" s="236"/>
      <c r="C5915" s="236"/>
      <c r="D5915" s="236"/>
      <c r="E5915"/>
      <c r="F5915" s="126"/>
      <c r="G5915" s="237"/>
      <c r="H5915"/>
      <c r="I5915"/>
      <c r="J5915" s="237"/>
      <c r="K5915"/>
      <c r="L5915"/>
      <c r="M5915"/>
      <c r="N5915"/>
      <c r="O5915"/>
      <c r="P5915"/>
      <c r="Q5915"/>
      <c r="S5915" s="115"/>
      <c r="U5915"/>
      <c r="V5915"/>
      <c r="W5915" s="237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5">
      <c r="A5916"/>
      <c r="B5916"/>
      <c r="C5916"/>
      <c r="D5916"/>
      <c r="E5916"/>
      <c r="F5916" s="126"/>
      <c r="G5916"/>
      <c r="H5916"/>
      <c r="I5916"/>
      <c r="J5916"/>
      <c r="K5916"/>
      <c r="L5916"/>
      <c r="M5916"/>
      <c r="N5916"/>
      <c r="O5916"/>
      <c r="P5916"/>
      <c r="Q5916"/>
      <c r="S5916" s="115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5">
      <c r="A5917"/>
      <c r="B5917"/>
      <c r="C5917"/>
      <c r="D5917"/>
      <c r="E5917"/>
      <c r="F5917" s="126"/>
      <c r="G5917"/>
      <c r="H5917"/>
      <c r="I5917"/>
      <c r="J5917"/>
      <c r="K5917"/>
      <c r="L5917"/>
      <c r="M5917"/>
      <c r="N5917"/>
      <c r="O5917"/>
      <c r="P5917"/>
      <c r="Q5917"/>
      <c r="S5917" s="115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ht="18" x14ac:dyDescent="0.25">
      <c r="A5918" s="236"/>
      <c r="B5918" s="236"/>
      <c r="C5918" s="236"/>
      <c r="D5918" s="236"/>
      <c r="E5918"/>
      <c r="F5918" s="126"/>
      <c r="G5918" s="237"/>
      <c r="H5918"/>
      <c r="I5918"/>
      <c r="J5918" s="237"/>
      <c r="K5918"/>
      <c r="L5918"/>
      <c r="M5918"/>
      <c r="N5918"/>
      <c r="O5918"/>
      <c r="P5918"/>
      <c r="Q5918"/>
      <c r="S5918" s="115"/>
      <c r="U5918"/>
      <c r="V5918"/>
      <c r="W5918" s="237"/>
      <c r="X5918"/>
      <c r="Y5918"/>
      <c r="Z5918"/>
      <c r="AA5918"/>
      <c r="AB5918"/>
      <c r="AC5918"/>
      <c r="AD5918"/>
      <c r="AE5918"/>
      <c r="AF5918"/>
      <c r="AG5918"/>
    </row>
    <row r="5919" spans="1:33" ht="18" x14ac:dyDescent="0.25">
      <c r="A5919" s="236"/>
      <c r="B5919" s="236"/>
      <c r="C5919" s="236"/>
      <c r="D5919" s="236"/>
      <c r="E5919"/>
      <c r="F5919" s="126"/>
      <c r="G5919" s="237"/>
      <c r="H5919"/>
      <c r="I5919"/>
      <c r="J5919" s="237"/>
      <c r="K5919"/>
      <c r="L5919"/>
      <c r="M5919"/>
      <c r="N5919"/>
      <c r="O5919"/>
      <c r="P5919"/>
      <c r="Q5919"/>
      <c r="S5919" s="115"/>
      <c r="U5919"/>
      <c r="V5919"/>
      <c r="W5919" s="237"/>
      <c r="X5919"/>
      <c r="Y5919"/>
      <c r="Z5919"/>
      <c r="AA5919"/>
      <c r="AB5919"/>
      <c r="AC5919"/>
      <c r="AD5919"/>
      <c r="AE5919"/>
      <c r="AF5919"/>
      <c r="AG5919"/>
    </row>
    <row r="5920" spans="1:33" ht="18" x14ac:dyDescent="0.25">
      <c r="A5920" s="236"/>
      <c r="B5920" s="236"/>
      <c r="C5920" s="236"/>
      <c r="D5920" s="236"/>
      <c r="E5920"/>
      <c r="F5920" s="126"/>
      <c r="G5920" s="237"/>
      <c r="H5920"/>
      <c r="I5920"/>
      <c r="J5920" s="237"/>
      <c r="K5920"/>
      <c r="L5920"/>
      <c r="M5920"/>
      <c r="N5920"/>
      <c r="O5920"/>
      <c r="P5920"/>
      <c r="Q5920"/>
      <c r="S5920" s="115"/>
      <c r="U5920"/>
      <c r="V5920"/>
      <c r="W5920" s="237"/>
      <c r="X5920"/>
      <c r="Y5920"/>
      <c r="Z5920"/>
      <c r="AA5920"/>
      <c r="AB5920"/>
      <c r="AC5920"/>
      <c r="AD5920"/>
      <c r="AE5920"/>
      <c r="AF5920"/>
      <c r="AG5920"/>
    </row>
    <row r="5921" spans="1:33" ht="18" x14ac:dyDescent="0.25">
      <c r="A5921" s="236"/>
      <c r="B5921" s="236"/>
      <c r="C5921" s="236"/>
      <c r="D5921" s="236"/>
      <c r="E5921"/>
      <c r="F5921" s="126"/>
      <c r="G5921" s="237"/>
      <c r="H5921"/>
      <c r="I5921"/>
      <c r="J5921" s="237"/>
      <c r="K5921"/>
      <c r="L5921"/>
      <c r="M5921"/>
      <c r="N5921"/>
      <c r="O5921"/>
      <c r="P5921"/>
      <c r="Q5921"/>
      <c r="S5921" s="115"/>
      <c r="U5921"/>
      <c r="V5921"/>
      <c r="W5921" s="237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5">
      <c r="A5922"/>
      <c r="B5922"/>
      <c r="C5922"/>
      <c r="D5922"/>
      <c r="E5922"/>
      <c r="F5922" s="126"/>
      <c r="G5922"/>
      <c r="H5922"/>
      <c r="I5922"/>
      <c r="J5922"/>
      <c r="K5922"/>
      <c r="L5922"/>
      <c r="M5922"/>
      <c r="N5922"/>
      <c r="O5922"/>
      <c r="P5922"/>
      <c r="Q5922"/>
      <c r="S5922" s="115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ht="18" x14ac:dyDescent="0.25">
      <c r="A5923" s="236"/>
      <c r="B5923" s="236"/>
      <c r="C5923" s="236"/>
      <c r="D5923" s="236"/>
      <c r="E5923"/>
      <c r="F5923" s="126"/>
      <c r="G5923" s="237"/>
      <c r="H5923"/>
      <c r="I5923"/>
      <c r="J5923" s="237"/>
      <c r="K5923"/>
      <c r="L5923"/>
      <c r="M5923"/>
      <c r="N5923"/>
      <c r="O5923"/>
      <c r="P5923"/>
      <c r="Q5923"/>
      <c r="S5923" s="115"/>
      <c r="U5923"/>
      <c r="V5923"/>
      <c r="W5923" s="237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5">
      <c r="A5924"/>
      <c r="B5924"/>
      <c r="C5924"/>
      <c r="D5924"/>
      <c r="E5924"/>
      <c r="F5924" s="126"/>
      <c r="G5924"/>
      <c r="H5924"/>
      <c r="I5924"/>
      <c r="J5924"/>
      <c r="K5924"/>
      <c r="L5924"/>
      <c r="M5924"/>
      <c r="N5924"/>
      <c r="O5924"/>
      <c r="P5924"/>
      <c r="Q5924"/>
      <c r="S5924" s="115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5">
      <c r="F5925" s="238"/>
      <c r="I5925"/>
      <c r="S5925" s="115"/>
      <c r="U5925"/>
      <c r="V5925"/>
    </row>
    <row r="5926" spans="1:33" ht="18" x14ac:dyDescent="0.25">
      <c r="A5926" s="236"/>
      <c r="B5926" s="236"/>
      <c r="C5926" s="236"/>
      <c r="D5926" s="236"/>
      <c r="E5926"/>
      <c r="F5926" s="126"/>
      <c r="G5926" s="237"/>
      <c r="H5926"/>
      <c r="I5926"/>
      <c r="J5926" s="237"/>
      <c r="K5926"/>
      <c r="L5926"/>
      <c r="M5926"/>
      <c r="N5926"/>
      <c r="O5926"/>
      <c r="P5926"/>
      <c r="Q5926"/>
      <c r="S5926" s="115"/>
      <c r="U5926"/>
      <c r="V5926"/>
      <c r="W5926" s="237"/>
      <c r="X5926"/>
      <c r="Y5926"/>
      <c r="Z5926"/>
      <c r="AA5926"/>
      <c r="AB5926"/>
      <c r="AC5926"/>
      <c r="AD5926"/>
      <c r="AE5926"/>
      <c r="AF5926"/>
      <c r="AG5926"/>
    </row>
    <row r="5927" spans="1:33" ht="18" x14ac:dyDescent="0.25">
      <c r="A5927" s="236"/>
      <c r="B5927" s="236"/>
      <c r="C5927" s="236"/>
      <c r="D5927" s="236"/>
      <c r="E5927"/>
      <c r="F5927" s="126"/>
      <c r="G5927" s="237"/>
      <c r="H5927"/>
      <c r="I5927"/>
      <c r="J5927" s="237"/>
      <c r="K5927"/>
      <c r="L5927"/>
      <c r="M5927"/>
      <c r="N5927"/>
      <c r="O5927"/>
      <c r="P5927"/>
      <c r="Q5927"/>
      <c r="S5927" s="115"/>
      <c r="U5927"/>
      <c r="V5927"/>
      <c r="W5927" s="23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5">
      <c r="A5928"/>
      <c r="B5928"/>
      <c r="C5928"/>
      <c r="D5928"/>
      <c r="E5928"/>
      <c r="F5928" s="126"/>
      <c r="G5928"/>
      <c r="H5928"/>
      <c r="I5928"/>
      <c r="J5928"/>
      <c r="K5928"/>
      <c r="L5928"/>
      <c r="M5928"/>
      <c r="N5928"/>
      <c r="O5928"/>
      <c r="P5928"/>
      <c r="Q5928"/>
      <c r="S5928" s="115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ht="18" x14ac:dyDescent="0.25">
      <c r="A5929" s="236"/>
      <c r="B5929" s="236"/>
      <c r="C5929" s="236"/>
      <c r="D5929" s="236"/>
      <c r="E5929"/>
      <c r="F5929" s="126"/>
      <c r="G5929" s="237"/>
      <c r="H5929"/>
      <c r="I5929"/>
      <c r="J5929" s="237"/>
      <c r="K5929"/>
      <c r="L5929"/>
      <c r="M5929"/>
      <c r="N5929"/>
      <c r="O5929"/>
      <c r="P5929"/>
      <c r="Q5929"/>
      <c r="S5929" s="115"/>
      <c r="U5929"/>
      <c r="V5929"/>
      <c r="W5929" s="237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5">
      <c r="A5930"/>
      <c r="B5930"/>
      <c r="C5930"/>
      <c r="D5930"/>
      <c r="E5930"/>
      <c r="F5930" s="126"/>
      <c r="G5930"/>
      <c r="H5930"/>
      <c r="I5930"/>
      <c r="J5930"/>
      <c r="K5930"/>
      <c r="L5930"/>
      <c r="M5930"/>
      <c r="N5930"/>
      <c r="O5930"/>
      <c r="P5930"/>
      <c r="Q5930"/>
      <c r="S5930" s="115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5">
      <c r="A5931"/>
      <c r="B5931"/>
      <c r="C5931"/>
      <c r="D5931"/>
      <c r="E5931"/>
      <c r="F5931" s="126"/>
      <c r="G5931"/>
      <c r="H5931"/>
      <c r="I5931"/>
      <c r="J5931"/>
      <c r="K5931"/>
      <c r="L5931"/>
      <c r="M5931"/>
      <c r="N5931"/>
      <c r="O5931"/>
      <c r="P5931"/>
      <c r="Q5931"/>
      <c r="S5931" s="115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5">
      <c r="F5932" s="238"/>
      <c r="I5932"/>
      <c r="S5932" s="115"/>
      <c r="U5932"/>
      <c r="V5932"/>
    </row>
    <row r="5933" spans="1:33" ht="18" x14ac:dyDescent="0.25">
      <c r="A5933" s="236"/>
      <c r="B5933" s="236"/>
      <c r="C5933" s="236"/>
      <c r="D5933" s="236"/>
      <c r="E5933"/>
      <c r="F5933" s="126"/>
      <c r="G5933" s="237"/>
      <c r="H5933"/>
      <c r="I5933"/>
      <c r="J5933" s="237"/>
      <c r="K5933"/>
      <c r="L5933"/>
      <c r="M5933"/>
      <c r="N5933"/>
      <c r="O5933"/>
      <c r="P5933"/>
      <c r="Q5933"/>
      <c r="S5933" s="115"/>
      <c r="U5933"/>
      <c r="V5933"/>
      <c r="W5933" s="237"/>
      <c r="X5933"/>
      <c r="Y5933"/>
      <c r="Z5933"/>
      <c r="AA5933"/>
      <c r="AB5933"/>
      <c r="AC5933"/>
      <c r="AD5933"/>
      <c r="AE5933"/>
      <c r="AF5933"/>
      <c r="AG5933"/>
    </row>
    <row r="5934" spans="1:33" ht="18" x14ac:dyDescent="0.25">
      <c r="A5934" s="236"/>
      <c r="B5934" s="236"/>
      <c r="C5934" s="236"/>
      <c r="D5934" s="236"/>
      <c r="E5934"/>
      <c r="F5934" s="126"/>
      <c r="G5934" s="237"/>
      <c r="H5934"/>
      <c r="I5934"/>
      <c r="J5934" s="237"/>
      <c r="K5934"/>
      <c r="L5934"/>
      <c r="M5934"/>
      <c r="N5934"/>
      <c r="O5934"/>
      <c r="P5934"/>
      <c r="Q5934"/>
      <c r="S5934" s="115"/>
      <c r="U5934"/>
      <c r="V5934"/>
      <c r="W5934" s="237"/>
      <c r="X5934"/>
      <c r="Y5934"/>
      <c r="Z5934"/>
      <c r="AA5934"/>
      <c r="AB5934"/>
      <c r="AC5934"/>
      <c r="AD5934"/>
      <c r="AE5934"/>
      <c r="AF5934"/>
      <c r="AG5934"/>
    </row>
    <row r="5935" spans="1:33" ht="18" x14ac:dyDescent="0.25">
      <c r="A5935" s="236"/>
      <c r="B5935" s="236"/>
      <c r="C5935" s="236"/>
      <c r="D5935" s="236"/>
      <c r="E5935"/>
      <c r="F5935" s="126"/>
      <c r="G5935" s="237"/>
      <c r="H5935"/>
      <c r="I5935"/>
      <c r="J5935" s="237"/>
      <c r="K5935"/>
      <c r="L5935"/>
      <c r="M5935"/>
      <c r="N5935"/>
      <c r="O5935"/>
      <c r="P5935"/>
      <c r="Q5935"/>
      <c r="S5935" s="115"/>
      <c r="U5935"/>
      <c r="V5935"/>
      <c r="W5935" s="237"/>
      <c r="X5935"/>
      <c r="Y5935"/>
      <c r="Z5935"/>
      <c r="AA5935"/>
      <c r="AB5935"/>
      <c r="AC5935"/>
      <c r="AD5935"/>
      <c r="AE5935"/>
      <c r="AF5935"/>
      <c r="AG5935"/>
    </row>
    <row r="5936" spans="1:33" ht="18" x14ac:dyDescent="0.25">
      <c r="A5936" s="236"/>
      <c r="B5936" s="236"/>
      <c r="C5936" s="236"/>
      <c r="D5936" s="236"/>
      <c r="E5936"/>
      <c r="F5936" s="126"/>
      <c r="G5936" s="237"/>
      <c r="H5936"/>
      <c r="I5936"/>
      <c r="J5936" s="237"/>
      <c r="K5936"/>
      <c r="L5936"/>
      <c r="M5936"/>
      <c r="N5936"/>
      <c r="O5936"/>
      <c r="P5936"/>
      <c r="Q5936"/>
      <c r="S5936" s="115"/>
      <c r="U5936"/>
      <c r="V5936"/>
      <c r="W5936" s="237"/>
      <c r="X5936"/>
      <c r="Y5936"/>
      <c r="Z5936"/>
      <c r="AA5936"/>
      <c r="AB5936"/>
      <c r="AC5936"/>
      <c r="AD5936"/>
      <c r="AE5936"/>
      <c r="AF5936"/>
      <c r="AG5936"/>
    </row>
    <row r="5937" spans="1:33" ht="18" x14ac:dyDescent="0.25">
      <c r="A5937" s="236"/>
      <c r="B5937" s="236"/>
      <c r="C5937" s="236"/>
      <c r="D5937" s="236"/>
      <c r="E5937"/>
      <c r="F5937" s="126"/>
      <c r="G5937" s="237"/>
      <c r="H5937"/>
      <c r="I5937"/>
      <c r="J5937" s="237"/>
      <c r="K5937"/>
      <c r="L5937"/>
      <c r="M5937"/>
      <c r="N5937"/>
      <c r="O5937"/>
      <c r="P5937"/>
      <c r="Q5937"/>
      <c r="S5937" s="115"/>
      <c r="U5937"/>
      <c r="V5937"/>
      <c r="W5937" s="2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5">
      <c r="A5938"/>
      <c r="B5938"/>
      <c r="C5938"/>
      <c r="D5938"/>
      <c r="E5938"/>
      <c r="F5938" s="126"/>
      <c r="G5938"/>
      <c r="H5938"/>
      <c r="I5938"/>
      <c r="J5938"/>
      <c r="K5938"/>
      <c r="L5938"/>
      <c r="M5938"/>
      <c r="N5938"/>
      <c r="O5938"/>
      <c r="P5938"/>
      <c r="Q5938"/>
      <c r="S5938" s="115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ht="18" x14ac:dyDescent="0.25">
      <c r="A5939" s="236"/>
      <c r="B5939" s="236"/>
      <c r="C5939" s="236"/>
      <c r="D5939" s="236"/>
      <c r="E5939"/>
      <c r="F5939" s="126"/>
      <c r="G5939" s="237"/>
      <c r="H5939"/>
      <c r="I5939"/>
      <c r="J5939" s="237"/>
      <c r="K5939"/>
      <c r="L5939"/>
      <c r="M5939"/>
      <c r="N5939"/>
      <c r="O5939"/>
      <c r="P5939"/>
      <c r="Q5939"/>
      <c r="S5939" s="115"/>
      <c r="U5939"/>
      <c r="V5939"/>
      <c r="W5939" s="237"/>
      <c r="X5939"/>
      <c r="Y5939"/>
      <c r="Z5939"/>
      <c r="AA5939"/>
      <c r="AB5939"/>
      <c r="AC5939"/>
      <c r="AD5939"/>
      <c r="AE5939"/>
      <c r="AF5939"/>
      <c r="AG5939"/>
    </row>
    <row r="5940" spans="1:33" ht="18" x14ac:dyDescent="0.25">
      <c r="A5940" s="236"/>
      <c r="B5940" s="236"/>
      <c r="C5940" s="236"/>
      <c r="D5940" s="236"/>
      <c r="E5940"/>
      <c r="F5940" s="126"/>
      <c r="G5940" s="237"/>
      <c r="H5940"/>
      <c r="I5940"/>
      <c r="J5940" s="237"/>
      <c r="K5940"/>
      <c r="L5940"/>
      <c r="M5940"/>
      <c r="N5940"/>
      <c r="O5940"/>
      <c r="P5940"/>
      <c r="Q5940"/>
      <c r="S5940" s="115"/>
      <c r="U5940"/>
      <c r="V5940"/>
      <c r="W5940" s="237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5">
      <c r="A5941"/>
      <c r="B5941"/>
      <c r="C5941"/>
      <c r="D5941"/>
      <c r="E5941"/>
      <c r="F5941" s="126"/>
      <c r="G5941"/>
      <c r="H5941"/>
      <c r="I5941"/>
      <c r="J5941"/>
      <c r="K5941"/>
      <c r="L5941"/>
      <c r="M5941"/>
      <c r="N5941"/>
      <c r="O5941"/>
      <c r="P5941"/>
      <c r="Q5941"/>
      <c r="S5941" s="115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5">
      <c r="A5942"/>
      <c r="B5942"/>
      <c r="C5942"/>
      <c r="D5942"/>
      <c r="E5942"/>
      <c r="F5942" s="126"/>
      <c r="G5942"/>
      <c r="H5942"/>
      <c r="I5942"/>
      <c r="J5942"/>
      <c r="K5942"/>
      <c r="L5942"/>
      <c r="M5942"/>
      <c r="N5942"/>
      <c r="O5942"/>
      <c r="P5942"/>
      <c r="Q5942"/>
      <c r="S5942" s="115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ht="18" x14ac:dyDescent="0.25">
      <c r="A5943" s="236"/>
      <c r="B5943" s="236"/>
      <c r="C5943" s="236"/>
      <c r="D5943" s="236"/>
      <c r="E5943"/>
      <c r="F5943" s="126"/>
      <c r="G5943" s="237"/>
      <c r="H5943"/>
      <c r="I5943"/>
      <c r="J5943" s="237"/>
      <c r="K5943"/>
      <c r="L5943"/>
      <c r="M5943"/>
      <c r="N5943"/>
      <c r="O5943"/>
      <c r="P5943"/>
      <c r="Q5943"/>
      <c r="S5943" s="115"/>
      <c r="U5943"/>
      <c r="V5943"/>
      <c r="W5943" s="237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5">
      <c r="A5944"/>
      <c r="B5944"/>
      <c r="C5944"/>
      <c r="D5944"/>
      <c r="E5944"/>
      <c r="F5944" s="126"/>
      <c r="G5944"/>
      <c r="H5944"/>
      <c r="I5944"/>
      <c r="J5944"/>
      <c r="K5944"/>
      <c r="L5944"/>
      <c r="M5944"/>
      <c r="N5944"/>
      <c r="O5944"/>
      <c r="P5944"/>
      <c r="Q5944"/>
      <c r="S5944" s="115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5">
      <c r="A5945"/>
      <c r="B5945"/>
      <c r="C5945"/>
      <c r="D5945"/>
      <c r="E5945"/>
      <c r="F5945" s="126"/>
      <c r="G5945"/>
      <c r="H5945"/>
      <c r="I5945"/>
      <c r="J5945"/>
      <c r="K5945"/>
      <c r="L5945"/>
      <c r="M5945"/>
      <c r="N5945"/>
      <c r="O5945"/>
      <c r="P5945"/>
      <c r="Q5945"/>
      <c r="S5945" s="11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ht="18" x14ac:dyDescent="0.25">
      <c r="A5946" s="236"/>
      <c r="B5946" s="236"/>
      <c r="C5946" s="236"/>
      <c r="D5946" s="236"/>
      <c r="E5946"/>
      <c r="F5946" s="126"/>
      <c r="G5946" s="237"/>
      <c r="H5946"/>
      <c r="I5946"/>
      <c r="J5946" s="237"/>
      <c r="K5946"/>
      <c r="L5946"/>
      <c r="M5946"/>
      <c r="N5946"/>
      <c r="O5946"/>
      <c r="P5946"/>
      <c r="Q5946"/>
      <c r="S5946" s="115"/>
      <c r="U5946"/>
      <c r="V5946"/>
      <c r="W5946" s="237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5">
      <c r="F5947" s="238"/>
      <c r="I5947"/>
      <c r="S5947" s="115"/>
      <c r="U5947"/>
      <c r="V5947"/>
    </row>
    <row r="5948" spans="1:33" x14ac:dyDescent="0.25">
      <c r="A5948"/>
      <c r="B5948"/>
      <c r="C5948"/>
      <c r="D5948"/>
      <c r="E5948"/>
      <c r="F5948" s="126"/>
      <c r="G5948"/>
      <c r="H5948"/>
      <c r="I5948"/>
      <c r="J5948"/>
      <c r="K5948"/>
      <c r="L5948"/>
      <c r="M5948"/>
      <c r="N5948"/>
      <c r="O5948"/>
      <c r="P5948"/>
      <c r="Q5948"/>
      <c r="S5948" s="115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ht="18" x14ac:dyDescent="0.25">
      <c r="A5949" s="236"/>
      <c r="B5949" s="236"/>
      <c r="C5949" s="236"/>
      <c r="D5949" s="236"/>
      <c r="E5949"/>
      <c r="F5949" s="126"/>
      <c r="G5949" s="237"/>
      <c r="H5949"/>
      <c r="I5949"/>
      <c r="J5949" s="237"/>
      <c r="K5949"/>
      <c r="L5949"/>
      <c r="M5949"/>
      <c r="N5949"/>
      <c r="O5949"/>
      <c r="P5949"/>
      <c r="Q5949"/>
      <c r="S5949" s="115"/>
      <c r="U5949"/>
      <c r="V5949"/>
      <c r="W5949" s="237"/>
      <c r="X5949"/>
      <c r="Y5949"/>
      <c r="Z5949"/>
      <c r="AA5949"/>
      <c r="AB5949"/>
      <c r="AC5949"/>
      <c r="AD5949"/>
      <c r="AE5949"/>
      <c r="AF5949"/>
      <c r="AG5949"/>
    </row>
    <row r="5950" spans="1:33" ht="18" x14ac:dyDescent="0.25">
      <c r="A5950" s="236"/>
      <c r="B5950" s="236"/>
      <c r="C5950" s="236"/>
      <c r="D5950" s="236"/>
      <c r="E5950"/>
      <c r="F5950" s="126"/>
      <c r="G5950" s="237"/>
      <c r="H5950"/>
      <c r="I5950"/>
      <c r="J5950" s="237"/>
      <c r="K5950"/>
      <c r="L5950"/>
      <c r="M5950"/>
      <c r="N5950"/>
      <c r="O5950"/>
      <c r="P5950"/>
      <c r="Q5950"/>
      <c r="S5950" s="115"/>
      <c r="U5950"/>
      <c r="V5950"/>
      <c r="W5950" s="237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5">
      <c r="A5951"/>
      <c r="B5951"/>
      <c r="C5951"/>
      <c r="D5951"/>
      <c r="E5951"/>
      <c r="F5951" s="126"/>
      <c r="G5951"/>
      <c r="H5951"/>
      <c r="I5951"/>
      <c r="J5951"/>
      <c r="K5951"/>
      <c r="L5951"/>
      <c r="M5951"/>
      <c r="N5951"/>
      <c r="O5951"/>
      <c r="P5951"/>
      <c r="Q5951"/>
      <c r="S5951" s="115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ht="18" x14ac:dyDescent="0.25">
      <c r="A5952" s="236"/>
      <c r="B5952" s="236"/>
      <c r="C5952" s="236"/>
      <c r="D5952" s="236"/>
      <c r="E5952"/>
      <c r="F5952" s="126"/>
      <c r="G5952" s="237"/>
      <c r="H5952"/>
      <c r="I5952"/>
      <c r="J5952" s="237"/>
      <c r="K5952"/>
      <c r="L5952"/>
      <c r="M5952"/>
      <c r="N5952"/>
      <c r="O5952"/>
      <c r="P5952"/>
      <c r="Q5952"/>
      <c r="S5952" s="115"/>
      <c r="U5952"/>
      <c r="V5952"/>
      <c r="W5952" s="237"/>
      <c r="X5952"/>
      <c r="Y5952"/>
      <c r="Z5952"/>
      <c r="AA5952"/>
      <c r="AB5952"/>
      <c r="AC5952"/>
      <c r="AD5952"/>
      <c r="AE5952"/>
      <c r="AF5952"/>
      <c r="AG5952"/>
    </row>
    <row r="5953" spans="1:33" ht="18" x14ac:dyDescent="0.25">
      <c r="A5953" s="236"/>
      <c r="B5953" s="236"/>
      <c r="C5953" s="236"/>
      <c r="D5953" s="236"/>
      <c r="E5953"/>
      <c r="F5953" s="126"/>
      <c r="G5953" s="237"/>
      <c r="H5953"/>
      <c r="I5953"/>
      <c r="J5953" s="237"/>
      <c r="K5953"/>
      <c r="L5953"/>
      <c r="M5953"/>
      <c r="N5953"/>
      <c r="O5953"/>
      <c r="P5953"/>
      <c r="Q5953"/>
      <c r="S5953" s="115"/>
      <c r="U5953"/>
      <c r="V5953"/>
      <c r="W5953" s="237"/>
      <c r="X5953"/>
      <c r="Y5953"/>
      <c r="Z5953"/>
      <c r="AA5953"/>
      <c r="AB5953"/>
      <c r="AC5953"/>
      <c r="AD5953"/>
      <c r="AE5953"/>
      <c r="AF5953"/>
      <c r="AG5953"/>
    </row>
    <row r="5954" spans="1:33" ht="18" x14ac:dyDescent="0.25">
      <c r="A5954" s="236"/>
      <c r="B5954" s="236"/>
      <c r="C5954" s="236"/>
      <c r="D5954" s="236"/>
      <c r="E5954"/>
      <c r="F5954" s="126"/>
      <c r="G5954" s="237"/>
      <c r="H5954"/>
      <c r="I5954"/>
      <c r="J5954" s="237"/>
      <c r="K5954"/>
      <c r="L5954"/>
      <c r="M5954"/>
      <c r="N5954"/>
      <c r="O5954"/>
      <c r="P5954"/>
      <c r="Q5954"/>
      <c r="S5954" s="115"/>
      <c r="U5954"/>
      <c r="V5954"/>
      <c r="W5954" s="237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5">
      <c r="F5955" s="238"/>
      <c r="I5955"/>
      <c r="S5955" s="115"/>
      <c r="U5955"/>
      <c r="V5955"/>
    </row>
    <row r="5956" spans="1:33" x14ac:dyDescent="0.25">
      <c r="A5956"/>
      <c r="B5956"/>
      <c r="C5956"/>
      <c r="D5956"/>
      <c r="E5956"/>
      <c r="F5956" s="126"/>
      <c r="G5956"/>
      <c r="H5956"/>
      <c r="I5956"/>
      <c r="J5956"/>
      <c r="K5956"/>
      <c r="L5956"/>
      <c r="M5956"/>
      <c r="N5956"/>
      <c r="O5956"/>
      <c r="P5956"/>
      <c r="Q5956"/>
      <c r="S5956" s="115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5">
      <c r="A5957"/>
      <c r="B5957"/>
      <c r="C5957"/>
      <c r="D5957"/>
      <c r="E5957"/>
      <c r="F5957" s="126"/>
      <c r="G5957"/>
      <c r="H5957"/>
      <c r="I5957"/>
      <c r="J5957"/>
      <c r="K5957"/>
      <c r="L5957"/>
      <c r="M5957"/>
      <c r="N5957"/>
      <c r="O5957"/>
      <c r="P5957"/>
      <c r="Q5957"/>
      <c r="S5957" s="115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5">
      <c r="A5958"/>
      <c r="B5958"/>
      <c r="C5958"/>
      <c r="D5958"/>
      <c r="E5958"/>
      <c r="F5958" s="126"/>
      <c r="G5958"/>
      <c r="H5958"/>
      <c r="I5958"/>
      <c r="J5958"/>
      <c r="K5958"/>
      <c r="L5958"/>
      <c r="M5958"/>
      <c r="N5958"/>
      <c r="O5958"/>
      <c r="P5958"/>
      <c r="Q5958"/>
      <c r="S5958" s="115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5">
      <c r="F5959" s="238"/>
      <c r="I5959"/>
      <c r="S5959" s="115"/>
      <c r="U5959"/>
      <c r="V5959"/>
    </row>
    <row r="5960" spans="1:33" ht="18" x14ac:dyDescent="0.25">
      <c r="A5960" s="236"/>
      <c r="B5960" s="236"/>
      <c r="C5960" s="236"/>
      <c r="D5960" s="236"/>
      <c r="E5960"/>
      <c r="F5960" s="126"/>
      <c r="G5960" s="237"/>
      <c r="H5960"/>
      <c r="I5960"/>
      <c r="J5960" s="237"/>
      <c r="K5960"/>
      <c r="L5960"/>
      <c r="M5960"/>
      <c r="N5960"/>
      <c r="O5960"/>
      <c r="P5960"/>
      <c r="Q5960"/>
      <c r="S5960" s="115"/>
      <c r="U5960"/>
      <c r="V5960"/>
      <c r="W5960" s="237"/>
      <c r="X5960"/>
      <c r="Y5960"/>
      <c r="Z5960"/>
      <c r="AA5960"/>
      <c r="AB5960"/>
      <c r="AC5960"/>
      <c r="AD5960"/>
      <c r="AE5960"/>
      <c r="AF5960"/>
      <c r="AG5960"/>
    </row>
    <row r="5961" spans="1:33" ht="18" x14ac:dyDescent="0.25">
      <c r="A5961" s="236"/>
      <c r="B5961" s="236"/>
      <c r="C5961" s="236"/>
      <c r="D5961" s="236"/>
      <c r="E5961"/>
      <c r="F5961" s="126"/>
      <c r="G5961" s="237"/>
      <c r="H5961"/>
      <c r="I5961"/>
      <c r="J5961" s="237"/>
      <c r="K5961"/>
      <c r="L5961"/>
      <c r="M5961"/>
      <c r="N5961"/>
      <c r="O5961"/>
      <c r="P5961"/>
      <c r="Q5961"/>
      <c r="S5961" s="115"/>
      <c r="U5961"/>
      <c r="V5961"/>
      <c r="W5961" s="237"/>
      <c r="X5961"/>
      <c r="Y5961"/>
      <c r="Z5961"/>
      <c r="AA5961"/>
      <c r="AB5961"/>
      <c r="AC5961"/>
      <c r="AD5961"/>
      <c r="AE5961"/>
      <c r="AF5961"/>
      <c r="AG5961"/>
    </row>
    <row r="5962" spans="1:33" ht="18" x14ac:dyDescent="0.25">
      <c r="A5962" s="236"/>
      <c r="B5962" s="236"/>
      <c r="C5962" s="236"/>
      <c r="D5962" s="236"/>
      <c r="E5962"/>
      <c r="F5962" s="126"/>
      <c r="G5962" s="237"/>
      <c r="H5962"/>
      <c r="I5962"/>
      <c r="J5962" s="237"/>
      <c r="K5962"/>
      <c r="L5962"/>
      <c r="M5962"/>
      <c r="N5962"/>
      <c r="O5962"/>
      <c r="P5962"/>
      <c r="Q5962"/>
      <c r="S5962" s="115"/>
      <c r="U5962"/>
      <c r="V5962"/>
      <c r="W5962" s="237"/>
      <c r="X5962"/>
      <c r="Y5962"/>
      <c r="Z5962"/>
      <c r="AA5962"/>
      <c r="AB5962"/>
      <c r="AC5962"/>
      <c r="AD5962"/>
      <c r="AE5962"/>
      <c r="AF5962"/>
      <c r="AG5962"/>
    </row>
    <row r="5963" spans="1:33" ht="18" x14ac:dyDescent="0.25">
      <c r="A5963" s="236"/>
      <c r="B5963" s="236"/>
      <c r="C5963" s="236"/>
      <c r="D5963" s="236"/>
      <c r="E5963"/>
      <c r="F5963" s="126"/>
      <c r="G5963" s="237"/>
      <c r="H5963"/>
      <c r="I5963"/>
      <c r="J5963" s="237"/>
      <c r="K5963"/>
      <c r="L5963"/>
      <c r="M5963"/>
      <c r="N5963"/>
      <c r="O5963"/>
      <c r="P5963"/>
      <c r="Q5963"/>
      <c r="S5963" s="115"/>
      <c r="U5963"/>
      <c r="V5963"/>
      <c r="W5963" s="237"/>
      <c r="X5963"/>
      <c r="Y5963"/>
      <c r="Z5963"/>
      <c r="AA5963"/>
      <c r="AB5963"/>
      <c r="AC5963"/>
      <c r="AD5963"/>
      <c r="AE5963"/>
      <c r="AF5963"/>
      <c r="AG5963"/>
    </row>
    <row r="5964" spans="1:33" ht="18" x14ac:dyDescent="0.25">
      <c r="A5964" s="236"/>
      <c r="B5964" s="236"/>
      <c r="C5964" s="236"/>
      <c r="D5964" s="236"/>
      <c r="E5964"/>
      <c r="F5964" s="126"/>
      <c r="G5964" s="237"/>
      <c r="H5964"/>
      <c r="I5964"/>
      <c r="J5964" s="237"/>
      <c r="K5964"/>
      <c r="L5964"/>
      <c r="M5964"/>
      <c r="N5964"/>
      <c r="O5964"/>
      <c r="P5964"/>
      <c r="Q5964"/>
      <c r="S5964" s="115"/>
      <c r="U5964"/>
      <c r="V5964"/>
      <c r="W5964" s="237"/>
      <c r="X5964"/>
      <c r="Y5964"/>
      <c r="Z5964"/>
      <c r="AA5964"/>
      <c r="AB5964"/>
      <c r="AC5964"/>
      <c r="AD5964"/>
      <c r="AE5964"/>
      <c r="AF5964"/>
      <c r="AG5964"/>
    </row>
    <row r="5965" spans="1:33" ht="18" x14ac:dyDescent="0.25">
      <c r="A5965" s="236"/>
      <c r="B5965" s="236"/>
      <c r="C5965" s="236"/>
      <c r="D5965" s="236"/>
      <c r="E5965"/>
      <c r="F5965" s="126"/>
      <c r="G5965" s="237"/>
      <c r="H5965"/>
      <c r="I5965"/>
      <c r="J5965" s="237"/>
      <c r="K5965"/>
      <c r="L5965"/>
      <c r="M5965"/>
      <c r="N5965"/>
      <c r="O5965"/>
      <c r="P5965"/>
      <c r="Q5965"/>
      <c r="S5965" s="115"/>
      <c r="U5965"/>
      <c r="V5965"/>
      <c r="W5965" s="237"/>
      <c r="X5965"/>
      <c r="Y5965"/>
      <c r="Z5965"/>
      <c r="AA5965"/>
      <c r="AB5965"/>
      <c r="AC5965"/>
      <c r="AD5965"/>
      <c r="AE5965"/>
      <c r="AF5965"/>
      <c r="AG5965"/>
    </row>
    <row r="5966" spans="1:33" ht="18" x14ac:dyDescent="0.25">
      <c r="A5966" s="236"/>
      <c r="B5966" s="236"/>
      <c r="C5966" s="236"/>
      <c r="D5966" s="236"/>
      <c r="E5966"/>
      <c r="F5966" s="126"/>
      <c r="G5966" s="237"/>
      <c r="H5966"/>
      <c r="I5966"/>
      <c r="J5966" s="237"/>
      <c r="K5966"/>
      <c r="L5966"/>
      <c r="M5966"/>
      <c r="N5966"/>
      <c r="O5966"/>
      <c r="P5966"/>
      <c r="Q5966"/>
      <c r="S5966" s="115"/>
      <c r="U5966"/>
      <c r="V5966"/>
      <c r="W5966" s="237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5">
      <c r="F5967" s="238"/>
      <c r="I5967"/>
      <c r="S5967" s="115"/>
      <c r="U5967"/>
      <c r="V5967"/>
    </row>
    <row r="5968" spans="1:33" x14ac:dyDescent="0.25">
      <c r="A5968"/>
      <c r="B5968"/>
      <c r="C5968"/>
      <c r="D5968"/>
      <c r="E5968"/>
      <c r="F5968" s="126"/>
      <c r="G5968"/>
      <c r="H5968"/>
      <c r="I5968"/>
      <c r="J5968"/>
      <c r="K5968"/>
      <c r="L5968"/>
      <c r="M5968"/>
      <c r="N5968"/>
      <c r="O5968"/>
      <c r="P5968"/>
      <c r="Q5968"/>
      <c r="S5968" s="115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5">
      <c r="A5969"/>
      <c r="B5969"/>
      <c r="C5969"/>
      <c r="D5969"/>
      <c r="E5969"/>
      <c r="F5969" s="126"/>
      <c r="G5969"/>
      <c r="H5969"/>
      <c r="I5969"/>
      <c r="J5969"/>
      <c r="K5969"/>
      <c r="L5969"/>
      <c r="M5969"/>
      <c r="N5969"/>
      <c r="O5969"/>
      <c r="P5969"/>
      <c r="Q5969"/>
      <c r="S5969" s="115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5">
      <c r="F5970" s="238"/>
      <c r="I5970"/>
      <c r="S5970" s="115"/>
      <c r="U5970"/>
      <c r="V5970"/>
    </row>
    <row r="5971" spans="1:33" ht="18" x14ac:dyDescent="0.25">
      <c r="A5971" s="236"/>
      <c r="B5971" s="236"/>
      <c r="C5971" s="236"/>
      <c r="D5971" s="236"/>
      <c r="E5971"/>
      <c r="F5971" s="126"/>
      <c r="G5971" s="237"/>
      <c r="H5971"/>
      <c r="I5971"/>
      <c r="J5971" s="237"/>
      <c r="K5971"/>
      <c r="L5971"/>
      <c r="M5971"/>
      <c r="N5971"/>
      <c r="O5971"/>
      <c r="P5971"/>
      <c r="Q5971"/>
      <c r="S5971" s="115"/>
      <c r="U5971"/>
      <c r="V5971"/>
      <c r="W5971" s="237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5">
      <c r="A5972"/>
      <c r="B5972"/>
      <c r="C5972"/>
      <c r="D5972"/>
      <c r="E5972"/>
      <c r="F5972" s="126"/>
      <c r="G5972"/>
      <c r="H5972"/>
      <c r="I5972"/>
      <c r="J5972"/>
      <c r="K5972"/>
      <c r="L5972"/>
      <c r="M5972"/>
      <c r="N5972"/>
      <c r="O5972"/>
      <c r="P5972"/>
      <c r="Q5972"/>
      <c r="S5972" s="115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5">
      <c r="A5973"/>
      <c r="B5973"/>
      <c r="C5973"/>
      <c r="D5973"/>
      <c r="E5973"/>
      <c r="F5973" s="126"/>
      <c r="G5973"/>
      <c r="H5973"/>
      <c r="I5973"/>
      <c r="J5973"/>
      <c r="K5973"/>
      <c r="L5973"/>
      <c r="M5973"/>
      <c r="N5973"/>
      <c r="O5973"/>
      <c r="P5973"/>
      <c r="Q5973"/>
      <c r="S5973" s="115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5">
      <c r="A5974"/>
      <c r="B5974"/>
      <c r="C5974"/>
      <c r="D5974"/>
      <c r="E5974"/>
      <c r="F5974" s="126"/>
      <c r="G5974"/>
      <c r="H5974"/>
      <c r="I5974"/>
      <c r="J5974"/>
      <c r="K5974"/>
      <c r="L5974"/>
      <c r="M5974"/>
      <c r="N5974"/>
      <c r="O5974"/>
      <c r="P5974"/>
      <c r="Q5974"/>
      <c r="S5974" s="115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5">
      <c r="F5975" s="238"/>
      <c r="I5975"/>
      <c r="S5975" s="115"/>
      <c r="U5975"/>
      <c r="V5975"/>
    </row>
    <row r="5976" spans="1:33" x14ac:dyDescent="0.25">
      <c r="A5976"/>
      <c r="B5976"/>
      <c r="C5976"/>
      <c r="D5976"/>
      <c r="E5976"/>
      <c r="F5976" s="126"/>
      <c r="G5976"/>
      <c r="H5976"/>
      <c r="I5976"/>
      <c r="J5976"/>
      <c r="K5976"/>
      <c r="L5976"/>
      <c r="M5976"/>
      <c r="N5976"/>
      <c r="O5976"/>
      <c r="P5976"/>
      <c r="Q5976"/>
      <c r="S5976" s="115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ht="18" x14ac:dyDescent="0.25">
      <c r="A5977" s="236"/>
      <c r="B5977" s="236"/>
      <c r="C5977" s="236"/>
      <c r="D5977" s="236"/>
      <c r="E5977"/>
      <c r="F5977" s="126"/>
      <c r="G5977" s="237"/>
      <c r="H5977"/>
      <c r="I5977"/>
      <c r="J5977" s="237"/>
      <c r="K5977"/>
      <c r="L5977"/>
      <c r="M5977"/>
      <c r="N5977"/>
      <c r="O5977"/>
      <c r="P5977"/>
      <c r="Q5977"/>
      <c r="S5977" s="115"/>
      <c r="U5977"/>
      <c r="V5977"/>
      <c r="W5977" s="23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5">
      <c r="F5978" s="238"/>
      <c r="I5978"/>
      <c r="S5978" s="115"/>
      <c r="U5978"/>
      <c r="V5978"/>
    </row>
    <row r="5979" spans="1:33" x14ac:dyDescent="0.25">
      <c r="A5979"/>
      <c r="B5979"/>
      <c r="C5979"/>
      <c r="D5979"/>
      <c r="E5979"/>
      <c r="F5979" s="126"/>
      <c r="G5979"/>
      <c r="H5979"/>
      <c r="I5979"/>
      <c r="J5979"/>
      <c r="K5979"/>
      <c r="L5979"/>
      <c r="M5979"/>
      <c r="N5979"/>
      <c r="O5979"/>
      <c r="P5979"/>
      <c r="Q5979"/>
      <c r="S5979" s="115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ht="18" x14ac:dyDescent="0.25">
      <c r="A5980" s="236"/>
      <c r="B5980" s="236"/>
      <c r="C5980" s="236"/>
      <c r="D5980" s="236"/>
      <c r="E5980"/>
      <c r="F5980" s="126"/>
      <c r="G5980" s="237"/>
      <c r="H5980"/>
      <c r="I5980"/>
      <c r="J5980" s="237"/>
      <c r="K5980"/>
      <c r="L5980"/>
      <c r="M5980"/>
      <c r="N5980"/>
      <c r="O5980"/>
      <c r="P5980"/>
      <c r="Q5980"/>
      <c r="S5980" s="115"/>
      <c r="U5980"/>
      <c r="V5980"/>
      <c r="W5980" s="237"/>
      <c r="X5980"/>
      <c r="Y5980"/>
      <c r="Z5980"/>
      <c r="AA5980"/>
      <c r="AB5980"/>
      <c r="AC5980"/>
      <c r="AD5980"/>
      <c r="AE5980"/>
      <c r="AF5980"/>
      <c r="AG5980"/>
    </row>
    <row r="5981" spans="1:33" ht="18" x14ac:dyDescent="0.25">
      <c r="A5981" s="236"/>
      <c r="B5981" s="236"/>
      <c r="C5981" s="236"/>
      <c r="D5981" s="236"/>
      <c r="E5981"/>
      <c r="F5981" s="126"/>
      <c r="G5981" s="237"/>
      <c r="H5981"/>
      <c r="I5981"/>
      <c r="J5981" s="237"/>
      <c r="K5981"/>
      <c r="L5981"/>
      <c r="M5981"/>
      <c r="N5981"/>
      <c r="O5981"/>
      <c r="P5981"/>
      <c r="Q5981"/>
      <c r="S5981" s="115"/>
      <c r="U5981"/>
      <c r="V5981"/>
      <c r="W5981" s="237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5">
      <c r="F5982" s="238"/>
      <c r="I5982"/>
      <c r="S5982" s="115"/>
      <c r="U5982"/>
      <c r="V5982"/>
    </row>
    <row r="5983" spans="1:33" x14ac:dyDescent="0.25">
      <c r="A5983"/>
      <c r="B5983"/>
      <c r="C5983"/>
      <c r="D5983"/>
      <c r="E5983"/>
      <c r="F5983" s="126"/>
      <c r="G5983"/>
      <c r="H5983"/>
      <c r="I5983"/>
      <c r="J5983"/>
      <c r="K5983"/>
      <c r="L5983"/>
      <c r="M5983"/>
      <c r="N5983"/>
      <c r="O5983"/>
      <c r="P5983"/>
      <c r="Q5983"/>
      <c r="S5983" s="115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5">
      <c r="F5984" s="238"/>
      <c r="I5984"/>
      <c r="S5984" s="115"/>
      <c r="U5984"/>
      <c r="V5984"/>
    </row>
    <row r="5985" spans="1:33" ht="18" x14ac:dyDescent="0.25">
      <c r="A5985" s="236"/>
      <c r="B5985" s="236"/>
      <c r="C5985" s="236"/>
      <c r="D5985" s="236"/>
      <c r="E5985"/>
      <c r="F5985" s="126"/>
      <c r="G5985" s="237"/>
      <c r="H5985"/>
      <c r="I5985"/>
      <c r="J5985" s="237"/>
      <c r="K5985"/>
      <c r="L5985"/>
      <c r="M5985"/>
      <c r="N5985"/>
      <c r="O5985"/>
      <c r="P5985"/>
      <c r="Q5985"/>
      <c r="S5985" s="115"/>
      <c r="U5985"/>
      <c r="V5985"/>
      <c r="W5985" s="237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5">
      <c r="A5986"/>
      <c r="B5986"/>
      <c r="C5986"/>
      <c r="D5986"/>
      <c r="E5986"/>
      <c r="F5986" s="126"/>
      <c r="G5986"/>
      <c r="H5986"/>
      <c r="I5986"/>
      <c r="J5986"/>
      <c r="K5986"/>
      <c r="L5986"/>
      <c r="M5986"/>
      <c r="N5986"/>
      <c r="O5986"/>
      <c r="P5986"/>
      <c r="Q5986"/>
      <c r="S5986" s="115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5">
      <c r="A5987"/>
      <c r="B5987"/>
      <c r="C5987"/>
      <c r="D5987"/>
      <c r="E5987"/>
      <c r="F5987" s="126"/>
      <c r="G5987"/>
      <c r="H5987"/>
      <c r="I5987"/>
      <c r="J5987"/>
      <c r="K5987"/>
      <c r="L5987"/>
      <c r="M5987"/>
      <c r="N5987"/>
      <c r="O5987"/>
      <c r="P5987"/>
      <c r="Q5987"/>
      <c r="S5987" s="115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5">
      <c r="A5988"/>
      <c r="B5988"/>
      <c r="C5988"/>
      <c r="D5988"/>
      <c r="E5988"/>
      <c r="F5988" s="126"/>
      <c r="G5988"/>
      <c r="H5988"/>
      <c r="I5988"/>
      <c r="J5988"/>
      <c r="K5988"/>
      <c r="L5988"/>
      <c r="M5988"/>
      <c r="N5988"/>
      <c r="O5988"/>
      <c r="P5988"/>
      <c r="Q5988"/>
      <c r="S5988" s="115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ht="18" x14ac:dyDescent="0.25">
      <c r="A5989" s="236"/>
      <c r="B5989" s="236"/>
      <c r="C5989" s="236"/>
      <c r="D5989" s="236"/>
      <c r="E5989"/>
      <c r="F5989" s="126"/>
      <c r="G5989" s="237"/>
      <c r="H5989"/>
      <c r="I5989"/>
      <c r="J5989" s="237"/>
      <c r="K5989"/>
      <c r="L5989"/>
      <c r="M5989"/>
      <c r="N5989"/>
      <c r="O5989"/>
      <c r="P5989"/>
      <c r="Q5989"/>
      <c r="S5989" s="115"/>
      <c r="U5989"/>
      <c r="V5989"/>
      <c r="W5989" s="237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5">
      <c r="A5990"/>
      <c r="B5990"/>
      <c r="C5990"/>
      <c r="D5990"/>
      <c r="E5990"/>
      <c r="F5990" s="126"/>
      <c r="G5990"/>
      <c r="H5990"/>
      <c r="I5990"/>
      <c r="J5990"/>
      <c r="K5990"/>
      <c r="L5990"/>
      <c r="M5990"/>
      <c r="N5990"/>
      <c r="O5990"/>
      <c r="P5990"/>
      <c r="Q5990"/>
      <c r="S5990" s="115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ht="18" x14ac:dyDescent="0.25">
      <c r="A5991" s="236"/>
      <c r="B5991" s="236"/>
      <c r="C5991" s="236"/>
      <c r="D5991" s="236"/>
      <c r="E5991"/>
      <c r="F5991" s="126"/>
      <c r="G5991" s="237"/>
      <c r="H5991"/>
      <c r="I5991"/>
      <c r="J5991" s="237"/>
      <c r="K5991"/>
      <c r="L5991"/>
      <c r="M5991"/>
      <c r="N5991"/>
      <c r="O5991"/>
      <c r="P5991"/>
      <c r="Q5991"/>
      <c r="S5991" s="115"/>
      <c r="U5991"/>
      <c r="V5991"/>
      <c r="W5991" s="237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5">
      <c r="F5992" s="238"/>
      <c r="I5992"/>
      <c r="S5992" s="115"/>
      <c r="U5992"/>
      <c r="V5992"/>
    </row>
    <row r="5993" spans="1:33" ht="18" x14ac:dyDescent="0.25">
      <c r="A5993" s="236"/>
      <c r="B5993" s="236"/>
      <c r="C5993" s="236"/>
      <c r="D5993" s="236"/>
      <c r="E5993"/>
      <c r="F5993" s="126"/>
      <c r="G5993" s="237"/>
      <c r="H5993"/>
      <c r="I5993"/>
      <c r="J5993" s="237"/>
      <c r="K5993"/>
      <c r="L5993"/>
      <c r="M5993"/>
      <c r="N5993"/>
      <c r="O5993"/>
      <c r="P5993"/>
      <c r="Q5993"/>
      <c r="S5993" s="115"/>
      <c r="U5993"/>
      <c r="V5993"/>
      <c r="W5993" s="237"/>
      <c r="X5993"/>
      <c r="Y5993"/>
      <c r="Z5993"/>
      <c r="AA5993"/>
      <c r="AB5993"/>
      <c r="AC5993"/>
      <c r="AD5993"/>
      <c r="AE5993"/>
      <c r="AF5993"/>
      <c r="AG5993"/>
    </row>
    <row r="5994" spans="1:33" ht="18" x14ac:dyDescent="0.25">
      <c r="A5994" s="236"/>
      <c r="B5994" s="236"/>
      <c r="C5994" s="236"/>
      <c r="D5994" s="236"/>
      <c r="E5994"/>
      <c r="F5994" s="126"/>
      <c r="G5994" s="237"/>
      <c r="H5994"/>
      <c r="I5994"/>
      <c r="J5994" s="237"/>
      <c r="K5994"/>
      <c r="L5994"/>
      <c r="M5994"/>
      <c r="N5994"/>
      <c r="O5994"/>
      <c r="P5994"/>
      <c r="Q5994"/>
      <c r="S5994" s="115"/>
      <c r="U5994"/>
      <c r="V5994"/>
      <c r="W5994" s="237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5">
      <c r="A5995"/>
      <c r="B5995"/>
      <c r="C5995"/>
      <c r="D5995"/>
      <c r="E5995"/>
      <c r="F5995" s="126"/>
      <c r="G5995"/>
      <c r="H5995"/>
      <c r="I5995"/>
      <c r="J5995"/>
      <c r="K5995"/>
      <c r="L5995"/>
      <c r="M5995"/>
      <c r="N5995"/>
      <c r="O5995"/>
      <c r="P5995"/>
      <c r="Q5995"/>
      <c r="S5995" s="11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ht="18" x14ac:dyDescent="0.25">
      <c r="A5996" s="236"/>
      <c r="B5996" s="236"/>
      <c r="C5996" s="236"/>
      <c r="D5996" s="236"/>
      <c r="E5996"/>
      <c r="F5996" s="126"/>
      <c r="G5996" s="237"/>
      <c r="H5996"/>
      <c r="I5996"/>
      <c r="J5996" s="237"/>
      <c r="K5996"/>
      <c r="L5996"/>
      <c r="M5996"/>
      <c r="N5996"/>
      <c r="O5996"/>
      <c r="P5996"/>
      <c r="Q5996"/>
      <c r="S5996" s="115"/>
      <c r="U5996"/>
      <c r="V5996"/>
      <c r="W5996" s="237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5">
      <c r="F5997" s="238"/>
      <c r="I5997"/>
      <c r="S5997" s="115"/>
      <c r="U5997"/>
      <c r="V5997"/>
    </row>
    <row r="5998" spans="1:33" x14ac:dyDescent="0.25">
      <c r="A5998"/>
      <c r="B5998"/>
      <c r="C5998"/>
      <c r="D5998"/>
      <c r="E5998"/>
      <c r="F5998" s="126"/>
      <c r="G5998"/>
      <c r="H5998"/>
      <c r="I5998"/>
      <c r="J5998"/>
      <c r="K5998"/>
      <c r="L5998"/>
      <c r="M5998"/>
      <c r="N5998"/>
      <c r="O5998"/>
      <c r="P5998"/>
      <c r="Q5998"/>
      <c r="S5998" s="115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ht="18" x14ac:dyDescent="0.25">
      <c r="A5999" s="236"/>
      <c r="B5999" s="236"/>
      <c r="C5999" s="236"/>
      <c r="D5999" s="236"/>
      <c r="E5999"/>
      <c r="F5999" s="126"/>
      <c r="G5999" s="237"/>
      <c r="H5999"/>
      <c r="I5999"/>
      <c r="J5999" s="237"/>
      <c r="K5999"/>
      <c r="L5999"/>
      <c r="M5999"/>
      <c r="N5999"/>
      <c r="O5999"/>
      <c r="P5999"/>
      <c r="Q5999"/>
      <c r="S5999" s="115"/>
      <c r="U5999"/>
      <c r="V5999"/>
      <c r="W5999" s="237"/>
      <c r="X5999"/>
      <c r="Y5999"/>
      <c r="Z5999"/>
      <c r="AA5999"/>
      <c r="AB5999"/>
      <c r="AC5999"/>
      <c r="AD5999"/>
      <c r="AE5999"/>
      <c r="AF5999"/>
      <c r="AG5999"/>
    </row>
    <row r="6000" spans="1:33" ht="18" x14ac:dyDescent="0.25">
      <c r="A6000" s="236"/>
      <c r="B6000" s="236"/>
      <c r="C6000" s="236"/>
      <c r="D6000" s="236"/>
      <c r="E6000"/>
      <c r="F6000" s="126"/>
      <c r="G6000" s="237"/>
      <c r="H6000"/>
      <c r="I6000"/>
      <c r="J6000" s="237"/>
      <c r="K6000"/>
      <c r="L6000"/>
      <c r="M6000"/>
      <c r="N6000"/>
      <c r="O6000"/>
      <c r="P6000"/>
      <c r="Q6000"/>
      <c r="S6000" s="115"/>
      <c r="U6000"/>
      <c r="V6000"/>
      <c r="W6000" s="237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5">
      <c r="F6001" s="238"/>
      <c r="I6001"/>
      <c r="S6001" s="115"/>
      <c r="U6001"/>
      <c r="V6001"/>
    </row>
    <row r="6002" spans="1:33" ht="18" x14ac:dyDescent="0.25">
      <c r="A6002" s="236"/>
      <c r="B6002" s="236"/>
      <c r="C6002" s="236"/>
      <c r="D6002" s="236"/>
      <c r="E6002"/>
      <c r="F6002" s="126"/>
      <c r="G6002" s="237"/>
      <c r="H6002"/>
      <c r="I6002"/>
      <c r="J6002" s="237"/>
      <c r="K6002"/>
      <c r="L6002"/>
      <c r="M6002"/>
      <c r="N6002"/>
      <c r="O6002"/>
      <c r="P6002"/>
      <c r="Q6002"/>
      <c r="S6002" s="115"/>
      <c r="U6002"/>
      <c r="V6002"/>
      <c r="W6002" s="237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5">
      <c r="A6003"/>
      <c r="B6003"/>
      <c r="C6003"/>
      <c r="D6003"/>
      <c r="E6003"/>
      <c r="F6003" s="126"/>
      <c r="G6003"/>
      <c r="H6003"/>
      <c r="I6003"/>
      <c r="J6003"/>
      <c r="K6003"/>
      <c r="L6003"/>
      <c r="M6003"/>
      <c r="N6003"/>
      <c r="O6003"/>
      <c r="P6003"/>
      <c r="Q6003"/>
      <c r="S6003" s="115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ht="18" x14ac:dyDescent="0.25">
      <c r="A6004" s="236"/>
      <c r="B6004" s="236"/>
      <c r="C6004" s="236"/>
      <c r="D6004" s="236"/>
      <c r="E6004"/>
      <c r="F6004" s="126"/>
      <c r="G6004" s="237"/>
      <c r="H6004"/>
      <c r="I6004"/>
      <c r="J6004" s="237"/>
      <c r="K6004"/>
      <c r="L6004"/>
      <c r="M6004"/>
      <c r="N6004"/>
      <c r="O6004"/>
      <c r="P6004"/>
      <c r="Q6004"/>
      <c r="S6004" s="115"/>
      <c r="U6004"/>
      <c r="V6004"/>
      <c r="W6004" s="237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5">
      <c r="F6005" s="238"/>
      <c r="I6005"/>
      <c r="S6005" s="115"/>
      <c r="U6005"/>
      <c r="V6005"/>
    </row>
    <row r="6006" spans="1:33" x14ac:dyDescent="0.25">
      <c r="F6006" s="238"/>
      <c r="I6006"/>
      <c r="S6006" s="115"/>
      <c r="U6006"/>
      <c r="V6006"/>
    </row>
    <row r="6007" spans="1:33" x14ac:dyDescent="0.25">
      <c r="F6007" s="238"/>
      <c r="I6007"/>
      <c r="S6007" s="115"/>
      <c r="U6007"/>
      <c r="V6007"/>
    </row>
    <row r="6008" spans="1:33" ht="18" x14ac:dyDescent="0.25">
      <c r="A6008" s="236"/>
      <c r="B6008" s="236"/>
      <c r="C6008" s="236"/>
      <c r="D6008" s="236"/>
      <c r="E6008"/>
      <c r="F6008" s="126"/>
      <c r="G6008" s="237"/>
      <c r="H6008"/>
      <c r="I6008"/>
      <c r="J6008" s="237"/>
      <c r="K6008"/>
      <c r="L6008"/>
      <c r="M6008"/>
      <c r="N6008"/>
      <c r="O6008"/>
      <c r="P6008"/>
      <c r="Q6008"/>
      <c r="S6008" s="115"/>
      <c r="U6008"/>
      <c r="V6008"/>
      <c r="W6008" s="237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5">
      <c r="A6009"/>
      <c r="B6009"/>
      <c r="C6009"/>
      <c r="D6009"/>
      <c r="E6009"/>
      <c r="F6009" s="126"/>
      <c r="G6009"/>
      <c r="H6009"/>
      <c r="I6009"/>
      <c r="J6009"/>
      <c r="K6009"/>
      <c r="L6009"/>
      <c r="M6009"/>
      <c r="N6009"/>
      <c r="O6009"/>
      <c r="P6009"/>
      <c r="Q6009"/>
      <c r="S6009" s="115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ht="18" x14ac:dyDescent="0.25">
      <c r="A6010" s="236"/>
      <c r="B6010" s="236"/>
      <c r="C6010" s="236"/>
      <c r="D6010" s="236"/>
      <c r="E6010"/>
      <c r="F6010" s="126"/>
      <c r="G6010" s="237"/>
      <c r="H6010"/>
      <c r="I6010"/>
      <c r="J6010" s="237"/>
      <c r="K6010"/>
      <c r="L6010"/>
      <c r="M6010"/>
      <c r="N6010"/>
      <c r="O6010"/>
      <c r="P6010"/>
      <c r="Q6010"/>
      <c r="S6010" s="115"/>
      <c r="U6010"/>
      <c r="V6010"/>
      <c r="W6010" s="237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5">
      <c r="A6011"/>
      <c r="B6011"/>
      <c r="C6011"/>
      <c r="D6011"/>
      <c r="E6011"/>
      <c r="F6011" s="126"/>
      <c r="G6011"/>
      <c r="H6011"/>
      <c r="I6011"/>
      <c r="J6011"/>
      <c r="K6011"/>
      <c r="L6011"/>
      <c r="M6011"/>
      <c r="N6011"/>
      <c r="O6011"/>
      <c r="P6011"/>
      <c r="Q6011"/>
      <c r="S6011" s="115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ht="18" x14ac:dyDescent="0.25">
      <c r="A6012" s="236"/>
      <c r="B6012" s="236"/>
      <c r="C6012" s="236"/>
      <c r="D6012" s="236"/>
      <c r="E6012"/>
      <c r="F6012" s="126"/>
      <c r="G6012" s="237"/>
      <c r="H6012"/>
      <c r="I6012"/>
      <c r="J6012" s="237"/>
      <c r="K6012"/>
      <c r="L6012"/>
      <c r="M6012"/>
      <c r="N6012"/>
      <c r="O6012"/>
      <c r="P6012"/>
      <c r="Q6012"/>
      <c r="S6012" s="115"/>
      <c r="U6012"/>
      <c r="V6012"/>
      <c r="W6012" s="237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5">
      <c r="F6013" s="238"/>
      <c r="I6013"/>
      <c r="S6013" s="115"/>
      <c r="U6013"/>
      <c r="V6013"/>
    </row>
    <row r="6014" spans="1:33" ht="18" x14ac:dyDescent="0.25">
      <c r="A6014" s="236"/>
      <c r="B6014" s="236"/>
      <c r="C6014" s="236"/>
      <c r="D6014" s="236"/>
      <c r="E6014"/>
      <c r="F6014" s="126"/>
      <c r="G6014" s="237"/>
      <c r="H6014"/>
      <c r="I6014"/>
      <c r="J6014" s="237"/>
      <c r="K6014"/>
      <c r="L6014"/>
      <c r="M6014"/>
      <c r="N6014"/>
      <c r="O6014"/>
      <c r="P6014"/>
      <c r="Q6014"/>
      <c r="S6014" s="115"/>
      <c r="U6014"/>
      <c r="V6014"/>
      <c r="W6014" s="237"/>
      <c r="X6014"/>
      <c r="Y6014"/>
      <c r="Z6014"/>
      <c r="AA6014"/>
      <c r="AB6014"/>
      <c r="AC6014"/>
      <c r="AD6014"/>
      <c r="AE6014"/>
      <c r="AF6014"/>
      <c r="AG6014"/>
    </row>
    <row r="6015" spans="1:33" ht="18" x14ac:dyDescent="0.25">
      <c r="A6015" s="236"/>
      <c r="B6015" s="236"/>
      <c r="C6015" s="236"/>
      <c r="D6015" s="236"/>
      <c r="E6015"/>
      <c r="F6015" s="126"/>
      <c r="G6015" s="237"/>
      <c r="H6015"/>
      <c r="I6015"/>
      <c r="J6015" s="237"/>
      <c r="K6015"/>
      <c r="L6015"/>
      <c r="M6015"/>
      <c r="N6015"/>
      <c r="O6015"/>
      <c r="P6015"/>
      <c r="Q6015"/>
      <c r="S6015" s="115"/>
      <c r="U6015"/>
      <c r="V6015"/>
      <c r="W6015" s="237"/>
      <c r="X6015"/>
      <c r="Y6015"/>
      <c r="Z6015"/>
      <c r="AA6015"/>
      <c r="AB6015"/>
      <c r="AC6015"/>
      <c r="AD6015"/>
      <c r="AE6015"/>
      <c r="AF6015"/>
      <c r="AG6015"/>
    </row>
    <row r="6016" spans="1:33" ht="18" x14ac:dyDescent="0.25">
      <c r="A6016" s="236"/>
      <c r="B6016" s="236"/>
      <c r="C6016" s="236"/>
      <c r="D6016" s="236"/>
      <c r="E6016"/>
      <c r="F6016" s="126"/>
      <c r="G6016" s="237"/>
      <c r="H6016"/>
      <c r="I6016"/>
      <c r="J6016" s="237"/>
      <c r="K6016"/>
      <c r="L6016"/>
      <c r="M6016"/>
      <c r="N6016"/>
      <c r="O6016"/>
      <c r="P6016"/>
      <c r="Q6016"/>
      <c r="S6016" s="115"/>
      <c r="U6016"/>
      <c r="V6016"/>
      <c r="W6016" s="237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5">
      <c r="A6017"/>
      <c r="B6017"/>
      <c r="C6017"/>
      <c r="D6017"/>
      <c r="E6017"/>
      <c r="F6017" s="126"/>
      <c r="G6017"/>
      <c r="H6017"/>
      <c r="I6017"/>
      <c r="J6017"/>
      <c r="K6017"/>
      <c r="L6017"/>
      <c r="M6017"/>
      <c r="N6017"/>
      <c r="O6017"/>
      <c r="P6017"/>
      <c r="Q6017"/>
      <c r="S6017" s="115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ht="18" x14ac:dyDescent="0.25">
      <c r="A6018" s="236"/>
      <c r="B6018" s="236"/>
      <c r="C6018" s="236"/>
      <c r="D6018" s="236"/>
      <c r="E6018"/>
      <c r="F6018" s="126"/>
      <c r="G6018" s="237"/>
      <c r="H6018"/>
      <c r="I6018"/>
      <c r="J6018" s="237"/>
      <c r="K6018"/>
      <c r="L6018"/>
      <c r="M6018"/>
      <c r="N6018"/>
      <c r="O6018"/>
      <c r="P6018"/>
      <c r="Q6018"/>
      <c r="S6018" s="115"/>
      <c r="U6018"/>
      <c r="V6018"/>
      <c r="W6018" s="237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5">
      <c r="A6019"/>
      <c r="B6019"/>
      <c r="C6019"/>
      <c r="D6019"/>
      <c r="E6019"/>
      <c r="F6019" s="126"/>
      <c r="G6019"/>
      <c r="H6019"/>
      <c r="I6019"/>
      <c r="J6019"/>
      <c r="K6019"/>
      <c r="L6019"/>
      <c r="M6019"/>
      <c r="N6019"/>
      <c r="O6019"/>
      <c r="P6019"/>
      <c r="Q6019"/>
      <c r="S6019" s="115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ht="18" x14ac:dyDescent="0.25">
      <c r="A6020" s="236"/>
      <c r="B6020" s="236"/>
      <c r="C6020" s="236"/>
      <c r="D6020" s="236"/>
      <c r="E6020"/>
      <c r="F6020" s="126"/>
      <c r="G6020" s="237"/>
      <c r="H6020"/>
      <c r="I6020"/>
      <c r="J6020" s="237"/>
      <c r="K6020"/>
      <c r="L6020"/>
      <c r="M6020"/>
      <c r="N6020"/>
      <c r="O6020"/>
      <c r="P6020"/>
      <c r="Q6020"/>
      <c r="S6020" s="115"/>
      <c r="U6020"/>
      <c r="V6020"/>
      <c r="W6020" s="237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5">
      <c r="A6021"/>
      <c r="B6021"/>
      <c r="C6021"/>
      <c r="D6021"/>
      <c r="E6021"/>
      <c r="F6021" s="126"/>
      <c r="G6021"/>
      <c r="H6021"/>
      <c r="I6021"/>
      <c r="J6021"/>
      <c r="K6021"/>
      <c r="L6021"/>
      <c r="M6021"/>
      <c r="N6021"/>
      <c r="O6021"/>
      <c r="P6021"/>
      <c r="Q6021"/>
      <c r="S6021" s="115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5">
      <c r="A6022"/>
      <c r="B6022"/>
      <c r="C6022"/>
      <c r="D6022"/>
      <c r="E6022"/>
      <c r="F6022" s="126"/>
      <c r="G6022"/>
      <c r="H6022"/>
      <c r="I6022"/>
      <c r="J6022"/>
      <c r="K6022"/>
      <c r="L6022"/>
      <c r="M6022"/>
      <c r="N6022"/>
      <c r="O6022"/>
      <c r="P6022"/>
      <c r="Q6022"/>
      <c r="S6022" s="115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5">
      <c r="A6023"/>
      <c r="B6023"/>
      <c r="C6023"/>
      <c r="D6023"/>
      <c r="E6023"/>
      <c r="F6023" s="126"/>
      <c r="G6023"/>
      <c r="H6023"/>
      <c r="I6023"/>
      <c r="J6023"/>
      <c r="K6023"/>
      <c r="L6023"/>
      <c r="M6023"/>
      <c r="N6023"/>
      <c r="O6023"/>
      <c r="P6023"/>
      <c r="Q6023"/>
      <c r="S6023" s="115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ht="18" x14ac:dyDescent="0.25">
      <c r="A6024" s="236"/>
      <c r="B6024" s="236"/>
      <c r="C6024" s="236"/>
      <c r="D6024" s="236"/>
      <c r="E6024"/>
      <c r="F6024" s="126"/>
      <c r="G6024" s="237"/>
      <c r="H6024"/>
      <c r="I6024"/>
      <c r="J6024" s="237"/>
      <c r="K6024"/>
      <c r="L6024"/>
      <c r="M6024"/>
      <c r="N6024"/>
      <c r="O6024"/>
      <c r="P6024"/>
      <c r="Q6024"/>
      <c r="S6024" s="115"/>
      <c r="U6024"/>
      <c r="V6024"/>
      <c r="W6024" s="237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5">
      <c r="A6025"/>
      <c r="B6025"/>
      <c r="C6025"/>
      <c r="D6025"/>
      <c r="E6025"/>
      <c r="F6025" s="126"/>
      <c r="G6025"/>
      <c r="H6025"/>
      <c r="I6025"/>
      <c r="J6025"/>
      <c r="K6025"/>
      <c r="L6025"/>
      <c r="M6025"/>
      <c r="N6025"/>
      <c r="O6025"/>
      <c r="P6025"/>
      <c r="Q6025"/>
      <c r="S6025" s="11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5">
      <c r="F6026" s="238"/>
      <c r="I6026"/>
      <c r="S6026" s="115"/>
      <c r="U6026"/>
      <c r="V6026"/>
    </row>
    <row r="6027" spans="1:33" ht="18" x14ac:dyDescent="0.25">
      <c r="A6027" s="236"/>
      <c r="B6027" s="236"/>
      <c r="C6027" s="236"/>
      <c r="D6027" s="236"/>
      <c r="E6027"/>
      <c r="F6027" s="126"/>
      <c r="G6027" s="237"/>
      <c r="H6027"/>
      <c r="I6027"/>
      <c r="J6027" s="237"/>
      <c r="K6027"/>
      <c r="L6027"/>
      <c r="M6027"/>
      <c r="N6027"/>
      <c r="O6027"/>
      <c r="P6027"/>
      <c r="Q6027"/>
      <c r="S6027" s="115"/>
      <c r="U6027"/>
      <c r="V6027"/>
      <c r="W6027" s="237"/>
      <c r="X6027"/>
      <c r="Y6027"/>
      <c r="Z6027"/>
      <c r="AA6027"/>
      <c r="AB6027"/>
      <c r="AC6027"/>
      <c r="AD6027"/>
      <c r="AE6027"/>
      <c r="AF6027"/>
      <c r="AG6027"/>
    </row>
    <row r="6028" spans="1:33" ht="18" x14ac:dyDescent="0.25">
      <c r="A6028" s="236"/>
      <c r="B6028" s="236"/>
      <c r="C6028" s="236"/>
      <c r="D6028" s="236"/>
      <c r="E6028"/>
      <c r="F6028" s="126"/>
      <c r="G6028" s="237"/>
      <c r="H6028"/>
      <c r="I6028"/>
      <c r="J6028" s="237"/>
      <c r="K6028"/>
      <c r="L6028"/>
      <c r="M6028"/>
      <c r="N6028"/>
      <c r="O6028"/>
      <c r="P6028"/>
      <c r="Q6028"/>
      <c r="S6028" s="115"/>
      <c r="U6028"/>
      <c r="V6028"/>
      <c r="W6028" s="237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5">
      <c r="A6029"/>
      <c r="B6029"/>
      <c r="C6029"/>
      <c r="D6029"/>
      <c r="E6029"/>
      <c r="F6029" s="126"/>
      <c r="G6029"/>
      <c r="H6029"/>
      <c r="I6029"/>
      <c r="J6029"/>
      <c r="K6029"/>
      <c r="L6029"/>
      <c r="M6029"/>
      <c r="N6029"/>
      <c r="O6029"/>
      <c r="P6029"/>
      <c r="Q6029"/>
      <c r="S6029" s="115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5">
      <c r="A6030"/>
      <c r="B6030"/>
      <c r="C6030"/>
      <c r="D6030"/>
      <c r="E6030"/>
      <c r="F6030" s="126"/>
      <c r="G6030"/>
      <c r="H6030"/>
      <c r="I6030"/>
      <c r="J6030"/>
      <c r="K6030"/>
      <c r="L6030"/>
      <c r="M6030"/>
      <c r="N6030"/>
      <c r="O6030"/>
      <c r="P6030"/>
      <c r="Q6030"/>
      <c r="S6030" s="115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5">
      <c r="A6031"/>
      <c r="B6031"/>
      <c r="C6031"/>
      <c r="D6031"/>
      <c r="E6031"/>
      <c r="F6031" s="126"/>
      <c r="G6031"/>
      <c r="H6031"/>
      <c r="I6031"/>
      <c r="J6031"/>
      <c r="K6031"/>
      <c r="L6031"/>
      <c r="M6031"/>
      <c r="N6031"/>
      <c r="O6031"/>
      <c r="P6031"/>
      <c r="Q6031"/>
      <c r="S6031" s="115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ht="18" x14ac:dyDescent="0.25">
      <c r="A6032" s="236"/>
      <c r="B6032" s="236"/>
      <c r="C6032" s="236"/>
      <c r="D6032" s="236"/>
      <c r="E6032"/>
      <c r="F6032" s="126"/>
      <c r="G6032" s="237"/>
      <c r="H6032"/>
      <c r="I6032"/>
      <c r="J6032" s="237"/>
      <c r="K6032"/>
      <c r="L6032"/>
      <c r="M6032"/>
      <c r="N6032"/>
      <c r="O6032"/>
      <c r="P6032"/>
      <c r="Q6032"/>
      <c r="S6032" s="115"/>
      <c r="U6032"/>
      <c r="V6032"/>
      <c r="W6032" s="237"/>
      <c r="X6032"/>
      <c r="Y6032"/>
      <c r="Z6032"/>
      <c r="AA6032"/>
      <c r="AB6032"/>
      <c r="AC6032"/>
      <c r="AD6032"/>
      <c r="AE6032"/>
      <c r="AF6032"/>
      <c r="AG6032"/>
    </row>
    <row r="6033" spans="1:33" ht="18" x14ac:dyDescent="0.25">
      <c r="A6033" s="236"/>
      <c r="B6033" s="236"/>
      <c r="C6033" s="236"/>
      <c r="D6033" s="236"/>
      <c r="E6033"/>
      <c r="F6033" s="126"/>
      <c r="G6033" s="237"/>
      <c r="H6033"/>
      <c r="I6033"/>
      <c r="J6033" s="237"/>
      <c r="K6033"/>
      <c r="L6033"/>
      <c r="M6033"/>
      <c r="N6033"/>
      <c r="O6033"/>
      <c r="P6033"/>
      <c r="Q6033"/>
      <c r="S6033" s="115"/>
      <c r="U6033"/>
      <c r="V6033"/>
      <c r="W6033" s="237"/>
      <c r="X6033"/>
      <c r="Y6033"/>
      <c r="Z6033"/>
      <c r="AA6033"/>
      <c r="AB6033"/>
      <c r="AC6033"/>
      <c r="AD6033"/>
      <c r="AE6033"/>
      <c r="AF6033"/>
      <c r="AG6033"/>
    </row>
    <row r="6034" spans="1:33" ht="18" x14ac:dyDescent="0.25">
      <c r="A6034" s="236"/>
      <c r="B6034" s="236"/>
      <c r="C6034" s="236"/>
      <c r="D6034" s="236"/>
      <c r="E6034"/>
      <c r="F6034" s="126"/>
      <c r="G6034" s="237"/>
      <c r="H6034"/>
      <c r="I6034"/>
      <c r="J6034" s="237"/>
      <c r="K6034"/>
      <c r="L6034"/>
      <c r="M6034"/>
      <c r="N6034"/>
      <c r="O6034"/>
      <c r="P6034"/>
      <c r="Q6034"/>
      <c r="S6034" s="115"/>
      <c r="U6034"/>
      <c r="V6034"/>
      <c r="W6034" s="237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5">
      <c r="A6035"/>
      <c r="B6035"/>
      <c r="C6035"/>
      <c r="D6035"/>
      <c r="E6035"/>
      <c r="F6035" s="126"/>
      <c r="G6035"/>
      <c r="H6035"/>
      <c r="I6035"/>
      <c r="J6035"/>
      <c r="K6035"/>
      <c r="L6035"/>
      <c r="M6035"/>
      <c r="N6035"/>
      <c r="O6035"/>
      <c r="P6035"/>
      <c r="Q6035"/>
      <c r="S6035" s="11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5">
      <c r="A6036"/>
      <c r="B6036"/>
      <c r="C6036"/>
      <c r="D6036"/>
      <c r="E6036"/>
      <c r="F6036" s="126"/>
      <c r="G6036"/>
      <c r="H6036"/>
      <c r="I6036"/>
      <c r="J6036"/>
      <c r="K6036"/>
      <c r="L6036"/>
      <c r="M6036"/>
      <c r="N6036"/>
      <c r="O6036"/>
      <c r="P6036"/>
      <c r="Q6036"/>
      <c r="S6036" s="115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5">
      <c r="F6037" s="238"/>
      <c r="I6037"/>
      <c r="S6037" s="115"/>
      <c r="U6037"/>
      <c r="V6037"/>
    </row>
    <row r="6038" spans="1:33" ht="18" x14ac:dyDescent="0.25">
      <c r="A6038" s="236"/>
      <c r="B6038" s="236"/>
      <c r="C6038" s="236"/>
      <c r="D6038" s="236"/>
      <c r="E6038"/>
      <c r="F6038" s="126"/>
      <c r="G6038" s="237"/>
      <c r="H6038"/>
      <c r="I6038"/>
      <c r="J6038" s="237"/>
      <c r="K6038"/>
      <c r="L6038"/>
      <c r="M6038"/>
      <c r="N6038"/>
      <c r="O6038"/>
      <c r="P6038"/>
      <c r="Q6038"/>
      <c r="S6038" s="115"/>
      <c r="U6038"/>
      <c r="V6038"/>
      <c r="W6038" s="237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5">
      <c r="A6039"/>
      <c r="B6039"/>
      <c r="C6039"/>
      <c r="D6039"/>
      <c r="E6039"/>
      <c r="F6039" s="126"/>
      <c r="G6039"/>
      <c r="H6039"/>
      <c r="I6039"/>
      <c r="J6039"/>
      <c r="K6039"/>
      <c r="L6039"/>
      <c r="M6039"/>
      <c r="N6039"/>
      <c r="O6039"/>
      <c r="P6039"/>
      <c r="Q6039"/>
      <c r="S6039" s="115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5">
      <c r="F6040" s="238"/>
      <c r="I6040"/>
      <c r="S6040" s="115"/>
      <c r="U6040"/>
      <c r="V6040"/>
    </row>
    <row r="6041" spans="1:33" x14ac:dyDescent="0.25">
      <c r="F6041" s="238"/>
      <c r="I6041"/>
      <c r="S6041" s="115"/>
      <c r="U6041"/>
      <c r="V6041"/>
    </row>
    <row r="6042" spans="1:33" x14ac:dyDescent="0.25">
      <c r="A6042"/>
      <c r="B6042"/>
      <c r="C6042"/>
      <c r="D6042"/>
      <c r="E6042"/>
      <c r="F6042" s="126"/>
      <c r="G6042"/>
      <c r="H6042"/>
      <c r="I6042"/>
      <c r="J6042"/>
      <c r="K6042"/>
      <c r="L6042"/>
      <c r="M6042"/>
      <c r="N6042"/>
      <c r="O6042"/>
      <c r="P6042"/>
      <c r="Q6042"/>
      <c r="S6042" s="115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ht="18" x14ac:dyDescent="0.25">
      <c r="A6043" s="236"/>
      <c r="B6043" s="236"/>
      <c r="C6043" s="236"/>
      <c r="D6043" s="236"/>
      <c r="E6043"/>
      <c r="F6043" s="126"/>
      <c r="G6043" s="237"/>
      <c r="H6043"/>
      <c r="I6043"/>
      <c r="J6043" s="237"/>
      <c r="K6043"/>
      <c r="L6043"/>
      <c r="M6043"/>
      <c r="N6043"/>
      <c r="O6043"/>
      <c r="P6043"/>
      <c r="Q6043"/>
      <c r="S6043" s="115"/>
      <c r="U6043"/>
      <c r="V6043"/>
      <c r="W6043" s="237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5">
      <c r="A6044"/>
      <c r="B6044"/>
      <c r="C6044"/>
      <c r="D6044"/>
      <c r="E6044"/>
      <c r="F6044" s="126"/>
      <c r="G6044"/>
      <c r="H6044"/>
      <c r="I6044"/>
      <c r="J6044"/>
      <c r="K6044"/>
      <c r="L6044"/>
      <c r="M6044"/>
      <c r="N6044"/>
      <c r="O6044"/>
      <c r="P6044"/>
      <c r="Q6044"/>
      <c r="S6044" s="115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ht="18" x14ac:dyDescent="0.25">
      <c r="A6045" s="236"/>
      <c r="B6045" s="236"/>
      <c r="C6045" s="236"/>
      <c r="D6045" s="236"/>
      <c r="E6045"/>
      <c r="F6045" s="126"/>
      <c r="G6045" s="237"/>
      <c r="H6045"/>
      <c r="I6045"/>
      <c r="J6045" s="237"/>
      <c r="K6045"/>
      <c r="L6045"/>
      <c r="M6045"/>
      <c r="N6045"/>
      <c r="O6045"/>
      <c r="P6045"/>
      <c r="Q6045"/>
      <c r="S6045" s="115"/>
      <c r="U6045"/>
      <c r="V6045"/>
      <c r="W6045" s="237"/>
      <c r="X6045"/>
      <c r="Y6045"/>
      <c r="Z6045"/>
      <c r="AA6045"/>
      <c r="AB6045"/>
      <c r="AC6045"/>
      <c r="AD6045"/>
      <c r="AE6045"/>
      <c r="AF6045"/>
      <c r="AG6045"/>
    </row>
    <row r="6046" spans="1:33" ht="18" x14ac:dyDescent="0.25">
      <c r="A6046" s="236"/>
      <c r="B6046" s="236"/>
      <c r="C6046" s="236"/>
      <c r="D6046" s="236"/>
      <c r="E6046"/>
      <c r="F6046" s="126"/>
      <c r="G6046" s="237"/>
      <c r="H6046"/>
      <c r="I6046"/>
      <c r="J6046" s="237"/>
      <c r="K6046"/>
      <c r="L6046"/>
      <c r="M6046"/>
      <c r="N6046"/>
      <c r="O6046"/>
      <c r="P6046"/>
      <c r="Q6046"/>
      <c r="S6046" s="115"/>
      <c r="U6046"/>
      <c r="V6046"/>
      <c r="W6046" s="237"/>
      <c r="X6046"/>
      <c r="Y6046"/>
      <c r="Z6046"/>
      <c r="AA6046"/>
      <c r="AB6046"/>
      <c r="AC6046"/>
      <c r="AD6046"/>
      <c r="AE6046"/>
      <c r="AF6046"/>
      <c r="AG6046"/>
    </row>
    <row r="6047" spans="1:33" ht="18" x14ac:dyDescent="0.25">
      <c r="A6047" s="236"/>
      <c r="B6047" s="236"/>
      <c r="C6047" s="236"/>
      <c r="D6047" s="236"/>
      <c r="E6047"/>
      <c r="F6047" s="126"/>
      <c r="G6047" s="237"/>
      <c r="H6047"/>
      <c r="I6047"/>
      <c r="J6047" s="237"/>
      <c r="K6047"/>
      <c r="L6047"/>
      <c r="M6047"/>
      <c r="N6047"/>
      <c r="O6047"/>
      <c r="P6047"/>
      <c r="Q6047"/>
      <c r="S6047" s="115"/>
      <c r="U6047"/>
      <c r="V6047"/>
      <c r="W6047" s="237"/>
      <c r="X6047"/>
      <c r="Y6047"/>
      <c r="Z6047"/>
      <c r="AA6047"/>
      <c r="AB6047"/>
      <c r="AC6047"/>
      <c r="AD6047"/>
      <c r="AE6047"/>
      <c r="AF6047"/>
      <c r="AG6047"/>
    </row>
    <row r="6048" spans="1:33" ht="18" x14ac:dyDescent="0.25">
      <c r="A6048" s="236"/>
      <c r="B6048" s="236"/>
      <c r="C6048" s="236"/>
      <c r="D6048" s="236"/>
      <c r="E6048"/>
      <c r="F6048" s="126"/>
      <c r="G6048" s="237"/>
      <c r="H6048"/>
      <c r="I6048"/>
      <c r="J6048" s="237"/>
      <c r="K6048"/>
      <c r="L6048"/>
      <c r="M6048"/>
      <c r="N6048"/>
      <c r="O6048"/>
      <c r="P6048"/>
      <c r="Q6048"/>
      <c r="S6048" s="115"/>
      <c r="U6048"/>
      <c r="V6048"/>
      <c r="W6048" s="237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5">
      <c r="F6049" s="238"/>
      <c r="I6049"/>
      <c r="S6049" s="115"/>
      <c r="U6049"/>
      <c r="V6049"/>
    </row>
    <row r="6050" spans="1:33" ht="18" x14ac:dyDescent="0.25">
      <c r="A6050" s="236"/>
      <c r="B6050" s="236"/>
      <c r="C6050" s="236"/>
      <c r="D6050" s="236"/>
      <c r="E6050"/>
      <c r="F6050" s="126"/>
      <c r="G6050" s="237"/>
      <c r="H6050"/>
      <c r="I6050"/>
      <c r="J6050" s="237"/>
      <c r="K6050"/>
      <c r="L6050"/>
      <c r="M6050"/>
      <c r="N6050"/>
      <c r="O6050"/>
      <c r="P6050"/>
      <c r="Q6050"/>
      <c r="S6050" s="115"/>
      <c r="U6050"/>
      <c r="V6050"/>
      <c r="W6050" s="237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5">
      <c r="A6051"/>
      <c r="B6051"/>
      <c r="C6051"/>
      <c r="D6051"/>
      <c r="E6051"/>
      <c r="F6051" s="126"/>
      <c r="G6051"/>
      <c r="H6051"/>
      <c r="I6051"/>
      <c r="J6051"/>
      <c r="K6051"/>
      <c r="L6051"/>
      <c r="M6051"/>
      <c r="N6051"/>
      <c r="O6051"/>
      <c r="P6051"/>
      <c r="Q6051"/>
      <c r="S6051" s="115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ht="18" x14ac:dyDescent="0.25">
      <c r="A6052" s="236"/>
      <c r="B6052" s="236"/>
      <c r="C6052" s="236"/>
      <c r="D6052" s="236"/>
      <c r="E6052"/>
      <c r="F6052" s="126"/>
      <c r="G6052" s="237"/>
      <c r="H6052"/>
      <c r="I6052"/>
      <c r="J6052" s="237"/>
      <c r="K6052"/>
      <c r="L6052"/>
      <c r="M6052"/>
      <c r="N6052"/>
      <c r="O6052"/>
      <c r="P6052"/>
      <c r="Q6052"/>
      <c r="S6052" s="115"/>
      <c r="U6052"/>
      <c r="V6052"/>
      <c r="W6052" s="237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5">
      <c r="A6053"/>
      <c r="B6053"/>
      <c r="C6053"/>
      <c r="D6053"/>
      <c r="E6053"/>
      <c r="F6053" s="126"/>
      <c r="G6053"/>
      <c r="H6053"/>
      <c r="I6053"/>
      <c r="J6053"/>
      <c r="K6053"/>
      <c r="L6053"/>
      <c r="M6053"/>
      <c r="N6053"/>
      <c r="O6053"/>
      <c r="P6053"/>
      <c r="Q6053"/>
      <c r="S6053" s="115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5">
      <c r="F6054" s="238"/>
      <c r="I6054"/>
      <c r="S6054" s="115"/>
      <c r="U6054"/>
      <c r="V6054"/>
    </row>
    <row r="6055" spans="1:33" x14ac:dyDescent="0.25">
      <c r="A6055"/>
      <c r="B6055"/>
      <c r="C6055"/>
      <c r="D6055"/>
      <c r="E6055"/>
      <c r="F6055" s="126"/>
      <c r="G6055"/>
      <c r="H6055"/>
      <c r="I6055"/>
      <c r="J6055"/>
      <c r="K6055"/>
      <c r="L6055"/>
      <c r="M6055"/>
      <c r="N6055"/>
      <c r="O6055"/>
      <c r="P6055"/>
      <c r="Q6055"/>
      <c r="S6055" s="11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ht="18" x14ac:dyDescent="0.25">
      <c r="A6056" s="236"/>
      <c r="B6056" s="236"/>
      <c r="C6056" s="236"/>
      <c r="D6056" s="236"/>
      <c r="E6056"/>
      <c r="F6056" s="126"/>
      <c r="G6056" s="237"/>
      <c r="H6056"/>
      <c r="I6056"/>
      <c r="J6056" s="237"/>
      <c r="K6056"/>
      <c r="L6056"/>
      <c r="M6056"/>
      <c r="N6056"/>
      <c r="O6056"/>
      <c r="P6056"/>
      <c r="Q6056"/>
      <c r="S6056" s="115"/>
      <c r="U6056"/>
      <c r="V6056"/>
      <c r="W6056" s="237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5">
      <c r="A6057"/>
      <c r="B6057"/>
      <c r="C6057"/>
      <c r="D6057"/>
      <c r="E6057"/>
      <c r="F6057" s="126"/>
      <c r="G6057"/>
      <c r="H6057"/>
      <c r="I6057"/>
      <c r="J6057"/>
      <c r="K6057"/>
      <c r="L6057"/>
      <c r="M6057"/>
      <c r="N6057"/>
      <c r="O6057"/>
      <c r="P6057"/>
      <c r="Q6057"/>
      <c r="S6057" s="115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ht="18" x14ac:dyDescent="0.25">
      <c r="A6058" s="236"/>
      <c r="B6058" s="236"/>
      <c r="C6058" s="236"/>
      <c r="D6058" s="236"/>
      <c r="E6058"/>
      <c r="F6058" s="126"/>
      <c r="G6058" s="237"/>
      <c r="H6058"/>
      <c r="I6058"/>
      <c r="J6058" s="237"/>
      <c r="K6058"/>
      <c r="L6058"/>
      <c r="M6058"/>
      <c r="N6058"/>
      <c r="O6058"/>
      <c r="P6058"/>
      <c r="Q6058"/>
      <c r="S6058" s="115"/>
      <c r="U6058"/>
      <c r="V6058"/>
      <c r="W6058" s="237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5">
      <c r="F6059" s="238"/>
      <c r="I6059"/>
      <c r="S6059" s="115"/>
      <c r="U6059"/>
      <c r="V6059"/>
    </row>
    <row r="6060" spans="1:33" x14ac:dyDescent="0.25">
      <c r="F6060" s="238"/>
      <c r="I6060"/>
      <c r="S6060" s="115"/>
      <c r="U6060"/>
      <c r="V6060"/>
    </row>
    <row r="6061" spans="1:33" ht="18" x14ac:dyDescent="0.25">
      <c r="A6061" s="236"/>
      <c r="B6061" s="236"/>
      <c r="C6061" s="236"/>
      <c r="D6061" s="236"/>
      <c r="E6061"/>
      <c r="F6061" s="126"/>
      <c r="G6061" s="237"/>
      <c r="H6061"/>
      <c r="I6061"/>
      <c r="J6061" s="237"/>
      <c r="K6061"/>
      <c r="L6061"/>
      <c r="M6061"/>
      <c r="N6061"/>
      <c r="O6061"/>
      <c r="P6061"/>
      <c r="Q6061"/>
      <c r="S6061" s="115"/>
      <c r="U6061"/>
      <c r="V6061"/>
      <c r="W6061" s="237"/>
      <c r="X6061"/>
      <c r="Y6061"/>
      <c r="Z6061"/>
      <c r="AA6061"/>
      <c r="AB6061"/>
      <c r="AC6061"/>
      <c r="AD6061"/>
      <c r="AE6061"/>
      <c r="AF6061"/>
      <c r="AG6061"/>
    </row>
    <row r="6062" spans="1:33" ht="18" x14ac:dyDescent="0.25">
      <c r="A6062" s="236"/>
      <c r="B6062" s="236"/>
      <c r="C6062" s="236"/>
      <c r="D6062" s="236"/>
      <c r="E6062"/>
      <c r="F6062" s="126"/>
      <c r="G6062" s="237"/>
      <c r="H6062"/>
      <c r="I6062"/>
      <c r="J6062" s="237"/>
      <c r="K6062"/>
      <c r="L6062"/>
      <c r="M6062"/>
      <c r="N6062"/>
      <c r="O6062"/>
      <c r="P6062"/>
      <c r="Q6062"/>
      <c r="S6062" s="115"/>
      <c r="U6062"/>
      <c r="V6062"/>
      <c r="W6062" s="237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5">
      <c r="F6063" s="238"/>
      <c r="I6063"/>
      <c r="S6063" s="115"/>
      <c r="U6063"/>
      <c r="V6063"/>
    </row>
    <row r="6064" spans="1:33" ht="18" x14ac:dyDescent="0.25">
      <c r="A6064" s="236"/>
      <c r="B6064" s="236"/>
      <c r="C6064" s="236"/>
      <c r="D6064" s="236"/>
      <c r="E6064"/>
      <c r="F6064" s="126"/>
      <c r="G6064" s="237"/>
      <c r="H6064"/>
      <c r="I6064"/>
      <c r="J6064" s="237"/>
      <c r="K6064"/>
      <c r="L6064"/>
      <c r="M6064"/>
      <c r="N6064"/>
      <c r="O6064"/>
      <c r="P6064"/>
      <c r="Q6064"/>
      <c r="S6064" s="115"/>
      <c r="U6064"/>
      <c r="V6064"/>
      <c r="W6064" s="237"/>
      <c r="X6064"/>
      <c r="Y6064"/>
      <c r="Z6064"/>
      <c r="AA6064"/>
      <c r="AB6064"/>
      <c r="AC6064"/>
      <c r="AD6064"/>
      <c r="AE6064"/>
      <c r="AF6064"/>
      <c r="AG6064"/>
    </row>
    <row r="6065" spans="1:33" ht="18" x14ac:dyDescent="0.25">
      <c r="A6065" s="236"/>
      <c r="B6065" s="236"/>
      <c r="C6065" s="236"/>
      <c r="D6065" s="236"/>
      <c r="E6065"/>
      <c r="F6065" s="126"/>
      <c r="G6065" s="237"/>
      <c r="H6065"/>
      <c r="I6065"/>
      <c r="J6065" s="237"/>
      <c r="K6065"/>
      <c r="L6065"/>
      <c r="M6065"/>
      <c r="N6065"/>
      <c r="O6065"/>
      <c r="P6065"/>
      <c r="Q6065"/>
      <c r="S6065" s="115"/>
      <c r="U6065"/>
      <c r="V6065"/>
      <c r="W6065" s="237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5">
      <c r="F6066" s="238"/>
      <c r="I6066"/>
      <c r="S6066" s="115"/>
      <c r="U6066"/>
      <c r="V6066"/>
    </row>
    <row r="6067" spans="1:33" ht="18" x14ac:dyDescent="0.25">
      <c r="A6067" s="236"/>
      <c r="B6067" s="236"/>
      <c r="C6067" s="236"/>
      <c r="D6067" s="236"/>
      <c r="E6067"/>
      <c r="F6067" s="126"/>
      <c r="G6067" s="237"/>
      <c r="H6067"/>
      <c r="I6067"/>
      <c r="J6067" s="237"/>
      <c r="K6067"/>
      <c r="L6067"/>
      <c r="M6067"/>
      <c r="N6067"/>
      <c r="O6067"/>
      <c r="P6067"/>
      <c r="Q6067"/>
      <c r="S6067" s="115"/>
      <c r="U6067"/>
      <c r="V6067"/>
      <c r="W6067" s="237"/>
      <c r="X6067"/>
      <c r="Y6067"/>
      <c r="Z6067"/>
      <c r="AA6067"/>
      <c r="AB6067"/>
      <c r="AC6067"/>
      <c r="AD6067"/>
      <c r="AE6067"/>
      <c r="AF6067"/>
      <c r="AG6067"/>
    </row>
    <row r="6068" spans="1:33" ht="18" x14ac:dyDescent="0.25">
      <c r="A6068" s="236"/>
      <c r="B6068" s="236"/>
      <c r="C6068" s="236"/>
      <c r="D6068" s="236"/>
      <c r="E6068"/>
      <c r="F6068" s="126"/>
      <c r="G6068" s="237"/>
      <c r="H6068"/>
      <c r="I6068"/>
      <c r="J6068" s="237"/>
      <c r="K6068"/>
      <c r="L6068"/>
      <c r="M6068"/>
      <c r="N6068"/>
      <c r="O6068"/>
      <c r="P6068"/>
      <c r="Q6068"/>
      <c r="S6068" s="115"/>
      <c r="U6068"/>
      <c r="V6068"/>
      <c r="W6068" s="237"/>
      <c r="X6068"/>
      <c r="Y6068"/>
      <c r="Z6068"/>
      <c r="AA6068"/>
      <c r="AB6068"/>
      <c r="AC6068"/>
      <c r="AD6068"/>
      <c r="AE6068"/>
      <c r="AF6068"/>
      <c r="AG6068"/>
    </row>
    <row r="6069" spans="1:33" ht="18" x14ac:dyDescent="0.25">
      <c r="A6069" s="236"/>
      <c r="B6069" s="236"/>
      <c r="C6069" s="236"/>
      <c r="D6069" s="236"/>
      <c r="E6069"/>
      <c r="F6069" s="126"/>
      <c r="G6069" s="237"/>
      <c r="H6069"/>
      <c r="I6069"/>
      <c r="J6069" s="237"/>
      <c r="K6069"/>
      <c r="L6069"/>
      <c r="M6069"/>
      <c r="N6069"/>
      <c r="O6069"/>
      <c r="P6069"/>
      <c r="Q6069"/>
      <c r="S6069" s="115"/>
      <c r="U6069"/>
      <c r="V6069"/>
      <c r="W6069" s="237"/>
      <c r="X6069"/>
      <c r="Y6069"/>
      <c r="Z6069"/>
      <c r="AA6069"/>
      <c r="AB6069"/>
      <c r="AC6069"/>
      <c r="AD6069"/>
      <c r="AE6069"/>
      <c r="AF6069"/>
      <c r="AG6069"/>
    </row>
    <row r="6070" spans="1:33" ht="18" x14ac:dyDescent="0.25">
      <c r="A6070" s="236"/>
      <c r="B6070" s="236"/>
      <c r="C6070" s="236"/>
      <c r="D6070" s="236"/>
      <c r="E6070"/>
      <c r="F6070" s="126"/>
      <c r="G6070" s="237"/>
      <c r="H6070"/>
      <c r="I6070"/>
      <c r="J6070" s="237"/>
      <c r="K6070"/>
      <c r="L6070"/>
      <c r="M6070"/>
      <c r="N6070"/>
      <c r="O6070"/>
      <c r="P6070"/>
      <c r="Q6070"/>
      <c r="S6070" s="115"/>
      <c r="U6070"/>
      <c r="V6070"/>
      <c r="W6070" s="237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5">
      <c r="A6071"/>
      <c r="B6071"/>
      <c r="C6071"/>
      <c r="D6071"/>
      <c r="E6071"/>
      <c r="F6071" s="126"/>
      <c r="G6071"/>
      <c r="H6071"/>
      <c r="I6071"/>
      <c r="J6071"/>
      <c r="K6071"/>
      <c r="L6071"/>
      <c r="M6071"/>
      <c r="N6071"/>
      <c r="O6071"/>
      <c r="P6071"/>
      <c r="Q6071"/>
      <c r="S6071" s="115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5">
      <c r="F6072" s="238"/>
      <c r="I6072"/>
      <c r="S6072" s="115"/>
      <c r="U6072"/>
      <c r="V6072"/>
    </row>
    <row r="6073" spans="1:33" ht="18" x14ac:dyDescent="0.25">
      <c r="A6073" s="236"/>
      <c r="B6073" s="236"/>
      <c r="C6073" s="236"/>
      <c r="D6073" s="236"/>
      <c r="E6073"/>
      <c r="F6073" s="126"/>
      <c r="G6073" s="237"/>
      <c r="H6073"/>
      <c r="I6073"/>
      <c r="J6073" s="237"/>
      <c r="K6073"/>
      <c r="L6073"/>
      <c r="M6073"/>
      <c r="N6073"/>
      <c r="O6073"/>
      <c r="P6073"/>
      <c r="Q6073"/>
      <c r="S6073" s="115"/>
      <c r="U6073"/>
      <c r="V6073"/>
      <c r="W6073" s="237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5">
      <c r="F6074" s="238"/>
      <c r="I6074"/>
      <c r="S6074" s="115"/>
      <c r="U6074"/>
      <c r="V6074"/>
    </row>
    <row r="6075" spans="1:33" x14ac:dyDescent="0.25">
      <c r="A6075"/>
      <c r="B6075"/>
      <c r="C6075"/>
      <c r="D6075"/>
      <c r="E6075"/>
      <c r="F6075" s="126"/>
      <c r="G6075"/>
      <c r="H6075"/>
      <c r="I6075"/>
      <c r="J6075"/>
      <c r="K6075"/>
      <c r="L6075"/>
      <c r="M6075"/>
      <c r="N6075"/>
      <c r="O6075"/>
      <c r="P6075"/>
      <c r="Q6075"/>
      <c r="S6075" s="11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ht="18" x14ac:dyDescent="0.25">
      <c r="A6076" s="236"/>
      <c r="B6076" s="236"/>
      <c r="C6076" s="236"/>
      <c r="D6076" s="236"/>
      <c r="E6076"/>
      <c r="F6076" s="126"/>
      <c r="G6076" s="237"/>
      <c r="H6076"/>
      <c r="I6076"/>
      <c r="J6076" s="237"/>
      <c r="K6076"/>
      <c r="L6076"/>
      <c r="M6076"/>
      <c r="N6076"/>
      <c r="O6076"/>
      <c r="P6076"/>
      <c r="Q6076"/>
      <c r="S6076" s="115"/>
      <c r="U6076"/>
      <c r="V6076"/>
      <c r="W6076" s="237"/>
      <c r="X6076"/>
      <c r="Y6076"/>
      <c r="Z6076"/>
      <c r="AA6076"/>
      <c r="AB6076"/>
      <c r="AC6076"/>
      <c r="AD6076"/>
      <c r="AE6076"/>
      <c r="AF6076"/>
      <c r="AG6076"/>
    </row>
    <row r="6077" spans="1:33" ht="18" x14ac:dyDescent="0.25">
      <c r="A6077" s="236"/>
      <c r="B6077" s="236"/>
      <c r="C6077" s="236"/>
      <c r="D6077" s="236"/>
      <c r="E6077"/>
      <c r="F6077" s="126"/>
      <c r="G6077" s="237"/>
      <c r="H6077"/>
      <c r="I6077"/>
      <c r="J6077" s="237"/>
      <c r="K6077"/>
      <c r="L6077"/>
      <c r="M6077"/>
      <c r="N6077"/>
      <c r="O6077"/>
      <c r="P6077"/>
      <c r="Q6077"/>
      <c r="S6077" s="115"/>
      <c r="U6077"/>
      <c r="V6077"/>
      <c r="W6077" s="23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5">
      <c r="F6078" s="238"/>
      <c r="I6078"/>
      <c r="S6078" s="115"/>
      <c r="U6078"/>
      <c r="V6078"/>
    </row>
    <row r="6079" spans="1:33" ht="18" x14ac:dyDescent="0.25">
      <c r="A6079" s="236"/>
      <c r="B6079" s="236"/>
      <c r="C6079" s="236"/>
      <c r="D6079" s="236"/>
      <c r="E6079"/>
      <c r="F6079" s="126"/>
      <c r="G6079" s="237"/>
      <c r="H6079"/>
      <c r="I6079"/>
      <c r="J6079" s="237"/>
      <c r="K6079"/>
      <c r="L6079"/>
      <c r="M6079"/>
      <c r="N6079"/>
      <c r="O6079"/>
      <c r="P6079"/>
      <c r="Q6079"/>
      <c r="S6079" s="115"/>
      <c r="U6079"/>
      <c r="V6079"/>
      <c r="W6079" s="237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5">
      <c r="A6080"/>
      <c r="B6080"/>
      <c r="C6080"/>
      <c r="D6080"/>
      <c r="E6080"/>
      <c r="F6080" s="126"/>
      <c r="G6080"/>
      <c r="H6080"/>
      <c r="I6080"/>
      <c r="J6080"/>
      <c r="K6080"/>
      <c r="L6080"/>
      <c r="M6080"/>
      <c r="N6080"/>
      <c r="O6080"/>
      <c r="P6080"/>
      <c r="Q6080"/>
      <c r="S6080" s="115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5">
      <c r="A6081"/>
      <c r="B6081"/>
      <c r="C6081"/>
      <c r="D6081"/>
      <c r="E6081"/>
      <c r="F6081" s="126"/>
      <c r="G6081"/>
      <c r="H6081"/>
      <c r="I6081"/>
      <c r="J6081"/>
      <c r="K6081"/>
      <c r="L6081"/>
      <c r="M6081"/>
      <c r="N6081"/>
      <c r="O6081"/>
      <c r="P6081"/>
      <c r="Q6081"/>
      <c r="S6081" s="115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ht="18" x14ac:dyDescent="0.25">
      <c r="A6082" s="236"/>
      <c r="B6082" s="236"/>
      <c r="C6082" s="236"/>
      <c r="D6082" s="236"/>
      <c r="E6082"/>
      <c r="F6082" s="126"/>
      <c r="G6082" s="237"/>
      <c r="H6082"/>
      <c r="I6082"/>
      <c r="J6082" s="237"/>
      <c r="K6082"/>
      <c r="L6082"/>
      <c r="M6082"/>
      <c r="N6082"/>
      <c r="O6082"/>
      <c r="P6082"/>
      <c r="Q6082"/>
      <c r="S6082" s="115"/>
      <c r="U6082"/>
      <c r="V6082"/>
      <c r="W6082" s="237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5">
      <c r="A6083"/>
      <c r="B6083"/>
      <c r="C6083"/>
      <c r="D6083"/>
      <c r="E6083"/>
      <c r="F6083" s="126"/>
      <c r="G6083"/>
      <c r="H6083"/>
      <c r="I6083"/>
      <c r="J6083"/>
      <c r="K6083"/>
      <c r="L6083"/>
      <c r="M6083"/>
      <c r="N6083"/>
      <c r="O6083"/>
      <c r="P6083"/>
      <c r="Q6083"/>
      <c r="S6083" s="115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ht="18" x14ac:dyDescent="0.25">
      <c r="A6084" s="236"/>
      <c r="B6084" s="236"/>
      <c r="C6084" s="236"/>
      <c r="D6084" s="236"/>
      <c r="E6084"/>
      <c r="F6084" s="126"/>
      <c r="G6084" s="237"/>
      <c r="H6084"/>
      <c r="I6084"/>
      <c r="J6084" s="237"/>
      <c r="K6084"/>
      <c r="L6084"/>
      <c r="M6084"/>
      <c r="N6084"/>
      <c r="O6084"/>
      <c r="P6084"/>
      <c r="Q6084"/>
      <c r="S6084" s="115"/>
      <c r="U6084"/>
      <c r="V6084"/>
      <c r="W6084" s="237"/>
      <c r="X6084"/>
      <c r="Y6084"/>
      <c r="Z6084"/>
      <c r="AA6084"/>
      <c r="AB6084"/>
      <c r="AC6084"/>
      <c r="AD6084"/>
      <c r="AE6084"/>
      <c r="AF6084"/>
      <c r="AG6084"/>
    </row>
    <row r="6085" spans="1:33" ht="18" x14ac:dyDescent="0.25">
      <c r="A6085" s="236"/>
      <c r="B6085" s="236"/>
      <c r="C6085" s="236"/>
      <c r="D6085" s="236"/>
      <c r="E6085"/>
      <c r="F6085" s="126"/>
      <c r="G6085" s="237"/>
      <c r="H6085"/>
      <c r="I6085"/>
      <c r="J6085" s="237"/>
      <c r="K6085"/>
      <c r="L6085"/>
      <c r="M6085"/>
      <c r="N6085"/>
      <c r="O6085"/>
      <c r="P6085"/>
      <c r="Q6085"/>
      <c r="S6085" s="115"/>
      <c r="U6085"/>
      <c r="V6085"/>
      <c r="W6085" s="237"/>
      <c r="X6085"/>
      <c r="Y6085"/>
      <c r="Z6085"/>
      <c r="AA6085"/>
      <c r="AB6085"/>
      <c r="AC6085"/>
      <c r="AD6085"/>
      <c r="AE6085"/>
      <c r="AF6085"/>
      <c r="AG6085"/>
    </row>
    <row r="6086" spans="1:33" ht="18" x14ac:dyDescent="0.25">
      <c r="A6086" s="236"/>
      <c r="B6086" s="236"/>
      <c r="C6086" s="236"/>
      <c r="D6086" s="236"/>
      <c r="E6086"/>
      <c r="F6086" s="126"/>
      <c r="G6086" s="237"/>
      <c r="H6086"/>
      <c r="I6086"/>
      <c r="J6086" s="237"/>
      <c r="K6086"/>
      <c r="L6086"/>
      <c r="M6086"/>
      <c r="N6086"/>
      <c r="O6086"/>
      <c r="P6086"/>
      <c r="Q6086"/>
      <c r="S6086" s="115"/>
      <c r="U6086"/>
      <c r="V6086"/>
      <c r="W6086" s="237"/>
      <c r="X6086"/>
      <c r="Y6086"/>
      <c r="Z6086"/>
      <c r="AA6086"/>
      <c r="AB6086"/>
      <c r="AC6086"/>
      <c r="AD6086"/>
      <c r="AE6086"/>
      <c r="AF6086"/>
      <c r="AG6086"/>
    </row>
    <row r="6087" spans="1:33" ht="18" x14ac:dyDescent="0.25">
      <c r="A6087" s="236"/>
      <c r="B6087" s="236"/>
      <c r="C6087" s="236"/>
      <c r="D6087" s="236"/>
      <c r="E6087"/>
      <c r="F6087" s="126"/>
      <c r="G6087" s="237"/>
      <c r="H6087"/>
      <c r="I6087"/>
      <c r="J6087" s="237"/>
      <c r="K6087"/>
      <c r="L6087"/>
      <c r="M6087"/>
      <c r="N6087"/>
      <c r="O6087"/>
      <c r="P6087"/>
      <c r="Q6087"/>
      <c r="S6087" s="115"/>
      <c r="U6087"/>
      <c r="V6087"/>
      <c r="W6087" s="237"/>
      <c r="X6087"/>
      <c r="Y6087"/>
      <c r="Z6087"/>
      <c r="AA6087"/>
      <c r="AB6087"/>
      <c r="AC6087"/>
      <c r="AD6087"/>
      <c r="AE6087"/>
      <c r="AF6087"/>
      <c r="AG6087"/>
    </row>
    <row r="6088" spans="1:33" ht="18" x14ac:dyDescent="0.25">
      <c r="A6088" s="236"/>
      <c r="B6088" s="236"/>
      <c r="C6088" s="236"/>
      <c r="D6088" s="236"/>
      <c r="E6088"/>
      <c r="F6088" s="126"/>
      <c r="G6088" s="237"/>
      <c r="H6088"/>
      <c r="I6088"/>
      <c r="J6088" s="237"/>
      <c r="K6088"/>
      <c r="L6088"/>
      <c r="M6088"/>
      <c r="N6088"/>
      <c r="O6088"/>
      <c r="P6088"/>
      <c r="Q6088"/>
      <c r="S6088" s="115"/>
      <c r="U6088"/>
      <c r="V6088"/>
      <c r="W6088" s="237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5">
      <c r="A6089"/>
      <c r="B6089"/>
      <c r="C6089"/>
      <c r="D6089"/>
      <c r="E6089"/>
      <c r="F6089" s="126"/>
      <c r="G6089"/>
      <c r="H6089"/>
      <c r="I6089"/>
      <c r="J6089"/>
      <c r="K6089"/>
      <c r="L6089"/>
      <c r="M6089"/>
      <c r="N6089"/>
      <c r="O6089"/>
      <c r="P6089"/>
      <c r="Q6089"/>
      <c r="S6089" s="115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5">
      <c r="A6090"/>
      <c r="B6090"/>
      <c r="C6090"/>
      <c r="D6090"/>
      <c r="E6090"/>
      <c r="F6090" s="126"/>
      <c r="G6090"/>
      <c r="H6090"/>
      <c r="I6090"/>
      <c r="J6090"/>
      <c r="K6090"/>
      <c r="L6090"/>
      <c r="M6090"/>
      <c r="N6090"/>
      <c r="O6090"/>
      <c r="P6090"/>
      <c r="Q6090"/>
      <c r="S6090" s="115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ht="18" x14ac:dyDescent="0.25">
      <c r="A6091" s="236"/>
      <c r="B6091" s="236"/>
      <c r="C6091" s="236"/>
      <c r="D6091" s="236"/>
      <c r="E6091"/>
      <c r="F6091" s="126"/>
      <c r="G6091" s="237"/>
      <c r="H6091"/>
      <c r="I6091"/>
      <c r="J6091" s="237"/>
      <c r="K6091"/>
      <c r="L6091"/>
      <c r="M6091"/>
      <c r="N6091"/>
      <c r="O6091"/>
      <c r="P6091"/>
      <c r="Q6091"/>
      <c r="S6091" s="115"/>
      <c r="U6091"/>
      <c r="V6091"/>
      <c r="W6091" s="237"/>
      <c r="X6091"/>
      <c r="Y6091"/>
      <c r="Z6091"/>
      <c r="AA6091"/>
      <c r="AB6091"/>
      <c r="AC6091"/>
      <c r="AD6091"/>
      <c r="AE6091"/>
      <c r="AF6091"/>
      <c r="AG6091"/>
    </row>
    <row r="6092" spans="1:33" ht="18" x14ac:dyDescent="0.25">
      <c r="A6092" s="236"/>
      <c r="B6092" s="236"/>
      <c r="C6092" s="236"/>
      <c r="D6092" s="236"/>
      <c r="E6092"/>
      <c r="F6092" s="126"/>
      <c r="G6092" s="237"/>
      <c r="H6092"/>
      <c r="I6092"/>
      <c r="J6092" s="237"/>
      <c r="K6092"/>
      <c r="L6092"/>
      <c r="M6092"/>
      <c r="N6092"/>
      <c r="O6092"/>
      <c r="P6092"/>
      <c r="Q6092"/>
      <c r="S6092" s="115"/>
      <c r="U6092"/>
      <c r="V6092"/>
      <c r="W6092" s="237"/>
      <c r="X6092"/>
      <c r="Y6092"/>
      <c r="Z6092"/>
      <c r="AA6092"/>
      <c r="AB6092"/>
      <c r="AC6092"/>
      <c r="AD6092"/>
      <c r="AE6092"/>
      <c r="AF6092"/>
      <c r="AG6092"/>
    </row>
    <row r="6093" spans="1:33" ht="18" x14ac:dyDescent="0.25">
      <c r="A6093" s="236"/>
      <c r="B6093" s="236"/>
      <c r="C6093" s="236"/>
      <c r="D6093" s="236"/>
      <c r="E6093"/>
      <c r="F6093" s="126"/>
      <c r="G6093" s="237"/>
      <c r="H6093"/>
      <c r="I6093"/>
      <c r="J6093" s="237"/>
      <c r="K6093"/>
      <c r="L6093"/>
      <c r="M6093"/>
      <c r="N6093"/>
      <c r="O6093"/>
      <c r="P6093"/>
      <c r="Q6093"/>
      <c r="S6093" s="115"/>
      <c r="U6093"/>
      <c r="V6093"/>
      <c r="W6093" s="237"/>
      <c r="X6093"/>
      <c r="Y6093"/>
      <c r="Z6093"/>
      <c r="AA6093"/>
      <c r="AB6093"/>
      <c r="AC6093"/>
      <c r="AD6093"/>
      <c r="AE6093"/>
      <c r="AF6093"/>
      <c r="AG6093"/>
    </row>
    <row r="6094" spans="1:33" ht="18" x14ac:dyDescent="0.25">
      <c r="A6094" s="236"/>
      <c r="B6094" s="236"/>
      <c r="C6094" s="236"/>
      <c r="D6094" s="236"/>
      <c r="E6094"/>
      <c r="F6094" s="126"/>
      <c r="G6094" s="237"/>
      <c r="H6094"/>
      <c r="I6094"/>
      <c r="J6094" s="237"/>
      <c r="K6094"/>
      <c r="L6094"/>
      <c r="M6094"/>
      <c r="N6094"/>
      <c r="O6094"/>
      <c r="P6094"/>
      <c r="Q6094"/>
      <c r="S6094" s="115"/>
      <c r="U6094"/>
      <c r="V6094"/>
      <c r="W6094" s="237"/>
      <c r="X6094"/>
      <c r="Y6094"/>
      <c r="Z6094"/>
      <c r="AA6094"/>
      <c r="AB6094"/>
      <c r="AC6094"/>
      <c r="AD6094"/>
      <c r="AE6094"/>
      <c r="AF6094"/>
      <c r="AG6094"/>
    </row>
    <row r="6095" spans="1:33" ht="18" x14ac:dyDescent="0.25">
      <c r="A6095" s="236"/>
      <c r="B6095" s="236"/>
      <c r="C6095" s="236"/>
      <c r="D6095" s="236"/>
      <c r="E6095"/>
      <c r="F6095" s="126"/>
      <c r="G6095" s="237"/>
      <c r="H6095"/>
      <c r="I6095"/>
      <c r="J6095" s="237"/>
      <c r="K6095"/>
      <c r="L6095"/>
      <c r="M6095"/>
      <c r="N6095"/>
      <c r="O6095"/>
      <c r="P6095"/>
      <c r="Q6095"/>
      <c r="S6095" s="115"/>
      <c r="U6095"/>
      <c r="V6095"/>
      <c r="W6095" s="237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5">
      <c r="A6096"/>
      <c r="B6096"/>
      <c r="C6096"/>
      <c r="D6096"/>
      <c r="E6096"/>
      <c r="F6096" s="126"/>
      <c r="G6096"/>
      <c r="H6096"/>
      <c r="I6096"/>
      <c r="J6096"/>
      <c r="K6096"/>
      <c r="L6096"/>
      <c r="M6096"/>
      <c r="N6096"/>
      <c r="O6096"/>
      <c r="P6096"/>
      <c r="Q6096"/>
      <c r="S6096" s="115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ht="18" x14ac:dyDescent="0.25">
      <c r="A6097" s="236"/>
      <c r="B6097" s="236"/>
      <c r="C6097" s="236"/>
      <c r="D6097" s="236"/>
      <c r="E6097"/>
      <c r="F6097" s="126"/>
      <c r="G6097" s="237"/>
      <c r="H6097"/>
      <c r="I6097"/>
      <c r="J6097" s="237"/>
      <c r="K6097"/>
      <c r="L6097"/>
      <c r="M6097"/>
      <c r="N6097"/>
      <c r="O6097"/>
      <c r="P6097"/>
      <c r="Q6097"/>
      <c r="S6097" s="115"/>
      <c r="U6097"/>
      <c r="V6097"/>
      <c r="W6097" s="23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5">
      <c r="A6098"/>
      <c r="B6098"/>
      <c r="C6098"/>
      <c r="D6098"/>
      <c r="E6098"/>
      <c r="F6098" s="126"/>
      <c r="G6098"/>
      <c r="H6098"/>
      <c r="I6098"/>
      <c r="J6098"/>
      <c r="K6098"/>
      <c r="L6098"/>
      <c r="M6098"/>
      <c r="N6098"/>
      <c r="O6098"/>
      <c r="P6098"/>
      <c r="Q6098"/>
      <c r="S6098" s="115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ht="18" x14ac:dyDescent="0.25">
      <c r="A6099" s="236"/>
      <c r="B6099" s="236"/>
      <c r="C6099" s="236"/>
      <c r="D6099" s="236"/>
      <c r="E6099"/>
      <c r="F6099" s="126"/>
      <c r="G6099" s="237"/>
      <c r="H6099"/>
      <c r="I6099"/>
      <c r="J6099" s="237"/>
      <c r="K6099"/>
      <c r="L6099"/>
      <c r="M6099"/>
      <c r="N6099"/>
      <c r="O6099"/>
      <c r="P6099"/>
      <c r="Q6099"/>
      <c r="S6099" s="115"/>
      <c r="U6099"/>
      <c r="V6099"/>
      <c r="W6099" s="237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5">
      <c r="F6100" s="238"/>
      <c r="I6100"/>
      <c r="S6100" s="115"/>
      <c r="U6100"/>
      <c r="V6100"/>
    </row>
    <row r="6101" spans="1:33" x14ac:dyDescent="0.25">
      <c r="A6101"/>
      <c r="B6101"/>
      <c r="C6101"/>
      <c r="D6101"/>
      <c r="E6101"/>
      <c r="F6101" s="126"/>
      <c r="G6101"/>
      <c r="H6101"/>
      <c r="I6101"/>
      <c r="J6101"/>
      <c r="K6101"/>
      <c r="L6101"/>
      <c r="M6101"/>
      <c r="N6101"/>
      <c r="O6101"/>
      <c r="P6101"/>
      <c r="Q6101"/>
      <c r="S6101" s="115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ht="18" x14ac:dyDescent="0.25">
      <c r="A6102" s="236"/>
      <c r="B6102" s="236"/>
      <c r="C6102" s="236"/>
      <c r="D6102" s="236"/>
      <c r="E6102"/>
      <c r="F6102" s="126"/>
      <c r="G6102" s="237"/>
      <c r="H6102"/>
      <c r="I6102"/>
      <c r="J6102" s="237"/>
      <c r="K6102"/>
      <c r="L6102"/>
      <c r="M6102"/>
      <c r="N6102"/>
      <c r="O6102"/>
      <c r="P6102"/>
      <c r="Q6102"/>
      <c r="S6102" s="115"/>
      <c r="U6102"/>
      <c r="V6102"/>
      <c r="W6102" s="237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5">
      <c r="F6103" s="238"/>
      <c r="I6103"/>
      <c r="S6103" s="115"/>
      <c r="U6103"/>
      <c r="V6103"/>
    </row>
    <row r="6104" spans="1:33" ht="18" x14ac:dyDescent="0.25">
      <c r="A6104" s="236"/>
      <c r="B6104" s="236"/>
      <c r="C6104" s="236"/>
      <c r="D6104" s="236"/>
      <c r="E6104"/>
      <c r="F6104" s="126"/>
      <c r="G6104" s="237"/>
      <c r="H6104"/>
      <c r="I6104"/>
      <c r="J6104" s="237"/>
      <c r="K6104"/>
      <c r="L6104"/>
      <c r="M6104"/>
      <c r="N6104"/>
      <c r="O6104"/>
      <c r="P6104"/>
      <c r="Q6104"/>
      <c r="S6104" s="115"/>
      <c r="U6104"/>
      <c r="V6104"/>
      <c r="W6104" s="237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5">
      <c r="A6105"/>
      <c r="B6105"/>
      <c r="C6105"/>
      <c r="D6105"/>
      <c r="E6105"/>
      <c r="F6105" s="126"/>
      <c r="G6105"/>
      <c r="H6105"/>
      <c r="I6105"/>
      <c r="J6105"/>
      <c r="K6105"/>
      <c r="L6105"/>
      <c r="M6105"/>
      <c r="N6105"/>
      <c r="O6105"/>
      <c r="P6105"/>
      <c r="Q6105"/>
      <c r="S6105" s="11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5">
      <c r="A6106"/>
      <c r="B6106"/>
      <c r="C6106"/>
      <c r="D6106"/>
      <c r="E6106"/>
      <c r="F6106" s="126"/>
      <c r="G6106"/>
      <c r="H6106"/>
      <c r="I6106"/>
      <c r="J6106"/>
      <c r="K6106"/>
      <c r="L6106"/>
      <c r="M6106"/>
      <c r="N6106"/>
      <c r="O6106"/>
      <c r="P6106"/>
      <c r="Q6106"/>
      <c r="S6106" s="115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5">
      <c r="F6107" s="238"/>
      <c r="I6107"/>
      <c r="S6107" s="115"/>
      <c r="U6107"/>
      <c r="V6107"/>
    </row>
    <row r="6108" spans="1:33" x14ac:dyDescent="0.25">
      <c r="A6108"/>
      <c r="B6108"/>
      <c r="C6108"/>
      <c r="D6108"/>
      <c r="E6108"/>
      <c r="F6108" s="126"/>
      <c r="G6108"/>
      <c r="H6108"/>
      <c r="I6108"/>
      <c r="J6108"/>
      <c r="K6108"/>
      <c r="L6108"/>
      <c r="M6108"/>
      <c r="N6108"/>
      <c r="O6108"/>
      <c r="P6108"/>
      <c r="Q6108"/>
      <c r="S6108" s="115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5">
      <c r="F6109" s="238"/>
      <c r="I6109"/>
      <c r="S6109" s="115"/>
      <c r="U6109"/>
      <c r="V6109"/>
    </row>
    <row r="6110" spans="1:33" ht="18" x14ac:dyDescent="0.25">
      <c r="A6110" s="236"/>
      <c r="B6110" s="236"/>
      <c r="C6110" s="236"/>
      <c r="D6110" s="236"/>
      <c r="E6110"/>
      <c r="F6110" s="126"/>
      <c r="G6110" s="237"/>
      <c r="H6110"/>
      <c r="I6110"/>
      <c r="J6110" s="237"/>
      <c r="K6110"/>
      <c r="L6110"/>
      <c r="M6110"/>
      <c r="N6110"/>
      <c r="O6110"/>
      <c r="P6110"/>
      <c r="Q6110"/>
      <c r="S6110" s="115"/>
      <c r="U6110"/>
      <c r="V6110"/>
      <c r="W6110" s="237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5">
      <c r="F6111" s="238"/>
      <c r="I6111"/>
      <c r="S6111" s="115"/>
      <c r="U6111"/>
      <c r="V6111"/>
    </row>
    <row r="6112" spans="1:33" x14ac:dyDescent="0.25">
      <c r="A6112"/>
      <c r="B6112"/>
      <c r="C6112"/>
      <c r="D6112"/>
      <c r="E6112"/>
      <c r="F6112" s="126"/>
      <c r="G6112"/>
      <c r="H6112"/>
      <c r="I6112"/>
      <c r="J6112"/>
      <c r="K6112"/>
      <c r="L6112"/>
      <c r="M6112"/>
      <c r="N6112"/>
      <c r="O6112"/>
      <c r="P6112"/>
      <c r="Q6112"/>
      <c r="S6112" s="115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5">
      <c r="F6113" s="238"/>
      <c r="I6113"/>
      <c r="S6113" s="115"/>
      <c r="U6113"/>
      <c r="V6113"/>
    </row>
    <row r="6114" spans="1:33" ht="18" x14ac:dyDescent="0.25">
      <c r="A6114" s="236"/>
      <c r="B6114" s="236"/>
      <c r="C6114" s="236"/>
      <c r="D6114" s="236"/>
      <c r="E6114"/>
      <c r="F6114" s="126"/>
      <c r="G6114" s="237"/>
      <c r="H6114"/>
      <c r="I6114"/>
      <c r="J6114" s="237"/>
      <c r="K6114"/>
      <c r="L6114"/>
      <c r="M6114"/>
      <c r="N6114"/>
      <c r="O6114"/>
      <c r="P6114"/>
      <c r="Q6114"/>
      <c r="S6114" s="115"/>
      <c r="U6114"/>
      <c r="V6114"/>
      <c r="W6114" s="237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5">
      <c r="F6115" s="238"/>
      <c r="I6115"/>
      <c r="S6115" s="115"/>
      <c r="U6115"/>
      <c r="V6115"/>
    </row>
    <row r="6116" spans="1:33" x14ac:dyDescent="0.25">
      <c r="F6116" s="238"/>
      <c r="I6116"/>
      <c r="S6116" s="115"/>
      <c r="U6116"/>
      <c r="V6116"/>
    </row>
    <row r="6117" spans="1:33" ht="18" x14ac:dyDescent="0.25">
      <c r="A6117" s="236"/>
      <c r="B6117" s="236"/>
      <c r="C6117" s="236"/>
      <c r="D6117" s="236"/>
      <c r="E6117"/>
      <c r="F6117" s="126"/>
      <c r="G6117" s="237"/>
      <c r="H6117"/>
      <c r="I6117"/>
      <c r="J6117" s="237"/>
      <c r="K6117"/>
      <c r="L6117"/>
      <c r="M6117"/>
      <c r="N6117"/>
      <c r="O6117"/>
      <c r="P6117"/>
      <c r="Q6117"/>
      <c r="S6117" s="115"/>
      <c r="U6117"/>
      <c r="V6117"/>
      <c r="W6117" s="237"/>
      <c r="X6117"/>
      <c r="Y6117"/>
      <c r="Z6117"/>
      <c r="AA6117"/>
      <c r="AB6117"/>
      <c r="AC6117"/>
      <c r="AD6117"/>
      <c r="AE6117"/>
      <c r="AF6117"/>
      <c r="AG6117"/>
    </row>
    <row r="6118" spans="1:33" ht="18" x14ac:dyDescent="0.25">
      <c r="A6118" s="236"/>
      <c r="B6118" s="236"/>
      <c r="C6118" s="236"/>
      <c r="D6118" s="236"/>
      <c r="E6118"/>
      <c r="F6118" s="126"/>
      <c r="G6118" s="237"/>
      <c r="H6118"/>
      <c r="I6118"/>
      <c r="J6118" s="237"/>
      <c r="K6118"/>
      <c r="L6118"/>
      <c r="M6118"/>
      <c r="N6118"/>
      <c r="O6118"/>
      <c r="P6118"/>
      <c r="Q6118"/>
      <c r="S6118" s="115"/>
      <c r="U6118"/>
      <c r="V6118"/>
      <c r="W6118" s="237"/>
      <c r="X6118"/>
      <c r="Y6118"/>
      <c r="Z6118"/>
      <c r="AA6118"/>
      <c r="AB6118"/>
      <c r="AC6118"/>
      <c r="AD6118"/>
      <c r="AE6118"/>
      <c r="AF6118"/>
      <c r="AG6118"/>
    </row>
    <row r="6119" spans="1:33" ht="18" x14ac:dyDescent="0.25">
      <c r="A6119" s="236"/>
      <c r="B6119" s="236"/>
      <c r="C6119" s="236"/>
      <c r="D6119" s="236"/>
      <c r="E6119"/>
      <c r="F6119" s="126"/>
      <c r="G6119" s="237"/>
      <c r="H6119"/>
      <c r="I6119"/>
      <c r="J6119" s="237"/>
      <c r="K6119"/>
      <c r="L6119"/>
      <c r="M6119"/>
      <c r="N6119"/>
      <c r="O6119"/>
      <c r="P6119"/>
      <c r="Q6119"/>
      <c r="S6119" s="115"/>
      <c r="U6119"/>
      <c r="V6119"/>
      <c r="W6119" s="237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5">
      <c r="A6120"/>
      <c r="B6120"/>
      <c r="C6120"/>
      <c r="D6120"/>
      <c r="E6120"/>
      <c r="F6120" s="126"/>
      <c r="G6120"/>
      <c r="H6120"/>
      <c r="I6120"/>
      <c r="J6120"/>
      <c r="K6120"/>
      <c r="L6120"/>
      <c r="M6120"/>
      <c r="N6120"/>
      <c r="O6120"/>
      <c r="P6120"/>
      <c r="Q6120"/>
      <c r="S6120" s="115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5">
      <c r="A6121"/>
      <c r="B6121"/>
      <c r="C6121"/>
      <c r="D6121"/>
      <c r="E6121"/>
      <c r="F6121" s="126"/>
      <c r="G6121"/>
      <c r="H6121"/>
      <c r="I6121"/>
      <c r="J6121"/>
      <c r="K6121"/>
      <c r="L6121"/>
      <c r="M6121"/>
      <c r="N6121"/>
      <c r="O6121"/>
      <c r="P6121"/>
      <c r="Q6121"/>
      <c r="S6121" s="115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5">
      <c r="F6122" s="238"/>
      <c r="I6122"/>
      <c r="S6122" s="115"/>
      <c r="U6122"/>
      <c r="V6122"/>
    </row>
    <row r="6123" spans="1:33" ht="18" x14ac:dyDescent="0.25">
      <c r="A6123" s="236"/>
      <c r="B6123" s="236"/>
      <c r="C6123" s="236"/>
      <c r="D6123" s="236"/>
      <c r="E6123"/>
      <c r="F6123" s="126"/>
      <c r="G6123" s="237"/>
      <c r="H6123"/>
      <c r="I6123"/>
      <c r="J6123" s="237"/>
      <c r="K6123"/>
      <c r="L6123"/>
      <c r="M6123"/>
      <c r="N6123"/>
      <c r="O6123"/>
      <c r="P6123"/>
      <c r="Q6123"/>
      <c r="S6123" s="115"/>
      <c r="U6123"/>
      <c r="V6123"/>
      <c r="W6123" s="237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5">
      <c r="A6124"/>
      <c r="B6124"/>
      <c r="C6124"/>
      <c r="D6124"/>
      <c r="E6124"/>
      <c r="F6124" s="126"/>
      <c r="G6124"/>
      <c r="H6124"/>
      <c r="I6124"/>
      <c r="J6124"/>
      <c r="K6124"/>
      <c r="L6124"/>
      <c r="M6124"/>
      <c r="N6124"/>
      <c r="O6124"/>
      <c r="P6124"/>
      <c r="Q6124"/>
      <c r="S6124" s="115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5">
      <c r="F6125" s="238"/>
      <c r="I6125"/>
      <c r="S6125" s="115"/>
      <c r="U6125"/>
      <c r="V6125"/>
    </row>
    <row r="6126" spans="1:33" ht="18" x14ac:dyDescent="0.25">
      <c r="A6126" s="236"/>
      <c r="B6126" s="236"/>
      <c r="C6126" s="236"/>
      <c r="D6126" s="236"/>
      <c r="E6126"/>
      <c r="F6126" s="126"/>
      <c r="G6126" s="237"/>
      <c r="H6126"/>
      <c r="I6126"/>
      <c r="J6126" s="237"/>
      <c r="K6126"/>
      <c r="L6126"/>
      <c r="M6126"/>
      <c r="N6126"/>
      <c r="O6126"/>
      <c r="P6126"/>
      <c r="Q6126"/>
      <c r="S6126" s="115"/>
      <c r="U6126"/>
      <c r="V6126"/>
      <c r="W6126" s="237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5">
      <c r="F6127" s="238"/>
      <c r="I6127"/>
      <c r="S6127" s="115"/>
      <c r="U6127"/>
      <c r="V6127"/>
    </row>
    <row r="6128" spans="1:33" x14ac:dyDescent="0.25">
      <c r="A6128"/>
      <c r="B6128"/>
      <c r="C6128"/>
      <c r="D6128"/>
      <c r="E6128"/>
      <c r="F6128" s="126"/>
      <c r="G6128"/>
      <c r="H6128"/>
      <c r="I6128"/>
      <c r="J6128"/>
      <c r="K6128"/>
      <c r="L6128"/>
      <c r="M6128"/>
      <c r="N6128"/>
      <c r="O6128"/>
      <c r="P6128"/>
      <c r="Q6128"/>
      <c r="S6128" s="115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ht="18" x14ac:dyDescent="0.25">
      <c r="A6129" s="236"/>
      <c r="B6129" s="236"/>
      <c r="C6129" s="236"/>
      <c r="D6129" s="236"/>
      <c r="E6129"/>
      <c r="F6129" s="126"/>
      <c r="G6129" s="237"/>
      <c r="H6129"/>
      <c r="I6129"/>
      <c r="J6129" s="237"/>
      <c r="K6129"/>
      <c r="L6129"/>
      <c r="M6129"/>
      <c r="N6129"/>
      <c r="O6129"/>
      <c r="P6129"/>
      <c r="Q6129"/>
      <c r="S6129" s="115"/>
      <c r="U6129"/>
      <c r="V6129"/>
      <c r="W6129" s="237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5">
      <c r="A6130"/>
      <c r="B6130"/>
      <c r="C6130"/>
      <c r="D6130"/>
      <c r="E6130"/>
      <c r="F6130" s="126"/>
      <c r="G6130"/>
      <c r="H6130"/>
      <c r="I6130"/>
      <c r="J6130"/>
      <c r="K6130"/>
      <c r="L6130"/>
      <c r="M6130"/>
      <c r="N6130"/>
      <c r="O6130"/>
      <c r="P6130"/>
      <c r="Q6130"/>
      <c r="S6130" s="115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5">
      <c r="F6131" s="238"/>
      <c r="I6131"/>
      <c r="S6131" s="115"/>
      <c r="U6131"/>
      <c r="V6131"/>
    </row>
    <row r="6132" spans="1:33" ht="18" x14ac:dyDescent="0.25">
      <c r="A6132" s="236"/>
      <c r="B6132" s="236"/>
      <c r="C6132" s="236"/>
      <c r="D6132" s="236"/>
      <c r="E6132"/>
      <c r="F6132" s="126"/>
      <c r="G6132" s="237"/>
      <c r="H6132"/>
      <c r="I6132"/>
      <c r="J6132" s="237"/>
      <c r="K6132"/>
      <c r="L6132"/>
      <c r="M6132"/>
      <c r="N6132"/>
      <c r="O6132"/>
      <c r="P6132"/>
      <c r="Q6132"/>
      <c r="S6132" s="115"/>
      <c r="U6132"/>
      <c r="V6132"/>
      <c r="W6132" s="237"/>
      <c r="X6132"/>
      <c r="Y6132"/>
      <c r="Z6132"/>
      <c r="AA6132"/>
      <c r="AB6132"/>
      <c r="AC6132"/>
      <c r="AD6132"/>
      <c r="AE6132"/>
      <c r="AF6132"/>
      <c r="AG6132"/>
    </row>
    <row r="6133" spans="1:33" ht="18" x14ac:dyDescent="0.25">
      <c r="A6133" s="236"/>
      <c r="B6133" s="236"/>
      <c r="C6133" s="236"/>
      <c r="D6133" s="236"/>
      <c r="E6133"/>
      <c r="F6133" s="126"/>
      <c r="G6133" s="237"/>
      <c r="H6133"/>
      <c r="I6133"/>
      <c r="J6133" s="237"/>
      <c r="K6133"/>
      <c r="L6133"/>
      <c r="M6133"/>
      <c r="N6133"/>
      <c r="O6133"/>
      <c r="P6133"/>
      <c r="Q6133"/>
      <c r="S6133" s="115"/>
      <c r="U6133"/>
      <c r="V6133"/>
      <c r="W6133" s="237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5">
      <c r="F6134" s="238"/>
      <c r="I6134"/>
      <c r="S6134" s="115"/>
      <c r="U6134"/>
      <c r="V6134"/>
    </row>
    <row r="6135" spans="1:33" x14ac:dyDescent="0.25">
      <c r="F6135" s="238"/>
      <c r="I6135"/>
      <c r="S6135" s="115"/>
      <c r="U6135"/>
      <c r="V6135"/>
    </row>
    <row r="6136" spans="1:33" x14ac:dyDescent="0.25">
      <c r="A6136"/>
      <c r="B6136"/>
      <c r="C6136"/>
      <c r="D6136"/>
      <c r="E6136"/>
      <c r="F6136" s="126"/>
      <c r="G6136"/>
      <c r="H6136"/>
      <c r="I6136"/>
      <c r="J6136"/>
      <c r="K6136"/>
      <c r="L6136"/>
      <c r="M6136"/>
      <c r="N6136"/>
      <c r="O6136"/>
      <c r="P6136"/>
      <c r="Q6136"/>
      <c r="S6136" s="115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ht="18" x14ac:dyDescent="0.25">
      <c r="A6137" s="236"/>
      <c r="B6137" s="236"/>
      <c r="C6137" s="236"/>
      <c r="D6137" s="236"/>
      <c r="E6137"/>
      <c r="F6137" s="126"/>
      <c r="G6137" s="237"/>
      <c r="H6137"/>
      <c r="I6137"/>
      <c r="J6137" s="237"/>
      <c r="K6137"/>
      <c r="L6137"/>
      <c r="M6137"/>
      <c r="N6137"/>
      <c r="O6137"/>
      <c r="P6137"/>
      <c r="Q6137"/>
      <c r="S6137" s="115"/>
      <c r="U6137"/>
      <c r="V6137"/>
      <c r="W6137" s="2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5">
      <c r="A6138"/>
      <c r="B6138"/>
      <c r="C6138"/>
      <c r="D6138"/>
      <c r="E6138"/>
      <c r="F6138" s="126"/>
      <c r="G6138"/>
      <c r="H6138"/>
      <c r="I6138"/>
      <c r="J6138"/>
      <c r="K6138"/>
      <c r="L6138"/>
      <c r="M6138"/>
      <c r="N6138"/>
      <c r="O6138"/>
      <c r="P6138"/>
      <c r="Q6138"/>
      <c r="S6138" s="115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5">
      <c r="F6139" s="238"/>
      <c r="I6139"/>
      <c r="S6139" s="115"/>
      <c r="U6139"/>
      <c r="V6139"/>
    </row>
    <row r="6140" spans="1:33" x14ac:dyDescent="0.25">
      <c r="F6140" s="238"/>
      <c r="I6140"/>
      <c r="S6140" s="115"/>
      <c r="U6140"/>
      <c r="V6140"/>
    </row>
    <row r="6141" spans="1:33" ht="18" x14ac:dyDescent="0.25">
      <c r="A6141" s="236"/>
      <c r="B6141" s="236"/>
      <c r="C6141" s="236"/>
      <c r="D6141" s="236"/>
      <c r="E6141"/>
      <c r="F6141" s="126"/>
      <c r="G6141" s="237"/>
      <c r="H6141"/>
      <c r="I6141"/>
      <c r="J6141" s="237"/>
      <c r="K6141"/>
      <c r="L6141"/>
      <c r="M6141"/>
      <c r="N6141"/>
      <c r="O6141"/>
      <c r="P6141"/>
      <c r="Q6141"/>
      <c r="S6141" s="115"/>
      <c r="U6141"/>
      <c r="V6141"/>
      <c r="W6141" s="237"/>
      <c r="X6141"/>
      <c r="Y6141"/>
      <c r="Z6141"/>
      <c r="AA6141"/>
      <c r="AB6141"/>
      <c r="AC6141"/>
      <c r="AD6141"/>
      <c r="AE6141"/>
      <c r="AF6141"/>
      <c r="AG6141"/>
    </row>
    <row r="6142" spans="1:33" ht="18" x14ac:dyDescent="0.25">
      <c r="A6142" s="236"/>
      <c r="B6142" s="236"/>
      <c r="C6142" s="236"/>
      <c r="D6142" s="236"/>
      <c r="E6142"/>
      <c r="F6142" s="126"/>
      <c r="G6142" s="237"/>
      <c r="H6142"/>
      <c r="I6142"/>
      <c r="J6142" s="237"/>
      <c r="K6142"/>
      <c r="L6142"/>
      <c r="M6142"/>
      <c r="N6142"/>
      <c r="O6142"/>
      <c r="P6142"/>
      <c r="Q6142"/>
      <c r="S6142" s="115"/>
      <c r="U6142"/>
      <c r="V6142"/>
      <c r="W6142" s="237"/>
      <c r="X6142"/>
      <c r="Y6142"/>
      <c r="Z6142"/>
      <c r="AA6142"/>
      <c r="AB6142"/>
      <c r="AC6142"/>
      <c r="AD6142"/>
      <c r="AE6142"/>
      <c r="AF6142"/>
      <c r="AG6142"/>
    </row>
    <row r="6143" spans="1:33" ht="18" x14ac:dyDescent="0.25">
      <c r="A6143" s="236"/>
      <c r="B6143" s="236"/>
      <c r="C6143" s="236"/>
      <c r="D6143" s="236"/>
      <c r="E6143"/>
      <c r="F6143" s="126"/>
      <c r="G6143" s="237"/>
      <c r="H6143"/>
      <c r="I6143"/>
      <c r="J6143" s="237"/>
      <c r="K6143"/>
      <c r="L6143"/>
      <c r="M6143"/>
      <c r="N6143"/>
      <c r="O6143"/>
      <c r="P6143"/>
      <c r="Q6143"/>
      <c r="S6143" s="115"/>
      <c r="U6143"/>
      <c r="V6143"/>
      <c r="W6143" s="237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5">
      <c r="F6144" s="238"/>
      <c r="I6144"/>
      <c r="S6144" s="115"/>
      <c r="U6144"/>
      <c r="V6144"/>
    </row>
    <row r="6145" spans="1:33" ht="18" x14ac:dyDescent="0.25">
      <c r="A6145" s="236"/>
      <c r="B6145" s="236"/>
      <c r="C6145" s="236"/>
      <c r="D6145" s="236"/>
      <c r="E6145"/>
      <c r="F6145" s="126"/>
      <c r="G6145" s="237"/>
      <c r="H6145"/>
      <c r="I6145"/>
      <c r="J6145" s="237"/>
      <c r="K6145"/>
      <c r="L6145"/>
      <c r="M6145"/>
      <c r="N6145"/>
      <c r="O6145"/>
      <c r="P6145"/>
      <c r="Q6145"/>
      <c r="S6145" s="115"/>
      <c r="U6145"/>
      <c r="V6145"/>
      <c r="W6145" s="237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5">
      <c r="A6146"/>
      <c r="B6146"/>
      <c r="C6146"/>
      <c r="D6146"/>
      <c r="E6146"/>
      <c r="F6146" s="126"/>
      <c r="G6146"/>
      <c r="H6146"/>
      <c r="I6146"/>
      <c r="J6146"/>
      <c r="K6146"/>
      <c r="L6146"/>
      <c r="M6146"/>
      <c r="N6146"/>
      <c r="O6146"/>
      <c r="P6146"/>
      <c r="Q6146"/>
      <c r="S6146" s="115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ht="18" x14ac:dyDescent="0.25">
      <c r="A6147" s="236"/>
      <c r="B6147" s="236"/>
      <c r="C6147" s="236"/>
      <c r="D6147" s="236"/>
      <c r="E6147"/>
      <c r="F6147" s="126"/>
      <c r="G6147" s="237"/>
      <c r="H6147"/>
      <c r="I6147"/>
      <c r="J6147" s="237"/>
      <c r="K6147"/>
      <c r="L6147"/>
      <c r="M6147"/>
      <c r="N6147"/>
      <c r="O6147"/>
      <c r="P6147"/>
      <c r="Q6147"/>
      <c r="S6147" s="115"/>
      <c r="U6147"/>
      <c r="V6147"/>
      <c r="W6147" s="237"/>
      <c r="X6147"/>
      <c r="Y6147"/>
      <c r="Z6147"/>
      <c r="AA6147"/>
      <c r="AB6147"/>
      <c r="AC6147"/>
      <c r="AD6147"/>
      <c r="AE6147"/>
      <c r="AF6147"/>
      <c r="AG6147"/>
    </row>
    <row r="6148" spans="1:33" ht="18" x14ac:dyDescent="0.25">
      <c r="A6148" s="236"/>
      <c r="B6148" s="236"/>
      <c r="C6148" s="236"/>
      <c r="D6148" s="236"/>
      <c r="E6148"/>
      <c r="F6148" s="126"/>
      <c r="G6148" s="237"/>
      <c r="H6148"/>
      <c r="I6148"/>
      <c r="J6148" s="237"/>
      <c r="K6148"/>
      <c r="L6148"/>
      <c r="M6148"/>
      <c r="N6148"/>
      <c r="O6148"/>
      <c r="P6148"/>
      <c r="Q6148"/>
      <c r="S6148" s="115"/>
      <c r="U6148"/>
      <c r="V6148"/>
      <c r="W6148" s="237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5">
      <c r="F6149" s="238"/>
      <c r="I6149"/>
      <c r="S6149" s="115"/>
      <c r="U6149"/>
      <c r="V6149"/>
    </row>
    <row r="6150" spans="1:33" x14ac:dyDescent="0.25">
      <c r="F6150" s="238"/>
      <c r="I6150"/>
      <c r="S6150" s="115"/>
      <c r="U6150"/>
      <c r="V6150"/>
    </row>
    <row r="6151" spans="1:33" x14ac:dyDescent="0.25">
      <c r="A6151"/>
      <c r="B6151"/>
      <c r="C6151"/>
      <c r="D6151"/>
      <c r="E6151"/>
      <c r="F6151" s="126"/>
      <c r="G6151"/>
      <c r="H6151"/>
      <c r="I6151"/>
      <c r="J6151"/>
      <c r="K6151"/>
      <c r="L6151"/>
      <c r="M6151"/>
      <c r="N6151"/>
      <c r="O6151"/>
      <c r="P6151"/>
      <c r="Q6151"/>
      <c r="S6151" s="115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ht="18" x14ac:dyDescent="0.25">
      <c r="A6152" s="236"/>
      <c r="B6152" s="236"/>
      <c r="C6152" s="236"/>
      <c r="D6152" s="236"/>
      <c r="E6152"/>
      <c r="F6152" s="126"/>
      <c r="G6152" s="237"/>
      <c r="H6152"/>
      <c r="I6152"/>
      <c r="J6152" s="237"/>
      <c r="K6152"/>
      <c r="L6152"/>
      <c r="M6152"/>
      <c r="N6152"/>
      <c r="O6152"/>
      <c r="P6152"/>
      <c r="Q6152"/>
      <c r="S6152" s="115"/>
      <c r="U6152"/>
      <c r="V6152"/>
      <c r="W6152" s="237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5">
      <c r="F6153" s="238"/>
      <c r="I6153"/>
      <c r="S6153" s="115"/>
      <c r="U6153"/>
      <c r="V6153"/>
    </row>
    <row r="6154" spans="1:33" ht="18" x14ac:dyDescent="0.25">
      <c r="A6154" s="236"/>
      <c r="B6154" s="236"/>
      <c r="C6154" s="236"/>
      <c r="D6154" s="236"/>
      <c r="E6154"/>
      <c r="F6154" s="126"/>
      <c r="G6154" s="237"/>
      <c r="H6154"/>
      <c r="I6154"/>
      <c r="J6154" s="237"/>
      <c r="K6154"/>
      <c r="L6154"/>
      <c r="M6154"/>
      <c r="N6154"/>
      <c r="O6154"/>
      <c r="P6154"/>
      <c r="Q6154"/>
      <c r="S6154" s="115"/>
      <c r="U6154"/>
      <c r="V6154"/>
      <c r="W6154" s="237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5">
      <c r="F6155" s="238"/>
      <c r="I6155"/>
      <c r="S6155" s="115"/>
      <c r="U6155"/>
      <c r="V6155"/>
    </row>
    <row r="6156" spans="1:33" ht="18" x14ac:dyDescent="0.25">
      <c r="A6156" s="236"/>
      <c r="B6156" s="236"/>
      <c r="C6156" s="236"/>
      <c r="D6156" s="236"/>
      <c r="E6156"/>
      <c r="F6156" s="126"/>
      <c r="G6156" s="237"/>
      <c r="H6156"/>
      <c r="I6156"/>
      <c r="J6156" s="237"/>
      <c r="K6156"/>
      <c r="L6156"/>
      <c r="M6156"/>
      <c r="N6156"/>
      <c r="O6156"/>
      <c r="P6156"/>
      <c r="Q6156"/>
      <c r="S6156" s="115"/>
      <c r="U6156"/>
      <c r="V6156"/>
      <c r="W6156" s="237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5">
      <c r="F6157" s="238"/>
      <c r="I6157"/>
      <c r="S6157" s="115"/>
      <c r="U6157"/>
      <c r="V6157"/>
    </row>
    <row r="6158" spans="1:33" x14ac:dyDescent="0.25">
      <c r="A6158"/>
      <c r="B6158"/>
      <c r="C6158"/>
      <c r="D6158"/>
      <c r="E6158"/>
      <c r="F6158" s="126"/>
      <c r="G6158"/>
      <c r="H6158"/>
      <c r="I6158"/>
      <c r="J6158"/>
      <c r="K6158"/>
      <c r="L6158"/>
      <c r="M6158"/>
      <c r="N6158"/>
      <c r="O6158"/>
      <c r="P6158"/>
      <c r="Q6158"/>
      <c r="S6158" s="115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5">
      <c r="A6159"/>
      <c r="B6159"/>
      <c r="C6159"/>
      <c r="D6159"/>
      <c r="E6159"/>
      <c r="F6159" s="126"/>
      <c r="G6159"/>
      <c r="H6159"/>
      <c r="I6159"/>
      <c r="J6159"/>
      <c r="K6159"/>
      <c r="L6159"/>
      <c r="M6159"/>
      <c r="N6159"/>
      <c r="O6159"/>
      <c r="P6159"/>
      <c r="Q6159"/>
      <c r="S6159" s="115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ht="18" x14ac:dyDescent="0.25">
      <c r="A6160" s="236"/>
      <c r="B6160" s="236"/>
      <c r="C6160" s="236"/>
      <c r="D6160" s="236"/>
      <c r="E6160"/>
      <c r="F6160" s="126"/>
      <c r="G6160" s="237"/>
      <c r="H6160"/>
      <c r="I6160"/>
      <c r="J6160" s="237"/>
      <c r="K6160"/>
      <c r="L6160"/>
      <c r="M6160"/>
      <c r="N6160"/>
      <c r="O6160"/>
      <c r="P6160"/>
      <c r="Q6160"/>
      <c r="S6160" s="115"/>
      <c r="U6160"/>
      <c r="V6160"/>
      <c r="W6160" s="237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5">
      <c r="A6161"/>
      <c r="B6161"/>
      <c r="C6161"/>
      <c r="D6161"/>
      <c r="E6161"/>
      <c r="F6161" s="126"/>
      <c r="G6161"/>
      <c r="H6161"/>
      <c r="I6161"/>
      <c r="J6161"/>
      <c r="K6161"/>
      <c r="L6161"/>
      <c r="M6161"/>
      <c r="N6161"/>
      <c r="O6161"/>
      <c r="P6161"/>
      <c r="Q6161"/>
      <c r="S6161" s="115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ht="18" x14ac:dyDescent="0.25">
      <c r="A6162" s="236"/>
      <c r="B6162" s="236"/>
      <c r="C6162" s="236"/>
      <c r="D6162" s="236"/>
      <c r="E6162"/>
      <c r="F6162" s="126"/>
      <c r="G6162" s="237"/>
      <c r="H6162"/>
      <c r="I6162"/>
      <c r="J6162" s="237"/>
      <c r="K6162"/>
      <c r="L6162"/>
      <c r="M6162"/>
      <c r="N6162"/>
      <c r="O6162"/>
      <c r="P6162"/>
      <c r="Q6162"/>
      <c r="S6162" s="115"/>
      <c r="U6162"/>
      <c r="V6162"/>
      <c r="W6162" s="237"/>
      <c r="X6162"/>
      <c r="Y6162"/>
      <c r="Z6162"/>
      <c r="AA6162"/>
      <c r="AB6162"/>
      <c r="AC6162"/>
      <c r="AD6162"/>
      <c r="AE6162"/>
      <c r="AF6162"/>
      <c r="AG6162"/>
    </row>
    <row r="6163" spans="1:33" ht="18" x14ac:dyDescent="0.25">
      <c r="A6163" s="236"/>
      <c r="B6163" s="236"/>
      <c r="C6163" s="236"/>
      <c r="D6163" s="236"/>
      <c r="E6163"/>
      <c r="F6163" s="126"/>
      <c r="G6163" s="237"/>
      <c r="H6163"/>
      <c r="I6163"/>
      <c r="J6163" s="237"/>
      <c r="K6163"/>
      <c r="L6163"/>
      <c r="M6163"/>
      <c r="N6163"/>
      <c r="O6163"/>
      <c r="P6163"/>
      <c r="Q6163"/>
      <c r="S6163" s="115"/>
      <c r="U6163"/>
      <c r="V6163"/>
      <c r="W6163" s="237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5">
      <c r="A6164"/>
      <c r="B6164"/>
      <c r="C6164"/>
      <c r="D6164"/>
      <c r="E6164"/>
      <c r="F6164" s="126"/>
      <c r="G6164"/>
      <c r="H6164"/>
      <c r="I6164"/>
      <c r="J6164"/>
      <c r="K6164"/>
      <c r="L6164"/>
      <c r="M6164"/>
      <c r="N6164"/>
      <c r="O6164"/>
      <c r="P6164"/>
      <c r="Q6164"/>
      <c r="S6164" s="115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5">
      <c r="A6165"/>
      <c r="B6165"/>
      <c r="C6165"/>
      <c r="D6165"/>
      <c r="E6165"/>
      <c r="F6165" s="126"/>
      <c r="G6165"/>
      <c r="H6165"/>
      <c r="I6165"/>
      <c r="J6165"/>
      <c r="K6165"/>
      <c r="L6165"/>
      <c r="M6165"/>
      <c r="N6165"/>
      <c r="O6165"/>
      <c r="P6165"/>
      <c r="Q6165"/>
      <c r="S6165" s="11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ht="18" x14ac:dyDescent="0.25">
      <c r="A6166" s="236"/>
      <c r="B6166" s="236"/>
      <c r="C6166" s="236"/>
      <c r="D6166" s="236"/>
      <c r="E6166"/>
      <c r="F6166" s="126"/>
      <c r="G6166" s="237"/>
      <c r="H6166"/>
      <c r="I6166"/>
      <c r="J6166" s="237"/>
      <c r="K6166"/>
      <c r="L6166"/>
      <c r="M6166"/>
      <c r="N6166"/>
      <c r="O6166"/>
      <c r="P6166"/>
      <c r="Q6166"/>
      <c r="S6166" s="115"/>
      <c r="U6166"/>
      <c r="V6166"/>
      <c r="W6166" s="237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5">
      <c r="F6167" s="238"/>
      <c r="I6167"/>
      <c r="S6167" s="115"/>
      <c r="U6167"/>
      <c r="V6167"/>
    </row>
    <row r="6168" spans="1:33" ht="18" x14ac:dyDescent="0.25">
      <c r="A6168" s="236"/>
      <c r="B6168" s="236"/>
      <c r="C6168" s="236"/>
      <c r="D6168" s="236"/>
      <c r="E6168"/>
      <c r="F6168" s="126"/>
      <c r="G6168" s="237"/>
      <c r="H6168"/>
      <c r="I6168"/>
      <c r="J6168" s="237"/>
      <c r="K6168"/>
      <c r="L6168"/>
      <c r="M6168"/>
      <c r="N6168"/>
      <c r="O6168"/>
      <c r="P6168"/>
      <c r="Q6168"/>
      <c r="S6168" s="115"/>
      <c r="U6168"/>
      <c r="V6168"/>
      <c r="W6168" s="237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5">
      <c r="A6169"/>
      <c r="B6169"/>
      <c r="C6169"/>
      <c r="D6169"/>
      <c r="E6169"/>
      <c r="F6169" s="126"/>
      <c r="G6169"/>
      <c r="H6169"/>
      <c r="I6169"/>
      <c r="J6169"/>
      <c r="K6169"/>
      <c r="L6169"/>
      <c r="M6169"/>
      <c r="N6169"/>
      <c r="O6169"/>
      <c r="P6169"/>
      <c r="Q6169"/>
      <c r="S6169" s="115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5">
      <c r="A6170"/>
      <c r="B6170"/>
      <c r="C6170"/>
      <c r="D6170"/>
      <c r="E6170"/>
      <c r="F6170" s="126"/>
      <c r="G6170"/>
      <c r="H6170"/>
      <c r="I6170"/>
      <c r="J6170"/>
      <c r="K6170"/>
      <c r="L6170"/>
      <c r="M6170"/>
      <c r="N6170"/>
      <c r="O6170"/>
      <c r="P6170"/>
      <c r="Q6170"/>
      <c r="S6170" s="115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5">
      <c r="F6171" s="238"/>
      <c r="I6171"/>
      <c r="S6171" s="115"/>
      <c r="U6171"/>
      <c r="V6171"/>
    </row>
    <row r="6172" spans="1:33" x14ac:dyDescent="0.25">
      <c r="F6172" s="238"/>
      <c r="I6172"/>
      <c r="S6172" s="115"/>
      <c r="U6172"/>
      <c r="V6172"/>
    </row>
    <row r="6173" spans="1:33" x14ac:dyDescent="0.25">
      <c r="A6173"/>
      <c r="B6173"/>
      <c r="C6173"/>
      <c r="D6173"/>
      <c r="E6173"/>
      <c r="F6173" s="126"/>
      <c r="G6173"/>
      <c r="H6173"/>
      <c r="I6173"/>
      <c r="J6173"/>
      <c r="K6173"/>
      <c r="L6173"/>
      <c r="M6173"/>
      <c r="N6173"/>
      <c r="O6173"/>
      <c r="P6173"/>
      <c r="Q6173"/>
      <c r="S6173" s="115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5">
      <c r="A6174"/>
      <c r="B6174"/>
      <c r="C6174"/>
      <c r="D6174"/>
      <c r="E6174"/>
      <c r="F6174" s="126"/>
      <c r="G6174"/>
      <c r="H6174"/>
      <c r="I6174"/>
      <c r="J6174"/>
      <c r="K6174"/>
      <c r="L6174"/>
      <c r="M6174"/>
      <c r="N6174"/>
      <c r="O6174"/>
      <c r="P6174"/>
      <c r="Q6174"/>
      <c r="S6174" s="115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ht="18" x14ac:dyDescent="0.25">
      <c r="A6175" s="236"/>
      <c r="B6175" s="236"/>
      <c r="C6175" s="236"/>
      <c r="D6175" s="236"/>
      <c r="E6175"/>
      <c r="F6175" s="126"/>
      <c r="G6175" s="237"/>
      <c r="H6175"/>
      <c r="I6175"/>
      <c r="J6175" s="237"/>
      <c r="K6175"/>
      <c r="L6175"/>
      <c r="M6175"/>
      <c r="N6175"/>
      <c r="O6175"/>
      <c r="P6175"/>
      <c r="Q6175"/>
      <c r="S6175" s="115"/>
      <c r="U6175"/>
      <c r="V6175"/>
      <c r="W6175" s="237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5">
      <c r="A6176"/>
      <c r="B6176"/>
      <c r="C6176"/>
      <c r="D6176"/>
      <c r="E6176"/>
      <c r="F6176" s="126"/>
      <c r="G6176"/>
      <c r="H6176"/>
      <c r="I6176"/>
      <c r="J6176"/>
      <c r="K6176"/>
      <c r="L6176"/>
      <c r="M6176"/>
      <c r="N6176"/>
      <c r="O6176"/>
      <c r="P6176"/>
      <c r="Q6176"/>
      <c r="S6176" s="115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5">
      <c r="A6177"/>
      <c r="B6177"/>
      <c r="C6177"/>
      <c r="D6177"/>
      <c r="E6177"/>
      <c r="F6177" s="126"/>
      <c r="G6177"/>
      <c r="H6177"/>
      <c r="I6177"/>
      <c r="J6177"/>
      <c r="K6177"/>
      <c r="L6177"/>
      <c r="M6177"/>
      <c r="N6177"/>
      <c r="O6177"/>
      <c r="P6177"/>
      <c r="Q6177"/>
      <c r="S6177" s="115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5">
      <c r="A6178"/>
      <c r="B6178"/>
      <c r="C6178"/>
      <c r="D6178"/>
      <c r="E6178"/>
      <c r="F6178" s="126"/>
      <c r="G6178"/>
      <c r="H6178"/>
      <c r="I6178"/>
      <c r="J6178"/>
      <c r="K6178"/>
      <c r="L6178"/>
      <c r="M6178"/>
      <c r="N6178"/>
      <c r="O6178"/>
      <c r="P6178"/>
      <c r="Q6178"/>
      <c r="S6178" s="115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5">
      <c r="F6179" s="238"/>
      <c r="I6179"/>
      <c r="S6179" s="115"/>
      <c r="U6179"/>
      <c r="V6179"/>
    </row>
    <row r="6180" spans="1:33" x14ac:dyDescent="0.25">
      <c r="A6180"/>
      <c r="B6180"/>
      <c r="C6180"/>
      <c r="D6180"/>
      <c r="E6180"/>
      <c r="F6180" s="126"/>
      <c r="G6180"/>
      <c r="H6180"/>
      <c r="I6180"/>
      <c r="J6180"/>
      <c r="K6180"/>
      <c r="L6180"/>
      <c r="M6180"/>
      <c r="N6180"/>
      <c r="O6180"/>
      <c r="P6180"/>
      <c r="Q6180"/>
      <c r="S6180" s="115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5">
      <c r="A6181"/>
      <c r="B6181"/>
      <c r="C6181"/>
      <c r="D6181"/>
      <c r="E6181"/>
      <c r="F6181" s="126"/>
      <c r="G6181"/>
      <c r="H6181"/>
      <c r="I6181"/>
      <c r="J6181"/>
      <c r="K6181"/>
      <c r="L6181"/>
      <c r="M6181"/>
      <c r="N6181"/>
      <c r="O6181"/>
      <c r="P6181"/>
      <c r="Q6181"/>
      <c r="S6181" s="115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5">
      <c r="A6182"/>
      <c r="B6182"/>
      <c r="C6182"/>
      <c r="D6182"/>
      <c r="E6182"/>
      <c r="F6182" s="126"/>
      <c r="G6182"/>
      <c r="H6182"/>
      <c r="I6182"/>
      <c r="J6182"/>
      <c r="K6182"/>
      <c r="L6182"/>
      <c r="M6182"/>
      <c r="N6182"/>
      <c r="O6182"/>
      <c r="P6182"/>
      <c r="Q6182"/>
      <c r="S6182" s="115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ht="18" x14ac:dyDescent="0.25">
      <c r="A6183" s="236"/>
      <c r="B6183" s="236"/>
      <c r="C6183" s="236"/>
      <c r="D6183" s="236"/>
      <c r="E6183"/>
      <c r="F6183" s="126"/>
      <c r="G6183" s="237"/>
      <c r="H6183"/>
      <c r="I6183"/>
      <c r="J6183" s="237"/>
      <c r="K6183"/>
      <c r="L6183"/>
      <c r="M6183"/>
      <c r="N6183"/>
      <c r="O6183"/>
      <c r="P6183"/>
      <c r="Q6183"/>
      <c r="S6183" s="115"/>
      <c r="U6183"/>
      <c r="V6183"/>
      <c r="W6183" s="237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5">
      <c r="A6184"/>
      <c r="B6184"/>
      <c r="C6184"/>
      <c r="D6184"/>
      <c r="E6184"/>
      <c r="F6184" s="126"/>
      <c r="G6184"/>
      <c r="H6184"/>
      <c r="I6184"/>
      <c r="J6184"/>
      <c r="K6184"/>
      <c r="L6184"/>
      <c r="M6184"/>
      <c r="N6184"/>
      <c r="O6184"/>
      <c r="P6184"/>
      <c r="Q6184"/>
      <c r="S6184" s="115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5">
      <c r="F6185" s="238"/>
      <c r="I6185"/>
      <c r="S6185" s="115"/>
      <c r="U6185"/>
      <c r="V6185"/>
    </row>
    <row r="6186" spans="1:33" x14ac:dyDescent="0.25">
      <c r="F6186" s="238"/>
      <c r="I6186"/>
      <c r="S6186" s="115"/>
      <c r="U6186"/>
      <c r="V6186"/>
    </row>
    <row r="6187" spans="1:33" x14ac:dyDescent="0.25">
      <c r="A6187"/>
      <c r="B6187"/>
      <c r="C6187"/>
      <c r="D6187"/>
      <c r="E6187"/>
      <c r="F6187" s="126"/>
      <c r="G6187"/>
      <c r="H6187"/>
      <c r="I6187"/>
      <c r="J6187"/>
      <c r="K6187"/>
      <c r="L6187"/>
      <c r="M6187"/>
      <c r="N6187"/>
      <c r="O6187"/>
      <c r="P6187"/>
      <c r="Q6187"/>
      <c r="S6187" s="115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5">
      <c r="A6188"/>
      <c r="B6188"/>
      <c r="C6188"/>
      <c r="D6188"/>
      <c r="E6188"/>
      <c r="F6188" s="126"/>
      <c r="G6188"/>
      <c r="H6188"/>
      <c r="I6188"/>
      <c r="J6188"/>
      <c r="K6188"/>
      <c r="L6188"/>
      <c r="M6188"/>
      <c r="N6188"/>
      <c r="O6188"/>
      <c r="P6188"/>
      <c r="Q6188"/>
      <c r="S6188" s="115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ht="18" x14ac:dyDescent="0.25">
      <c r="A6189" s="236"/>
      <c r="B6189" s="236"/>
      <c r="C6189" s="236"/>
      <c r="D6189" s="236"/>
      <c r="E6189"/>
      <c r="F6189" s="126"/>
      <c r="G6189" s="237"/>
      <c r="H6189"/>
      <c r="I6189"/>
      <c r="J6189" s="237"/>
      <c r="K6189"/>
      <c r="L6189"/>
      <c r="M6189"/>
      <c r="N6189"/>
      <c r="O6189"/>
      <c r="P6189"/>
      <c r="Q6189"/>
      <c r="S6189" s="115"/>
      <c r="U6189"/>
      <c r="V6189"/>
      <c r="W6189" s="237"/>
      <c r="X6189"/>
      <c r="Y6189"/>
      <c r="Z6189"/>
      <c r="AA6189"/>
      <c r="AB6189"/>
      <c r="AC6189"/>
      <c r="AD6189"/>
      <c r="AE6189"/>
      <c r="AF6189"/>
      <c r="AG6189"/>
    </row>
    <row r="6190" spans="1:33" ht="18" x14ac:dyDescent="0.25">
      <c r="A6190" s="236"/>
      <c r="B6190" s="236"/>
      <c r="C6190" s="236"/>
      <c r="D6190" s="236"/>
      <c r="E6190"/>
      <c r="F6190" s="126"/>
      <c r="G6190" s="237"/>
      <c r="H6190"/>
      <c r="I6190"/>
      <c r="J6190" s="237"/>
      <c r="K6190"/>
      <c r="L6190"/>
      <c r="M6190"/>
      <c r="N6190"/>
      <c r="O6190"/>
      <c r="P6190"/>
      <c r="Q6190"/>
      <c r="S6190" s="115"/>
      <c r="U6190"/>
      <c r="V6190"/>
      <c r="W6190" s="237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5">
      <c r="F6191" s="238"/>
      <c r="I6191"/>
      <c r="S6191" s="115"/>
      <c r="U6191"/>
      <c r="V6191"/>
    </row>
    <row r="6192" spans="1:33" ht="18" x14ac:dyDescent="0.25">
      <c r="A6192" s="236"/>
      <c r="B6192" s="236"/>
      <c r="C6192" s="236"/>
      <c r="D6192" s="236"/>
      <c r="E6192"/>
      <c r="F6192" s="126"/>
      <c r="G6192" s="237"/>
      <c r="H6192"/>
      <c r="I6192"/>
      <c r="J6192" s="237"/>
      <c r="K6192"/>
      <c r="L6192"/>
      <c r="M6192"/>
      <c r="N6192"/>
      <c r="O6192"/>
      <c r="P6192"/>
      <c r="Q6192"/>
      <c r="S6192" s="115"/>
      <c r="U6192"/>
      <c r="V6192"/>
      <c r="W6192" s="237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5">
      <c r="A6193"/>
      <c r="B6193"/>
      <c r="C6193"/>
      <c r="D6193"/>
      <c r="E6193"/>
      <c r="F6193" s="126"/>
      <c r="G6193"/>
      <c r="H6193"/>
      <c r="I6193"/>
      <c r="J6193"/>
      <c r="K6193"/>
      <c r="L6193"/>
      <c r="M6193"/>
      <c r="N6193"/>
      <c r="O6193"/>
      <c r="P6193"/>
      <c r="Q6193"/>
      <c r="S6193" s="115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5">
      <c r="F6194" s="238"/>
      <c r="I6194"/>
      <c r="S6194" s="115"/>
      <c r="U6194"/>
      <c r="V6194"/>
    </row>
    <row r="6195" spans="1:33" x14ac:dyDescent="0.25">
      <c r="A6195"/>
      <c r="B6195"/>
      <c r="C6195"/>
      <c r="D6195"/>
      <c r="E6195"/>
      <c r="F6195" s="126"/>
      <c r="G6195"/>
      <c r="H6195"/>
      <c r="I6195"/>
      <c r="J6195"/>
      <c r="K6195"/>
      <c r="L6195"/>
      <c r="M6195"/>
      <c r="N6195"/>
      <c r="O6195"/>
      <c r="P6195"/>
      <c r="Q6195"/>
      <c r="S6195" s="11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ht="18" x14ac:dyDescent="0.25">
      <c r="A6196" s="236"/>
      <c r="B6196" s="236"/>
      <c r="C6196" s="236"/>
      <c r="D6196" s="236"/>
      <c r="E6196"/>
      <c r="F6196" s="126"/>
      <c r="G6196" s="237"/>
      <c r="H6196"/>
      <c r="I6196"/>
      <c r="J6196" s="237"/>
      <c r="K6196"/>
      <c r="L6196"/>
      <c r="M6196"/>
      <c r="N6196"/>
      <c r="O6196"/>
      <c r="P6196"/>
      <c r="Q6196"/>
      <c r="S6196" s="115"/>
      <c r="U6196"/>
      <c r="V6196"/>
      <c r="W6196" s="237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5">
      <c r="A6197"/>
      <c r="B6197"/>
      <c r="C6197"/>
      <c r="D6197"/>
      <c r="E6197"/>
      <c r="F6197" s="126"/>
      <c r="G6197"/>
      <c r="H6197"/>
      <c r="I6197"/>
      <c r="J6197"/>
      <c r="K6197"/>
      <c r="L6197"/>
      <c r="M6197"/>
      <c r="N6197"/>
      <c r="O6197"/>
      <c r="P6197"/>
      <c r="Q6197"/>
      <c r="S6197" s="115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5">
      <c r="A6198"/>
      <c r="B6198"/>
      <c r="C6198"/>
      <c r="D6198"/>
      <c r="E6198"/>
      <c r="F6198" s="126"/>
      <c r="G6198"/>
      <c r="H6198"/>
      <c r="I6198"/>
      <c r="J6198"/>
      <c r="K6198"/>
      <c r="L6198"/>
      <c r="M6198"/>
      <c r="N6198"/>
      <c r="O6198"/>
      <c r="P6198"/>
      <c r="Q6198"/>
      <c r="S6198" s="115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ht="18" x14ac:dyDescent="0.25">
      <c r="A6199" s="236"/>
      <c r="B6199" s="236"/>
      <c r="C6199" s="236"/>
      <c r="D6199" s="236"/>
      <c r="E6199"/>
      <c r="F6199" s="126"/>
      <c r="G6199" s="237"/>
      <c r="H6199"/>
      <c r="I6199"/>
      <c r="J6199" s="237"/>
      <c r="K6199"/>
      <c r="L6199"/>
      <c r="M6199"/>
      <c r="N6199"/>
      <c r="O6199"/>
      <c r="P6199"/>
      <c r="Q6199"/>
      <c r="S6199" s="115"/>
      <c r="U6199"/>
      <c r="V6199"/>
      <c r="W6199" s="237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5">
      <c r="A6200"/>
      <c r="B6200"/>
      <c r="C6200"/>
      <c r="D6200"/>
      <c r="E6200"/>
      <c r="F6200" s="126"/>
      <c r="G6200"/>
      <c r="H6200"/>
      <c r="I6200"/>
      <c r="J6200"/>
      <c r="K6200"/>
      <c r="L6200"/>
      <c r="M6200"/>
      <c r="N6200"/>
      <c r="O6200"/>
      <c r="P6200"/>
      <c r="Q6200"/>
      <c r="S6200" s="115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5">
      <c r="F6201" s="238"/>
      <c r="I6201"/>
      <c r="S6201" s="115"/>
      <c r="U6201"/>
      <c r="V6201"/>
    </row>
    <row r="6202" spans="1:33" x14ac:dyDescent="0.25">
      <c r="A6202"/>
      <c r="B6202"/>
      <c r="C6202"/>
      <c r="D6202"/>
      <c r="E6202"/>
      <c r="F6202" s="126"/>
      <c r="G6202"/>
      <c r="H6202"/>
      <c r="I6202"/>
      <c r="J6202"/>
      <c r="K6202"/>
      <c r="L6202"/>
      <c r="M6202"/>
      <c r="N6202"/>
      <c r="O6202"/>
      <c r="P6202"/>
      <c r="Q6202"/>
      <c r="S6202" s="115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ht="18" x14ac:dyDescent="0.25">
      <c r="A6203" s="236"/>
      <c r="B6203" s="236"/>
      <c r="C6203" s="236"/>
      <c r="D6203" s="236"/>
      <c r="E6203"/>
      <c r="F6203" s="126"/>
      <c r="G6203" s="237"/>
      <c r="H6203"/>
      <c r="I6203"/>
      <c r="J6203" s="237"/>
      <c r="K6203"/>
      <c r="L6203"/>
      <c r="M6203"/>
      <c r="N6203"/>
      <c r="O6203"/>
      <c r="P6203"/>
      <c r="Q6203"/>
      <c r="S6203" s="115"/>
      <c r="U6203"/>
      <c r="V6203"/>
      <c r="W6203" s="237"/>
      <c r="X6203"/>
      <c r="Y6203"/>
      <c r="Z6203"/>
      <c r="AA6203"/>
      <c r="AB6203"/>
      <c r="AC6203"/>
      <c r="AD6203"/>
      <c r="AE6203"/>
      <c r="AF6203"/>
      <c r="AG6203"/>
    </row>
    <row r="6204" spans="1:33" ht="18" x14ac:dyDescent="0.25">
      <c r="A6204" s="236"/>
      <c r="B6204" s="236"/>
      <c r="C6204" s="236"/>
      <c r="D6204" s="236"/>
      <c r="E6204"/>
      <c r="F6204" s="126"/>
      <c r="G6204" s="237"/>
      <c r="H6204"/>
      <c r="I6204"/>
      <c r="J6204" s="237"/>
      <c r="K6204"/>
      <c r="L6204"/>
      <c r="M6204"/>
      <c r="N6204"/>
      <c r="O6204"/>
      <c r="P6204"/>
      <c r="Q6204"/>
      <c r="S6204" s="115"/>
      <c r="U6204"/>
      <c r="V6204"/>
      <c r="W6204" s="237"/>
      <c r="X6204"/>
      <c r="Y6204"/>
      <c r="Z6204"/>
      <c r="AA6204"/>
      <c r="AB6204"/>
      <c r="AC6204"/>
      <c r="AD6204"/>
      <c r="AE6204"/>
      <c r="AF6204"/>
      <c r="AG6204"/>
    </row>
    <row r="6205" spans="1:33" ht="18" x14ac:dyDescent="0.25">
      <c r="A6205" s="236"/>
      <c r="B6205" s="236"/>
      <c r="C6205" s="236"/>
      <c r="D6205" s="236"/>
      <c r="E6205"/>
      <c r="F6205" s="126"/>
      <c r="G6205" s="237"/>
      <c r="H6205"/>
      <c r="I6205"/>
      <c r="J6205" s="237"/>
      <c r="K6205"/>
      <c r="L6205"/>
      <c r="M6205"/>
      <c r="N6205"/>
      <c r="O6205"/>
      <c r="P6205"/>
      <c r="Q6205"/>
      <c r="S6205" s="115"/>
      <c r="U6205"/>
      <c r="V6205"/>
      <c r="W6205" s="237"/>
      <c r="X6205"/>
      <c r="Y6205"/>
      <c r="Z6205"/>
      <c r="AA6205"/>
      <c r="AB6205"/>
      <c r="AC6205"/>
      <c r="AD6205"/>
      <c r="AE6205"/>
      <c r="AF6205"/>
      <c r="AG6205"/>
    </row>
    <row r="6206" spans="1:33" ht="18" x14ac:dyDescent="0.25">
      <c r="A6206" s="236"/>
      <c r="B6206" s="236"/>
      <c r="C6206" s="236"/>
      <c r="D6206" s="236"/>
      <c r="E6206"/>
      <c r="F6206" s="126"/>
      <c r="G6206" s="237"/>
      <c r="H6206"/>
      <c r="I6206"/>
      <c r="J6206" s="237"/>
      <c r="K6206"/>
      <c r="L6206"/>
      <c r="M6206"/>
      <c r="N6206"/>
      <c r="O6206"/>
      <c r="P6206"/>
      <c r="Q6206"/>
      <c r="S6206" s="115"/>
      <c r="U6206"/>
      <c r="V6206"/>
      <c r="W6206" s="237"/>
      <c r="X6206"/>
      <c r="Y6206"/>
      <c r="Z6206"/>
      <c r="AA6206"/>
      <c r="AB6206"/>
      <c r="AC6206"/>
      <c r="AD6206"/>
      <c r="AE6206"/>
      <c r="AF6206"/>
      <c r="AG6206"/>
    </row>
    <row r="6207" spans="1:33" ht="18" x14ac:dyDescent="0.25">
      <c r="A6207" s="236"/>
      <c r="B6207" s="236"/>
      <c r="C6207" s="236"/>
      <c r="D6207" s="236"/>
      <c r="E6207"/>
      <c r="F6207" s="126"/>
      <c r="G6207" s="237"/>
      <c r="H6207"/>
      <c r="I6207"/>
      <c r="J6207" s="237"/>
      <c r="K6207"/>
      <c r="L6207"/>
      <c r="M6207"/>
      <c r="N6207"/>
      <c r="O6207"/>
      <c r="P6207"/>
      <c r="Q6207"/>
      <c r="S6207" s="115"/>
      <c r="U6207"/>
      <c r="V6207"/>
      <c r="W6207" s="237"/>
      <c r="X6207"/>
      <c r="Y6207"/>
      <c r="Z6207"/>
      <c r="AA6207"/>
      <c r="AB6207"/>
      <c r="AC6207"/>
      <c r="AD6207"/>
      <c r="AE6207"/>
      <c r="AF6207"/>
      <c r="AG6207"/>
    </row>
    <row r="6208" spans="1:33" ht="18" x14ac:dyDescent="0.25">
      <c r="A6208" s="236"/>
      <c r="B6208" s="236"/>
      <c r="C6208" s="236"/>
      <c r="D6208" s="236"/>
      <c r="E6208"/>
      <c r="F6208" s="126"/>
      <c r="G6208" s="237"/>
      <c r="H6208"/>
      <c r="I6208"/>
      <c r="J6208" s="237"/>
      <c r="K6208"/>
      <c r="L6208"/>
      <c r="M6208"/>
      <c r="N6208"/>
      <c r="O6208"/>
      <c r="P6208"/>
      <c r="Q6208"/>
      <c r="S6208" s="115"/>
      <c r="U6208"/>
      <c r="V6208"/>
      <c r="W6208" s="237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5">
      <c r="A6209"/>
      <c r="B6209"/>
      <c r="C6209"/>
      <c r="D6209"/>
      <c r="E6209"/>
      <c r="F6209" s="126"/>
      <c r="G6209"/>
      <c r="H6209"/>
      <c r="I6209"/>
      <c r="J6209"/>
      <c r="K6209"/>
      <c r="L6209"/>
      <c r="M6209"/>
      <c r="N6209"/>
      <c r="O6209"/>
      <c r="P6209"/>
      <c r="Q6209"/>
      <c r="S6209" s="115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5">
      <c r="A6210"/>
      <c r="B6210"/>
      <c r="C6210"/>
      <c r="D6210"/>
      <c r="E6210"/>
      <c r="F6210" s="126"/>
      <c r="G6210"/>
      <c r="H6210"/>
      <c r="I6210"/>
      <c r="J6210"/>
      <c r="K6210"/>
      <c r="L6210"/>
      <c r="M6210"/>
      <c r="N6210"/>
      <c r="O6210"/>
      <c r="P6210"/>
      <c r="Q6210"/>
      <c r="S6210" s="115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ht="18" x14ac:dyDescent="0.25">
      <c r="A6211" s="236"/>
      <c r="B6211" s="236"/>
      <c r="C6211" s="236"/>
      <c r="D6211" s="236"/>
      <c r="E6211"/>
      <c r="F6211" s="126"/>
      <c r="G6211" s="237"/>
      <c r="H6211"/>
      <c r="I6211"/>
      <c r="J6211" s="237"/>
      <c r="K6211"/>
      <c r="L6211"/>
      <c r="M6211"/>
      <c r="N6211"/>
      <c r="O6211"/>
      <c r="P6211"/>
      <c r="Q6211"/>
      <c r="S6211" s="115"/>
      <c r="U6211"/>
      <c r="V6211"/>
      <c r="W6211" s="237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5">
      <c r="A6212"/>
      <c r="B6212"/>
      <c r="C6212"/>
      <c r="D6212"/>
      <c r="E6212"/>
      <c r="F6212" s="126"/>
      <c r="G6212"/>
      <c r="H6212"/>
      <c r="I6212"/>
      <c r="J6212"/>
      <c r="K6212"/>
      <c r="L6212"/>
      <c r="M6212"/>
      <c r="N6212"/>
      <c r="O6212"/>
      <c r="P6212"/>
      <c r="Q6212"/>
      <c r="S6212" s="115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5">
      <c r="F6213" s="238"/>
      <c r="I6213"/>
      <c r="S6213" s="115"/>
      <c r="U6213"/>
      <c r="V6213"/>
    </row>
    <row r="6214" spans="1:33" x14ac:dyDescent="0.25">
      <c r="F6214" s="238"/>
      <c r="I6214"/>
      <c r="S6214" s="115"/>
      <c r="U6214"/>
      <c r="V6214"/>
    </row>
    <row r="6215" spans="1:33" x14ac:dyDescent="0.25">
      <c r="F6215" s="238"/>
      <c r="I6215"/>
      <c r="S6215" s="115"/>
      <c r="U6215"/>
      <c r="V6215"/>
    </row>
    <row r="6216" spans="1:33" x14ac:dyDescent="0.25">
      <c r="F6216" s="238"/>
      <c r="I6216"/>
      <c r="S6216" s="115"/>
      <c r="U6216"/>
      <c r="V6216"/>
    </row>
    <row r="6217" spans="1:33" ht="18" x14ac:dyDescent="0.25">
      <c r="A6217" s="236"/>
      <c r="B6217" s="236"/>
      <c r="C6217" s="236"/>
      <c r="D6217" s="236"/>
      <c r="E6217"/>
      <c r="F6217" s="126"/>
      <c r="G6217" s="237"/>
      <c r="H6217"/>
      <c r="I6217"/>
      <c r="J6217" s="237"/>
      <c r="K6217"/>
      <c r="L6217"/>
      <c r="M6217"/>
      <c r="N6217"/>
      <c r="O6217"/>
      <c r="P6217"/>
      <c r="Q6217"/>
      <c r="S6217" s="115"/>
      <c r="U6217"/>
      <c r="V6217"/>
      <c r="W6217" s="237"/>
      <c r="X6217"/>
      <c r="Y6217"/>
      <c r="Z6217"/>
      <c r="AA6217"/>
      <c r="AB6217"/>
      <c r="AC6217"/>
      <c r="AD6217"/>
      <c r="AE6217"/>
      <c r="AF6217"/>
      <c r="AG6217"/>
    </row>
    <row r="6218" spans="1:33" ht="18" x14ac:dyDescent="0.25">
      <c r="A6218" s="236"/>
      <c r="B6218" s="236"/>
      <c r="C6218" s="236"/>
      <c r="D6218" s="236"/>
      <c r="E6218"/>
      <c r="F6218" s="126"/>
      <c r="G6218" s="237"/>
      <c r="H6218"/>
      <c r="I6218"/>
      <c r="J6218" s="237"/>
      <c r="K6218"/>
      <c r="L6218"/>
      <c r="M6218"/>
      <c r="N6218"/>
      <c r="O6218"/>
      <c r="P6218"/>
      <c r="Q6218"/>
      <c r="S6218" s="115"/>
      <c r="U6218"/>
      <c r="V6218"/>
      <c r="W6218" s="237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5">
      <c r="A6219"/>
      <c r="B6219"/>
      <c r="C6219"/>
      <c r="D6219"/>
      <c r="E6219"/>
      <c r="F6219" s="126"/>
      <c r="G6219"/>
      <c r="H6219"/>
      <c r="I6219"/>
      <c r="J6219"/>
      <c r="K6219"/>
      <c r="L6219"/>
      <c r="M6219"/>
      <c r="N6219"/>
      <c r="O6219"/>
      <c r="P6219"/>
      <c r="Q6219"/>
      <c r="S6219" s="115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ht="18" x14ac:dyDescent="0.25">
      <c r="A6220" s="236"/>
      <c r="B6220" s="236"/>
      <c r="C6220" s="236"/>
      <c r="D6220" s="236"/>
      <c r="E6220"/>
      <c r="F6220" s="126"/>
      <c r="G6220" s="237"/>
      <c r="H6220"/>
      <c r="I6220"/>
      <c r="J6220" s="237"/>
      <c r="K6220"/>
      <c r="L6220"/>
      <c r="M6220"/>
      <c r="N6220"/>
      <c r="O6220"/>
      <c r="P6220"/>
      <c r="Q6220"/>
      <c r="S6220" s="115"/>
      <c r="U6220"/>
      <c r="V6220"/>
      <c r="W6220" s="237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5">
      <c r="A6221"/>
      <c r="B6221"/>
      <c r="C6221"/>
      <c r="D6221"/>
      <c r="E6221"/>
      <c r="F6221" s="126"/>
      <c r="G6221"/>
      <c r="H6221"/>
      <c r="I6221"/>
      <c r="J6221"/>
      <c r="K6221"/>
      <c r="L6221"/>
      <c r="M6221"/>
      <c r="N6221"/>
      <c r="O6221"/>
      <c r="P6221"/>
      <c r="Q6221"/>
      <c r="S6221" s="115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ht="18" x14ac:dyDescent="0.25">
      <c r="A6222" s="236"/>
      <c r="B6222" s="236"/>
      <c r="C6222" s="236"/>
      <c r="D6222" s="236"/>
      <c r="E6222"/>
      <c r="F6222" s="126"/>
      <c r="G6222" s="237"/>
      <c r="H6222"/>
      <c r="I6222"/>
      <c r="J6222" s="237"/>
      <c r="K6222"/>
      <c r="L6222"/>
      <c r="M6222"/>
      <c r="N6222"/>
      <c r="O6222"/>
      <c r="P6222"/>
      <c r="Q6222"/>
      <c r="S6222" s="115"/>
      <c r="U6222"/>
      <c r="V6222"/>
      <c r="W6222" s="237"/>
      <c r="X6222"/>
      <c r="Y6222"/>
      <c r="Z6222"/>
      <c r="AA6222"/>
      <c r="AB6222"/>
      <c r="AC6222"/>
      <c r="AD6222"/>
      <c r="AE6222"/>
      <c r="AF6222"/>
      <c r="AG6222"/>
    </row>
    <row r="6223" spans="1:33" ht="18" x14ac:dyDescent="0.25">
      <c r="A6223" s="236"/>
      <c r="B6223" s="236"/>
      <c r="C6223" s="236"/>
      <c r="D6223" s="236"/>
      <c r="E6223"/>
      <c r="F6223" s="126"/>
      <c r="G6223" s="237"/>
      <c r="H6223"/>
      <c r="I6223"/>
      <c r="J6223" s="237"/>
      <c r="K6223"/>
      <c r="L6223"/>
      <c r="M6223"/>
      <c r="N6223"/>
      <c r="O6223"/>
      <c r="P6223"/>
      <c r="Q6223"/>
      <c r="S6223" s="115"/>
      <c r="U6223"/>
      <c r="V6223"/>
      <c r="W6223" s="237"/>
      <c r="X6223"/>
      <c r="Y6223"/>
      <c r="Z6223"/>
      <c r="AA6223"/>
      <c r="AB6223"/>
      <c r="AC6223"/>
      <c r="AD6223"/>
      <c r="AE6223"/>
      <c r="AF6223"/>
      <c r="AG6223"/>
    </row>
    <row r="6224" spans="1:33" ht="18" x14ac:dyDescent="0.25">
      <c r="A6224" s="236"/>
      <c r="B6224" s="236"/>
      <c r="C6224" s="236"/>
      <c r="D6224" s="236"/>
      <c r="E6224"/>
      <c r="F6224" s="126"/>
      <c r="G6224" s="237"/>
      <c r="H6224"/>
      <c r="I6224"/>
      <c r="J6224" s="237"/>
      <c r="K6224"/>
      <c r="L6224"/>
      <c r="M6224"/>
      <c r="N6224"/>
      <c r="O6224"/>
      <c r="P6224"/>
      <c r="Q6224"/>
      <c r="S6224" s="115"/>
      <c r="U6224"/>
      <c r="V6224"/>
      <c r="W6224" s="237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5">
      <c r="F6225" s="238"/>
      <c r="I6225"/>
      <c r="S6225" s="115"/>
      <c r="U6225"/>
      <c r="V6225"/>
    </row>
    <row r="6226" spans="1:33" x14ac:dyDescent="0.25">
      <c r="F6226" s="238"/>
      <c r="I6226"/>
      <c r="S6226" s="115"/>
      <c r="U6226"/>
      <c r="V6226"/>
    </row>
    <row r="6227" spans="1:33" ht="18" x14ac:dyDescent="0.25">
      <c r="A6227" s="236"/>
      <c r="B6227" s="236"/>
      <c r="C6227" s="236"/>
      <c r="D6227" s="236"/>
      <c r="E6227"/>
      <c r="F6227" s="126"/>
      <c r="G6227" s="237"/>
      <c r="H6227"/>
      <c r="I6227"/>
      <c r="J6227" s="237"/>
      <c r="K6227"/>
      <c r="L6227"/>
      <c r="M6227"/>
      <c r="N6227"/>
      <c r="O6227"/>
      <c r="P6227"/>
      <c r="Q6227"/>
      <c r="S6227" s="115"/>
      <c r="U6227"/>
      <c r="V6227"/>
      <c r="W6227" s="23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5">
      <c r="F6228" s="238"/>
      <c r="I6228"/>
      <c r="S6228" s="115"/>
      <c r="U6228"/>
      <c r="V6228"/>
    </row>
    <row r="6229" spans="1:33" ht="18" x14ac:dyDescent="0.25">
      <c r="A6229" s="236"/>
      <c r="B6229" s="236"/>
      <c r="C6229" s="236"/>
      <c r="D6229" s="236"/>
      <c r="E6229"/>
      <c r="F6229" s="126"/>
      <c r="G6229" s="237"/>
      <c r="H6229"/>
      <c r="I6229"/>
      <c r="J6229" s="237"/>
      <c r="K6229"/>
      <c r="L6229"/>
      <c r="M6229"/>
      <c r="N6229"/>
      <c r="O6229"/>
      <c r="P6229"/>
      <c r="Q6229"/>
      <c r="S6229" s="115"/>
      <c r="U6229"/>
      <c r="V6229"/>
      <c r="W6229" s="237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5">
      <c r="A6230"/>
      <c r="B6230"/>
      <c r="C6230"/>
      <c r="D6230"/>
      <c r="E6230"/>
      <c r="F6230" s="126"/>
      <c r="G6230"/>
      <c r="H6230"/>
      <c r="I6230"/>
      <c r="J6230"/>
      <c r="K6230"/>
      <c r="L6230"/>
      <c r="M6230"/>
      <c r="N6230"/>
      <c r="O6230"/>
      <c r="P6230"/>
      <c r="Q6230"/>
      <c r="S6230" s="115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5">
      <c r="F6231" s="238"/>
      <c r="I6231"/>
      <c r="S6231" s="115"/>
      <c r="U6231"/>
      <c r="V6231"/>
    </row>
    <row r="6232" spans="1:33" ht="18" x14ac:dyDescent="0.25">
      <c r="A6232" s="236"/>
      <c r="B6232" s="236"/>
      <c r="C6232" s="236"/>
      <c r="D6232" s="236"/>
      <c r="E6232"/>
      <c r="F6232" s="126"/>
      <c r="G6232" s="237"/>
      <c r="H6232"/>
      <c r="I6232"/>
      <c r="J6232" s="237"/>
      <c r="K6232"/>
      <c r="L6232"/>
      <c r="M6232"/>
      <c r="N6232"/>
      <c r="O6232"/>
      <c r="P6232"/>
      <c r="Q6232"/>
      <c r="S6232" s="115"/>
      <c r="U6232"/>
      <c r="V6232"/>
      <c r="W6232" s="237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5">
      <c r="F6233" s="238"/>
      <c r="I6233"/>
      <c r="S6233" s="115"/>
      <c r="U6233"/>
      <c r="V6233"/>
    </row>
    <row r="6234" spans="1:33" ht="18" x14ac:dyDescent="0.25">
      <c r="A6234" s="236"/>
      <c r="B6234" s="236"/>
      <c r="C6234" s="236"/>
      <c r="D6234" s="236"/>
      <c r="E6234"/>
      <c r="F6234" s="126"/>
      <c r="G6234" s="237"/>
      <c r="H6234"/>
      <c r="I6234"/>
      <c r="J6234" s="237"/>
      <c r="K6234"/>
      <c r="L6234"/>
      <c r="M6234"/>
      <c r="N6234"/>
      <c r="O6234"/>
      <c r="P6234"/>
      <c r="Q6234"/>
      <c r="S6234" s="115"/>
      <c r="U6234"/>
      <c r="V6234"/>
      <c r="W6234" s="237"/>
      <c r="X6234"/>
      <c r="Y6234"/>
      <c r="Z6234"/>
      <c r="AA6234"/>
      <c r="AB6234"/>
      <c r="AC6234"/>
      <c r="AD6234"/>
      <c r="AE6234"/>
      <c r="AF6234"/>
      <c r="AG6234"/>
    </row>
    <row r="6235" spans="1:33" ht="18" x14ac:dyDescent="0.25">
      <c r="A6235" s="236"/>
      <c r="B6235" s="236"/>
      <c r="C6235" s="236"/>
      <c r="D6235" s="236"/>
      <c r="E6235"/>
      <c r="F6235" s="126"/>
      <c r="G6235" s="237"/>
      <c r="H6235"/>
      <c r="I6235"/>
      <c r="J6235" s="237"/>
      <c r="K6235"/>
      <c r="L6235"/>
      <c r="M6235"/>
      <c r="N6235"/>
      <c r="O6235"/>
      <c r="P6235"/>
      <c r="Q6235"/>
      <c r="S6235" s="115"/>
      <c r="U6235"/>
      <c r="V6235"/>
      <c r="W6235" s="237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5">
      <c r="A6236"/>
      <c r="B6236"/>
      <c r="C6236"/>
      <c r="D6236"/>
      <c r="E6236"/>
      <c r="F6236" s="126"/>
      <c r="G6236"/>
      <c r="H6236"/>
      <c r="I6236"/>
      <c r="J6236"/>
      <c r="K6236"/>
      <c r="L6236"/>
      <c r="M6236"/>
      <c r="N6236"/>
      <c r="O6236"/>
      <c r="P6236"/>
      <c r="Q6236"/>
      <c r="S6236" s="115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5">
      <c r="F6237" s="238"/>
      <c r="I6237"/>
      <c r="S6237" s="115"/>
      <c r="U6237"/>
      <c r="V6237"/>
    </row>
    <row r="6238" spans="1:33" ht="18" x14ac:dyDescent="0.25">
      <c r="A6238" s="236"/>
      <c r="B6238" s="236"/>
      <c r="C6238" s="236"/>
      <c r="D6238" s="236"/>
      <c r="E6238"/>
      <c r="F6238" s="126"/>
      <c r="G6238" s="237"/>
      <c r="H6238"/>
      <c r="I6238"/>
      <c r="J6238" s="237"/>
      <c r="K6238"/>
      <c r="L6238"/>
      <c r="M6238"/>
      <c r="N6238"/>
      <c r="O6238"/>
      <c r="P6238"/>
      <c r="Q6238"/>
      <c r="S6238" s="115"/>
      <c r="U6238"/>
      <c r="V6238"/>
      <c r="W6238" s="237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5">
      <c r="A6239"/>
      <c r="B6239"/>
      <c r="C6239"/>
      <c r="D6239"/>
      <c r="E6239"/>
      <c r="F6239" s="126"/>
      <c r="G6239"/>
      <c r="H6239"/>
      <c r="I6239"/>
      <c r="J6239"/>
      <c r="K6239"/>
      <c r="L6239"/>
      <c r="M6239"/>
      <c r="N6239"/>
      <c r="O6239"/>
      <c r="P6239"/>
      <c r="Q6239"/>
      <c r="S6239" s="115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ht="18" x14ac:dyDescent="0.25">
      <c r="A6240" s="236"/>
      <c r="B6240" s="236"/>
      <c r="C6240" s="236"/>
      <c r="D6240" s="236"/>
      <c r="E6240"/>
      <c r="F6240" s="126"/>
      <c r="G6240" s="237"/>
      <c r="H6240"/>
      <c r="I6240"/>
      <c r="J6240" s="237"/>
      <c r="K6240"/>
      <c r="L6240"/>
      <c r="M6240"/>
      <c r="N6240"/>
      <c r="O6240"/>
      <c r="P6240"/>
      <c r="Q6240"/>
      <c r="S6240" s="115"/>
      <c r="U6240"/>
      <c r="V6240"/>
      <c r="W6240" s="237"/>
      <c r="X6240"/>
      <c r="Y6240"/>
      <c r="Z6240"/>
      <c r="AA6240"/>
      <c r="AB6240"/>
      <c r="AC6240"/>
      <c r="AD6240"/>
      <c r="AE6240"/>
      <c r="AF6240"/>
      <c r="AG6240"/>
    </row>
    <row r="6241" spans="1:33" ht="18" x14ac:dyDescent="0.25">
      <c r="A6241" s="236"/>
      <c r="B6241" s="236"/>
      <c r="C6241" s="236"/>
      <c r="D6241" s="236"/>
      <c r="E6241"/>
      <c r="F6241" s="126"/>
      <c r="G6241" s="237"/>
      <c r="H6241"/>
      <c r="I6241"/>
      <c r="J6241" s="237"/>
      <c r="K6241"/>
      <c r="L6241"/>
      <c r="M6241"/>
      <c r="N6241"/>
      <c r="O6241"/>
      <c r="P6241"/>
      <c r="Q6241"/>
      <c r="S6241" s="115"/>
      <c r="U6241"/>
      <c r="V6241"/>
      <c r="W6241" s="237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5">
      <c r="F6242" s="238"/>
      <c r="I6242"/>
      <c r="S6242" s="115"/>
      <c r="U6242"/>
      <c r="V6242"/>
    </row>
    <row r="6243" spans="1:33" ht="18" x14ac:dyDescent="0.25">
      <c r="A6243" s="236"/>
      <c r="B6243" s="236"/>
      <c r="C6243" s="236"/>
      <c r="D6243" s="236"/>
      <c r="E6243"/>
      <c r="F6243" s="126"/>
      <c r="G6243" s="237"/>
      <c r="H6243"/>
      <c r="I6243"/>
      <c r="J6243" s="237"/>
      <c r="K6243"/>
      <c r="L6243"/>
      <c r="M6243"/>
      <c r="N6243"/>
      <c r="O6243"/>
      <c r="P6243"/>
      <c r="Q6243"/>
      <c r="S6243" s="115"/>
      <c r="U6243"/>
      <c r="V6243"/>
      <c r="W6243" s="237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5">
      <c r="A6244"/>
      <c r="B6244"/>
      <c r="C6244"/>
      <c r="D6244"/>
      <c r="E6244"/>
      <c r="F6244" s="126"/>
      <c r="G6244"/>
      <c r="H6244"/>
      <c r="I6244"/>
      <c r="J6244"/>
      <c r="K6244"/>
      <c r="L6244"/>
      <c r="M6244"/>
      <c r="N6244"/>
      <c r="O6244"/>
      <c r="P6244"/>
      <c r="Q6244"/>
      <c r="S6244" s="115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ht="18" x14ac:dyDescent="0.25">
      <c r="A6245" s="236"/>
      <c r="B6245" s="236"/>
      <c r="C6245" s="236"/>
      <c r="D6245" s="236"/>
      <c r="E6245"/>
      <c r="F6245" s="126"/>
      <c r="G6245" s="237"/>
      <c r="H6245"/>
      <c r="I6245"/>
      <c r="J6245" s="237"/>
      <c r="K6245"/>
      <c r="L6245"/>
      <c r="M6245"/>
      <c r="N6245"/>
      <c r="O6245"/>
      <c r="P6245"/>
      <c r="Q6245"/>
      <c r="S6245" s="115"/>
      <c r="U6245"/>
      <c r="V6245"/>
      <c r="W6245" s="237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5">
      <c r="F6246" s="238"/>
      <c r="I6246"/>
      <c r="S6246" s="115"/>
      <c r="U6246"/>
      <c r="V6246"/>
    </row>
    <row r="6247" spans="1:33" x14ac:dyDescent="0.25">
      <c r="F6247" s="238"/>
      <c r="I6247"/>
      <c r="S6247" s="115"/>
      <c r="U6247"/>
      <c r="V6247"/>
    </row>
    <row r="6248" spans="1:33" x14ac:dyDescent="0.25">
      <c r="F6248" s="238"/>
      <c r="I6248"/>
      <c r="S6248" s="115"/>
      <c r="U6248"/>
      <c r="V6248"/>
    </row>
    <row r="6249" spans="1:33" ht="18" x14ac:dyDescent="0.25">
      <c r="A6249" s="236"/>
      <c r="B6249" s="236"/>
      <c r="C6249" s="236"/>
      <c r="D6249" s="236"/>
      <c r="E6249"/>
      <c r="F6249" s="126"/>
      <c r="G6249" s="237"/>
      <c r="H6249"/>
      <c r="I6249"/>
      <c r="J6249" s="237"/>
      <c r="K6249"/>
      <c r="L6249"/>
      <c r="M6249"/>
      <c r="N6249"/>
      <c r="O6249"/>
      <c r="P6249"/>
      <c r="Q6249"/>
      <c r="S6249" s="115"/>
      <c r="U6249"/>
      <c r="V6249"/>
      <c r="W6249" s="237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5">
      <c r="A6250"/>
      <c r="B6250"/>
      <c r="C6250"/>
      <c r="D6250"/>
      <c r="E6250"/>
      <c r="F6250" s="126"/>
      <c r="G6250"/>
      <c r="H6250"/>
      <c r="I6250"/>
      <c r="J6250"/>
      <c r="K6250"/>
      <c r="L6250"/>
      <c r="M6250"/>
      <c r="N6250"/>
      <c r="O6250"/>
      <c r="P6250"/>
      <c r="Q6250"/>
      <c r="S6250" s="115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5">
      <c r="F6251" s="238"/>
      <c r="I6251"/>
      <c r="S6251" s="115"/>
      <c r="U6251"/>
      <c r="V6251"/>
    </row>
    <row r="6252" spans="1:33" x14ac:dyDescent="0.25">
      <c r="A6252"/>
      <c r="B6252"/>
      <c r="C6252"/>
      <c r="D6252"/>
      <c r="E6252"/>
      <c r="F6252" s="126"/>
      <c r="G6252"/>
      <c r="H6252"/>
      <c r="I6252"/>
      <c r="J6252"/>
      <c r="K6252"/>
      <c r="L6252"/>
      <c r="M6252"/>
      <c r="N6252"/>
      <c r="O6252"/>
      <c r="P6252"/>
      <c r="Q6252"/>
      <c r="S6252" s="115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5">
      <c r="A6253"/>
      <c r="B6253"/>
      <c r="C6253"/>
      <c r="D6253"/>
      <c r="E6253"/>
      <c r="F6253" s="126"/>
      <c r="G6253"/>
      <c r="H6253"/>
      <c r="I6253"/>
      <c r="J6253"/>
      <c r="K6253"/>
      <c r="L6253"/>
      <c r="M6253"/>
      <c r="N6253"/>
      <c r="O6253"/>
      <c r="P6253"/>
      <c r="Q6253"/>
      <c r="S6253" s="115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ht="18" x14ac:dyDescent="0.25">
      <c r="A6254" s="236"/>
      <c r="B6254" s="236"/>
      <c r="C6254" s="236"/>
      <c r="D6254" s="236"/>
      <c r="E6254"/>
      <c r="F6254" s="126"/>
      <c r="G6254" s="237"/>
      <c r="H6254"/>
      <c r="I6254"/>
      <c r="J6254" s="237"/>
      <c r="K6254"/>
      <c r="L6254"/>
      <c r="M6254"/>
      <c r="N6254"/>
      <c r="O6254"/>
      <c r="P6254"/>
      <c r="Q6254"/>
      <c r="S6254" s="115"/>
      <c r="U6254"/>
      <c r="V6254"/>
      <c r="W6254" s="237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5">
      <c r="F6255" s="238"/>
      <c r="I6255"/>
      <c r="S6255" s="115"/>
      <c r="U6255"/>
      <c r="V6255"/>
    </row>
    <row r="6256" spans="1:33" x14ac:dyDescent="0.25">
      <c r="F6256" s="238"/>
      <c r="I6256"/>
      <c r="S6256" s="115"/>
      <c r="U6256"/>
      <c r="V6256"/>
    </row>
    <row r="6257" spans="1:33" x14ac:dyDescent="0.25">
      <c r="A6257"/>
      <c r="B6257"/>
      <c r="C6257"/>
      <c r="D6257"/>
      <c r="E6257"/>
      <c r="F6257" s="126"/>
      <c r="G6257"/>
      <c r="H6257"/>
      <c r="I6257"/>
      <c r="J6257"/>
      <c r="K6257"/>
      <c r="L6257"/>
      <c r="M6257"/>
      <c r="N6257"/>
      <c r="O6257"/>
      <c r="P6257"/>
      <c r="Q6257"/>
      <c r="S6257" s="115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5">
      <c r="A6258"/>
      <c r="B6258"/>
      <c r="C6258"/>
      <c r="D6258"/>
      <c r="E6258"/>
      <c r="F6258" s="126"/>
      <c r="G6258"/>
      <c r="H6258"/>
      <c r="I6258"/>
      <c r="J6258"/>
      <c r="K6258"/>
      <c r="L6258"/>
      <c r="M6258"/>
      <c r="N6258"/>
      <c r="O6258"/>
      <c r="P6258"/>
      <c r="Q6258"/>
      <c r="S6258" s="115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ht="18" x14ac:dyDescent="0.25">
      <c r="A6259" s="236"/>
      <c r="B6259" s="236"/>
      <c r="C6259" s="236"/>
      <c r="D6259" s="236"/>
      <c r="E6259"/>
      <c r="F6259" s="126"/>
      <c r="G6259" s="237"/>
      <c r="H6259"/>
      <c r="I6259"/>
      <c r="J6259" s="237"/>
      <c r="K6259"/>
      <c r="L6259"/>
      <c r="M6259"/>
      <c r="N6259"/>
      <c r="O6259"/>
      <c r="P6259"/>
      <c r="Q6259"/>
      <c r="S6259" s="115"/>
      <c r="U6259"/>
      <c r="V6259"/>
      <c r="W6259" s="237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5">
      <c r="F6260" s="238"/>
      <c r="I6260"/>
      <c r="S6260" s="115"/>
      <c r="U6260"/>
      <c r="V6260"/>
    </row>
    <row r="6261" spans="1:33" x14ac:dyDescent="0.25">
      <c r="A6261"/>
      <c r="B6261"/>
      <c r="C6261"/>
      <c r="D6261"/>
      <c r="E6261"/>
      <c r="F6261" s="126"/>
      <c r="G6261"/>
      <c r="H6261"/>
      <c r="I6261"/>
      <c r="J6261"/>
      <c r="K6261"/>
      <c r="L6261"/>
      <c r="M6261"/>
      <c r="N6261"/>
      <c r="O6261"/>
      <c r="P6261"/>
      <c r="Q6261"/>
      <c r="S6261" s="115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5">
      <c r="A6262"/>
      <c r="B6262"/>
      <c r="C6262"/>
      <c r="D6262"/>
      <c r="E6262"/>
      <c r="F6262" s="126"/>
      <c r="G6262"/>
      <c r="H6262"/>
      <c r="I6262"/>
      <c r="J6262"/>
      <c r="K6262"/>
      <c r="L6262"/>
      <c r="M6262"/>
      <c r="N6262"/>
      <c r="O6262"/>
      <c r="P6262"/>
      <c r="Q6262"/>
      <c r="S6262" s="115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5">
      <c r="A6263"/>
      <c r="B6263"/>
      <c r="C6263"/>
      <c r="D6263"/>
      <c r="E6263"/>
      <c r="F6263" s="126"/>
      <c r="G6263"/>
      <c r="H6263"/>
      <c r="I6263"/>
      <c r="J6263"/>
      <c r="K6263"/>
      <c r="L6263"/>
      <c r="M6263"/>
      <c r="N6263"/>
      <c r="O6263"/>
      <c r="P6263"/>
      <c r="Q6263"/>
      <c r="S6263" s="115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5">
      <c r="F6264" s="238"/>
      <c r="I6264"/>
      <c r="S6264" s="115"/>
      <c r="U6264"/>
      <c r="V6264"/>
    </row>
    <row r="6265" spans="1:33" ht="18" x14ac:dyDescent="0.25">
      <c r="A6265" s="236"/>
      <c r="B6265" s="236"/>
      <c r="C6265" s="236"/>
      <c r="D6265" s="236"/>
      <c r="E6265"/>
      <c r="F6265" s="126"/>
      <c r="G6265" s="237"/>
      <c r="H6265"/>
      <c r="I6265"/>
      <c r="J6265" s="237"/>
      <c r="K6265"/>
      <c r="L6265"/>
      <c r="M6265"/>
      <c r="N6265"/>
      <c r="O6265"/>
      <c r="P6265"/>
      <c r="Q6265"/>
      <c r="S6265" s="115"/>
      <c r="U6265"/>
      <c r="V6265"/>
      <c r="W6265" s="237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5">
      <c r="A6266"/>
      <c r="B6266"/>
      <c r="C6266"/>
      <c r="D6266"/>
      <c r="E6266"/>
      <c r="F6266" s="126"/>
      <c r="G6266"/>
      <c r="H6266"/>
      <c r="I6266"/>
      <c r="J6266"/>
      <c r="K6266"/>
      <c r="L6266"/>
      <c r="M6266"/>
      <c r="N6266"/>
      <c r="O6266"/>
      <c r="P6266"/>
      <c r="Q6266"/>
      <c r="S6266" s="115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5">
      <c r="A6267"/>
      <c r="B6267"/>
      <c r="C6267"/>
      <c r="D6267"/>
      <c r="E6267"/>
      <c r="F6267" s="126"/>
      <c r="G6267"/>
      <c r="H6267"/>
      <c r="I6267"/>
      <c r="J6267"/>
      <c r="K6267"/>
      <c r="L6267"/>
      <c r="M6267"/>
      <c r="N6267"/>
      <c r="O6267"/>
      <c r="P6267"/>
      <c r="Q6267"/>
      <c r="S6267" s="115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5">
      <c r="F6268" s="238"/>
      <c r="I6268"/>
      <c r="S6268" s="115"/>
      <c r="U6268"/>
      <c r="V6268"/>
    </row>
    <row r="6269" spans="1:33" x14ac:dyDescent="0.25">
      <c r="F6269" s="238"/>
      <c r="I6269"/>
      <c r="S6269" s="115"/>
      <c r="U6269"/>
      <c r="V6269"/>
    </row>
    <row r="6270" spans="1:33" x14ac:dyDescent="0.25">
      <c r="A6270"/>
      <c r="B6270"/>
      <c r="C6270"/>
      <c r="D6270"/>
      <c r="E6270"/>
      <c r="F6270" s="126"/>
      <c r="G6270"/>
      <c r="H6270"/>
      <c r="I6270"/>
      <c r="J6270"/>
      <c r="K6270"/>
      <c r="L6270"/>
      <c r="M6270"/>
      <c r="N6270"/>
      <c r="O6270"/>
      <c r="P6270"/>
      <c r="Q6270"/>
      <c r="S6270" s="115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ht="18" x14ac:dyDescent="0.25">
      <c r="A6271" s="236"/>
      <c r="B6271" s="236"/>
      <c r="C6271" s="236"/>
      <c r="D6271" s="236"/>
      <c r="E6271"/>
      <c r="F6271" s="126"/>
      <c r="G6271" s="237"/>
      <c r="H6271"/>
      <c r="I6271"/>
      <c r="J6271" s="237"/>
      <c r="K6271"/>
      <c r="L6271"/>
      <c r="M6271"/>
      <c r="N6271"/>
      <c r="O6271"/>
      <c r="P6271"/>
      <c r="Q6271"/>
      <c r="S6271" s="115"/>
      <c r="U6271"/>
      <c r="V6271"/>
      <c r="W6271" s="237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5">
      <c r="F6272" s="238"/>
      <c r="I6272"/>
      <c r="S6272" s="115"/>
      <c r="U6272"/>
      <c r="V6272"/>
    </row>
    <row r="6273" spans="1:33" ht="18" x14ac:dyDescent="0.25">
      <c r="A6273" s="236"/>
      <c r="B6273" s="236"/>
      <c r="C6273" s="236"/>
      <c r="D6273" s="236"/>
      <c r="E6273"/>
      <c r="F6273" s="126"/>
      <c r="G6273" s="237"/>
      <c r="H6273"/>
      <c r="I6273"/>
      <c r="J6273" s="237"/>
      <c r="K6273"/>
      <c r="L6273"/>
      <c r="M6273"/>
      <c r="N6273"/>
      <c r="O6273"/>
      <c r="P6273"/>
      <c r="Q6273"/>
      <c r="S6273" s="115"/>
      <c r="U6273"/>
      <c r="V6273"/>
      <c r="W6273" s="237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5">
      <c r="A6274"/>
      <c r="B6274"/>
      <c r="C6274"/>
      <c r="D6274"/>
      <c r="E6274"/>
      <c r="F6274" s="126"/>
      <c r="G6274"/>
      <c r="H6274"/>
      <c r="I6274"/>
      <c r="J6274"/>
      <c r="K6274"/>
      <c r="L6274"/>
      <c r="M6274"/>
      <c r="N6274"/>
      <c r="O6274"/>
      <c r="P6274"/>
      <c r="Q6274"/>
      <c r="S6274" s="115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5">
      <c r="A6275"/>
      <c r="B6275"/>
      <c r="C6275"/>
      <c r="D6275"/>
      <c r="E6275"/>
      <c r="F6275" s="126"/>
      <c r="G6275"/>
      <c r="H6275"/>
      <c r="I6275"/>
      <c r="J6275"/>
      <c r="K6275"/>
      <c r="L6275"/>
      <c r="M6275"/>
      <c r="N6275"/>
      <c r="O6275"/>
      <c r="P6275"/>
      <c r="Q6275"/>
      <c r="S6275" s="11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ht="18" x14ac:dyDescent="0.25">
      <c r="A6276" s="236"/>
      <c r="B6276" s="236"/>
      <c r="C6276" s="236"/>
      <c r="D6276" s="236"/>
      <c r="E6276"/>
      <c r="F6276" s="126"/>
      <c r="G6276" s="237"/>
      <c r="H6276"/>
      <c r="I6276"/>
      <c r="J6276" s="237"/>
      <c r="K6276"/>
      <c r="L6276"/>
      <c r="M6276"/>
      <c r="N6276"/>
      <c r="O6276"/>
      <c r="P6276"/>
      <c r="Q6276"/>
      <c r="S6276" s="115"/>
      <c r="U6276"/>
      <c r="V6276"/>
      <c r="W6276" s="237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5">
      <c r="F6277" s="238"/>
      <c r="I6277"/>
      <c r="S6277" s="115"/>
      <c r="U6277"/>
      <c r="V6277"/>
    </row>
    <row r="6278" spans="1:33" ht="18" x14ac:dyDescent="0.25">
      <c r="A6278" s="236"/>
      <c r="B6278" s="236"/>
      <c r="C6278" s="236"/>
      <c r="D6278" s="236"/>
      <c r="E6278"/>
      <c r="F6278" s="126"/>
      <c r="G6278" s="237"/>
      <c r="H6278"/>
      <c r="I6278"/>
      <c r="J6278" s="237"/>
      <c r="K6278"/>
      <c r="L6278"/>
      <c r="M6278"/>
      <c r="N6278"/>
      <c r="O6278"/>
      <c r="P6278"/>
      <c r="Q6278"/>
      <c r="S6278" s="115"/>
      <c r="U6278"/>
      <c r="V6278"/>
      <c r="W6278" s="237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5">
      <c r="A6279"/>
      <c r="B6279"/>
      <c r="C6279"/>
      <c r="D6279"/>
      <c r="E6279"/>
      <c r="F6279" s="126"/>
      <c r="G6279"/>
      <c r="H6279"/>
      <c r="I6279"/>
      <c r="J6279"/>
      <c r="K6279"/>
      <c r="L6279"/>
      <c r="M6279"/>
      <c r="N6279"/>
      <c r="O6279"/>
      <c r="P6279"/>
      <c r="Q6279"/>
      <c r="S6279" s="115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ht="18" x14ac:dyDescent="0.25">
      <c r="A6280" s="236"/>
      <c r="B6280" s="236"/>
      <c r="C6280" s="236"/>
      <c r="D6280" s="236"/>
      <c r="E6280"/>
      <c r="F6280" s="126"/>
      <c r="G6280" s="237"/>
      <c r="H6280"/>
      <c r="I6280"/>
      <c r="J6280" s="237"/>
      <c r="K6280"/>
      <c r="L6280"/>
      <c r="M6280"/>
      <c r="N6280"/>
      <c r="O6280"/>
      <c r="P6280"/>
      <c r="Q6280"/>
      <c r="S6280" s="115"/>
      <c r="U6280"/>
      <c r="V6280"/>
      <c r="W6280" s="237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5">
      <c r="F6281" s="238"/>
      <c r="I6281"/>
      <c r="S6281" s="115"/>
      <c r="U6281"/>
      <c r="V6281"/>
    </row>
    <row r="6282" spans="1:33" x14ac:dyDescent="0.25">
      <c r="F6282" s="238"/>
      <c r="I6282"/>
      <c r="S6282" s="115"/>
      <c r="U6282"/>
      <c r="V6282"/>
    </row>
    <row r="6283" spans="1:33" x14ac:dyDescent="0.25">
      <c r="A6283"/>
      <c r="B6283"/>
      <c r="C6283"/>
      <c r="D6283"/>
      <c r="E6283"/>
      <c r="F6283" s="126"/>
      <c r="G6283"/>
      <c r="H6283"/>
      <c r="I6283"/>
      <c r="J6283"/>
      <c r="K6283"/>
      <c r="L6283"/>
      <c r="M6283"/>
      <c r="N6283"/>
      <c r="O6283"/>
      <c r="P6283"/>
      <c r="Q6283"/>
      <c r="S6283" s="115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5">
      <c r="A6284"/>
      <c r="B6284"/>
      <c r="C6284"/>
      <c r="D6284"/>
      <c r="E6284"/>
      <c r="F6284" s="126"/>
      <c r="G6284"/>
      <c r="H6284"/>
      <c r="I6284"/>
      <c r="J6284"/>
      <c r="K6284"/>
      <c r="L6284"/>
      <c r="M6284"/>
      <c r="N6284"/>
      <c r="O6284"/>
      <c r="P6284"/>
      <c r="Q6284"/>
      <c r="S6284" s="115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5">
      <c r="F6285" s="238"/>
      <c r="I6285"/>
      <c r="S6285" s="115"/>
      <c r="U6285"/>
      <c r="V6285"/>
    </row>
    <row r="6286" spans="1:33" x14ac:dyDescent="0.25">
      <c r="F6286" s="238"/>
      <c r="I6286"/>
      <c r="S6286" s="115"/>
      <c r="U6286"/>
      <c r="V6286"/>
    </row>
    <row r="6287" spans="1:33" x14ac:dyDescent="0.25">
      <c r="A6287"/>
      <c r="B6287"/>
      <c r="C6287"/>
      <c r="D6287"/>
      <c r="E6287"/>
      <c r="F6287" s="126"/>
      <c r="G6287"/>
      <c r="H6287"/>
      <c r="I6287"/>
      <c r="J6287"/>
      <c r="K6287"/>
      <c r="L6287"/>
      <c r="M6287"/>
      <c r="N6287"/>
      <c r="O6287"/>
      <c r="P6287"/>
      <c r="Q6287"/>
      <c r="S6287" s="115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ht="18" x14ac:dyDescent="0.25">
      <c r="A6288" s="236"/>
      <c r="B6288" s="236"/>
      <c r="C6288" s="236"/>
      <c r="D6288" s="236"/>
      <c r="E6288"/>
      <c r="F6288" s="126"/>
      <c r="G6288" s="237"/>
      <c r="H6288"/>
      <c r="I6288"/>
      <c r="J6288" s="237"/>
      <c r="K6288"/>
      <c r="L6288"/>
      <c r="M6288"/>
      <c r="N6288"/>
      <c r="O6288"/>
      <c r="P6288"/>
      <c r="Q6288"/>
      <c r="S6288" s="115"/>
      <c r="U6288"/>
      <c r="V6288"/>
      <c r="W6288" s="237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5">
      <c r="A6289"/>
      <c r="B6289"/>
      <c r="C6289"/>
      <c r="D6289"/>
      <c r="E6289"/>
      <c r="F6289" s="126"/>
      <c r="G6289"/>
      <c r="H6289"/>
      <c r="I6289"/>
      <c r="J6289"/>
      <c r="K6289"/>
      <c r="L6289"/>
      <c r="M6289"/>
      <c r="N6289"/>
      <c r="O6289"/>
      <c r="P6289"/>
      <c r="Q6289"/>
      <c r="S6289" s="115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ht="18" x14ac:dyDescent="0.25">
      <c r="A6290" s="236"/>
      <c r="B6290" s="236"/>
      <c r="C6290" s="236"/>
      <c r="D6290" s="236"/>
      <c r="E6290"/>
      <c r="F6290" s="126"/>
      <c r="G6290" s="237"/>
      <c r="H6290"/>
      <c r="I6290"/>
      <c r="J6290" s="237"/>
      <c r="K6290"/>
      <c r="L6290"/>
      <c r="M6290"/>
      <c r="N6290"/>
      <c r="O6290"/>
      <c r="P6290"/>
      <c r="Q6290"/>
      <c r="S6290" s="115"/>
      <c r="U6290"/>
      <c r="V6290"/>
      <c r="W6290" s="237"/>
      <c r="X6290"/>
      <c r="Y6290"/>
      <c r="Z6290"/>
      <c r="AA6290"/>
      <c r="AB6290"/>
      <c r="AC6290"/>
      <c r="AD6290"/>
      <c r="AE6290"/>
      <c r="AF6290"/>
      <c r="AG6290"/>
    </row>
    <row r="6291" spans="1:33" ht="18" x14ac:dyDescent="0.25">
      <c r="A6291" s="236"/>
      <c r="B6291" s="236"/>
      <c r="C6291" s="236"/>
      <c r="D6291" s="236"/>
      <c r="E6291"/>
      <c r="F6291" s="126"/>
      <c r="G6291" s="237"/>
      <c r="H6291"/>
      <c r="I6291"/>
      <c r="J6291" s="237"/>
      <c r="K6291"/>
      <c r="L6291"/>
      <c r="M6291"/>
      <c r="N6291"/>
      <c r="O6291"/>
      <c r="P6291"/>
      <c r="Q6291"/>
      <c r="S6291" s="115"/>
      <c r="U6291"/>
      <c r="V6291"/>
      <c r="W6291" s="237"/>
      <c r="X6291"/>
      <c r="Y6291"/>
      <c r="Z6291"/>
      <c r="AA6291"/>
      <c r="AB6291"/>
      <c r="AC6291"/>
      <c r="AD6291"/>
      <c r="AE6291"/>
      <c r="AF6291"/>
      <c r="AG6291"/>
    </row>
    <row r="6292" spans="1:33" ht="18" x14ac:dyDescent="0.25">
      <c r="A6292" s="236"/>
      <c r="B6292" s="236"/>
      <c r="C6292" s="236"/>
      <c r="D6292" s="236"/>
      <c r="E6292"/>
      <c r="F6292" s="126"/>
      <c r="G6292" s="237"/>
      <c r="H6292"/>
      <c r="I6292"/>
      <c r="J6292" s="237"/>
      <c r="K6292"/>
      <c r="L6292"/>
      <c r="M6292"/>
      <c r="N6292"/>
      <c r="O6292"/>
      <c r="P6292"/>
      <c r="Q6292"/>
      <c r="S6292" s="115"/>
      <c r="U6292"/>
      <c r="V6292"/>
      <c r="W6292" s="237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5">
      <c r="A6293"/>
      <c r="B6293"/>
      <c r="C6293"/>
      <c r="D6293"/>
      <c r="E6293"/>
      <c r="F6293" s="126"/>
      <c r="G6293"/>
      <c r="H6293"/>
      <c r="I6293"/>
      <c r="J6293"/>
      <c r="K6293"/>
      <c r="L6293"/>
      <c r="M6293"/>
      <c r="N6293"/>
      <c r="O6293"/>
      <c r="P6293"/>
      <c r="Q6293"/>
      <c r="S6293" s="115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5">
      <c r="A6294"/>
      <c r="B6294"/>
      <c r="C6294"/>
      <c r="D6294"/>
      <c r="E6294"/>
      <c r="F6294" s="126"/>
      <c r="G6294"/>
      <c r="H6294"/>
      <c r="I6294"/>
      <c r="J6294"/>
      <c r="K6294"/>
      <c r="L6294"/>
      <c r="M6294"/>
      <c r="N6294"/>
      <c r="O6294"/>
      <c r="P6294"/>
      <c r="Q6294"/>
      <c r="S6294" s="115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ht="18" x14ac:dyDescent="0.25">
      <c r="A6295" s="236"/>
      <c r="B6295" s="236"/>
      <c r="C6295" s="236"/>
      <c r="D6295" s="236"/>
      <c r="E6295"/>
      <c r="F6295" s="126"/>
      <c r="G6295" s="237"/>
      <c r="H6295"/>
      <c r="I6295"/>
      <c r="J6295" s="237"/>
      <c r="K6295"/>
      <c r="L6295"/>
      <c r="M6295"/>
      <c r="N6295"/>
      <c r="O6295"/>
      <c r="P6295"/>
      <c r="Q6295"/>
      <c r="S6295" s="115"/>
      <c r="U6295"/>
      <c r="V6295"/>
      <c r="W6295" s="237"/>
      <c r="X6295"/>
      <c r="Y6295"/>
      <c r="Z6295"/>
      <c r="AA6295"/>
      <c r="AB6295"/>
      <c r="AC6295"/>
      <c r="AD6295"/>
      <c r="AE6295"/>
      <c r="AF6295"/>
      <c r="AG6295"/>
    </row>
    <row r="6296" spans="1:33" ht="18" x14ac:dyDescent="0.25">
      <c r="A6296" s="236"/>
      <c r="B6296" s="236"/>
      <c r="C6296" s="236"/>
      <c r="D6296" s="236"/>
      <c r="E6296"/>
      <c r="F6296" s="126"/>
      <c r="G6296" s="237"/>
      <c r="H6296"/>
      <c r="I6296"/>
      <c r="J6296" s="237"/>
      <c r="K6296"/>
      <c r="L6296"/>
      <c r="M6296"/>
      <c r="N6296"/>
      <c r="O6296"/>
      <c r="P6296"/>
      <c r="Q6296"/>
      <c r="S6296" s="115"/>
      <c r="U6296"/>
      <c r="V6296"/>
      <c r="W6296" s="237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5">
      <c r="F6297" s="238"/>
      <c r="I6297"/>
      <c r="S6297" s="115"/>
      <c r="U6297"/>
      <c r="V6297"/>
    </row>
    <row r="6298" spans="1:33" x14ac:dyDescent="0.25">
      <c r="F6298" s="238"/>
      <c r="I6298"/>
      <c r="S6298" s="115"/>
      <c r="U6298"/>
      <c r="V6298"/>
    </row>
    <row r="6299" spans="1:33" x14ac:dyDescent="0.25">
      <c r="A6299"/>
      <c r="B6299"/>
      <c r="C6299"/>
      <c r="D6299"/>
      <c r="E6299"/>
      <c r="F6299" s="126"/>
      <c r="G6299"/>
      <c r="H6299"/>
      <c r="I6299"/>
      <c r="J6299"/>
      <c r="K6299"/>
      <c r="L6299"/>
      <c r="M6299"/>
      <c r="N6299"/>
      <c r="O6299"/>
      <c r="P6299"/>
      <c r="Q6299"/>
      <c r="S6299" s="115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ht="18" x14ac:dyDescent="0.25">
      <c r="A6300" s="236"/>
      <c r="B6300" s="236"/>
      <c r="C6300" s="236"/>
      <c r="D6300" s="236"/>
      <c r="E6300"/>
      <c r="F6300" s="126"/>
      <c r="G6300" s="237"/>
      <c r="H6300"/>
      <c r="I6300"/>
      <c r="J6300" s="237"/>
      <c r="K6300"/>
      <c r="L6300"/>
      <c r="M6300"/>
      <c r="N6300"/>
      <c r="O6300"/>
      <c r="P6300"/>
      <c r="Q6300"/>
      <c r="S6300" s="115"/>
      <c r="U6300"/>
      <c r="V6300"/>
      <c r="W6300" s="237"/>
      <c r="X6300"/>
      <c r="Y6300"/>
      <c r="Z6300"/>
      <c r="AA6300"/>
      <c r="AB6300"/>
      <c r="AC6300"/>
      <c r="AD6300"/>
      <c r="AE6300"/>
      <c r="AF6300"/>
      <c r="AG6300"/>
    </row>
    <row r="6301" spans="1:33" ht="18" x14ac:dyDescent="0.25">
      <c r="A6301" s="236"/>
      <c r="B6301" s="236"/>
      <c r="C6301" s="236"/>
      <c r="D6301" s="236"/>
      <c r="E6301"/>
      <c r="F6301" s="126"/>
      <c r="G6301" s="237"/>
      <c r="H6301"/>
      <c r="I6301"/>
      <c r="J6301" s="237"/>
      <c r="K6301"/>
      <c r="L6301"/>
      <c r="M6301"/>
      <c r="N6301"/>
      <c r="O6301"/>
      <c r="P6301"/>
      <c r="Q6301"/>
      <c r="S6301" s="115"/>
      <c r="U6301"/>
      <c r="V6301"/>
      <c r="W6301" s="237"/>
      <c r="X6301"/>
      <c r="Y6301"/>
      <c r="Z6301"/>
      <c r="AA6301"/>
      <c r="AB6301"/>
      <c r="AC6301"/>
      <c r="AD6301"/>
      <c r="AE6301"/>
      <c r="AF6301"/>
      <c r="AG6301"/>
    </row>
    <row r="6302" spans="1:33" ht="18" x14ac:dyDescent="0.25">
      <c r="A6302" s="236"/>
      <c r="B6302" s="236"/>
      <c r="C6302" s="236"/>
      <c r="D6302" s="236"/>
      <c r="E6302"/>
      <c r="F6302" s="126"/>
      <c r="G6302" s="237"/>
      <c r="H6302"/>
      <c r="I6302"/>
      <c r="J6302" s="237"/>
      <c r="K6302"/>
      <c r="L6302"/>
      <c r="M6302"/>
      <c r="N6302"/>
      <c r="O6302"/>
      <c r="P6302"/>
      <c r="Q6302"/>
      <c r="S6302" s="115"/>
      <c r="U6302"/>
      <c r="V6302"/>
      <c r="W6302" s="237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5">
      <c r="F6303" s="238"/>
      <c r="I6303"/>
      <c r="S6303" s="115"/>
      <c r="U6303"/>
      <c r="V6303"/>
    </row>
    <row r="6304" spans="1:33" ht="18" x14ac:dyDescent="0.25">
      <c r="A6304" s="236"/>
      <c r="B6304" s="236"/>
      <c r="C6304" s="236"/>
      <c r="D6304" s="236"/>
      <c r="E6304"/>
      <c r="F6304" s="126"/>
      <c r="G6304" s="237"/>
      <c r="H6304"/>
      <c r="I6304"/>
      <c r="J6304" s="237"/>
      <c r="K6304"/>
      <c r="L6304"/>
      <c r="M6304"/>
      <c r="N6304"/>
      <c r="O6304"/>
      <c r="P6304"/>
      <c r="Q6304"/>
      <c r="S6304" s="115"/>
      <c r="U6304"/>
      <c r="V6304"/>
      <c r="W6304" s="237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5">
      <c r="A6305"/>
      <c r="B6305"/>
      <c r="C6305"/>
      <c r="D6305"/>
      <c r="E6305"/>
      <c r="F6305" s="126"/>
      <c r="G6305"/>
      <c r="H6305"/>
      <c r="I6305"/>
      <c r="J6305"/>
      <c r="K6305"/>
      <c r="L6305"/>
      <c r="M6305"/>
      <c r="N6305"/>
      <c r="O6305"/>
      <c r="P6305"/>
      <c r="Q6305"/>
      <c r="S6305" s="11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5">
      <c r="A6306"/>
      <c r="B6306"/>
      <c r="C6306"/>
      <c r="D6306"/>
      <c r="E6306"/>
      <c r="F6306" s="126"/>
      <c r="G6306"/>
      <c r="H6306"/>
      <c r="I6306"/>
      <c r="J6306"/>
      <c r="K6306"/>
      <c r="L6306"/>
      <c r="M6306"/>
      <c r="N6306"/>
      <c r="O6306"/>
      <c r="P6306"/>
      <c r="Q6306"/>
      <c r="S6306" s="115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ht="18" x14ac:dyDescent="0.25">
      <c r="A6307" s="236"/>
      <c r="B6307" s="236"/>
      <c r="C6307" s="236"/>
      <c r="D6307" s="236"/>
      <c r="E6307"/>
      <c r="F6307" s="126"/>
      <c r="G6307" s="237"/>
      <c r="H6307"/>
      <c r="I6307"/>
      <c r="J6307" s="237"/>
      <c r="K6307"/>
      <c r="L6307"/>
      <c r="M6307"/>
      <c r="N6307"/>
      <c r="O6307"/>
      <c r="P6307"/>
      <c r="Q6307"/>
      <c r="S6307" s="115"/>
      <c r="U6307"/>
      <c r="V6307"/>
      <c r="W6307" s="23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5">
      <c r="A6308"/>
      <c r="B6308"/>
      <c r="C6308"/>
      <c r="D6308"/>
      <c r="E6308"/>
      <c r="F6308" s="126"/>
      <c r="G6308"/>
      <c r="H6308"/>
      <c r="I6308"/>
      <c r="J6308"/>
      <c r="K6308"/>
      <c r="L6308"/>
      <c r="M6308"/>
      <c r="N6308"/>
      <c r="O6308"/>
      <c r="P6308"/>
      <c r="Q6308"/>
      <c r="S6308" s="115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ht="18" x14ac:dyDescent="0.25">
      <c r="A6309" s="236"/>
      <c r="B6309" s="236"/>
      <c r="C6309" s="236"/>
      <c r="D6309" s="236"/>
      <c r="E6309"/>
      <c r="F6309" s="126"/>
      <c r="G6309" s="237"/>
      <c r="H6309"/>
      <c r="I6309"/>
      <c r="J6309" s="237"/>
      <c r="K6309"/>
      <c r="L6309"/>
      <c r="M6309"/>
      <c r="N6309"/>
      <c r="O6309"/>
      <c r="P6309"/>
      <c r="Q6309"/>
      <c r="S6309" s="115"/>
      <c r="U6309"/>
      <c r="V6309"/>
      <c r="W6309" s="237"/>
      <c r="X6309"/>
      <c r="Y6309"/>
      <c r="Z6309"/>
      <c r="AA6309"/>
      <c r="AB6309"/>
      <c r="AC6309"/>
      <c r="AD6309"/>
      <c r="AE6309"/>
      <c r="AF6309"/>
      <c r="AG6309"/>
    </row>
    <row r="6310" spans="1:33" ht="18" x14ac:dyDescent="0.25">
      <c r="A6310" s="236"/>
      <c r="B6310" s="236"/>
      <c r="C6310" s="236"/>
      <c r="D6310" s="236"/>
      <c r="E6310"/>
      <c r="F6310" s="126"/>
      <c r="G6310" s="237"/>
      <c r="H6310"/>
      <c r="I6310"/>
      <c r="J6310" s="237"/>
      <c r="K6310"/>
      <c r="L6310"/>
      <c r="M6310"/>
      <c r="N6310"/>
      <c r="O6310"/>
      <c r="P6310"/>
      <c r="Q6310"/>
      <c r="S6310" s="115"/>
      <c r="U6310"/>
      <c r="V6310"/>
      <c r="W6310" s="237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5">
      <c r="A6311"/>
      <c r="B6311"/>
      <c r="C6311"/>
      <c r="D6311"/>
      <c r="E6311"/>
      <c r="F6311" s="126"/>
      <c r="G6311"/>
      <c r="H6311"/>
      <c r="I6311"/>
      <c r="J6311"/>
      <c r="K6311"/>
      <c r="L6311"/>
      <c r="M6311"/>
      <c r="N6311"/>
      <c r="O6311"/>
      <c r="P6311"/>
      <c r="Q6311"/>
      <c r="S6311" s="115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5">
      <c r="A6312"/>
      <c r="B6312"/>
      <c r="C6312"/>
      <c r="D6312"/>
      <c r="E6312"/>
      <c r="F6312" s="126"/>
      <c r="G6312"/>
      <c r="H6312"/>
      <c r="I6312"/>
      <c r="J6312"/>
      <c r="K6312"/>
      <c r="L6312"/>
      <c r="M6312"/>
      <c r="N6312"/>
      <c r="O6312"/>
      <c r="P6312"/>
      <c r="Q6312"/>
      <c r="S6312" s="115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ht="18" x14ac:dyDescent="0.25">
      <c r="A6313" s="236"/>
      <c r="B6313" s="236"/>
      <c r="C6313" s="236"/>
      <c r="D6313" s="236"/>
      <c r="E6313"/>
      <c r="F6313" s="126"/>
      <c r="G6313" s="237"/>
      <c r="H6313"/>
      <c r="I6313"/>
      <c r="J6313" s="237"/>
      <c r="K6313"/>
      <c r="L6313"/>
      <c r="M6313"/>
      <c r="N6313"/>
      <c r="O6313"/>
      <c r="P6313"/>
      <c r="Q6313"/>
      <c r="S6313" s="115"/>
      <c r="U6313"/>
      <c r="V6313"/>
      <c r="W6313" s="237"/>
      <c r="X6313"/>
      <c r="Y6313"/>
      <c r="Z6313"/>
      <c r="AA6313"/>
      <c r="AB6313"/>
      <c r="AC6313"/>
      <c r="AD6313"/>
      <c r="AE6313"/>
      <c r="AF6313"/>
      <c r="AG6313"/>
    </row>
    <row r="6314" spans="1:33" ht="18" x14ac:dyDescent="0.25">
      <c r="A6314" s="236"/>
      <c r="B6314" s="236"/>
      <c r="C6314" s="236"/>
      <c r="D6314" s="236"/>
      <c r="E6314"/>
      <c r="F6314" s="126"/>
      <c r="G6314" s="237"/>
      <c r="H6314"/>
      <c r="I6314"/>
      <c r="J6314" s="237"/>
      <c r="K6314"/>
      <c r="L6314"/>
      <c r="M6314"/>
      <c r="N6314"/>
      <c r="O6314"/>
      <c r="P6314"/>
      <c r="Q6314"/>
      <c r="S6314" s="115"/>
      <c r="U6314"/>
      <c r="V6314"/>
      <c r="W6314" s="237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5">
      <c r="F6315" s="238"/>
      <c r="I6315"/>
      <c r="S6315" s="115"/>
      <c r="U6315"/>
      <c r="V6315"/>
    </row>
    <row r="6316" spans="1:33" ht="18" x14ac:dyDescent="0.25">
      <c r="A6316" s="236"/>
      <c r="B6316" s="236"/>
      <c r="C6316" s="236"/>
      <c r="D6316" s="236"/>
      <c r="E6316"/>
      <c r="F6316" s="126"/>
      <c r="G6316" s="237"/>
      <c r="H6316"/>
      <c r="I6316"/>
      <c r="J6316" s="237"/>
      <c r="K6316"/>
      <c r="L6316"/>
      <c r="M6316"/>
      <c r="N6316"/>
      <c r="O6316"/>
      <c r="P6316"/>
      <c r="Q6316"/>
      <c r="S6316" s="115"/>
      <c r="U6316"/>
      <c r="V6316"/>
      <c r="W6316" s="237"/>
      <c r="X6316"/>
      <c r="Y6316"/>
      <c r="Z6316"/>
      <c r="AA6316"/>
      <c r="AB6316"/>
      <c r="AC6316"/>
      <c r="AD6316"/>
      <c r="AE6316"/>
      <c r="AF6316"/>
      <c r="AG6316"/>
    </row>
    <row r="6317" spans="1:33" ht="18" x14ac:dyDescent="0.25">
      <c r="A6317" s="236"/>
      <c r="B6317" s="236"/>
      <c r="C6317" s="236"/>
      <c r="D6317" s="236"/>
      <c r="E6317"/>
      <c r="F6317" s="126"/>
      <c r="G6317" s="237"/>
      <c r="H6317"/>
      <c r="I6317"/>
      <c r="J6317" s="237"/>
      <c r="K6317"/>
      <c r="L6317"/>
      <c r="M6317"/>
      <c r="N6317"/>
      <c r="O6317"/>
      <c r="P6317"/>
      <c r="Q6317"/>
      <c r="S6317" s="115"/>
      <c r="U6317"/>
      <c r="V6317"/>
      <c r="W6317" s="23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5">
      <c r="A6318"/>
      <c r="B6318"/>
      <c r="C6318"/>
      <c r="D6318"/>
      <c r="E6318"/>
      <c r="F6318" s="126"/>
      <c r="G6318"/>
      <c r="H6318"/>
      <c r="I6318"/>
      <c r="J6318"/>
      <c r="K6318"/>
      <c r="L6318"/>
      <c r="M6318"/>
      <c r="N6318"/>
      <c r="O6318"/>
      <c r="P6318"/>
      <c r="Q6318"/>
      <c r="S6318" s="115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ht="18" x14ac:dyDescent="0.25">
      <c r="A6319" s="236"/>
      <c r="B6319" s="236"/>
      <c r="C6319" s="236"/>
      <c r="D6319" s="236"/>
      <c r="E6319"/>
      <c r="F6319" s="126"/>
      <c r="G6319" s="237"/>
      <c r="H6319"/>
      <c r="I6319"/>
      <c r="J6319" s="237"/>
      <c r="K6319"/>
      <c r="L6319"/>
      <c r="M6319"/>
      <c r="N6319"/>
      <c r="O6319"/>
      <c r="P6319"/>
      <c r="Q6319"/>
      <c r="S6319" s="115"/>
      <c r="U6319"/>
      <c r="V6319"/>
      <c r="W6319" s="237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5">
      <c r="F6320" s="238"/>
      <c r="I6320"/>
      <c r="S6320" s="115"/>
      <c r="U6320"/>
      <c r="V6320"/>
    </row>
    <row r="6321" spans="1:33" ht="18" x14ac:dyDescent="0.25">
      <c r="A6321" s="236"/>
      <c r="B6321" s="236"/>
      <c r="C6321" s="236"/>
      <c r="D6321" s="236"/>
      <c r="E6321"/>
      <c r="F6321" s="126"/>
      <c r="G6321" s="237"/>
      <c r="H6321"/>
      <c r="I6321"/>
      <c r="J6321" s="237"/>
      <c r="K6321"/>
      <c r="L6321"/>
      <c r="M6321"/>
      <c r="N6321"/>
      <c r="O6321"/>
      <c r="P6321"/>
      <c r="Q6321"/>
      <c r="S6321" s="115"/>
      <c r="U6321"/>
      <c r="V6321"/>
      <c r="W6321" s="237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5">
      <c r="A6322"/>
      <c r="B6322"/>
      <c r="C6322"/>
      <c r="D6322"/>
      <c r="E6322"/>
      <c r="F6322" s="126"/>
      <c r="G6322"/>
      <c r="H6322"/>
      <c r="I6322"/>
      <c r="J6322"/>
      <c r="K6322"/>
      <c r="L6322"/>
      <c r="M6322"/>
      <c r="N6322"/>
      <c r="O6322"/>
      <c r="P6322"/>
      <c r="Q6322"/>
      <c r="S6322" s="115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ht="18" x14ac:dyDescent="0.25">
      <c r="A6323" s="236"/>
      <c r="B6323" s="236"/>
      <c r="C6323" s="236"/>
      <c r="D6323" s="236"/>
      <c r="E6323"/>
      <c r="F6323" s="126"/>
      <c r="G6323" s="237"/>
      <c r="H6323"/>
      <c r="I6323"/>
      <c r="J6323" s="237"/>
      <c r="K6323"/>
      <c r="L6323"/>
      <c r="M6323"/>
      <c r="N6323"/>
      <c r="O6323"/>
      <c r="P6323"/>
      <c r="Q6323"/>
      <c r="S6323" s="115"/>
      <c r="U6323"/>
      <c r="V6323"/>
      <c r="W6323" s="237"/>
      <c r="X6323"/>
      <c r="Y6323"/>
      <c r="Z6323"/>
      <c r="AA6323"/>
      <c r="AB6323"/>
      <c r="AC6323"/>
      <c r="AD6323"/>
      <c r="AE6323"/>
      <c r="AF6323"/>
      <c r="AG6323"/>
    </row>
    <row r="6324" spans="1:33" ht="18" x14ac:dyDescent="0.25">
      <c r="A6324" s="236"/>
      <c r="B6324" s="236"/>
      <c r="C6324" s="236"/>
      <c r="D6324" s="236"/>
      <c r="E6324"/>
      <c r="F6324" s="126"/>
      <c r="G6324" s="237"/>
      <c r="H6324"/>
      <c r="I6324"/>
      <c r="J6324" s="237"/>
      <c r="K6324"/>
      <c r="L6324"/>
      <c r="M6324"/>
      <c r="N6324"/>
      <c r="O6324"/>
      <c r="P6324"/>
      <c r="Q6324"/>
      <c r="S6324" s="115"/>
      <c r="U6324"/>
      <c r="V6324"/>
      <c r="W6324" s="237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5">
      <c r="A6325"/>
      <c r="B6325"/>
      <c r="C6325"/>
      <c r="D6325"/>
      <c r="E6325"/>
      <c r="F6325" s="126"/>
      <c r="G6325"/>
      <c r="H6325"/>
      <c r="I6325"/>
      <c r="J6325"/>
      <c r="K6325"/>
      <c r="L6325"/>
      <c r="M6325"/>
      <c r="N6325"/>
      <c r="O6325"/>
      <c r="P6325"/>
      <c r="Q6325"/>
      <c r="S6325" s="11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ht="18" x14ac:dyDescent="0.25">
      <c r="A6326" s="236"/>
      <c r="B6326" s="236"/>
      <c r="C6326" s="236"/>
      <c r="D6326" s="236"/>
      <c r="E6326"/>
      <c r="F6326" s="126"/>
      <c r="G6326" s="237"/>
      <c r="H6326"/>
      <c r="I6326"/>
      <c r="J6326" s="237"/>
      <c r="K6326"/>
      <c r="L6326"/>
      <c r="M6326"/>
      <c r="N6326"/>
      <c r="O6326"/>
      <c r="P6326"/>
      <c r="Q6326"/>
      <c r="S6326" s="115"/>
      <c r="U6326"/>
      <c r="V6326"/>
      <c r="W6326" s="237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5">
      <c r="F6327" s="238"/>
      <c r="I6327"/>
      <c r="S6327" s="115"/>
      <c r="U6327"/>
      <c r="V6327"/>
    </row>
    <row r="6328" spans="1:33" x14ac:dyDescent="0.25">
      <c r="A6328"/>
      <c r="B6328"/>
      <c r="C6328"/>
      <c r="D6328"/>
      <c r="E6328"/>
      <c r="F6328" s="126"/>
      <c r="G6328"/>
      <c r="H6328"/>
      <c r="I6328"/>
      <c r="J6328"/>
      <c r="K6328"/>
      <c r="L6328"/>
      <c r="M6328"/>
      <c r="N6328"/>
      <c r="O6328"/>
      <c r="P6328"/>
      <c r="Q6328"/>
      <c r="S6328" s="115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5">
      <c r="F6329" s="238"/>
      <c r="I6329"/>
      <c r="S6329" s="115"/>
      <c r="U6329"/>
      <c r="V6329"/>
    </row>
    <row r="6330" spans="1:33" x14ac:dyDescent="0.25">
      <c r="A6330"/>
      <c r="B6330"/>
      <c r="C6330"/>
      <c r="D6330"/>
      <c r="E6330"/>
      <c r="F6330" s="126"/>
      <c r="G6330"/>
      <c r="H6330"/>
      <c r="I6330"/>
      <c r="J6330"/>
      <c r="K6330"/>
      <c r="L6330"/>
      <c r="M6330"/>
      <c r="N6330"/>
      <c r="O6330"/>
      <c r="P6330"/>
      <c r="Q6330"/>
      <c r="S6330" s="115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5">
      <c r="F6331" s="238"/>
      <c r="I6331"/>
      <c r="S6331" s="115"/>
      <c r="U6331"/>
      <c r="V6331"/>
    </row>
    <row r="6332" spans="1:33" x14ac:dyDescent="0.25">
      <c r="F6332" s="238"/>
      <c r="I6332"/>
      <c r="S6332" s="115"/>
      <c r="U6332"/>
      <c r="V6332"/>
    </row>
    <row r="6333" spans="1:33" ht="18" x14ac:dyDescent="0.25">
      <c r="A6333" s="236"/>
      <c r="B6333" s="236"/>
      <c r="C6333" s="236"/>
      <c r="D6333" s="236"/>
      <c r="E6333"/>
      <c r="F6333" s="126"/>
      <c r="G6333" s="237"/>
      <c r="H6333"/>
      <c r="I6333"/>
      <c r="J6333" s="237"/>
      <c r="K6333"/>
      <c r="L6333"/>
      <c r="M6333"/>
      <c r="N6333"/>
      <c r="O6333"/>
      <c r="P6333"/>
      <c r="Q6333"/>
      <c r="S6333" s="115"/>
      <c r="U6333"/>
      <c r="V6333"/>
      <c r="W6333" s="237"/>
      <c r="X6333"/>
      <c r="Y6333"/>
      <c r="Z6333"/>
      <c r="AA6333"/>
      <c r="AB6333"/>
      <c r="AC6333"/>
      <c r="AD6333"/>
      <c r="AE6333"/>
      <c r="AF6333"/>
      <c r="AG6333"/>
    </row>
    <row r="6334" spans="1:33" ht="18" x14ac:dyDescent="0.25">
      <c r="A6334" s="236"/>
      <c r="B6334" s="236"/>
      <c r="C6334" s="236"/>
      <c r="D6334" s="236"/>
      <c r="E6334"/>
      <c r="F6334" s="126"/>
      <c r="G6334" s="237"/>
      <c r="H6334"/>
      <c r="I6334"/>
      <c r="J6334" s="237"/>
      <c r="K6334"/>
      <c r="L6334"/>
      <c r="M6334"/>
      <c r="N6334"/>
      <c r="O6334"/>
      <c r="P6334"/>
      <c r="Q6334"/>
      <c r="S6334" s="115"/>
      <c r="U6334"/>
      <c r="V6334"/>
      <c r="W6334" s="237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5">
      <c r="F6335" s="238"/>
      <c r="I6335"/>
      <c r="S6335" s="115"/>
      <c r="U6335"/>
      <c r="V6335"/>
    </row>
    <row r="6336" spans="1:33" x14ac:dyDescent="0.25">
      <c r="A6336"/>
      <c r="B6336"/>
      <c r="C6336"/>
      <c r="D6336"/>
      <c r="E6336"/>
      <c r="F6336" s="126"/>
      <c r="G6336"/>
      <c r="H6336"/>
      <c r="I6336"/>
      <c r="J6336"/>
      <c r="K6336"/>
      <c r="L6336"/>
      <c r="M6336"/>
      <c r="N6336"/>
      <c r="O6336"/>
      <c r="P6336"/>
      <c r="Q6336"/>
      <c r="S6336" s="115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5">
      <c r="F6337" s="238"/>
      <c r="I6337"/>
      <c r="S6337" s="115"/>
      <c r="U6337"/>
      <c r="V6337"/>
    </row>
    <row r="6338" spans="1:33" x14ac:dyDescent="0.25">
      <c r="F6338" s="238"/>
      <c r="I6338"/>
      <c r="S6338" s="115"/>
      <c r="U6338"/>
      <c r="V6338"/>
    </row>
    <row r="6339" spans="1:33" x14ac:dyDescent="0.25">
      <c r="A6339"/>
      <c r="B6339"/>
      <c r="C6339"/>
      <c r="D6339"/>
      <c r="E6339"/>
      <c r="F6339" s="126"/>
      <c r="G6339"/>
      <c r="H6339"/>
      <c r="I6339"/>
      <c r="J6339"/>
      <c r="K6339"/>
      <c r="L6339"/>
      <c r="M6339"/>
      <c r="N6339"/>
      <c r="O6339"/>
      <c r="P6339"/>
      <c r="Q6339"/>
      <c r="S6339" s="115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ht="18" x14ac:dyDescent="0.25">
      <c r="A6340" s="236"/>
      <c r="B6340" s="236"/>
      <c r="C6340" s="236"/>
      <c r="D6340" s="236"/>
      <c r="E6340"/>
      <c r="F6340" s="126"/>
      <c r="G6340" s="237"/>
      <c r="H6340"/>
      <c r="I6340"/>
      <c r="J6340" s="237"/>
      <c r="K6340"/>
      <c r="L6340"/>
      <c r="M6340"/>
      <c r="N6340"/>
      <c r="O6340"/>
      <c r="P6340"/>
      <c r="Q6340"/>
      <c r="S6340" s="115"/>
      <c r="U6340"/>
      <c r="V6340"/>
      <c r="W6340" s="237"/>
      <c r="X6340"/>
      <c r="Y6340"/>
      <c r="Z6340"/>
      <c r="AA6340"/>
      <c r="AB6340"/>
      <c r="AC6340"/>
      <c r="AD6340"/>
      <c r="AE6340"/>
      <c r="AF6340"/>
      <c r="AG6340"/>
    </row>
    <row r="6341" spans="1:33" ht="18" x14ac:dyDescent="0.25">
      <c r="A6341" s="236"/>
      <c r="B6341" s="236"/>
      <c r="C6341" s="236"/>
      <c r="D6341" s="236"/>
      <c r="E6341"/>
      <c r="F6341" s="126"/>
      <c r="G6341" s="237"/>
      <c r="H6341"/>
      <c r="I6341"/>
      <c r="J6341" s="237"/>
      <c r="K6341"/>
      <c r="L6341"/>
      <c r="M6341"/>
      <c r="N6341"/>
      <c r="O6341"/>
      <c r="P6341"/>
      <c r="Q6341"/>
      <c r="S6341" s="115"/>
      <c r="U6341"/>
      <c r="V6341"/>
      <c r="W6341" s="237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5">
      <c r="A6342"/>
      <c r="B6342"/>
      <c r="C6342"/>
      <c r="D6342"/>
      <c r="E6342"/>
      <c r="F6342" s="126"/>
      <c r="G6342"/>
      <c r="H6342"/>
      <c r="I6342"/>
      <c r="J6342"/>
      <c r="K6342"/>
      <c r="L6342"/>
      <c r="M6342"/>
      <c r="N6342"/>
      <c r="O6342"/>
      <c r="P6342"/>
      <c r="Q6342"/>
      <c r="S6342" s="115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ht="18" x14ac:dyDescent="0.25">
      <c r="A6343" s="236"/>
      <c r="B6343" s="236"/>
      <c r="C6343" s="236"/>
      <c r="D6343" s="236"/>
      <c r="E6343"/>
      <c r="F6343" s="126"/>
      <c r="G6343" s="237"/>
      <c r="H6343"/>
      <c r="I6343"/>
      <c r="J6343" s="237"/>
      <c r="K6343"/>
      <c r="L6343"/>
      <c r="M6343"/>
      <c r="N6343"/>
      <c r="O6343"/>
      <c r="P6343"/>
      <c r="Q6343"/>
      <c r="S6343" s="115"/>
      <c r="U6343"/>
      <c r="V6343"/>
      <c r="W6343" s="237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5">
      <c r="F6344" s="238"/>
      <c r="I6344"/>
      <c r="S6344" s="115"/>
      <c r="U6344"/>
      <c r="V6344"/>
    </row>
    <row r="6345" spans="1:33" x14ac:dyDescent="0.25">
      <c r="F6345" s="238"/>
      <c r="I6345"/>
      <c r="S6345" s="115"/>
      <c r="U6345"/>
      <c r="V6345"/>
    </row>
    <row r="6346" spans="1:33" ht="18" x14ac:dyDescent="0.25">
      <c r="A6346" s="236"/>
      <c r="B6346" s="236"/>
      <c r="C6346" s="236"/>
      <c r="D6346" s="236"/>
      <c r="E6346"/>
      <c r="F6346" s="126"/>
      <c r="G6346" s="237"/>
      <c r="H6346"/>
      <c r="I6346"/>
      <c r="J6346" s="237"/>
      <c r="K6346"/>
      <c r="L6346"/>
      <c r="M6346"/>
      <c r="N6346"/>
      <c r="O6346"/>
      <c r="P6346"/>
      <c r="Q6346"/>
      <c r="S6346" s="115"/>
      <c r="U6346"/>
      <c r="V6346"/>
      <c r="W6346" s="237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5">
      <c r="F6347" s="238"/>
      <c r="I6347"/>
      <c r="S6347" s="115"/>
      <c r="U6347"/>
      <c r="V6347"/>
    </row>
    <row r="6348" spans="1:33" x14ac:dyDescent="0.25">
      <c r="F6348" s="238"/>
      <c r="I6348"/>
      <c r="S6348" s="115"/>
      <c r="U6348"/>
      <c r="V6348"/>
    </row>
    <row r="6349" spans="1:33" x14ac:dyDescent="0.25">
      <c r="F6349" s="238"/>
      <c r="I6349"/>
      <c r="S6349" s="115"/>
      <c r="U6349"/>
      <c r="V6349"/>
    </row>
    <row r="6350" spans="1:33" x14ac:dyDescent="0.25">
      <c r="F6350" s="238"/>
      <c r="I6350"/>
      <c r="S6350" s="115"/>
      <c r="U6350"/>
      <c r="V6350"/>
    </row>
    <row r="6351" spans="1:33" x14ac:dyDescent="0.25">
      <c r="F6351" s="238"/>
      <c r="I6351"/>
      <c r="S6351" s="115"/>
      <c r="U6351"/>
      <c r="V6351"/>
    </row>
    <row r="6352" spans="1:33" x14ac:dyDescent="0.25">
      <c r="F6352" s="238"/>
      <c r="I6352"/>
      <c r="S6352" s="115"/>
      <c r="U6352"/>
      <c r="V6352"/>
    </row>
    <row r="6353" spans="1:33" ht="18" x14ac:dyDescent="0.25">
      <c r="A6353" s="236"/>
      <c r="B6353" s="236"/>
      <c r="C6353" s="236"/>
      <c r="D6353" s="236"/>
      <c r="E6353"/>
      <c r="F6353" s="126"/>
      <c r="G6353" s="237"/>
      <c r="H6353"/>
      <c r="I6353"/>
      <c r="J6353" s="237"/>
      <c r="K6353"/>
      <c r="L6353"/>
      <c r="M6353"/>
      <c r="N6353"/>
      <c r="O6353"/>
      <c r="P6353"/>
      <c r="Q6353"/>
      <c r="S6353" s="115"/>
      <c r="U6353"/>
      <c r="V6353"/>
      <c r="W6353" s="237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5">
      <c r="A6354"/>
      <c r="B6354"/>
      <c r="C6354"/>
      <c r="D6354"/>
      <c r="E6354"/>
      <c r="F6354" s="126"/>
      <c r="G6354"/>
      <c r="H6354"/>
      <c r="I6354"/>
      <c r="J6354"/>
      <c r="K6354"/>
      <c r="L6354"/>
      <c r="M6354"/>
      <c r="N6354"/>
      <c r="O6354"/>
      <c r="P6354"/>
      <c r="Q6354"/>
      <c r="S6354" s="115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ht="18" x14ac:dyDescent="0.25">
      <c r="A6355" s="236"/>
      <c r="B6355" s="236"/>
      <c r="C6355" s="236"/>
      <c r="D6355" s="236"/>
      <c r="E6355"/>
      <c r="F6355" s="126"/>
      <c r="G6355" s="237"/>
      <c r="H6355"/>
      <c r="I6355"/>
      <c r="J6355" s="237"/>
      <c r="K6355"/>
      <c r="L6355"/>
      <c r="M6355"/>
      <c r="N6355"/>
      <c r="O6355"/>
      <c r="P6355"/>
      <c r="Q6355"/>
      <c r="S6355" s="115"/>
      <c r="U6355"/>
      <c r="V6355"/>
      <c r="W6355" s="237"/>
      <c r="X6355"/>
      <c r="Y6355"/>
      <c r="Z6355"/>
      <c r="AA6355"/>
      <c r="AB6355"/>
      <c r="AC6355"/>
      <c r="AD6355"/>
      <c r="AE6355"/>
      <c r="AF6355"/>
      <c r="AG6355"/>
    </row>
    <row r="6356" spans="1:33" ht="18" x14ac:dyDescent="0.25">
      <c r="A6356" s="236"/>
      <c r="B6356" s="236"/>
      <c r="C6356" s="236"/>
      <c r="D6356" s="236"/>
      <c r="E6356"/>
      <c r="F6356" s="126"/>
      <c r="G6356" s="237"/>
      <c r="H6356"/>
      <c r="I6356"/>
      <c r="J6356" s="237"/>
      <c r="K6356"/>
      <c r="L6356"/>
      <c r="M6356"/>
      <c r="N6356"/>
      <c r="O6356"/>
      <c r="P6356"/>
      <c r="Q6356"/>
      <c r="S6356" s="115"/>
      <c r="U6356"/>
      <c r="V6356"/>
      <c r="W6356" s="237"/>
      <c r="X6356"/>
      <c r="Y6356"/>
      <c r="Z6356"/>
      <c r="AA6356"/>
      <c r="AB6356"/>
      <c r="AC6356"/>
      <c r="AD6356"/>
      <c r="AE6356"/>
      <c r="AF6356"/>
      <c r="AG6356"/>
    </row>
    <row r="6357" spans="1:33" ht="18" x14ac:dyDescent="0.25">
      <c r="A6357" s="236"/>
      <c r="B6357" s="236"/>
      <c r="C6357" s="236"/>
      <c r="D6357" s="236"/>
      <c r="E6357"/>
      <c r="F6357" s="126"/>
      <c r="G6357" s="237"/>
      <c r="H6357"/>
      <c r="I6357"/>
      <c r="J6357" s="237"/>
      <c r="K6357"/>
      <c r="L6357"/>
      <c r="M6357"/>
      <c r="N6357"/>
      <c r="O6357"/>
      <c r="P6357"/>
      <c r="Q6357"/>
      <c r="S6357" s="115"/>
      <c r="U6357"/>
      <c r="V6357"/>
      <c r="W6357" s="237"/>
      <c r="X6357"/>
      <c r="Y6357"/>
      <c r="Z6357"/>
      <c r="AA6357"/>
      <c r="AB6357"/>
      <c r="AC6357"/>
      <c r="AD6357"/>
      <c r="AE6357"/>
      <c r="AF6357"/>
      <c r="AG6357"/>
    </row>
    <row r="6358" spans="1:33" ht="18" x14ac:dyDescent="0.25">
      <c r="A6358" s="236"/>
      <c r="B6358" s="236"/>
      <c r="C6358" s="236"/>
      <c r="D6358" s="236"/>
      <c r="E6358"/>
      <c r="F6358" s="126"/>
      <c r="G6358" s="237"/>
      <c r="H6358"/>
      <c r="I6358"/>
      <c r="J6358" s="237"/>
      <c r="K6358"/>
      <c r="L6358"/>
      <c r="M6358"/>
      <c r="N6358"/>
      <c r="O6358"/>
      <c r="P6358"/>
      <c r="Q6358"/>
      <c r="S6358" s="115"/>
      <c r="U6358"/>
      <c r="V6358"/>
      <c r="W6358" s="237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5">
      <c r="F6359" s="238"/>
      <c r="I6359"/>
      <c r="S6359" s="115"/>
      <c r="U6359"/>
      <c r="V6359"/>
    </row>
    <row r="6360" spans="1:33" x14ac:dyDescent="0.25">
      <c r="F6360" s="238"/>
      <c r="I6360"/>
      <c r="S6360" s="115"/>
      <c r="U6360"/>
      <c r="V6360"/>
    </row>
    <row r="6361" spans="1:33" x14ac:dyDescent="0.25">
      <c r="F6361" s="238"/>
      <c r="I6361"/>
      <c r="S6361" s="115"/>
      <c r="U6361"/>
      <c r="V6361"/>
    </row>
    <row r="6362" spans="1:33" x14ac:dyDescent="0.25">
      <c r="F6362" s="238"/>
      <c r="I6362"/>
      <c r="S6362" s="115"/>
      <c r="U6362"/>
      <c r="V6362"/>
    </row>
    <row r="6363" spans="1:33" ht="18" x14ac:dyDescent="0.25">
      <c r="A6363" s="236"/>
      <c r="B6363" s="236"/>
      <c r="C6363" s="236"/>
      <c r="D6363" s="236"/>
      <c r="E6363"/>
      <c r="F6363" s="126"/>
      <c r="G6363" s="237"/>
      <c r="H6363"/>
      <c r="I6363"/>
      <c r="J6363" s="237"/>
      <c r="K6363"/>
      <c r="L6363"/>
      <c r="M6363"/>
      <c r="N6363"/>
      <c r="O6363"/>
      <c r="P6363"/>
      <c r="Q6363"/>
      <c r="S6363" s="115"/>
      <c r="U6363"/>
      <c r="V6363"/>
      <c r="W6363" s="237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5">
      <c r="A6364"/>
      <c r="B6364"/>
      <c r="C6364"/>
      <c r="D6364"/>
      <c r="E6364"/>
      <c r="F6364" s="126"/>
      <c r="G6364"/>
      <c r="H6364"/>
      <c r="I6364"/>
      <c r="J6364"/>
      <c r="K6364"/>
      <c r="L6364"/>
      <c r="M6364"/>
      <c r="N6364"/>
      <c r="O6364"/>
      <c r="P6364"/>
      <c r="Q6364"/>
      <c r="S6364" s="115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5">
      <c r="F6365" s="238"/>
      <c r="I6365"/>
      <c r="S6365" s="115"/>
      <c r="U6365"/>
      <c r="V6365"/>
    </row>
    <row r="6366" spans="1:33" ht="18" x14ac:dyDescent="0.25">
      <c r="A6366" s="236"/>
      <c r="B6366" s="236"/>
      <c r="C6366" s="236"/>
      <c r="D6366" s="236"/>
      <c r="E6366"/>
      <c r="F6366" s="126"/>
      <c r="G6366" s="237"/>
      <c r="H6366"/>
      <c r="I6366"/>
      <c r="J6366" s="237"/>
      <c r="K6366"/>
      <c r="L6366"/>
      <c r="M6366"/>
      <c r="N6366"/>
      <c r="O6366"/>
      <c r="P6366"/>
      <c r="Q6366"/>
      <c r="S6366" s="115"/>
      <c r="U6366"/>
      <c r="V6366"/>
      <c r="W6366" s="237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5">
      <c r="A6367"/>
      <c r="B6367"/>
      <c r="C6367"/>
      <c r="D6367"/>
      <c r="E6367"/>
      <c r="F6367" s="126"/>
      <c r="G6367"/>
      <c r="H6367"/>
      <c r="I6367"/>
      <c r="J6367"/>
      <c r="K6367"/>
      <c r="L6367"/>
      <c r="M6367"/>
      <c r="N6367"/>
      <c r="O6367"/>
      <c r="P6367"/>
      <c r="Q6367"/>
      <c r="S6367" s="115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5">
      <c r="A6368"/>
      <c r="B6368"/>
      <c r="C6368"/>
      <c r="D6368"/>
      <c r="E6368"/>
      <c r="F6368" s="126"/>
      <c r="G6368"/>
      <c r="H6368"/>
      <c r="I6368"/>
      <c r="J6368"/>
      <c r="K6368"/>
      <c r="L6368"/>
      <c r="M6368"/>
      <c r="N6368"/>
      <c r="O6368"/>
      <c r="P6368"/>
      <c r="Q6368"/>
      <c r="S6368" s="115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ht="18" x14ac:dyDescent="0.25">
      <c r="A6369" s="236"/>
      <c r="B6369" s="236"/>
      <c r="C6369" s="236"/>
      <c r="D6369" s="236"/>
      <c r="E6369"/>
      <c r="F6369" s="126"/>
      <c r="G6369" s="237"/>
      <c r="H6369"/>
      <c r="I6369"/>
      <c r="J6369" s="237"/>
      <c r="K6369"/>
      <c r="L6369"/>
      <c r="M6369"/>
      <c r="N6369"/>
      <c r="O6369"/>
      <c r="P6369"/>
      <c r="Q6369"/>
      <c r="S6369" s="115"/>
      <c r="U6369"/>
      <c r="V6369"/>
      <c r="W6369" s="237"/>
      <c r="X6369"/>
      <c r="Y6369"/>
      <c r="Z6369"/>
      <c r="AA6369"/>
      <c r="AB6369"/>
      <c r="AC6369"/>
      <c r="AD6369"/>
      <c r="AE6369"/>
      <c r="AF6369"/>
      <c r="AG6369"/>
    </row>
    <row r="6370" spans="1:33" ht="18" x14ac:dyDescent="0.25">
      <c r="A6370" s="236"/>
      <c r="B6370" s="236"/>
      <c r="C6370" s="236"/>
      <c r="D6370" s="236"/>
      <c r="E6370"/>
      <c r="F6370" s="126"/>
      <c r="G6370" s="237"/>
      <c r="H6370"/>
      <c r="I6370"/>
      <c r="J6370" s="237"/>
      <c r="K6370"/>
      <c r="L6370"/>
      <c r="M6370"/>
      <c r="N6370"/>
      <c r="O6370"/>
      <c r="P6370"/>
      <c r="Q6370"/>
      <c r="S6370" s="115"/>
      <c r="U6370"/>
      <c r="V6370"/>
      <c r="W6370" s="237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5">
      <c r="F6371" s="238"/>
      <c r="I6371"/>
      <c r="S6371" s="115"/>
      <c r="U6371"/>
      <c r="V6371"/>
    </row>
    <row r="6372" spans="1:33" x14ac:dyDescent="0.25">
      <c r="F6372" s="238"/>
      <c r="I6372"/>
      <c r="S6372" s="115"/>
      <c r="U6372"/>
      <c r="V6372"/>
    </row>
    <row r="6373" spans="1:33" x14ac:dyDescent="0.25">
      <c r="A6373"/>
      <c r="B6373"/>
      <c r="C6373"/>
      <c r="D6373"/>
      <c r="E6373"/>
      <c r="F6373" s="126"/>
      <c r="G6373"/>
      <c r="H6373"/>
      <c r="I6373"/>
      <c r="J6373"/>
      <c r="K6373"/>
      <c r="L6373"/>
      <c r="M6373"/>
      <c r="N6373"/>
      <c r="O6373"/>
      <c r="P6373"/>
      <c r="Q6373"/>
      <c r="S6373" s="115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5">
      <c r="A6374"/>
      <c r="B6374"/>
      <c r="C6374"/>
      <c r="D6374"/>
      <c r="E6374"/>
      <c r="F6374" s="126"/>
      <c r="G6374"/>
      <c r="H6374"/>
      <c r="I6374"/>
      <c r="J6374"/>
      <c r="K6374"/>
      <c r="L6374"/>
      <c r="M6374"/>
      <c r="N6374"/>
      <c r="O6374"/>
      <c r="P6374"/>
      <c r="Q6374"/>
      <c r="S6374" s="115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5">
      <c r="F6375" s="238"/>
      <c r="I6375"/>
      <c r="S6375" s="115"/>
      <c r="U6375"/>
      <c r="V6375"/>
    </row>
    <row r="6376" spans="1:33" x14ac:dyDescent="0.25">
      <c r="F6376" s="238"/>
      <c r="I6376"/>
      <c r="S6376" s="115"/>
      <c r="U6376"/>
      <c r="V6376"/>
    </row>
    <row r="6377" spans="1:33" x14ac:dyDescent="0.25">
      <c r="F6377" s="238"/>
      <c r="I6377"/>
      <c r="S6377" s="115"/>
      <c r="U6377"/>
      <c r="V6377"/>
    </row>
    <row r="6378" spans="1:33" ht="18" x14ac:dyDescent="0.25">
      <c r="A6378" s="236"/>
      <c r="B6378" s="236"/>
      <c r="C6378" s="236"/>
      <c r="D6378" s="236"/>
      <c r="E6378"/>
      <c r="F6378" s="126"/>
      <c r="G6378" s="237"/>
      <c r="H6378"/>
      <c r="I6378"/>
      <c r="J6378" s="237"/>
      <c r="K6378"/>
      <c r="L6378"/>
      <c r="M6378"/>
      <c r="N6378"/>
      <c r="O6378"/>
      <c r="P6378"/>
      <c r="Q6378"/>
      <c r="S6378" s="115"/>
      <c r="U6378"/>
      <c r="V6378"/>
      <c r="W6378" s="237"/>
      <c r="X6378"/>
      <c r="Y6378"/>
      <c r="Z6378"/>
      <c r="AA6378"/>
      <c r="AB6378"/>
      <c r="AC6378"/>
      <c r="AD6378"/>
      <c r="AE6378"/>
      <c r="AF6378"/>
      <c r="AG6378"/>
    </row>
    <row r="6379" spans="1:33" ht="18" x14ac:dyDescent="0.25">
      <c r="A6379" s="236"/>
      <c r="B6379" s="236"/>
      <c r="C6379" s="236"/>
      <c r="D6379" s="236"/>
      <c r="E6379"/>
      <c r="F6379" s="126"/>
      <c r="G6379" s="237"/>
      <c r="H6379"/>
      <c r="I6379"/>
      <c r="J6379" s="237"/>
      <c r="K6379"/>
      <c r="L6379"/>
      <c r="M6379"/>
      <c r="N6379"/>
      <c r="O6379"/>
      <c r="P6379"/>
      <c r="Q6379"/>
      <c r="S6379" s="115"/>
      <c r="U6379"/>
      <c r="V6379"/>
      <c r="W6379" s="237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5">
      <c r="A6380"/>
      <c r="B6380"/>
      <c r="C6380"/>
      <c r="D6380"/>
      <c r="E6380"/>
      <c r="F6380" s="126"/>
      <c r="G6380"/>
      <c r="H6380"/>
      <c r="I6380"/>
      <c r="J6380"/>
      <c r="K6380"/>
      <c r="L6380"/>
      <c r="M6380"/>
      <c r="N6380"/>
      <c r="O6380"/>
      <c r="P6380"/>
      <c r="Q6380"/>
      <c r="S6380" s="115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ht="18" x14ac:dyDescent="0.25">
      <c r="A6381" s="236"/>
      <c r="B6381" s="236"/>
      <c r="C6381" s="236"/>
      <c r="D6381" s="236"/>
      <c r="E6381"/>
      <c r="F6381" s="126"/>
      <c r="G6381" s="237"/>
      <c r="H6381"/>
      <c r="I6381"/>
      <c r="J6381" s="237"/>
      <c r="K6381"/>
      <c r="L6381"/>
      <c r="M6381"/>
      <c r="N6381"/>
      <c r="O6381"/>
      <c r="P6381"/>
      <c r="Q6381"/>
      <c r="S6381" s="115"/>
      <c r="U6381"/>
      <c r="V6381"/>
      <c r="W6381" s="237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5">
      <c r="F6382" s="238"/>
      <c r="I6382"/>
      <c r="S6382" s="115"/>
      <c r="U6382"/>
      <c r="V6382"/>
    </row>
    <row r="6383" spans="1:33" x14ac:dyDescent="0.25">
      <c r="F6383" s="238"/>
      <c r="I6383"/>
      <c r="S6383" s="115"/>
      <c r="U6383"/>
      <c r="V6383"/>
    </row>
    <row r="6384" spans="1:33" x14ac:dyDescent="0.25">
      <c r="A6384"/>
      <c r="B6384"/>
      <c r="C6384"/>
      <c r="D6384"/>
      <c r="E6384"/>
      <c r="F6384" s="126"/>
      <c r="G6384"/>
      <c r="H6384"/>
      <c r="I6384"/>
      <c r="J6384"/>
      <c r="K6384"/>
      <c r="L6384"/>
      <c r="M6384"/>
      <c r="N6384"/>
      <c r="O6384"/>
      <c r="P6384"/>
      <c r="Q6384"/>
      <c r="S6384" s="115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5">
      <c r="F6385" s="238"/>
      <c r="I6385"/>
      <c r="S6385" s="115"/>
      <c r="U6385"/>
      <c r="V6385"/>
    </row>
    <row r="6386" spans="1:33" ht="18" x14ac:dyDescent="0.25">
      <c r="A6386" s="236"/>
      <c r="B6386" s="236"/>
      <c r="C6386" s="236"/>
      <c r="D6386" s="236"/>
      <c r="E6386"/>
      <c r="F6386" s="126"/>
      <c r="G6386" s="237"/>
      <c r="H6386"/>
      <c r="I6386"/>
      <c r="J6386" s="237"/>
      <c r="K6386"/>
      <c r="L6386"/>
      <c r="M6386"/>
      <c r="N6386"/>
      <c r="O6386"/>
      <c r="P6386"/>
      <c r="Q6386"/>
      <c r="S6386" s="115"/>
      <c r="U6386"/>
      <c r="V6386"/>
      <c r="W6386" s="237"/>
      <c r="X6386"/>
      <c r="Y6386"/>
      <c r="Z6386"/>
      <c r="AA6386"/>
      <c r="AB6386"/>
      <c r="AC6386"/>
      <c r="AD6386"/>
      <c r="AE6386"/>
      <c r="AF6386"/>
      <c r="AG6386"/>
    </row>
    <row r="6387" spans="1:33" ht="18" x14ac:dyDescent="0.25">
      <c r="A6387" s="236"/>
      <c r="B6387" s="236"/>
      <c r="C6387" s="236"/>
      <c r="D6387" s="236"/>
      <c r="E6387"/>
      <c r="F6387" s="126"/>
      <c r="G6387" s="237"/>
      <c r="H6387"/>
      <c r="I6387"/>
      <c r="J6387" s="237"/>
      <c r="K6387"/>
      <c r="L6387"/>
      <c r="M6387"/>
      <c r="N6387"/>
      <c r="O6387"/>
      <c r="P6387"/>
      <c r="Q6387"/>
      <c r="S6387" s="115"/>
      <c r="U6387"/>
      <c r="V6387"/>
      <c r="W6387" s="23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5">
      <c r="F6388" s="238"/>
      <c r="I6388"/>
      <c r="S6388" s="115"/>
      <c r="U6388"/>
      <c r="V6388"/>
    </row>
    <row r="6389" spans="1:33" x14ac:dyDescent="0.25">
      <c r="A6389"/>
      <c r="B6389"/>
      <c r="C6389"/>
      <c r="D6389"/>
      <c r="E6389"/>
      <c r="F6389" s="126"/>
      <c r="G6389"/>
      <c r="H6389"/>
      <c r="I6389"/>
      <c r="J6389"/>
      <c r="K6389"/>
      <c r="L6389"/>
      <c r="M6389"/>
      <c r="N6389"/>
      <c r="O6389"/>
      <c r="P6389"/>
      <c r="Q6389"/>
      <c r="S6389" s="115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ht="18" x14ac:dyDescent="0.25">
      <c r="A6390" s="236"/>
      <c r="B6390" s="236"/>
      <c r="C6390" s="236"/>
      <c r="D6390" s="236"/>
      <c r="E6390"/>
      <c r="F6390" s="126"/>
      <c r="G6390" s="237"/>
      <c r="H6390"/>
      <c r="I6390"/>
      <c r="J6390" s="237"/>
      <c r="K6390"/>
      <c r="L6390"/>
      <c r="M6390"/>
      <c r="N6390"/>
      <c r="O6390"/>
      <c r="P6390"/>
      <c r="Q6390"/>
      <c r="S6390" s="115"/>
      <c r="U6390"/>
      <c r="V6390"/>
      <c r="W6390" s="237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5">
      <c r="F6391" s="238"/>
      <c r="I6391"/>
      <c r="S6391" s="115"/>
      <c r="U6391"/>
      <c r="V6391"/>
    </row>
    <row r="6392" spans="1:33" ht="18" x14ac:dyDescent="0.25">
      <c r="A6392" s="236"/>
      <c r="B6392" s="236"/>
      <c r="C6392" s="236"/>
      <c r="D6392" s="236"/>
      <c r="E6392"/>
      <c r="F6392" s="126"/>
      <c r="G6392" s="237"/>
      <c r="H6392"/>
      <c r="I6392"/>
      <c r="J6392" s="237"/>
      <c r="K6392"/>
      <c r="L6392"/>
      <c r="M6392"/>
      <c r="N6392"/>
      <c r="O6392"/>
      <c r="P6392"/>
      <c r="Q6392"/>
      <c r="S6392" s="115"/>
      <c r="U6392"/>
      <c r="V6392"/>
      <c r="W6392" s="237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5">
      <c r="F6393" s="238"/>
      <c r="I6393"/>
      <c r="S6393" s="115"/>
      <c r="U6393"/>
      <c r="V6393"/>
    </row>
    <row r="6394" spans="1:33" ht="18" x14ac:dyDescent="0.25">
      <c r="A6394" s="236"/>
      <c r="B6394" s="236"/>
      <c r="C6394" s="236"/>
      <c r="D6394" s="236"/>
      <c r="E6394"/>
      <c r="F6394" s="126"/>
      <c r="G6394" s="237"/>
      <c r="H6394"/>
      <c r="I6394"/>
      <c r="J6394" s="237"/>
      <c r="K6394"/>
      <c r="L6394"/>
      <c r="M6394"/>
      <c r="N6394"/>
      <c r="O6394"/>
      <c r="P6394"/>
      <c r="Q6394"/>
      <c r="S6394" s="115"/>
      <c r="U6394"/>
      <c r="V6394"/>
      <c r="W6394" s="237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5">
      <c r="F6395" s="238"/>
      <c r="I6395"/>
      <c r="S6395" s="115"/>
      <c r="U6395"/>
      <c r="V6395"/>
    </row>
    <row r="6396" spans="1:33" x14ac:dyDescent="0.25">
      <c r="F6396" s="238"/>
      <c r="I6396"/>
      <c r="S6396" s="115"/>
      <c r="U6396"/>
      <c r="V6396"/>
    </row>
    <row r="6397" spans="1:33" x14ac:dyDescent="0.25">
      <c r="A6397"/>
      <c r="B6397"/>
      <c r="C6397"/>
      <c r="D6397"/>
      <c r="E6397"/>
      <c r="F6397" s="126"/>
      <c r="G6397"/>
      <c r="H6397"/>
      <c r="I6397"/>
      <c r="J6397"/>
      <c r="K6397"/>
      <c r="L6397"/>
      <c r="M6397"/>
      <c r="N6397"/>
      <c r="O6397"/>
      <c r="P6397"/>
      <c r="Q6397"/>
      <c r="S6397" s="115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ht="18" x14ac:dyDescent="0.25">
      <c r="A6398" s="236"/>
      <c r="B6398" s="236"/>
      <c r="C6398" s="236"/>
      <c r="D6398" s="236"/>
      <c r="E6398"/>
      <c r="F6398" s="126"/>
      <c r="G6398" s="237"/>
      <c r="H6398"/>
      <c r="I6398"/>
      <c r="J6398" s="237"/>
      <c r="K6398"/>
      <c r="L6398"/>
      <c r="M6398"/>
      <c r="N6398"/>
      <c r="O6398"/>
      <c r="P6398"/>
      <c r="Q6398"/>
      <c r="S6398" s="115"/>
      <c r="U6398"/>
      <c r="V6398"/>
      <c r="W6398" s="237"/>
      <c r="X6398"/>
      <c r="Y6398"/>
      <c r="Z6398"/>
      <c r="AA6398"/>
      <c r="AB6398"/>
      <c r="AC6398"/>
      <c r="AD6398"/>
      <c r="AE6398"/>
      <c r="AF6398"/>
      <c r="AG6398"/>
    </row>
    <row r="6399" spans="1:33" ht="18" x14ac:dyDescent="0.25">
      <c r="A6399" s="236"/>
      <c r="B6399" s="236"/>
      <c r="C6399" s="236"/>
      <c r="D6399" s="236"/>
      <c r="E6399"/>
      <c r="F6399" s="126"/>
      <c r="G6399" s="237"/>
      <c r="H6399"/>
      <c r="I6399"/>
      <c r="J6399" s="237"/>
      <c r="K6399"/>
      <c r="L6399"/>
      <c r="M6399"/>
      <c r="N6399"/>
      <c r="O6399"/>
      <c r="P6399"/>
      <c r="Q6399"/>
      <c r="S6399" s="115"/>
      <c r="U6399"/>
      <c r="V6399"/>
      <c r="W6399" s="237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5">
      <c r="F6400" s="238"/>
      <c r="I6400"/>
      <c r="S6400" s="115"/>
      <c r="U6400"/>
      <c r="V6400"/>
    </row>
    <row r="6401" spans="1:33" x14ac:dyDescent="0.25">
      <c r="F6401" s="238"/>
      <c r="I6401"/>
      <c r="S6401" s="115"/>
      <c r="U6401"/>
      <c r="V6401"/>
    </row>
    <row r="6402" spans="1:33" x14ac:dyDescent="0.25">
      <c r="A6402"/>
      <c r="B6402"/>
      <c r="C6402"/>
      <c r="D6402"/>
      <c r="E6402"/>
      <c r="F6402" s="126"/>
      <c r="G6402"/>
      <c r="H6402"/>
      <c r="I6402"/>
      <c r="J6402"/>
      <c r="K6402"/>
      <c r="L6402"/>
      <c r="M6402"/>
      <c r="N6402"/>
      <c r="O6402"/>
      <c r="P6402"/>
      <c r="Q6402"/>
      <c r="S6402" s="115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5">
      <c r="F6403" s="238"/>
      <c r="I6403"/>
      <c r="S6403" s="115"/>
      <c r="U6403"/>
      <c r="V6403"/>
    </row>
    <row r="6404" spans="1:33" x14ac:dyDescent="0.25">
      <c r="F6404" s="238"/>
      <c r="I6404"/>
      <c r="S6404" s="115"/>
      <c r="U6404"/>
      <c r="V6404"/>
    </row>
    <row r="6405" spans="1:33" ht="18" x14ac:dyDescent="0.25">
      <c r="A6405" s="236"/>
      <c r="B6405" s="236"/>
      <c r="C6405" s="236"/>
      <c r="D6405" s="236"/>
      <c r="E6405"/>
      <c r="F6405" s="126"/>
      <c r="G6405" s="237"/>
      <c r="H6405"/>
      <c r="I6405"/>
      <c r="J6405" s="237"/>
      <c r="K6405"/>
      <c r="L6405"/>
      <c r="M6405"/>
      <c r="N6405"/>
      <c r="O6405"/>
      <c r="P6405"/>
      <c r="Q6405"/>
      <c r="S6405" s="115"/>
      <c r="U6405"/>
      <c r="V6405"/>
      <c r="W6405" s="237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5">
      <c r="F6406" s="238"/>
      <c r="I6406"/>
      <c r="S6406" s="115"/>
      <c r="U6406"/>
      <c r="V6406"/>
    </row>
    <row r="6407" spans="1:33" ht="18" x14ac:dyDescent="0.25">
      <c r="A6407" s="236"/>
      <c r="B6407" s="236"/>
      <c r="C6407" s="236"/>
      <c r="D6407" s="236"/>
      <c r="E6407"/>
      <c r="F6407" s="126"/>
      <c r="G6407" s="237"/>
      <c r="H6407"/>
      <c r="I6407"/>
      <c r="J6407" s="237"/>
      <c r="K6407"/>
      <c r="L6407"/>
      <c r="M6407"/>
      <c r="N6407"/>
      <c r="O6407"/>
      <c r="P6407"/>
      <c r="Q6407"/>
      <c r="S6407" s="115"/>
      <c r="U6407"/>
      <c r="V6407"/>
      <c r="W6407" s="23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5">
      <c r="F6408" s="238"/>
      <c r="I6408"/>
      <c r="S6408" s="115"/>
      <c r="U6408"/>
      <c r="V6408"/>
    </row>
    <row r="6409" spans="1:33" x14ac:dyDescent="0.25">
      <c r="F6409" s="238"/>
      <c r="I6409"/>
      <c r="S6409" s="115"/>
      <c r="U6409"/>
      <c r="V6409"/>
    </row>
    <row r="6410" spans="1:33" x14ac:dyDescent="0.25">
      <c r="A6410"/>
      <c r="B6410"/>
      <c r="C6410"/>
      <c r="D6410"/>
      <c r="E6410"/>
      <c r="F6410" s="126"/>
      <c r="G6410"/>
      <c r="H6410"/>
      <c r="I6410"/>
      <c r="J6410"/>
      <c r="K6410"/>
      <c r="L6410"/>
      <c r="M6410"/>
      <c r="N6410"/>
      <c r="O6410"/>
      <c r="P6410"/>
      <c r="Q6410"/>
      <c r="S6410" s="115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5">
      <c r="F6411" s="238"/>
      <c r="I6411"/>
      <c r="S6411" s="115"/>
      <c r="U6411"/>
      <c r="V6411"/>
    </row>
    <row r="6412" spans="1:33" ht="18" x14ac:dyDescent="0.25">
      <c r="A6412" s="236"/>
      <c r="B6412" s="236"/>
      <c r="C6412" s="236"/>
      <c r="D6412" s="236"/>
      <c r="E6412"/>
      <c r="F6412" s="126"/>
      <c r="G6412" s="237"/>
      <c r="H6412"/>
      <c r="I6412"/>
      <c r="J6412" s="237"/>
      <c r="K6412"/>
      <c r="L6412"/>
      <c r="M6412"/>
      <c r="N6412"/>
      <c r="O6412"/>
      <c r="P6412"/>
      <c r="Q6412"/>
      <c r="S6412" s="115"/>
      <c r="U6412"/>
      <c r="V6412"/>
      <c r="W6412" s="237"/>
      <c r="X6412"/>
      <c r="Y6412"/>
      <c r="Z6412"/>
      <c r="AA6412"/>
      <c r="AB6412"/>
      <c r="AC6412"/>
      <c r="AD6412"/>
      <c r="AE6412"/>
      <c r="AF6412"/>
      <c r="AG6412"/>
    </row>
    <row r="6413" spans="1:33" ht="18" x14ac:dyDescent="0.25">
      <c r="A6413" s="236"/>
      <c r="B6413" s="236"/>
      <c r="C6413" s="236"/>
      <c r="D6413" s="236"/>
      <c r="E6413"/>
      <c r="F6413" s="126"/>
      <c r="G6413" s="237"/>
      <c r="H6413"/>
      <c r="I6413"/>
      <c r="J6413" s="237"/>
      <c r="K6413"/>
      <c r="L6413"/>
      <c r="M6413"/>
      <c r="N6413"/>
      <c r="O6413"/>
      <c r="P6413"/>
      <c r="Q6413"/>
      <c r="S6413" s="115"/>
      <c r="U6413"/>
      <c r="V6413"/>
      <c r="W6413" s="237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5">
      <c r="A6414"/>
      <c r="B6414"/>
      <c r="C6414"/>
      <c r="D6414"/>
      <c r="E6414"/>
      <c r="F6414" s="126"/>
      <c r="G6414"/>
      <c r="H6414"/>
      <c r="I6414"/>
      <c r="J6414"/>
      <c r="K6414"/>
      <c r="L6414"/>
      <c r="M6414"/>
      <c r="N6414"/>
      <c r="O6414"/>
      <c r="P6414"/>
      <c r="Q6414"/>
      <c r="S6414" s="115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ht="18" x14ac:dyDescent="0.25">
      <c r="A6415" s="236"/>
      <c r="B6415" s="236"/>
      <c r="C6415" s="236"/>
      <c r="D6415" s="236"/>
      <c r="E6415"/>
      <c r="F6415" s="126"/>
      <c r="G6415" s="237"/>
      <c r="H6415"/>
      <c r="I6415"/>
      <c r="J6415" s="237"/>
      <c r="K6415"/>
      <c r="L6415"/>
      <c r="M6415"/>
      <c r="N6415"/>
      <c r="O6415"/>
      <c r="P6415"/>
      <c r="Q6415"/>
      <c r="S6415" s="115"/>
      <c r="U6415"/>
      <c r="V6415"/>
      <c r="W6415" s="237"/>
      <c r="X6415"/>
      <c r="Y6415"/>
      <c r="Z6415"/>
      <c r="AA6415"/>
      <c r="AB6415"/>
      <c r="AC6415"/>
      <c r="AD6415"/>
      <c r="AE6415"/>
      <c r="AF6415"/>
      <c r="AG6415"/>
    </row>
    <row r="6416" spans="1:33" ht="18" x14ac:dyDescent="0.25">
      <c r="A6416" s="236"/>
      <c r="B6416" s="236"/>
      <c r="C6416" s="236"/>
      <c r="D6416" s="236"/>
      <c r="E6416"/>
      <c r="F6416" s="126"/>
      <c r="G6416" s="237"/>
      <c r="H6416"/>
      <c r="I6416"/>
      <c r="J6416" s="237"/>
      <c r="K6416"/>
      <c r="L6416"/>
      <c r="M6416"/>
      <c r="N6416"/>
      <c r="O6416"/>
      <c r="P6416"/>
      <c r="Q6416"/>
      <c r="S6416" s="115"/>
      <c r="U6416"/>
      <c r="V6416"/>
      <c r="W6416" s="237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5">
      <c r="A6417"/>
      <c r="B6417"/>
      <c r="C6417"/>
      <c r="D6417"/>
      <c r="E6417"/>
      <c r="F6417" s="126"/>
      <c r="G6417"/>
      <c r="H6417"/>
      <c r="I6417"/>
      <c r="J6417"/>
      <c r="K6417"/>
      <c r="L6417"/>
      <c r="M6417"/>
      <c r="N6417"/>
      <c r="O6417"/>
      <c r="P6417"/>
      <c r="Q6417"/>
      <c r="S6417" s="115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5">
      <c r="F6418" s="238"/>
      <c r="I6418"/>
      <c r="S6418" s="115"/>
      <c r="U6418"/>
      <c r="V6418"/>
    </row>
    <row r="6419" spans="1:33" x14ac:dyDescent="0.25">
      <c r="A6419"/>
      <c r="B6419"/>
      <c r="C6419"/>
      <c r="D6419"/>
      <c r="E6419"/>
      <c r="F6419" s="126"/>
      <c r="G6419"/>
      <c r="H6419"/>
      <c r="I6419"/>
      <c r="J6419"/>
      <c r="K6419"/>
      <c r="L6419"/>
      <c r="M6419"/>
      <c r="N6419"/>
      <c r="O6419"/>
      <c r="P6419"/>
      <c r="Q6419"/>
      <c r="S6419" s="115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ht="18" x14ac:dyDescent="0.25">
      <c r="A6420" s="236"/>
      <c r="B6420" s="236"/>
      <c r="C6420" s="236"/>
      <c r="D6420" s="236"/>
      <c r="E6420"/>
      <c r="F6420" s="126"/>
      <c r="G6420" s="237"/>
      <c r="H6420"/>
      <c r="I6420"/>
      <c r="J6420" s="237"/>
      <c r="K6420"/>
      <c r="L6420"/>
      <c r="M6420"/>
      <c r="N6420"/>
      <c r="O6420"/>
      <c r="P6420"/>
      <c r="Q6420"/>
      <c r="S6420" s="115"/>
      <c r="U6420"/>
      <c r="V6420"/>
      <c r="W6420" s="237"/>
      <c r="X6420"/>
      <c r="Y6420"/>
      <c r="Z6420"/>
      <c r="AA6420"/>
      <c r="AB6420"/>
      <c r="AC6420"/>
      <c r="AD6420"/>
      <c r="AE6420"/>
      <c r="AF6420"/>
      <c r="AG6420"/>
    </row>
    <row r="6421" spans="1:33" ht="18" x14ac:dyDescent="0.25">
      <c r="A6421" s="236"/>
      <c r="B6421" s="236"/>
      <c r="C6421" s="236"/>
      <c r="D6421" s="236"/>
      <c r="E6421"/>
      <c r="F6421" s="126"/>
      <c r="G6421" s="237"/>
      <c r="H6421"/>
      <c r="I6421"/>
      <c r="J6421" s="237"/>
      <c r="K6421"/>
      <c r="L6421"/>
      <c r="M6421"/>
      <c r="N6421"/>
      <c r="O6421"/>
      <c r="P6421"/>
      <c r="Q6421"/>
      <c r="S6421" s="115"/>
      <c r="U6421"/>
      <c r="V6421"/>
      <c r="W6421" s="237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5">
      <c r="F6422" s="238"/>
      <c r="I6422"/>
      <c r="S6422" s="115"/>
      <c r="U6422"/>
      <c r="V6422"/>
    </row>
    <row r="6423" spans="1:33" ht="18" x14ac:dyDescent="0.25">
      <c r="A6423" s="236"/>
      <c r="B6423" s="236"/>
      <c r="C6423" s="236"/>
      <c r="D6423" s="236"/>
      <c r="E6423"/>
      <c r="F6423" s="126"/>
      <c r="G6423" s="237"/>
      <c r="H6423"/>
      <c r="I6423"/>
      <c r="J6423" s="237"/>
      <c r="K6423"/>
      <c r="L6423"/>
      <c r="M6423"/>
      <c r="N6423"/>
      <c r="O6423"/>
      <c r="P6423"/>
      <c r="Q6423"/>
      <c r="S6423" s="115"/>
      <c r="U6423"/>
      <c r="V6423"/>
      <c r="W6423" s="237"/>
      <c r="X6423"/>
      <c r="Y6423"/>
      <c r="Z6423"/>
      <c r="AA6423"/>
      <c r="AB6423"/>
      <c r="AC6423"/>
      <c r="AD6423"/>
      <c r="AE6423"/>
      <c r="AF6423"/>
      <c r="AG6423"/>
    </row>
    <row r="6424" spans="1:33" ht="18" x14ac:dyDescent="0.25">
      <c r="A6424" s="236"/>
      <c r="B6424" s="236"/>
      <c r="C6424" s="236"/>
      <c r="D6424" s="236"/>
      <c r="E6424"/>
      <c r="F6424" s="126"/>
      <c r="G6424" s="237"/>
      <c r="H6424"/>
      <c r="I6424"/>
      <c r="J6424" s="237"/>
      <c r="K6424"/>
      <c r="L6424"/>
      <c r="M6424"/>
      <c r="N6424"/>
      <c r="O6424"/>
      <c r="P6424"/>
      <c r="Q6424"/>
      <c r="S6424" s="115"/>
      <c r="U6424"/>
      <c r="V6424"/>
      <c r="W6424" s="237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5">
      <c r="A6425"/>
      <c r="B6425"/>
      <c r="C6425"/>
      <c r="D6425"/>
      <c r="E6425"/>
      <c r="F6425" s="126"/>
      <c r="G6425"/>
      <c r="H6425"/>
      <c r="I6425"/>
      <c r="J6425"/>
      <c r="K6425"/>
      <c r="L6425"/>
      <c r="M6425"/>
      <c r="N6425"/>
      <c r="O6425"/>
      <c r="P6425"/>
      <c r="Q6425"/>
      <c r="S6425" s="11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ht="18" x14ac:dyDescent="0.25">
      <c r="A6426" s="236"/>
      <c r="B6426" s="236"/>
      <c r="C6426" s="236"/>
      <c r="D6426" s="236"/>
      <c r="E6426"/>
      <c r="F6426" s="126"/>
      <c r="G6426" s="237"/>
      <c r="H6426"/>
      <c r="I6426"/>
      <c r="J6426" s="237"/>
      <c r="K6426"/>
      <c r="L6426"/>
      <c r="M6426"/>
      <c r="N6426"/>
      <c r="O6426"/>
      <c r="P6426"/>
      <c r="Q6426"/>
      <c r="S6426" s="115"/>
      <c r="U6426"/>
      <c r="V6426"/>
      <c r="W6426" s="237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5">
      <c r="A6427"/>
      <c r="B6427"/>
      <c r="C6427"/>
      <c r="D6427"/>
      <c r="E6427"/>
      <c r="F6427" s="126"/>
      <c r="G6427"/>
      <c r="H6427"/>
      <c r="I6427"/>
      <c r="J6427"/>
      <c r="K6427"/>
      <c r="L6427"/>
      <c r="M6427"/>
      <c r="N6427"/>
      <c r="O6427"/>
      <c r="P6427"/>
      <c r="Q6427"/>
      <c r="S6427" s="115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5">
      <c r="A6428"/>
      <c r="B6428"/>
      <c r="C6428"/>
      <c r="D6428"/>
      <c r="E6428"/>
      <c r="F6428" s="126"/>
      <c r="G6428"/>
      <c r="H6428"/>
      <c r="I6428"/>
      <c r="J6428"/>
      <c r="K6428"/>
      <c r="L6428"/>
      <c r="M6428"/>
      <c r="N6428"/>
      <c r="O6428"/>
      <c r="P6428"/>
      <c r="Q6428"/>
      <c r="S6428" s="115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ht="18" x14ac:dyDescent="0.25">
      <c r="A6429" s="236"/>
      <c r="B6429" s="236"/>
      <c r="C6429" s="236"/>
      <c r="D6429" s="236"/>
      <c r="E6429"/>
      <c r="F6429" s="126"/>
      <c r="G6429" s="237"/>
      <c r="H6429"/>
      <c r="I6429"/>
      <c r="J6429" s="237"/>
      <c r="K6429"/>
      <c r="L6429"/>
      <c r="M6429"/>
      <c r="N6429"/>
      <c r="O6429"/>
      <c r="P6429"/>
      <c r="Q6429"/>
      <c r="S6429" s="115"/>
      <c r="U6429"/>
      <c r="V6429"/>
      <c r="W6429" s="237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5">
      <c r="F6430" s="238"/>
      <c r="I6430"/>
      <c r="S6430" s="115"/>
      <c r="U6430"/>
      <c r="V6430"/>
    </row>
    <row r="6431" spans="1:33" ht="18" x14ac:dyDescent="0.25">
      <c r="A6431" s="236"/>
      <c r="B6431" s="236"/>
      <c r="C6431" s="236"/>
      <c r="D6431" s="236"/>
      <c r="E6431"/>
      <c r="F6431" s="126"/>
      <c r="G6431" s="237"/>
      <c r="H6431"/>
      <c r="I6431"/>
      <c r="J6431" s="237"/>
      <c r="K6431"/>
      <c r="L6431"/>
      <c r="M6431"/>
      <c r="N6431"/>
      <c r="O6431"/>
      <c r="P6431"/>
      <c r="Q6431"/>
      <c r="S6431" s="115"/>
      <c r="U6431"/>
      <c r="V6431"/>
      <c r="W6431" s="237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5">
      <c r="A6432"/>
      <c r="B6432"/>
      <c r="C6432"/>
      <c r="D6432"/>
      <c r="E6432"/>
      <c r="F6432" s="126"/>
      <c r="G6432"/>
      <c r="H6432"/>
      <c r="I6432"/>
      <c r="J6432"/>
      <c r="K6432"/>
      <c r="L6432"/>
      <c r="M6432"/>
      <c r="N6432"/>
      <c r="O6432"/>
      <c r="P6432"/>
      <c r="Q6432"/>
      <c r="S6432" s="115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5">
      <c r="F6433" s="238"/>
      <c r="I6433"/>
      <c r="S6433" s="115"/>
      <c r="U6433"/>
      <c r="V6433"/>
    </row>
    <row r="6434" spans="1:33" x14ac:dyDescent="0.25">
      <c r="F6434" s="238"/>
      <c r="I6434"/>
      <c r="S6434" s="115"/>
      <c r="U6434"/>
      <c r="V6434"/>
    </row>
    <row r="6435" spans="1:33" ht="18" x14ac:dyDescent="0.25">
      <c r="A6435" s="236"/>
      <c r="B6435" s="236"/>
      <c r="C6435" s="236"/>
      <c r="D6435" s="236"/>
      <c r="E6435"/>
      <c r="F6435" s="126"/>
      <c r="G6435" s="237"/>
      <c r="H6435"/>
      <c r="I6435"/>
      <c r="J6435" s="237"/>
      <c r="K6435"/>
      <c r="L6435"/>
      <c r="M6435"/>
      <c r="N6435"/>
      <c r="O6435"/>
      <c r="P6435"/>
      <c r="Q6435"/>
      <c r="S6435" s="115"/>
      <c r="U6435"/>
      <c r="V6435"/>
      <c r="W6435" s="237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5">
      <c r="F6436" s="238"/>
      <c r="I6436"/>
      <c r="S6436" s="115"/>
      <c r="U6436"/>
      <c r="V6436"/>
    </row>
    <row r="6437" spans="1:33" x14ac:dyDescent="0.25">
      <c r="A6437"/>
      <c r="B6437"/>
      <c r="C6437"/>
      <c r="D6437"/>
      <c r="E6437"/>
      <c r="F6437" s="126"/>
      <c r="G6437"/>
      <c r="H6437"/>
      <c r="I6437"/>
      <c r="J6437"/>
      <c r="K6437"/>
      <c r="L6437"/>
      <c r="M6437"/>
      <c r="N6437"/>
      <c r="O6437"/>
      <c r="P6437"/>
      <c r="Q6437"/>
      <c r="S6437" s="115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ht="18" x14ac:dyDescent="0.25">
      <c r="A6438" s="236"/>
      <c r="B6438" s="236"/>
      <c r="C6438" s="236"/>
      <c r="D6438" s="236"/>
      <c r="E6438"/>
      <c r="F6438" s="126"/>
      <c r="G6438" s="237"/>
      <c r="H6438"/>
      <c r="I6438"/>
      <c r="J6438" s="237"/>
      <c r="K6438"/>
      <c r="L6438"/>
      <c r="M6438"/>
      <c r="N6438"/>
      <c r="O6438"/>
      <c r="P6438"/>
      <c r="Q6438"/>
      <c r="S6438" s="115"/>
      <c r="U6438"/>
      <c r="V6438"/>
      <c r="W6438" s="237"/>
      <c r="X6438"/>
      <c r="Y6438"/>
      <c r="Z6438"/>
      <c r="AA6438"/>
      <c r="AB6438"/>
      <c r="AC6438"/>
      <c r="AD6438"/>
      <c r="AE6438"/>
      <c r="AF6438"/>
      <c r="AG6438"/>
    </row>
    <row r="6439" spans="1:33" ht="18" x14ac:dyDescent="0.25">
      <c r="A6439" s="236"/>
      <c r="B6439" s="236"/>
      <c r="C6439" s="236"/>
      <c r="D6439" s="236"/>
      <c r="E6439"/>
      <c r="F6439" s="126"/>
      <c r="G6439" s="237"/>
      <c r="H6439"/>
      <c r="I6439"/>
      <c r="J6439" s="237"/>
      <c r="K6439"/>
      <c r="L6439"/>
      <c r="M6439"/>
      <c r="N6439"/>
      <c r="O6439"/>
      <c r="P6439"/>
      <c r="Q6439"/>
      <c r="S6439" s="115"/>
      <c r="U6439"/>
      <c r="V6439"/>
      <c r="W6439" s="237"/>
      <c r="X6439"/>
      <c r="Y6439"/>
      <c r="Z6439"/>
      <c r="AA6439"/>
      <c r="AB6439"/>
      <c r="AC6439"/>
      <c r="AD6439"/>
      <c r="AE6439"/>
      <c r="AF6439"/>
      <c r="AG6439"/>
    </row>
    <row r="6440" spans="1:33" ht="18" x14ac:dyDescent="0.25">
      <c r="A6440" s="236"/>
      <c r="B6440" s="236"/>
      <c r="C6440" s="236"/>
      <c r="D6440" s="236"/>
      <c r="E6440"/>
      <c r="F6440" s="126"/>
      <c r="G6440" s="237"/>
      <c r="H6440"/>
      <c r="I6440"/>
      <c r="J6440" s="237"/>
      <c r="K6440"/>
      <c r="L6440"/>
      <c r="M6440"/>
      <c r="N6440"/>
      <c r="O6440"/>
      <c r="P6440"/>
      <c r="Q6440"/>
      <c r="S6440" s="115"/>
      <c r="U6440"/>
      <c r="V6440"/>
      <c r="W6440" s="237"/>
      <c r="X6440"/>
      <c r="Y6440"/>
      <c r="Z6440"/>
      <c r="AA6440"/>
      <c r="AB6440"/>
      <c r="AC6440"/>
      <c r="AD6440"/>
      <c r="AE6440"/>
      <c r="AF6440"/>
      <c r="AG6440"/>
    </row>
    <row r="6441" spans="1:33" ht="18" x14ac:dyDescent="0.25">
      <c r="A6441" s="236"/>
      <c r="B6441" s="236"/>
      <c r="C6441" s="236"/>
      <c r="D6441" s="236"/>
      <c r="E6441"/>
      <c r="F6441" s="126"/>
      <c r="G6441" s="237"/>
      <c r="H6441"/>
      <c r="I6441"/>
      <c r="J6441" s="237"/>
      <c r="K6441"/>
      <c r="L6441"/>
      <c r="M6441"/>
      <c r="N6441"/>
      <c r="O6441"/>
      <c r="P6441"/>
      <c r="Q6441"/>
      <c r="S6441" s="115"/>
      <c r="U6441"/>
      <c r="V6441"/>
      <c r="W6441" s="237"/>
      <c r="X6441"/>
      <c r="Y6441"/>
      <c r="Z6441"/>
      <c r="AA6441"/>
      <c r="AB6441"/>
      <c r="AC6441"/>
      <c r="AD6441"/>
      <c r="AE6441"/>
      <c r="AF6441"/>
      <c r="AG6441"/>
    </row>
    <row r="6442" spans="1:33" ht="18" x14ac:dyDescent="0.25">
      <c r="A6442" s="236"/>
      <c r="B6442" s="236"/>
      <c r="C6442" s="236"/>
      <c r="D6442" s="236"/>
      <c r="E6442"/>
      <c r="F6442" s="126"/>
      <c r="G6442" s="237"/>
      <c r="H6442"/>
      <c r="I6442"/>
      <c r="J6442" s="237"/>
      <c r="K6442"/>
      <c r="L6442"/>
      <c r="M6442"/>
      <c r="N6442"/>
      <c r="O6442"/>
      <c r="P6442"/>
      <c r="Q6442"/>
      <c r="S6442" s="115"/>
      <c r="U6442"/>
      <c r="V6442"/>
      <c r="W6442" s="237"/>
      <c r="X6442"/>
      <c r="Y6442"/>
      <c r="Z6442"/>
      <c r="AA6442"/>
      <c r="AB6442"/>
      <c r="AC6442"/>
      <c r="AD6442"/>
      <c r="AE6442"/>
      <c r="AF6442"/>
      <c r="AG6442"/>
    </row>
    <row r="6443" spans="1:33" ht="18" x14ac:dyDescent="0.25">
      <c r="A6443" s="236"/>
      <c r="B6443" s="236"/>
      <c r="C6443" s="236"/>
      <c r="D6443" s="236"/>
      <c r="E6443"/>
      <c r="F6443" s="126"/>
      <c r="G6443" s="237"/>
      <c r="H6443"/>
      <c r="I6443"/>
      <c r="J6443" s="237"/>
      <c r="K6443"/>
      <c r="L6443"/>
      <c r="M6443"/>
      <c r="N6443"/>
      <c r="O6443"/>
      <c r="P6443"/>
      <c r="Q6443"/>
      <c r="S6443" s="115"/>
      <c r="U6443"/>
      <c r="V6443"/>
      <c r="W6443" s="237"/>
      <c r="X6443"/>
      <c r="Y6443"/>
      <c r="Z6443"/>
      <c r="AA6443"/>
      <c r="AB6443"/>
      <c r="AC6443"/>
      <c r="AD6443"/>
      <c r="AE6443"/>
      <c r="AF6443"/>
      <c r="AG6443"/>
    </row>
    <row r="6444" spans="1:33" ht="18" x14ac:dyDescent="0.25">
      <c r="A6444" s="236"/>
      <c r="B6444" s="236"/>
      <c r="C6444" s="236"/>
      <c r="D6444" s="236"/>
      <c r="E6444"/>
      <c r="F6444" s="126"/>
      <c r="G6444" s="237"/>
      <c r="H6444"/>
      <c r="I6444"/>
      <c r="J6444" s="237"/>
      <c r="K6444"/>
      <c r="L6444"/>
      <c r="M6444"/>
      <c r="N6444"/>
      <c r="O6444"/>
      <c r="P6444"/>
      <c r="Q6444"/>
      <c r="S6444" s="115"/>
      <c r="U6444"/>
      <c r="V6444"/>
      <c r="W6444" s="237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5">
      <c r="F6445" s="238"/>
      <c r="I6445"/>
      <c r="S6445" s="115"/>
      <c r="U6445"/>
      <c r="V6445"/>
    </row>
    <row r="6446" spans="1:33" ht="18" x14ac:dyDescent="0.25">
      <c r="A6446" s="236"/>
      <c r="B6446" s="236"/>
      <c r="C6446" s="236"/>
      <c r="D6446" s="236"/>
      <c r="E6446"/>
      <c r="F6446" s="126"/>
      <c r="G6446" s="237"/>
      <c r="H6446"/>
      <c r="I6446"/>
      <c r="J6446" s="237"/>
      <c r="K6446"/>
      <c r="L6446"/>
      <c r="M6446"/>
      <c r="N6446"/>
      <c r="O6446"/>
      <c r="P6446"/>
      <c r="Q6446"/>
      <c r="S6446" s="115"/>
      <c r="U6446"/>
      <c r="V6446"/>
      <c r="W6446" s="237"/>
      <c r="X6446"/>
      <c r="Y6446"/>
      <c r="Z6446"/>
      <c r="AA6446"/>
      <c r="AB6446"/>
      <c r="AC6446"/>
      <c r="AD6446"/>
      <c r="AE6446"/>
      <c r="AF6446"/>
      <c r="AG6446"/>
    </row>
    <row r="6447" spans="1:33" ht="18" x14ac:dyDescent="0.25">
      <c r="A6447" s="236"/>
      <c r="B6447" s="236"/>
      <c r="C6447" s="236"/>
      <c r="D6447" s="236"/>
      <c r="E6447"/>
      <c r="F6447" s="126"/>
      <c r="G6447" s="237"/>
      <c r="H6447"/>
      <c r="I6447"/>
      <c r="J6447" s="237"/>
      <c r="K6447"/>
      <c r="L6447"/>
      <c r="M6447"/>
      <c r="N6447"/>
      <c r="O6447"/>
      <c r="P6447"/>
      <c r="Q6447"/>
      <c r="S6447" s="115"/>
      <c r="U6447"/>
      <c r="V6447"/>
      <c r="W6447" s="237"/>
      <c r="X6447"/>
      <c r="Y6447"/>
      <c r="Z6447"/>
      <c r="AA6447"/>
      <c r="AB6447"/>
      <c r="AC6447"/>
      <c r="AD6447"/>
      <c r="AE6447"/>
      <c r="AF6447"/>
      <c r="AG6447"/>
    </row>
    <row r="6448" spans="1:33" ht="18" x14ac:dyDescent="0.25">
      <c r="A6448" s="236"/>
      <c r="B6448" s="236"/>
      <c r="C6448" s="236"/>
      <c r="D6448" s="236"/>
      <c r="E6448"/>
      <c r="F6448" s="126"/>
      <c r="G6448" s="237"/>
      <c r="H6448"/>
      <c r="I6448"/>
      <c r="J6448" s="237"/>
      <c r="K6448"/>
      <c r="L6448"/>
      <c r="M6448"/>
      <c r="N6448"/>
      <c r="O6448"/>
      <c r="P6448"/>
      <c r="Q6448"/>
      <c r="S6448" s="115"/>
      <c r="U6448"/>
      <c r="V6448"/>
      <c r="W6448" s="237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5">
      <c r="A6449"/>
      <c r="B6449"/>
      <c r="C6449"/>
      <c r="D6449"/>
      <c r="E6449"/>
      <c r="F6449" s="126"/>
      <c r="G6449"/>
      <c r="H6449"/>
      <c r="I6449"/>
      <c r="J6449"/>
      <c r="K6449"/>
      <c r="L6449"/>
      <c r="M6449"/>
      <c r="N6449"/>
      <c r="O6449"/>
      <c r="P6449"/>
      <c r="Q6449"/>
      <c r="S6449" s="115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5">
      <c r="F6450" s="238"/>
      <c r="I6450"/>
      <c r="S6450" s="115"/>
      <c r="U6450"/>
      <c r="V6450"/>
    </row>
    <row r="6451" spans="1:33" x14ac:dyDescent="0.25">
      <c r="A6451"/>
      <c r="B6451"/>
      <c r="C6451"/>
      <c r="D6451"/>
      <c r="E6451"/>
      <c r="F6451" s="126"/>
      <c r="G6451"/>
      <c r="H6451"/>
      <c r="I6451"/>
      <c r="J6451"/>
      <c r="K6451"/>
      <c r="L6451"/>
      <c r="M6451"/>
      <c r="N6451"/>
      <c r="O6451"/>
      <c r="P6451"/>
      <c r="Q6451"/>
      <c r="S6451" s="115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5">
      <c r="A6452"/>
      <c r="B6452"/>
      <c r="C6452"/>
      <c r="D6452"/>
      <c r="E6452"/>
      <c r="F6452" s="126"/>
      <c r="G6452"/>
      <c r="H6452"/>
      <c r="I6452"/>
      <c r="J6452"/>
      <c r="K6452"/>
      <c r="L6452"/>
      <c r="M6452"/>
      <c r="N6452"/>
      <c r="O6452"/>
      <c r="P6452"/>
      <c r="Q6452"/>
      <c r="S6452" s="115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5">
      <c r="A6453"/>
      <c r="B6453"/>
      <c r="C6453"/>
      <c r="D6453"/>
      <c r="E6453"/>
      <c r="F6453" s="126"/>
      <c r="G6453"/>
      <c r="H6453"/>
      <c r="I6453"/>
      <c r="J6453"/>
      <c r="K6453"/>
      <c r="L6453"/>
      <c r="M6453"/>
      <c r="N6453"/>
      <c r="O6453"/>
      <c r="P6453"/>
      <c r="Q6453"/>
      <c r="S6453" s="115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ht="18" x14ac:dyDescent="0.25">
      <c r="A6454" s="236"/>
      <c r="B6454" s="236"/>
      <c r="C6454" s="236"/>
      <c r="D6454" s="236"/>
      <c r="E6454"/>
      <c r="F6454" s="126"/>
      <c r="G6454" s="237"/>
      <c r="H6454"/>
      <c r="I6454"/>
      <c r="J6454" s="237"/>
      <c r="K6454"/>
      <c r="L6454"/>
      <c r="M6454"/>
      <c r="N6454"/>
      <c r="O6454"/>
      <c r="P6454"/>
      <c r="Q6454"/>
      <c r="S6454" s="115"/>
      <c r="U6454"/>
      <c r="V6454"/>
      <c r="W6454" s="237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5">
      <c r="F6455" s="238"/>
      <c r="I6455"/>
      <c r="S6455" s="115"/>
      <c r="U6455"/>
      <c r="V6455"/>
    </row>
    <row r="6456" spans="1:33" x14ac:dyDescent="0.25">
      <c r="F6456" s="238"/>
      <c r="I6456"/>
      <c r="S6456" s="115"/>
      <c r="U6456"/>
      <c r="V6456"/>
    </row>
    <row r="6457" spans="1:33" x14ac:dyDescent="0.25">
      <c r="A6457"/>
      <c r="B6457"/>
      <c r="C6457"/>
      <c r="D6457"/>
      <c r="E6457"/>
      <c r="F6457" s="126"/>
      <c r="G6457"/>
      <c r="H6457"/>
      <c r="I6457"/>
      <c r="J6457"/>
      <c r="K6457"/>
      <c r="L6457"/>
      <c r="M6457"/>
      <c r="N6457"/>
      <c r="O6457"/>
      <c r="P6457"/>
      <c r="Q6457"/>
      <c r="S6457" s="115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ht="18" x14ac:dyDescent="0.25">
      <c r="A6458" s="236"/>
      <c r="B6458" s="236"/>
      <c r="C6458" s="236"/>
      <c r="D6458" s="236"/>
      <c r="E6458"/>
      <c r="F6458" s="126"/>
      <c r="G6458" s="237"/>
      <c r="H6458"/>
      <c r="I6458"/>
      <c r="J6458" s="237"/>
      <c r="K6458"/>
      <c r="L6458"/>
      <c r="M6458"/>
      <c r="N6458"/>
      <c r="O6458"/>
      <c r="P6458"/>
      <c r="Q6458"/>
      <c r="S6458" s="115"/>
      <c r="U6458"/>
      <c r="V6458"/>
      <c r="W6458" s="237"/>
      <c r="X6458"/>
      <c r="Y6458"/>
      <c r="Z6458"/>
      <c r="AA6458"/>
      <c r="AB6458"/>
      <c r="AC6458"/>
      <c r="AD6458"/>
      <c r="AE6458"/>
      <c r="AF6458"/>
      <c r="AG6458"/>
    </row>
    <row r="6459" spans="1:33" ht="18" x14ac:dyDescent="0.25">
      <c r="A6459" s="236"/>
      <c r="B6459" s="236"/>
      <c r="C6459" s="236"/>
      <c r="D6459" s="236"/>
      <c r="E6459"/>
      <c r="F6459" s="126"/>
      <c r="G6459" s="237"/>
      <c r="H6459"/>
      <c r="I6459"/>
      <c r="J6459" s="237"/>
      <c r="K6459"/>
      <c r="L6459"/>
      <c r="M6459"/>
      <c r="N6459"/>
      <c r="O6459"/>
      <c r="P6459"/>
      <c r="Q6459"/>
      <c r="S6459" s="115"/>
      <c r="U6459"/>
      <c r="V6459"/>
      <c r="W6459" s="237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5">
      <c r="A6460"/>
      <c r="B6460"/>
      <c r="C6460"/>
      <c r="D6460"/>
      <c r="E6460"/>
      <c r="F6460" s="126"/>
      <c r="G6460"/>
      <c r="H6460"/>
      <c r="I6460"/>
      <c r="J6460"/>
      <c r="K6460"/>
      <c r="L6460"/>
      <c r="M6460"/>
      <c r="N6460"/>
      <c r="O6460"/>
      <c r="P6460"/>
      <c r="Q6460"/>
      <c r="S6460" s="115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ht="18" x14ac:dyDescent="0.25">
      <c r="A6461" s="236"/>
      <c r="B6461" s="236"/>
      <c r="C6461" s="236"/>
      <c r="D6461" s="236"/>
      <c r="E6461"/>
      <c r="F6461" s="126"/>
      <c r="G6461" s="237"/>
      <c r="H6461"/>
      <c r="I6461"/>
      <c r="J6461" s="237"/>
      <c r="K6461"/>
      <c r="L6461"/>
      <c r="M6461"/>
      <c r="N6461"/>
      <c r="O6461"/>
      <c r="P6461"/>
      <c r="Q6461"/>
      <c r="S6461" s="115"/>
      <c r="U6461"/>
      <c r="V6461"/>
      <c r="W6461" s="237"/>
      <c r="X6461"/>
      <c r="Y6461"/>
      <c r="Z6461"/>
      <c r="AA6461"/>
      <c r="AB6461"/>
      <c r="AC6461"/>
      <c r="AD6461"/>
      <c r="AE6461"/>
      <c r="AF6461"/>
      <c r="AG6461"/>
    </row>
    <row r="6462" spans="1:33" ht="18" x14ac:dyDescent="0.25">
      <c r="A6462" s="236"/>
      <c r="B6462" s="236"/>
      <c r="C6462" s="236"/>
      <c r="D6462" s="236"/>
      <c r="E6462"/>
      <c r="F6462" s="126"/>
      <c r="G6462" s="237"/>
      <c r="H6462"/>
      <c r="I6462"/>
      <c r="J6462" s="237"/>
      <c r="K6462"/>
      <c r="L6462"/>
      <c r="M6462"/>
      <c r="N6462"/>
      <c r="O6462"/>
      <c r="P6462"/>
      <c r="Q6462"/>
      <c r="S6462" s="115"/>
      <c r="U6462"/>
      <c r="V6462"/>
      <c r="W6462" s="237"/>
      <c r="X6462"/>
      <c r="Y6462"/>
      <c r="Z6462"/>
      <c r="AA6462"/>
      <c r="AB6462"/>
      <c r="AC6462"/>
      <c r="AD6462"/>
      <c r="AE6462"/>
      <c r="AF6462"/>
      <c r="AG6462"/>
    </row>
    <row r="6463" spans="1:33" ht="18" x14ac:dyDescent="0.25">
      <c r="A6463" s="236"/>
      <c r="B6463" s="236"/>
      <c r="C6463" s="236"/>
      <c r="D6463" s="236"/>
      <c r="E6463"/>
      <c r="F6463" s="126"/>
      <c r="G6463" s="237"/>
      <c r="H6463"/>
      <c r="I6463"/>
      <c r="J6463" s="237"/>
      <c r="K6463"/>
      <c r="L6463"/>
      <c r="M6463"/>
      <c r="N6463"/>
      <c r="O6463"/>
      <c r="P6463"/>
      <c r="Q6463"/>
      <c r="S6463" s="115"/>
      <c r="U6463"/>
      <c r="V6463"/>
      <c r="W6463" s="237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5">
      <c r="A6464"/>
      <c r="B6464"/>
      <c r="C6464"/>
      <c r="D6464"/>
      <c r="E6464"/>
      <c r="F6464" s="126"/>
      <c r="G6464"/>
      <c r="H6464"/>
      <c r="I6464"/>
      <c r="J6464"/>
      <c r="K6464"/>
      <c r="L6464"/>
      <c r="M6464"/>
      <c r="N6464"/>
      <c r="O6464"/>
      <c r="P6464"/>
      <c r="Q6464"/>
      <c r="S6464" s="115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5">
      <c r="A6465"/>
      <c r="B6465"/>
      <c r="C6465"/>
      <c r="D6465"/>
      <c r="E6465"/>
      <c r="F6465" s="126"/>
      <c r="G6465"/>
      <c r="H6465"/>
      <c r="I6465"/>
      <c r="J6465"/>
      <c r="K6465"/>
      <c r="L6465"/>
      <c r="M6465"/>
      <c r="N6465"/>
      <c r="O6465"/>
      <c r="P6465"/>
      <c r="Q6465"/>
      <c r="S6465" s="11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ht="18" x14ac:dyDescent="0.25">
      <c r="A6466" s="236"/>
      <c r="B6466" s="236"/>
      <c r="C6466" s="236"/>
      <c r="D6466" s="236"/>
      <c r="E6466"/>
      <c r="F6466" s="126"/>
      <c r="G6466" s="237"/>
      <c r="H6466"/>
      <c r="I6466"/>
      <c r="J6466" s="237"/>
      <c r="K6466"/>
      <c r="L6466"/>
      <c r="M6466"/>
      <c r="N6466"/>
      <c r="O6466"/>
      <c r="P6466"/>
      <c r="Q6466"/>
      <c r="S6466" s="115"/>
      <c r="U6466"/>
      <c r="V6466"/>
      <c r="W6466" s="237"/>
      <c r="X6466"/>
      <c r="Y6466"/>
      <c r="Z6466"/>
      <c r="AA6466"/>
      <c r="AB6466"/>
      <c r="AC6466"/>
      <c r="AD6466"/>
      <c r="AE6466"/>
      <c r="AF6466"/>
      <c r="AG6466"/>
    </row>
    <row r="6467" spans="1:33" ht="18" x14ac:dyDescent="0.25">
      <c r="A6467" s="236"/>
      <c r="B6467" s="236"/>
      <c r="C6467" s="236"/>
      <c r="D6467" s="236"/>
      <c r="E6467"/>
      <c r="F6467" s="126"/>
      <c r="G6467" s="237"/>
      <c r="H6467"/>
      <c r="I6467"/>
      <c r="J6467" s="237"/>
      <c r="K6467"/>
      <c r="L6467"/>
      <c r="M6467"/>
      <c r="N6467"/>
      <c r="O6467"/>
      <c r="P6467"/>
      <c r="Q6467"/>
      <c r="S6467" s="115"/>
      <c r="U6467"/>
      <c r="V6467"/>
      <c r="W6467" s="237"/>
      <c r="X6467"/>
      <c r="Y6467"/>
      <c r="Z6467"/>
      <c r="AA6467"/>
      <c r="AB6467"/>
      <c r="AC6467"/>
      <c r="AD6467"/>
      <c r="AE6467"/>
      <c r="AF6467"/>
      <c r="AG6467"/>
    </row>
    <row r="6468" spans="1:33" ht="18" x14ac:dyDescent="0.25">
      <c r="A6468" s="236"/>
      <c r="B6468" s="236"/>
      <c r="C6468" s="236"/>
      <c r="D6468" s="236"/>
      <c r="E6468"/>
      <c r="F6468" s="126"/>
      <c r="G6468" s="237"/>
      <c r="H6468"/>
      <c r="I6468"/>
      <c r="J6468" s="237"/>
      <c r="K6468"/>
      <c r="L6468"/>
      <c r="M6468"/>
      <c r="N6468"/>
      <c r="O6468"/>
      <c r="P6468"/>
      <c r="Q6468"/>
      <c r="S6468" s="115"/>
      <c r="U6468"/>
      <c r="V6468"/>
      <c r="W6468" s="237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5">
      <c r="F6469" s="238"/>
      <c r="I6469"/>
      <c r="S6469" s="115"/>
      <c r="U6469"/>
      <c r="V6469"/>
    </row>
    <row r="6470" spans="1:33" ht="18" x14ac:dyDescent="0.25">
      <c r="A6470" s="236"/>
      <c r="B6470" s="236"/>
      <c r="C6470" s="236"/>
      <c r="D6470" s="236"/>
      <c r="E6470"/>
      <c r="F6470" s="126"/>
      <c r="G6470" s="237"/>
      <c r="H6470"/>
      <c r="I6470"/>
      <c r="J6470" s="237"/>
      <c r="K6470"/>
      <c r="L6470"/>
      <c r="M6470"/>
      <c r="N6470"/>
      <c r="O6470"/>
      <c r="P6470"/>
      <c r="Q6470"/>
      <c r="S6470" s="115"/>
      <c r="U6470"/>
      <c r="V6470"/>
      <c r="W6470" s="237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5">
      <c r="F6471" s="238"/>
      <c r="I6471"/>
      <c r="S6471" s="115"/>
      <c r="U6471"/>
      <c r="V6471"/>
    </row>
    <row r="6472" spans="1:33" x14ac:dyDescent="0.25">
      <c r="F6472" s="238"/>
      <c r="I6472"/>
      <c r="S6472" s="115"/>
      <c r="U6472"/>
      <c r="V6472"/>
    </row>
    <row r="6473" spans="1:33" ht="18" x14ac:dyDescent="0.25">
      <c r="A6473" s="236"/>
      <c r="B6473" s="236"/>
      <c r="C6473" s="236"/>
      <c r="D6473" s="236"/>
      <c r="E6473"/>
      <c r="F6473" s="126"/>
      <c r="G6473" s="237"/>
      <c r="H6473"/>
      <c r="I6473"/>
      <c r="J6473" s="237"/>
      <c r="K6473"/>
      <c r="L6473"/>
      <c r="M6473"/>
      <c r="N6473"/>
      <c r="O6473"/>
      <c r="P6473"/>
      <c r="Q6473"/>
      <c r="S6473" s="115"/>
      <c r="U6473"/>
      <c r="V6473"/>
      <c r="W6473" s="237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5">
      <c r="F6474" s="238"/>
      <c r="I6474"/>
      <c r="S6474" s="115"/>
      <c r="U6474"/>
      <c r="V6474"/>
    </row>
    <row r="6475" spans="1:33" ht="18" x14ac:dyDescent="0.25">
      <c r="A6475" s="236"/>
      <c r="B6475" s="236"/>
      <c r="C6475" s="236"/>
      <c r="D6475" s="236"/>
      <c r="E6475"/>
      <c r="F6475" s="126"/>
      <c r="G6475" s="237"/>
      <c r="H6475"/>
      <c r="I6475"/>
      <c r="J6475" s="237"/>
      <c r="K6475"/>
      <c r="L6475"/>
      <c r="M6475"/>
      <c r="N6475"/>
      <c r="O6475"/>
      <c r="P6475"/>
      <c r="Q6475"/>
      <c r="S6475" s="115"/>
      <c r="U6475"/>
      <c r="V6475"/>
      <c r="W6475" s="237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5">
      <c r="F6476" s="238"/>
      <c r="I6476"/>
      <c r="S6476" s="115"/>
      <c r="U6476"/>
      <c r="V6476"/>
    </row>
    <row r="6477" spans="1:33" ht="18" x14ac:dyDescent="0.25">
      <c r="A6477" s="236"/>
      <c r="B6477" s="236"/>
      <c r="C6477" s="236"/>
      <c r="D6477" s="236"/>
      <c r="E6477"/>
      <c r="F6477" s="126"/>
      <c r="G6477" s="237"/>
      <c r="H6477"/>
      <c r="I6477"/>
      <c r="J6477" s="237"/>
      <c r="K6477"/>
      <c r="L6477"/>
      <c r="M6477"/>
      <c r="N6477"/>
      <c r="O6477"/>
      <c r="P6477"/>
      <c r="Q6477"/>
      <c r="S6477" s="115"/>
      <c r="U6477"/>
      <c r="V6477"/>
      <c r="W6477" s="237"/>
      <c r="X6477"/>
      <c r="Y6477"/>
      <c r="Z6477"/>
      <c r="AA6477"/>
      <c r="AB6477"/>
      <c r="AC6477"/>
      <c r="AD6477"/>
      <c r="AE6477"/>
      <c r="AF6477"/>
      <c r="AG6477"/>
    </row>
    <row r="6478" spans="1:33" ht="18" x14ac:dyDescent="0.25">
      <c r="A6478" s="236"/>
      <c r="B6478" s="236"/>
      <c r="C6478" s="236"/>
      <c r="D6478" s="236"/>
      <c r="E6478"/>
      <c r="F6478" s="126"/>
      <c r="G6478" s="237"/>
      <c r="H6478"/>
      <c r="I6478"/>
      <c r="J6478" s="237"/>
      <c r="K6478"/>
      <c r="L6478"/>
      <c r="M6478"/>
      <c r="N6478"/>
      <c r="O6478"/>
      <c r="P6478"/>
      <c r="Q6478"/>
      <c r="S6478" s="115"/>
      <c r="U6478"/>
      <c r="V6478"/>
      <c r="W6478" s="237"/>
      <c r="X6478"/>
      <c r="Y6478"/>
      <c r="Z6478"/>
      <c r="AA6478"/>
      <c r="AB6478"/>
      <c r="AC6478"/>
      <c r="AD6478"/>
      <c r="AE6478"/>
      <c r="AF6478"/>
      <c r="AG6478"/>
    </row>
    <row r="6479" spans="1:33" ht="18" x14ac:dyDescent="0.25">
      <c r="A6479" s="236"/>
      <c r="B6479" s="236"/>
      <c r="C6479" s="236"/>
      <c r="D6479" s="236"/>
      <c r="E6479"/>
      <c r="F6479" s="126"/>
      <c r="G6479" s="237"/>
      <c r="H6479"/>
      <c r="I6479"/>
      <c r="J6479" s="237"/>
      <c r="K6479"/>
      <c r="L6479"/>
      <c r="M6479"/>
      <c r="N6479"/>
      <c r="O6479"/>
      <c r="P6479"/>
      <c r="Q6479"/>
      <c r="S6479" s="115"/>
      <c r="U6479"/>
      <c r="V6479"/>
      <c r="W6479" s="237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5">
      <c r="A6480"/>
      <c r="B6480"/>
      <c r="C6480"/>
      <c r="D6480"/>
      <c r="E6480"/>
      <c r="F6480" s="126"/>
      <c r="G6480"/>
      <c r="H6480"/>
      <c r="I6480"/>
      <c r="J6480"/>
      <c r="K6480"/>
      <c r="L6480"/>
      <c r="M6480"/>
      <c r="N6480"/>
      <c r="O6480"/>
      <c r="P6480"/>
      <c r="Q6480"/>
      <c r="S6480" s="115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5">
      <c r="A6481"/>
      <c r="B6481"/>
      <c r="C6481"/>
      <c r="D6481"/>
      <c r="E6481"/>
      <c r="F6481" s="126"/>
      <c r="G6481"/>
      <c r="H6481"/>
      <c r="I6481"/>
      <c r="J6481"/>
      <c r="K6481"/>
      <c r="L6481"/>
      <c r="M6481"/>
      <c r="N6481"/>
      <c r="O6481"/>
      <c r="P6481"/>
      <c r="Q6481"/>
      <c r="S6481" s="115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ht="18" x14ac:dyDescent="0.25">
      <c r="A6482" s="236"/>
      <c r="B6482" s="236"/>
      <c r="C6482" s="236"/>
      <c r="D6482" s="236"/>
      <c r="E6482"/>
      <c r="F6482" s="126"/>
      <c r="G6482" s="237"/>
      <c r="H6482"/>
      <c r="I6482"/>
      <c r="J6482" s="237"/>
      <c r="K6482"/>
      <c r="L6482"/>
      <c r="M6482"/>
      <c r="N6482"/>
      <c r="O6482"/>
      <c r="P6482"/>
      <c r="Q6482"/>
      <c r="S6482" s="115"/>
      <c r="U6482"/>
      <c r="V6482"/>
      <c r="W6482" s="237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5">
      <c r="F6483" s="238"/>
      <c r="I6483"/>
      <c r="S6483" s="115"/>
      <c r="U6483"/>
      <c r="V6483"/>
    </row>
    <row r="6484" spans="1:33" x14ac:dyDescent="0.25">
      <c r="F6484" s="238"/>
      <c r="I6484"/>
      <c r="S6484" s="115"/>
      <c r="U6484"/>
      <c r="V6484"/>
    </row>
    <row r="6485" spans="1:33" x14ac:dyDescent="0.25">
      <c r="A6485"/>
      <c r="B6485"/>
      <c r="C6485"/>
      <c r="D6485"/>
      <c r="E6485"/>
      <c r="F6485" s="126"/>
      <c r="G6485"/>
      <c r="H6485"/>
      <c r="I6485"/>
      <c r="J6485"/>
      <c r="K6485"/>
      <c r="L6485"/>
      <c r="M6485"/>
      <c r="N6485"/>
      <c r="O6485"/>
      <c r="P6485"/>
      <c r="Q6485"/>
      <c r="S6485" s="11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5">
      <c r="F6486" s="238"/>
      <c r="I6486"/>
      <c r="S6486" s="115"/>
      <c r="U6486"/>
      <c r="V6486"/>
    </row>
    <row r="6487" spans="1:33" ht="18" x14ac:dyDescent="0.25">
      <c r="A6487" s="236"/>
      <c r="B6487" s="236"/>
      <c r="C6487" s="236"/>
      <c r="D6487" s="236"/>
      <c r="E6487"/>
      <c r="F6487" s="126"/>
      <c r="G6487" s="237"/>
      <c r="H6487"/>
      <c r="I6487"/>
      <c r="J6487" s="237"/>
      <c r="K6487"/>
      <c r="L6487"/>
      <c r="M6487"/>
      <c r="N6487"/>
      <c r="O6487"/>
      <c r="P6487"/>
      <c r="Q6487"/>
      <c r="S6487" s="115"/>
      <c r="U6487"/>
      <c r="V6487"/>
      <c r="W6487" s="237"/>
      <c r="X6487"/>
      <c r="Y6487"/>
      <c r="Z6487"/>
      <c r="AA6487"/>
      <c r="AB6487"/>
      <c r="AC6487"/>
      <c r="AD6487"/>
      <c r="AE6487"/>
      <c r="AF6487"/>
      <c r="AG6487"/>
    </row>
    <row r="6488" spans="1:33" ht="18" x14ac:dyDescent="0.25">
      <c r="A6488" s="236"/>
      <c r="B6488" s="236"/>
      <c r="C6488" s="236"/>
      <c r="D6488" s="236"/>
      <c r="E6488"/>
      <c r="F6488" s="126"/>
      <c r="G6488" s="237"/>
      <c r="H6488"/>
      <c r="I6488"/>
      <c r="J6488" s="237"/>
      <c r="K6488"/>
      <c r="L6488"/>
      <c r="M6488"/>
      <c r="N6488"/>
      <c r="O6488"/>
      <c r="P6488"/>
      <c r="Q6488"/>
      <c r="S6488" s="115"/>
      <c r="U6488"/>
      <c r="V6488"/>
      <c r="W6488" s="237"/>
      <c r="X6488"/>
      <c r="Y6488"/>
      <c r="Z6488"/>
      <c r="AA6488"/>
      <c r="AB6488"/>
      <c r="AC6488"/>
      <c r="AD6488"/>
      <c r="AE6488"/>
      <c r="AF6488"/>
      <c r="AG6488"/>
    </row>
    <row r="6489" spans="1:33" ht="18" x14ac:dyDescent="0.25">
      <c r="A6489" s="236"/>
      <c r="B6489" s="236"/>
      <c r="C6489" s="236"/>
      <c r="D6489" s="236"/>
      <c r="E6489"/>
      <c r="F6489" s="126"/>
      <c r="G6489" s="237"/>
      <c r="H6489"/>
      <c r="I6489"/>
      <c r="J6489" s="237"/>
      <c r="K6489"/>
      <c r="L6489"/>
      <c r="M6489"/>
      <c r="N6489"/>
      <c r="O6489"/>
      <c r="P6489"/>
      <c r="Q6489"/>
      <c r="S6489" s="115"/>
      <c r="U6489"/>
      <c r="V6489"/>
      <c r="W6489" s="237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5">
      <c r="A6490"/>
      <c r="B6490"/>
      <c r="C6490"/>
      <c r="D6490"/>
      <c r="E6490"/>
      <c r="F6490" s="126"/>
      <c r="G6490"/>
      <c r="H6490"/>
      <c r="I6490"/>
      <c r="J6490"/>
      <c r="K6490"/>
      <c r="L6490"/>
      <c r="M6490"/>
      <c r="N6490"/>
      <c r="O6490"/>
      <c r="P6490"/>
      <c r="Q6490"/>
      <c r="S6490" s="115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ht="18" x14ac:dyDescent="0.25">
      <c r="A6491" s="236"/>
      <c r="B6491" s="236"/>
      <c r="C6491" s="236"/>
      <c r="D6491" s="236"/>
      <c r="E6491"/>
      <c r="F6491" s="126"/>
      <c r="G6491" s="237"/>
      <c r="H6491"/>
      <c r="I6491"/>
      <c r="J6491" s="237"/>
      <c r="K6491"/>
      <c r="L6491"/>
      <c r="M6491"/>
      <c r="N6491"/>
      <c r="O6491"/>
      <c r="P6491"/>
      <c r="Q6491"/>
      <c r="S6491" s="115"/>
      <c r="U6491"/>
      <c r="V6491"/>
      <c r="W6491" s="237"/>
      <c r="X6491"/>
      <c r="Y6491"/>
      <c r="Z6491"/>
      <c r="AA6491"/>
      <c r="AB6491"/>
      <c r="AC6491"/>
      <c r="AD6491"/>
      <c r="AE6491"/>
      <c r="AF6491"/>
      <c r="AG6491"/>
    </row>
    <row r="6492" spans="1:33" ht="18" x14ac:dyDescent="0.25">
      <c r="A6492" s="236"/>
      <c r="B6492" s="236"/>
      <c r="C6492" s="236"/>
      <c r="D6492" s="236"/>
      <c r="E6492"/>
      <c r="F6492" s="126"/>
      <c r="G6492" s="237"/>
      <c r="H6492"/>
      <c r="I6492"/>
      <c r="J6492" s="237"/>
      <c r="K6492"/>
      <c r="L6492"/>
      <c r="M6492"/>
      <c r="N6492"/>
      <c r="O6492"/>
      <c r="P6492"/>
      <c r="Q6492"/>
      <c r="S6492" s="115"/>
      <c r="U6492"/>
      <c r="V6492"/>
      <c r="W6492" s="237"/>
      <c r="X6492"/>
      <c r="Y6492"/>
      <c r="Z6492"/>
      <c r="AA6492"/>
      <c r="AB6492"/>
      <c r="AC6492"/>
      <c r="AD6492"/>
      <c r="AE6492"/>
      <c r="AF6492"/>
      <c r="AG6492"/>
    </row>
    <row r="6493" spans="1:33" ht="18" x14ac:dyDescent="0.25">
      <c r="A6493" s="236"/>
      <c r="B6493" s="236"/>
      <c r="C6493" s="236"/>
      <c r="D6493" s="236"/>
      <c r="E6493"/>
      <c r="F6493" s="126"/>
      <c r="G6493" s="237"/>
      <c r="H6493"/>
      <c r="I6493"/>
      <c r="J6493" s="237"/>
      <c r="K6493"/>
      <c r="L6493"/>
      <c r="M6493"/>
      <c r="N6493"/>
      <c r="O6493"/>
      <c r="P6493"/>
      <c r="Q6493"/>
      <c r="S6493" s="115"/>
      <c r="U6493"/>
      <c r="V6493"/>
      <c r="W6493" s="237"/>
      <c r="X6493"/>
      <c r="Y6493"/>
      <c r="Z6493"/>
      <c r="AA6493"/>
      <c r="AB6493"/>
      <c r="AC6493"/>
      <c r="AD6493"/>
      <c r="AE6493"/>
      <c r="AF6493"/>
      <c r="AG6493"/>
    </row>
    <row r="6494" spans="1:33" ht="18" x14ac:dyDescent="0.25">
      <c r="A6494" s="236"/>
      <c r="B6494" s="236"/>
      <c r="C6494" s="236"/>
      <c r="D6494" s="236"/>
      <c r="E6494"/>
      <c r="F6494" s="126"/>
      <c r="G6494" s="237"/>
      <c r="H6494"/>
      <c r="I6494"/>
      <c r="J6494" s="237"/>
      <c r="K6494"/>
      <c r="L6494"/>
      <c r="M6494"/>
      <c r="N6494"/>
      <c r="O6494"/>
      <c r="P6494"/>
      <c r="Q6494"/>
      <c r="S6494" s="115"/>
      <c r="U6494"/>
      <c r="V6494"/>
      <c r="W6494" s="237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5">
      <c r="F6495" s="238"/>
      <c r="I6495"/>
      <c r="S6495" s="115"/>
      <c r="U6495"/>
      <c r="V6495"/>
    </row>
    <row r="6496" spans="1:33" ht="18" x14ac:dyDescent="0.25">
      <c r="A6496" s="236"/>
      <c r="B6496" s="236"/>
      <c r="C6496" s="236"/>
      <c r="D6496" s="236"/>
      <c r="E6496"/>
      <c r="F6496" s="126"/>
      <c r="G6496" s="237"/>
      <c r="H6496"/>
      <c r="I6496"/>
      <c r="J6496" s="237"/>
      <c r="K6496"/>
      <c r="L6496"/>
      <c r="M6496"/>
      <c r="N6496"/>
      <c r="O6496"/>
      <c r="P6496"/>
      <c r="Q6496"/>
      <c r="S6496" s="115"/>
      <c r="U6496"/>
      <c r="V6496"/>
      <c r="W6496" s="237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5">
      <c r="F6497" s="238"/>
      <c r="I6497"/>
      <c r="S6497" s="115"/>
      <c r="U6497"/>
      <c r="V6497"/>
    </row>
    <row r="6498" spans="1:33" ht="18" x14ac:dyDescent="0.25">
      <c r="A6498" s="236"/>
      <c r="B6498" s="236"/>
      <c r="C6498" s="236"/>
      <c r="D6498" s="236"/>
      <c r="E6498"/>
      <c r="F6498" s="126"/>
      <c r="G6498" s="237"/>
      <c r="H6498"/>
      <c r="I6498"/>
      <c r="J6498" s="237"/>
      <c r="K6498"/>
      <c r="L6498"/>
      <c r="M6498"/>
      <c r="N6498"/>
      <c r="O6498"/>
      <c r="P6498"/>
      <c r="Q6498"/>
      <c r="S6498" s="115"/>
      <c r="U6498"/>
      <c r="V6498"/>
      <c r="W6498" s="237"/>
      <c r="X6498"/>
      <c r="Y6498"/>
      <c r="Z6498"/>
      <c r="AA6498"/>
      <c r="AB6498"/>
      <c r="AC6498"/>
      <c r="AD6498"/>
      <c r="AE6498"/>
      <c r="AF6498"/>
      <c r="AG6498"/>
    </row>
    <row r="6499" spans="1:33" ht="18" x14ac:dyDescent="0.25">
      <c r="A6499" s="236"/>
      <c r="B6499" s="236"/>
      <c r="C6499" s="236"/>
      <c r="D6499" s="236"/>
      <c r="E6499"/>
      <c r="F6499" s="126"/>
      <c r="G6499" s="237"/>
      <c r="H6499"/>
      <c r="I6499"/>
      <c r="J6499" s="237"/>
      <c r="K6499"/>
      <c r="L6499"/>
      <c r="M6499"/>
      <c r="N6499"/>
      <c r="O6499"/>
      <c r="P6499"/>
      <c r="Q6499"/>
      <c r="S6499" s="115"/>
      <c r="U6499"/>
      <c r="V6499"/>
      <c r="W6499" s="237"/>
      <c r="X6499"/>
      <c r="Y6499"/>
      <c r="Z6499"/>
      <c r="AA6499"/>
      <c r="AB6499"/>
      <c r="AC6499"/>
      <c r="AD6499"/>
      <c r="AE6499"/>
      <c r="AF6499"/>
      <c r="AG6499"/>
    </row>
    <row r="6500" spans="1:33" ht="18" x14ac:dyDescent="0.25">
      <c r="A6500" s="236"/>
      <c r="B6500" s="236"/>
      <c r="C6500" s="236"/>
      <c r="D6500" s="236"/>
      <c r="E6500"/>
      <c r="F6500" s="126"/>
      <c r="G6500" s="237"/>
      <c r="H6500"/>
      <c r="I6500"/>
      <c r="J6500" s="237"/>
      <c r="K6500"/>
      <c r="L6500"/>
      <c r="M6500"/>
      <c r="N6500"/>
      <c r="O6500"/>
      <c r="P6500"/>
      <c r="Q6500"/>
      <c r="S6500" s="115"/>
      <c r="U6500"/>
      <c r="V6500"/>
      <c r="W6500" s="237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5">
      <c r="A6501"/>
      <c r="B6501"/>
      <c r="C6501"/>
      <c r="D6501"/>
      <c r="E6501"/>
      <c r="F6501" s="126"/>
      <c r="G6501"/>
      <c r="H6501"/>
      <c r="I6501"/>
      <c r="J6501"/>
      <c r="K6501"/>
      <c r="L6501"/>
      <c r="M6501"/>
      <c r="N6501"/>
      <c r="O6501"/>
      <c r="P6501"/>
      <c r="Q6501"/>
      <c r="S6501" s="115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ht="18" x14ac:dyDescent="0.25">
      <c r="A6502" s="236"/>
      <c r="B6502" s="236"/>
      <c r="C6502" s="236"/>
      <c r="D6502" s="236"/>
      <c r="E6502"/>
      <c r="F6502" s="126"/>
      <c r="G6502" s="237"/>
      <c r="H6502"/>
      <c r="I6502"/>
      <c r="J6502" s="237"/>
      <c r="K6502"/>
      <c r="L6502"/>
      <c r="M6502"/>
      <c r="N6502"/>
      <c r="O6502"/>
      <c r="P6502"/>
      <c r="Q6502"/>
      <c r="S6502" s="115"/>
      <c r="U6502"/>
      <c r="V6502"/>
      <c r="W6502" s="237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5">
      <c r="F6503" s="238"/>
      <c r="I6503"/>
      <c r="S6503" s="115"/>
      <c r="U6503"/>
      <c r="V6503"/>
    </row>
    <row r="6504" spans="1:33" ht="18" x14ac:dyDescent="0.25">
      <c r="A6504" s="236"/>
      <c r="B6504" s="236"/>
      <c r="C6504" s="236"/>
      <c r="D6504" s="236"/>
      <c r="E6504"/>
      <c r="F6504" s="126"/>
      <c r="G6504" s="237"/>
      <c r="H6504"/>
      <c r="I6504"/>
      <c r="J6504" s="237"/>
      <c r="K6504"/>
      <c r="L6504"/>
      <c r="M6504"/>
      <c r="N6504"/>
      <c r="O6504"/>
      <c r="P6504"/>
      <c r="Q6504"/>
      <c r="S6504" s="115"/>
      <c r="U6504"/>
      <c r="V6504"/>
      <c r="W6504" s="237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5">
      <c r="F6505" s="238"/>
      <c r="I6505"/>
      <c r="S6505" s="115"/>
      <c r="U6505"/>
      <c r="V6505"/>
    </row>
    <row r="6506" spans="1:33" x14ac:dyDescent="0.25">
      <c r="F6506" s="238"/>
      <c r="I6506"/>
      <c r="S6506" s="115"/>
      <c r="U6506"/>
      <c r="V6506"/>
    </row>
    <row r="6507" spans="1:33" x14ac:dyDescent="0.25">
      <c r="A6507"/>
      <c r="B6507"/>
      <c r="C6507"/>
      <c r="D6507"/>
      <c r="E6507"/>
      <c r="F6507" s="126"/>
      <c r="G6507"/>
      <c r="H6507"/>
      <c r="I6507"/>
      <c r="J6507"/>
      <c r="K6507"/>
      <c r="L6507"/>
      <c r="M6507"/>
      <c r="N6507"/>
      <c r="O6507"/>
      <c r="P6507"/>
      <c r="Q6507"/>
      <c r="S6507" s="115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5">
      <c r="A6508"/>
      <c r="B6508"/>
      <c r="C6508"/>
      <c r="D6508"/>
      <c r="E6508"/>
      <c r="F6508" s="126"/>
      <c r="G6508"/>
      <c r="H6508"/>
      <c r="I6508"/>
      <c r="J6508"/>
      <c r="K6508"/>
      <c r="L6508"/>
      <c r="M6508"/>
      <c r="N6508"/>
      <c r="O6508"/>
      <c r="P6508"/>
      <c r="Q6508"/>
      <c r="S6508" s="115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ht="18" x14ac:dyDescent="0.25">
      <c r="A6509" s="236"/>
      <c r="B6509" s="236"/>
      <c r="C6509" s="236"/>
      <c r="D6509" s="236"/>
      <c r="E6509"/>
      <c r="F6509" s="126"/>
      <c r="G6509" s="237"/>
      <c r="H6509"/>
      <c r="I6509"/>
      <c r="J6509" s="237"/>
      <c r="K6509"/>
      <c r="L6509"/>
      <c r="M6509"/>
      <c r="N6509"/>
      <c r="O6509"/>
      <c r="P6509"/>
      <c r="Q6509"/>
      <c r="S6509" s="115"/>
      <c r="U6509"/>
      <c r="V6509"/>
      <c r="W6509" s="237"/>
      <c r="X6509"/>
      <c r="Y6509"/>
      <c r="Z6509"/>
      <c r="AA6509"/>
      <c r="AB6509"/>
      <c r="AC6509"/>
      <c r="AD6509"/>
      <c r="AE6509"/>
      <c r="AF6509"/>
      <c r="AG6509"/>
    </row>
    <row r="6510" spans="1:33" ht="18" x14ac:dyDescent="0.25">
      <c r="A6510" s="236"/>
      <c r="B6510" s="236"/>
      <c r="C6510" s="236"/>
      <c r="D6510" s="236"/>
      <c r="E6510"/>
      <c r="F6510" s="126"/>
      <c r="G6510" s="237"/>
      <c r="H6510"/>
      <c r="I6510"/>
      <c r="J6510" s="237"/>
      <c r="K6510"/>
      <c r="L6510"/>
      <c r="M6510"/>
      <c r="N6510"/>
      <c r="O6510"/>
      <c r="P6510"/>
      <c r="Q6510"/>
      <c r="S6510" s="115"/>
      <c r="U6510"/>
      <c r="V6510"/>
      <c r="W6510" s="237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5">
      <c r="A6511"/>
      <c r="B6511"/>
      <c r="C6511"/>
      <c r="D6511"/>
      <c r="E6511"/>
      <c r="F6511" s="126"/>
      <c r="G6511"/>
      <c r="H6511"/>
      <c r="I6511"/>
      <c r="J6511"/>
      <c r="K6511"/>
      <c r="L6511"/>
      <c r="M6511"/>
      <c r="N6511"/>
      <c r="O6511"/>
      <c r="P6511"/>
      <c r="Q6511"/>
      <c r="S6511" s="115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5">
      <c r="F6512" s="238"/>
      <c r="I6512"/>
      <c r="S6512" s="115"/>
      <c r="U6512"/>
      <c r="V6512"/>
    </row>
    <row r="6513" spans="1:33" ht="18" x14ac:dyDescent="0.25">
      <c r="A6513" s="236"/>
      <c r="B6513" s="236"/>
      <c r="C6513" s="236"/>
      <c r="D6513" s="236"/>
      <c r="E6513"/>
      <c r="F6513" s="126"/>
      <c r="G6513" s="237"/>
      <c r="H6513"/>
      <c r="I6513"/>
      <c r="J6513" s="237"/>
      <c r="K6513"/>
      <c r="L6513"/>
      <c r="M6513"/>
      <c r="N6513"/>
      <c r="O6513"/>
      <c r="P6513"/>
      <c r="Q6513"/>
      <c r="S6513" s="115"/>
      <c r="U6513"/>
      <c r="V6513"/>
      <c r="W6513" s="237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5">
      <c r="F6514" s="238"/>
      <c r="I6514"/>
      <c r="S6514" s="115"/>
      <c r="U6514"/>
      <c r="V6514"/>
    </row>
    <row r="6515" spans="1:33" ht="18" x14ac:dyDescent="0.25">
      <c r="A6515" s="236"/>
      <c r="B6515" s="236"/>
      <c r="C6515" s="236"/>
      <c r="D6515" s="236"/>
      <c r="E6515"/>
      <c r="F6515" s="126"/>
      <c r="G6515" s="237"/>
      <c r="H6515"/>
      <c r="I6515"/>
      <c r="J6515" s="237"/>
      <c r="K6515"/>
      <c r="L6515"/>
      <c r="M6515"/>
      <c r="N6515"/>
      <c r="O6515"/>
      <c r="P6515"/>
      <c r="Q6515"/>
      <c r="S6515" s="115"/>
      <c r="U6515"/>
      <c r="V6515"/>
      <c r="W6515" s="237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5">
      <c r="A6516"/>
      <c r="B6516"/>
      <c r="C6516"/>
      <c r="D6516"/>
      <c r="E6516"/>
      <c r="F6516" s="126"/>
      <c r="G6516"/>
      <c r="H6516"/>
      <c r="I6516"/>
      <c r="J6516"/>
      <c r="K6516"/>
      <c r="L6516"/>
      <c r="M6516"/>
      <c r="N6516"/>
      <c r="O6516"/>
      <c r="P6516"/>
      <c r="Q6516"/>
      <c r="S6516" s="115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5">
      <c r="A6517"/>
      <c r="B6517"/>
      <c r="C6517"/>
      <c r="D6517"/>
      <c r="E6517"/>
      <c r="F6517" s="126"/>
      <c r="G6517"/>
      <c r="H6517"/>
      <c r="I6517"/>
      <c r="J6517"/>
      <c r="K6517"/>
      <c r="L6517"/>
      <c r="M6517"/>
      <c r="N6517"/>
      <c r="O6517"/>
      <c r="P6517"/>
      <c r="Q6517"/>
      <c r="S6517" s="115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5">
      <c r="A6518"/>
      <c r="B6518"/>
      <c r="C6518"/>
      <c r="D6518"/>
      <c r="E6518"/>
      <c r="F6518" s="126"/>
      <c r="G6518"/>
      <c r="H6518"/>
      <c r="I6518"/>
      <c r="J6518"/>
      <c r="K6518"/>
      <c r="L6518"/>
      <c r="M6518"/>
      <c r="N6518"/>
      <c r="O6518"/>
      <c r="P6518"/>
      <c r="Q6518"/>
      <c r="S6518" s="115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5">
      <c r="A6519"/>
      <c r="B6519"/>
      <c r="C6519"/>
      <c r="D6519"/>
      <c r="E6519"/>
      <c r="F6519" s="126"/>
      <c r="G6519"/>
      <c r="H6519"/>
      <c r="I6519"/>
      <c r="J6519"/>
      <c r="K6519"/>
      <c r="L6519"/>
      <c r="M6519"/>
      <c r="N6519"/>
      <c r="O6519"/>
      <c r="P6519"/>
      <c r="Q6519"/>
      <c r="S6519" s="115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ht="18" x14ac:dyDescent="0.25">
      <c r="A6520" s="236"/>
      <c r="B6520" s="236"/>
      <c r="C6520" s="236"/>
      <c r="D6520" s="236"/>
      <c r="E6520"/>
      <c r="F6520" s="126"/>
      <c r="G6520" s="237"/>
      <c r="H6520"/>
      <c r="I6520"/>
      <c r="J6520" s="237"/>
      <c r="K6520"/>
      <c r="L6520"/>
      <c r="M6520"/>
      <c r="N6520"/>
      <c r="O6520"/>
      <c r="P6520"/>
      <c r="Q6520"/>
      <c r="S6520" s="115"/>
      <c r="U6520"/>
      <c r="V6520"/>
      <c r="W6520" s="237"/>
      <c r="X6520"/>
      <c r="Y6520"/>
      <c r="Z6520"/>
      <c r="AA6520"/>
      <c r="AB6520"/>
      <c r="AC6520"/>
      <c r="AD6520"/>
      <c r="AE6520"/>
      <c r="AF6520"/>
      <c r="AG6520"/>
    </row>
    <row r="6521" spans="1:33" ht="18" x14ac:dyDescent="0.25">
      <c r="A6521" s="236"/>
      <c r="B6521" s="236"/>
      <c r="C6521" s="236"/>
      <c r="D6521" s="236"/>
      <c r="E6521"/>
      <c r="F6521" s="126"/>
      <c r="G6521" s="237"/>
      <c r="H6521"/>
      <c r="I6521"/>
      <c r="J6521" s="237"/>
      <c r="K6521"/>
      <c r="L6521"/>
      <c r="M6521"/>
      <c r="N6521"/>
      <c r="O6521"/>
      <c r="P6521"/>
      <c r="Q6521"/>
      <c r="S6521" s="115"/>
      <c r="U6521"/>
      <c r="V6521"/>
      <c r="W6521" s="237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5">
      <c r="F6522" s="238"/>
      <c r="I6522"/>
      <c r="S6522" s="115"/>
      <c r="U6522"/>
      <c r="V6522"/>
    </row>
    <row r="6523" spans="1:33" x14ac:dyDescent="0.25">
      <c r="A6523"/>
      <c r="B6523"/>
      <c r="C6523"/>
      <c r="D6523"/>
      <c r="E6523"/>
      <c r="F6523" s="126"/>
      <c r="G6523"/>
      <c r="H6523"/>
      <c r="I6523"/>
      <c r="J6523"/>
      <c r="K6523"/>
      <c r="L6523"/>
      <c r="M6523"/>
      <c r="N6523"/>
      <c r="O6523"/>
      <c r="P6523"/>
      <c r="Q6523"/>
      <c r="S6523" s="115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ht="18" x14ac:dyDescent="0.25">
      <c r="A6524" s="236"/>
      <c r="B6524" s="236"/>
      <c r="C6524" s="236"/>
      <c r="D6524" s="236"/>
      <c r="E6524"/>
      <c r="F6524" s="126"/>
      <c r="G6524" s="237"/>
      <c r="H6524"/>
      <c r="I6524"/>
      <c r="J6524" s="237"/>
      <c r="K6524"/>
      <c r="L6524"/>
      <c r="M6524"/>
      <c r="N6524"/>
      <c r="O6524"/>
      <c r="P6524"/>
      <c r="Q6524"/>
      <c r="S6524" s="115"/>
      <c r="U6524"/>
      <c r="V6524"/>
      <c r="W6524" s="237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5">
      <c r="A6525"/>
      <c r="B6525"/>
      <c r="C6525"/>
      <c r="D6525"/>
      <c r="E6525"/>
      <c r="F6525" s="126"/>
      <c r="G6525"/>
      <c r="H6525"/>
      <c r="I6525"/>
      <c r="J6525"/>
      <c r="K6525"/>
      <c r="L6525"/>
      <c r="M6525"/>
      <c r="N6525"/>
      <c r="O6525"/>
      <c r="P6525"/>
      <c r="Q6525"/>
      <c r="S6525" s="11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5">
      <c r="F6526" s="238"/>
      <c r="I6526"/>
      <c r="S6526" s="115"/>
      <c r="U6526"/>
      <c r="V6526"/>
    </row>
    <row r="6527" spans="1:33" ht="18" x14ac:dyDescent="0.25">
      <c r="A6527" s="236"/>
      <c r="B6527" s="236"/>
      <c r="C6527" s="236"/>
      <c r="D6527" s="236"/>
      <c r="E6527"/>
      <c r="F6527" s="126"/>
      <c r="G6527" s="237"/>
      <c r="H6527"/>
      <c r="I6527"/>
      <c r="J6527" s="237"/>
      <c r="K6527"/>
      <c r="L6527"/>
      <c r="M6527"/>
      <c r="N6527"/>
      <c r="O6527"/>
      <c r="P6527"/>
      <c r="Q6527"/>
      <c r="S6527" s="115"/>
      <c r="U6527"/>
      <c r="V6527"/>
      <c r="W6527" s="237"/>
      <c r="X6527"/>
      <c r="Y6527"/>
      <c r="Z6527"/>
      <c r="AA6527"/>
      <c r="AB6527"/>
      <c r="AC6527"/>
      <c r="AD6527"/>
      <c r="AE6527"/>
      <c r="AF6527"/>
      <c r="AG6527"/>
    </row>
    <row r="6528" spans="1:33" ht="18" x14ac:dyDescent="0.25">
      <c r="A6528" s="236"/>
      <c r="B6528" s="236"/>
      <c r="C6528" s="236"/>
      <c r="D6528" s="236"/>
      <c r="E6528"/>
      <c r="F6528" s="126"/>
      <c r="G6528" s="237"/>
      <c r="H6528"/>
      <c r="I6528"/>
      <c r="J6528" s="237"/>
      <c r="K6528"/>
      <c r="L6528"/>
      <c r="M6528"/>
      <c r="N6528"/>
      <c r="O6528"/>
      <c r="P6528"/>
      <c r="Q6528"/>
      <c r="S6528" s="115"/>
      <c r="U6528"/>
      <c r="V6528"/>
      <c r="W6528" s="237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5">
      <c r="A6529"/>
      <c r="B6529"/>
      <c r="C6529"/>
      <c r="D6529"/>
      <c r="E6529"/>
      <c r="F6529" s="126"/>
      <c r="G6529"/>
      <c r="H6529"/>
      <c r="I6529"/>
      <c r="J6529"/>
      <c r="K6529"/>
      <c r="L6529"/>
      <c r="M6529"/>
      <c r="N6529"/>
      <c r="O6529"/>
      <c r="P6529"/>
      <c r="Q6529"/>
      <c r="S6529" s="115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ht="18" x14ac:dyDescent="0.25">
      <c r="A6530" s="236"/>
      <c r="B6530" s="236"/>
      <c r="C6530" s="236"/>
      <c r="D6530" s="236"/>
      <c r="E6530"/>
      <c r="F6530" s="126"/>
      <c r="G6530" s="237"/>
      <c r="H6530"/>
      <c r="I6530"/>
      <c r="J6530" s="237"/>
      <c r="K6530"/>
      <c r="L6530"/>
      <c r="M6530"/>
      <c r="N6530"/>
      <c r="O6530"/>
      <c r="P6530"/>
      <c r="Q6530"/>
      <c r="S6530" s="115"/>
      <c r="U6530"/>
      <c r="V6530"/>
      <c r="W6530" s="237"/>
      <c r="X6530"/>
      <c r="Y6530"/>
      <c r="Z6530"/>
      <c r="AA6530"/>
      <c r="AB6530"/>
      <c r="AC6530"/>
      <c r="AD6530"/>
      <c r="AE6530"/>
      <c r="AF6530"/>
      <c r="AG6530"/>
    </row>
    <row r="6531" spans="1:33" ht="18" x14ac:dyDescent="0.25">
      <c r="A6531" s="236"/>
      <c r="B6531" s="236"/>
      <c r="C6531" s="236"/>
      <c r="D6531" s="236"/>
      <c r="E6531"/>
      <c r="F6531" s="126"/>
      <c r="G6531" s="237"/>
      <c r="H6531"/>
      <c r="I6531"/>
      <c r="J6531" s="237"/>
      <c r="K6531"/>
      <c r="L6531"/>
      <c r="M6531"/>
      <c r="N6531"/>
      <c r="O6531"/>
      <c r="P6531"/>
      <c r="Q6531"/>
      <c r="S6531" s="115"/>
      <c r="U6531"/>
      <c r="V6531"/>
      <c r="W6531" s="237"/>
      <c r="X6531"/>
      <c r="Y6531"/>
      <c r="Z6531"/>
      <c r="AA6531"/>
      <c r="AB6531"/>
      <c r="AC6531"/>
      <c r="AD6531"/>
      <c r="AE6531"/>
      <c r="AF6531"/>
      <c r="AG6531"/>
    </row>
    <row r="6532" spans="1:33" ht="18" x14ac:dyDescent="0.25">
      <c r="A6532" s="236"/>
      <c r="B6532" s="236"/>
      <c r="C6532" s="236"/>
      <c r="D6532" s="236"/>
      <c r="E6532"/>
      <c r="F6532" s="126"/>
      <c r="G6532" s="237"/>
      <c r="H6532"/>
      <c r="I6532"/>
      <c r="J6532" s="237"/>
      <c r="K6532"/>
      <c r="L6532"/>
      <c r="M6532"/>
      <c r="N6532"/>
      <c r="O6532"/>
      <c r="P6532"/>
      <c r="Q6532"/>
      <c r="S6532" s="115"/>
      <c r="U6532"/>
      <c r="V6532"/>
      <c r="W6532" s="237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5">
      <c r="F6533" s="238"/>
      <c r="I6533"/>
      <c r="S6533" s="115"/>
      <c r="U6533"/>
      <c r="V6533"/>
    </row>
    <row r="6534" spans="1:33" x14ac:dyDescent="0.25">
      <c r="A6534"/>
      <c r="B6534"/>
      <c r="C6534"/>
      <c r="D6534"/>
      <c r="E6534"/>
      <c r="F6534" s="126"/>
      <c r="G6534"/>
      <c r="H6534"/>
      <c r="I6534"/>
      <c r="J6534"/>
      <c r="K6534"/>
      <c r="L6534"/>
      <c r="M6534"/>
      <c r="N6534"/>
      <c r="O6534"/>
      <c r="P6534"/>
      <c r="Q6534"/>
      <c r="S6534" s="115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5">
      <c r="F6535" s="238"/>
      <c r="I6535"/>
      <c r="S6535" s="115"/>
      <c r="U6535"/>
      <c r="V6535"/>
    </row>
    <row r="6536" spans="1:33" ht="18" x14ac:dyDescent="0.25">
      <c r="A6536" s="236"/>
      <c r="B6536" s="236"/>
      <c r="C6536" s="236"/>
      <c r="D6536" s="236"/>
      <c r="E6536"/>
      <c r="F6536" s="126"/>
      <c r="G6536" s="237"/>
      <c r="H6536"/>
      <c r="I6536"/>
      <c r="J6536" s="237"/>
      <c r="K6536"/>
      <c r="L6536"/>
      <c r="M6536"/>
      <c r="N6536"/>
      <c r="O6536"/>
      <c r="P6536"/>
      <c r="Q6536"/>
      <c r="S6536" s="115"/>
      <c r="U6536"/>
      <c r="V6536"/>
      <c r="W6536" s="237"/>
      <c r="X6536"/>
      <c r="Y6536"/>
      <c r="Z6536"/>
      <c r="AA6536"/>
      <c r="AB6536"/>
      <c r="AC6536"/>
      <c r="AD6536"/>
      <c r="AE6536"/>
      <c r="AF6536"/>
      <c r="AG6536"/>
    </row>
    <row r="6537" spans="1:33" ht="18" x14ac:dyDescent="0.25">
      <c r="A6537" s="236"/>
      <c r="B6537" s="236"/>
      <c r="C6537" s="236"/>
      <c r="D6537" s="236"/>
      <c r="E6537"/>
      <c r="F6537" s="126"/>
      <c r="G6537" s="237"/>
      <c r="H6537"/>
      <c r="I6537"/>
      <c r="J6537" s="237"/>
      <c r="K6537"/>
      <c r="L6537"/>
      <c r="M6537"/>
      <c r="N6537"/>
      <c r="O6537"/>
      <c r="P6537"/>
      <c r="Q6537"/>
      <c r="S6537" s="115"/>
      <c r="U6537"/>
      <c r="V6537"/>
      <c r="W6537" s="237"/>
      <c r="X6537"/>
      <c r="Y6537"/>
      <c r="Z6537"/>
      <c r="AA6537"/>
      <c r="AB6537"/>
      <c r="AC6537"/>
      <c r="AD6537"/>
      <c r="AE6537"/>
      <c r="AF6537"/>
      <c r="AG6537"/>
    </row>
    <row r="6538" spans="1:33" ht="18" x14ac:dyDescent="0.25">
      <c r="A6538" s="236"/>
      <c r="B6538" s="236"/>
      <c r="C6538" s="236"/>
      <c r="D6538" s="236"/>
      <c r="E6538"/>
      <c r="F6538" s="126"/>
      <c r="G6538" s="237"/>
      <c r="H6538"/>
      <c r="I6538"/>
      <c r="J6538" s="237"/>
      <c r="K6538"/>
      <c r="L6538"/>
      <c r="M6538"/>
      <c r="N6538"/>
      <c r="O6538"/>
      <c r="P6538"/>
      <c r="Q6538"/>
      <c r="S6538" s="115"/>
      <c r="U6538"/>
      <c r="V6538"/>
      <c r="W6538" s="237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5">
      <c r="A6539"/>
      <c r="B6539"/>
      <c r="C6539"/>
      <c r="D6539"/>
      <c r="E6539"/>
      <c r="F6539" s="126"/>
      <c r="G6539"/>
      <c r="H6539"/>
      <c r="I6539"/>
      <c r="J6539"/>
      <c r="K6539"/>
      <c r="L6539"/>
      <c r="M6539"/>
      <c r="N6539"/>
      <c r="O6539"/>
      <c r="P6539"/>
      <c r="Q6539"/>
      <c r="S6539" s="115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ht="18" x14ac:dyDescent="0.25">
      <c r="A6540" s="236"/>
      <c r="B6540" s="236"/>
      <c r="C6540" s="236"/>
      <c r="D6540" s="236"/>
      <c r="E6540"/>
      <c r="F6540" s="126"/>
      <c r="G6540" s="237"/>
      <c r="H6540"/>
      <c r="I6540"/>
      <c r="J6540" s="237"/>
      <c r="K6540"/>
      <c r="L6540"/>
      <c r="M6540"/>
      <c r="N6540"/>
      <c r="O6540"/>
      <c r="P6540"/>
      <c r="Q6540"/>
      <c r="S6540" s="115"/>
      <c r="U6540"/>
      <c r="V6540"/>
      <c r="W6540" s="237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5">
      <c r="A6541"/>
      <c r="B6541"/>
      <c r="C6541"/>
      <c r="D6541"/>
      <c r="E6541"/>
      <c r="F6541" s="126"/>
      <c r="G6541"/>
      <c r="H6541"/>
      <c r="I6541"/>
      <c r="J6541"/>
      <c r="K6541"/>
      <c r="L6541"/>
      <c r="M6541"/>
      <c r="N6541"/>
      <c r="O6541"/>
      <c r="P6541"/>
      <c r="Q6541"/>
      <c r="S6541" s="115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ht="18" x14ac:dyDescent="0.25">
      <c r="A6542" s="236"/>
      <c r="B6542" s="236"/>
      <c r="C6542" s="236"/>
      <c r="D6542" s="236"/>
      <c r="E6542"/>
      <c r="F6542" s="126"/>
      <c r="G6542" s="237"/>
      <c r="H6542"/>
      <c r="I6542"/>
      <c r="J6542" s="237"/>
      <c r="K6542"/>
      <c r="L6542"/>
      <c r="M6542"/>
      <c r="N6542"/>
      <c r="O6542"/>
      <c r="P6542"/>
      <c r="Q6542"/>
      <c r="S6542" s="115"/>
      <c r="U6542"/>
      <c r="V6542"/>
      <c r="W6542" s="237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5">
      <c r="A6543"/>
      <c r="B6543"/>
      <c r="C6543"/>
      <c r="D6543"/>
      <c r="E6543"/>
      <c r="F6543" s="126"/>
      <c r="G6543"/>
      <c r="H6543"/>
      <c r="I6543"/>
      <c r="J6543"/>
      <c r="K6543"/>
      <c r="L6543"/>
      <c r="M6543"/>
      <c r="N6543"/>
      <c r="O6543"/>
      <c r="P6543"/>
      <c r="Q6543"/>
      <c r="S6543" s="115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ht="18" x14ac:dyDescent="0.25">
      <c r="A6544" s="236"/>
      <c r="B6544" s="236"/>
      <c r="C6544" s="236"/>
      <c r="D6544" s="236"/>
      <c r="E6544"/>
      <c r="F6544" s="126"/>
      <c r="G6544" s="237"/>
      <c r="H6544"/>
      <c r="I6544"/>
      <c r="J6544" s="237"/>
      <c r="K6544"/>
      <c r="L6544"/>
      <c r="M6544"/>
      <c r="N6544"/>
      <c r="O6544"/>
      <c r="P6544"/>
      <c r="Q6544"/>
      <c r="S6544" s="115"/>
      <c r="U6544"/>
      <c r="V6544"/>
      <c r="W6544" s="237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5">
      <c r="A6545"/>
      <c r="B6545"/>
      <c r="C6545"/>
      <c r="D6545"/>
      <c r="E6545"/>
      <c r="F6545" s="126"/>
      <c r="G6545"/>
      <c r="H6545"/>
      <c r="I6545"/>
      <c r="J6545"/>
      <c r="K6545"/>
      <c r="L6545"/>
      <c r="M6545"/>
      <c r="N6545"/>
      <c r="O6545"/>
      <c r="P6545"/>
      <c r="Q6545"/>
      <c r="S6545" s="11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ht="18" x14ac:dyDescent="0.25">
      <c r="A6546" s="236"/>
      <c r="B6546" s="236"/>
      <c r="C6546" s="236"/>
      <c r="D6546" s="236"/>
      <c r="E6546"/>
      <c r="F6546" s="126"/>
      <c r="G6546" s="237"/>
      <c r="H6546"/>
      <c r="I6546"/>
      <c r="J6546" s="237"/>
      <c r="K6546"/>
      <c r="L6546"/>
      <c r="M6546"/>
      <c r="N6546"/>
      <c r="O6546"/>
      <c r="P6546"/>
      <c r="Q6546"/>
      <c r="S6546" s="115"/>
      <c r="U6546"/>
      <c r="V6546"/>
      <c r="W6546" s="237"/>
      <c r="X6546"/>
      <c r="Y6546"/>
      <c r="Z6546"/>
      <c r="AA6546"/>
      <c r="AB6546"/>
      <c r="AC6546"/>
      <c r="AD6546"/>
      <c r="AE6546"/>
      <c r="AF6546"/>
      <c r="AG6546"/>
    </row>
    <row r="6547" spans="1:33" ht="18" x14ac:dyDescent="0.25">
      <c r="A6547" s="236"/>
      <c r="B6547" s="236"/>
      <c r="C6547" s="236"/>
      <c r="D6547" s="236"/>
      <c r="E6547"/>
      <c r="F6547" s="126"/>
      <c r="G6547" s="237"/>
      <c r="H6547"/>
      <c r="I6547"/>
      <c r="J6547" s="237"/>
      <c r="K6547"/>
      <c r="L6547"/>
      <c r="M6547"/>
      <c r="N6547"/>
      <c r="O6547"/>
      <c r="P6547"/>
      <c r="Q6547"/>
      <c r="S6547" s="115"/>
      <c r="U6547"/>
      <c r="V6547"/>
      <c r="W6547" s="237"/>
      <c r="X6547"/>
      <c r="Y6547"/>
      <c r="Z6547"/>
      <c r="AA6547"/>
      <c r="AB6547"/>
      <c r="AC6547"/>
      <c r="AD6547"/>
      <c r="AE6547"/>
      <c r="AF6547"/>
      <c r="AG6547"/>
    </row>
    <row r="6548" spans="1:33" ht="18" x14ac:dyDescent="0.25">
      <c r="A6548" s="236"/>
      <c r="B6548" s="236"/>
      <c r="C6548" s="236"/>
      <c r="D6548" s="236"/>
      <c r="E6548"/>
      <c r="F6548" s="126"/>
      <c r="G6548" s="237"/>
      <c r="H6548"/>
      <c r="I6548"/>
      <c r="J6548" s="237"/>
      <c r="K6548"/>
      <c r="L6548"/>
      <c r="M6548"/>
      <c r="N6548"/>
      <c r="O6548"/>
      <c r="P6548"/>
      <c r="Q6548"/>
      <c r="S6548" s="115"/>
      <c r="U6548"/>
      <c r="V6548"/>
      <c r="W6548" s="237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5">
      <c r="A6549"/>
      <c r="B6549"/>
      <c r="C6549"/>
      <c r="D6549"/>
      <c r="E6549"/>
      <c r="F6549" s="126"/>
      <c r="G6549"/>
      <c r="H6549"/>
      <c r="I6549"/>
      <c r="J6549"/>
      <c r="K6549"/>
      <c r="L6549"/>
      <c r="M6549"/>
      <c r="N6549"/>
      <c r="O6549"/>
      <c r="P6549"/>
      <c r="Q6549"/>
      <c r="S6549" s="115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ht="18" x14ac:dyDescent="0.25">
      <c r="A6550" s="236"/>
      <c r="B6550" s="236"/>
      <c r="C6550" s="236"/>
      <c r="D6550" s="236"/>
      <c r="E6550"/>
      <c r="F6550" s="126"/>
      <c r="G6550" s="237"/>
      <c r="H6550"/>
      <c r="I6550"/>
      <c r="J6550" s="237"/>
      <c r="K6550"/>
      <c r="L6550"/>
      <c r="M6550"/>
      <c r="N6550"/>
      <c r="O6550"/>
      <c r="P6550"/>
      <c r="Q6550"/>
      <c r="S6550" s="115"/>
      <c r="U6550"/>
      <c r="V6550"/>
      <c r="W6550" s="237"/>
      <c r="X6550"/>
      <c r="Y6550"/>
      <c r="Z6550"/>
      <c r="AA6550"/>
      <c r="AB6550"/>
      <c r="AC6550"/>
      <c r="AD6550"/>
      <c r="AE6550"/>
      <c r="AF6550"/>
      <c r="AG6550"/>
    </row>
    <row r="6551" spans="1:33" ht="18" x14ac:dyDescent="0.25">
      <c r="A6551" s="236"/>
      <c r="B6551" s="236"/>
      <c r="C6551" s="236"/>
      <c r="D6551" s="236"/>
      <c r="E6551"/>
      <c r="F6551" s="126"/>
      <c r="G6551" s="237"/>
      <c r="H6551"/>
      <c r="I6551"/>
      <c r="J6551" s="237"/>
      <c r="K6551"/>
      <c r="L6551"/>
      <c r="M6551"/>
      <c r="N6551"/>
      <c r="O6551"/>
      <c r="P6551"/>
      <c r="Q6551"/>
      <c r="S6551" s="115"/>
      <c r="U6551"/>
      <c r="V6551"/>
      <c r="W6551" s="237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5">
      <c r="A6552"/>
      <c r="B6552"/>
      <c r="C6552"/>
      <c r="D6552"/>
      <c r="E6552"/>
      <c r="F6552" s="126"/>
      <c r="G6552"/>
      <c r="H6552"/>
      <c r="I6552"/>
      <c r="J6552"/>
      <c r="K6552"/>
      <c r="L6552"/>
      <c r="M6552"/>
      <c r="N6552"/>
      <c r="O6552"/>
      <c r="P6552"/>
      <c r="Q6552"/>
      <c r="S6552" s="115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5">
      <c r="A6553"/>
      <c r="B6553"/>
      <c r="C6553"/>
      <c r="D6553"/>
      <c r="E6553"/>
      <c r="F6553" s="126"/>
      <c r="G6553"/>
      <c r="H6553"/>
      <c r="I6553"/>
      <c r="J6553"/>
      <c r="K6553"/>
      <c r="L6553"/>
      <c r="M6553"/>
      <c r="N6553"/>
      <c r="O6553"/>
      <c r="P6553"/>
      <c r="Q6553"/>
      <c r="S6553" s="115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5">
      <c r="A6554"/>
      <c r="B6554"/>
      <c r="C6554"/>
      <c r="D6554"/>
      <c r="E6554"/>
      <c r="F6554" s="126"/>
      <c r="G6554"/>
      <c r="H6554"/>
      <c r="I6554"/>
      <c r="J6554"/>
      <c r="K6554"/>
      <c r="L6554"/>
      <c r="M6554"/>
      <c r="N6554"/>
      <c r="O6554"/>
      <c r="P6554"/>
      <c r="Q6554"/>
      <c r="S6554" s="115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5">
      <c r="A6555"/>
      <c r="B6555"/>
      <c r="C6555"/>
      <c r="D6555"/>
      <c r="E6555"/>
      <c r="F6555" s="126"/>
      <c r="G6555"/>
      <c r="H6555"/>
      <c r="I6555"/>
      <c r="J6555"/>
      <c r="K6555"/>
      <c r="L6555"/>
      <c r="M6555"/>
      <c r="N6555"/>
      <c r="O6555"/>
      <c r="P6555"/>
      <c r="Q6555"/>
      <c r="S6555" s="11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ht="18" x14ac:dyDescent="0.25">
      <c r="A6556" s="236"/>
      <c r="B6556" s="236"/>
      <c r="C6556" s="236"/>
      <c r="D6556" s="236"/>
      <c r="E6556"/>
      <c r="F6556" s="126"/>
      <c r="G6556" s="237"/>
      <c r="H6556"/>
      <c r="I6556"/>
      <c r="J6556" s="237"/>
      <c r="K6556"/>
      <c r="L6556"/>
      <c r="M6556"/>
      <c r="N6556"/>
      <c r="O6556"/>
      <c r="P6556"/>
      <c r="Q6556"/>
      <c r="S6556" s="115"/>
      <c r="U6556"/>
      <c r="V6556"/>
      <c r="W6556" s="237"/>
      <c r="X6556"/>
      <c r="Y6556"/>
      <c r="Z6556"/>
      <c r="AA6556"/>
      <c r="AB6556"/>
      <c r="AC6556"/>
      <c r="AD6556"/>
      <c r="AE6556"/>
      <c r="AF6556"/>
      <c r="AG6556"/>
    </row>
    <row r="6557" spans="1:33" ht="18" x14ac:dyDescent="0.25">
      <c r="A6557" s="236"/>
      <c r="B6557" s="236"/>
      <c r="C6557" s="236"/>
      <c r="D6557" s="236"/>
      <c r="E6557"/>
      <c r="F6557" s="126"/>
      <c r="G6557" s="237"/>
      <c r="H6557"/>
      <c r="I6557"/>
      <c r="J6557" s="237"/>
      <c r="K6557"/>
      <c r="L6557"/>
      <c r="M6557"/>
      <c r="N6557"/>
      <c r="O6557"/>
      <c r="P6557"/>
      <c r="Q6557"/>
      <c r="S6557" s="115"/>
      <c r="U6557"/>
      <c r="V6557"/>
      <c r="W6557" s="237"/>
      <c r="X6557"/>
      <c r="Y6557"/>
      <c r="Z6557"/>
      <c r="AA6557"/>
      <c r="AB6557"/>
      <c r="AC6557"/>
      <c r="AD6557"/>
      <c r="AE6557"/>
      <c r="AF6557"/>
      <c r="AG6557"/>
    </row>
    <row r="6558" spans="1:33" ht="18" x14ac:dyDescent="0.25">
      <c r="A6558" s="236"/>
      <c r="B6558" s="236"/>
      <c r="C6558" s="236"/>
      <c r="D6558" s="236"/>
      <c r="E6558"/>
      <c r="F6558" s="126"/>
      <c r="G6558" s="237"/>
      <c r="H6558"/>
      <c r="I6558"/>
      <c r="J6558" s="237"/>
      <c r="K6558"/>
      <c r="L6558"/>
      <c r="M6558"/>
      <c r="N6558"/>
      <c r="O6558"/>
      <c r="P6558"/>
      <c r="Q6558"/>
      <c r="S6558" s="115"/>
      <c r="U6558"/>
      <c r="V6558"/>
      <c r="W6558" s="237"/>
      <c r="X6558"/>
      <c r="Y6558"/>
      <c r="Z6558"/>
      <c r="AA6558"/>
      <c r="AB6558"/>
      <c r="AC6558"/>
      <c r="AD6558"/>
      <c r="AE6558"/>
      <c r="AF6558"/>
      <c r="AG6558"/>
    </row>
    <row r="6559" spans="1:33" ht="18" x14ac:dyDescent="0.25">
      <c r="A6559" s="236"/>
      <c r="B6559" s="236"/>
      <c r="C6559" s="236"/>
      <c r="D6559" s="236"/>
      <c r="E6559"/>
      <c r="F6559" s="126"/>
      <c r="G6559" s="237"/>
      <c r="H6559"/>
      <c r="I6559"/>
      <c r="J6559" s="237"/>
      <c r="K6559"/>
      <c r="L6559"/>
      <c r="M6559"/>
      <c r="N6559"/>
      <c r="O6559"/>
      <c r="P6559"/>
      <c r="Q6559"/>
      <c r="S6559" s="115"/>
      <c r="U6559"/>
      <c r="V6559"/>
      <c r="W6559" s="237"/>
      <c r="X6559"/>
      <c r="Y6559"/>
      <c r="Z6559"/>
      <c r="AA6559"/>
      <c r="AB6559"/>
      <c r="AC6559"/>
      <c r="AD6559"/>
      <c r="AE6559"/>
      <c r="AF6559"/>
      <c r="AG6559"/>
    </row>
    <row r="6560" spans="1:33" ht="18" x14ac:dyDescent="0.25">
      <c r="A6560" s="236"/>
      <c r="B6560" s="236"/>
      <c r="C6560" s="236"/>
      <c r="D6560" s="236"/>
      <c r="E6560"/>
      <c r="F6560" s="126"/>
      <c r="G6560" s="237"/>
      <c r="H6560"/>
      <c r="I6560"/>
      <c r="J6560" s="237"/>
      <c r="K6560"/>
      <c r="L6560"/>
      <c r="M6560"/>
      <c r="N6560"/>
      <c r="O6560"/>
      <c r="P6560"/>
      <c r="Q6560"/>
      <c r="S6560" s="115"/>
      <c r="U6560"/>
      <c r="V6560"/>
      <c r="W6560" s="237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5">
      <c r="A6561"/>
      <c r="B6561"/>
      <c r="C6561"/>
      <c r="D6561"/>
      <c r="E6561"/>
      <c r="F6561" s="126"/>
      <c r="G6561"/>
      <c r="H6561"/>
      <c r="I6561"/>
      <c r="J6561"/>
      <c r="K6561"/>
      <c r="L6561"/>
      <c r="M6561"/>
      <c r="N6561"/>
      <c r="O6561"/>
      <c r="P6561"/>
      <c r="Q6561"/>
      <c r="S6561" s="115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ht="18" x14ac:dyDescent="0.25">
      <c r="A6562" s="236"/>
      <c r="B6562" s="236"/>
      <c r="C6562" s="236"/>
      <c r="D6562" s="236"/>
      <c r="E6562"/>
      <c r="F6562" s="126"/>
      <c r="G6562" s="237"/>
      <c r="H6562"/>
      <c r="I6562"/>
      <c r="J6562" s="237"/>
      <c r="K6562"/>
      <c r="L6562"/>
      <c r="M6562"/>
      <c r="N6562"/>
      <c r="O6562"/>
      <c r="P6562"/>
      <c r="Q6562"/>
      <c r="S6562" s="115"/>
      <c r="U6562"/>
      <c r="V6562"/>
      <c r="W6562" s="237"/>
      <c r="X6562"/>
      <c r="Y6562"/>
      <c r="Z6562"/>
      <c r="AA6562"/>
      <c r="AB6562"/>
      <c r="AC6562"/>
      <c r="AD6562"/>
      <c r="AE6562"/>
      <c r="AF6562"/>
      <c r="AG6562"/>
    </row>
    <row r="6563" spans="1:33" ht="18" x14ac:dyDescent="0.25">
      <c r="A6563" s="236"/>
      <c r="B6563" s="236"/>
      <c r="C6563" s="236"/>
      <c r="D6563" s="236"/>
      <c r="E6563"/>
      <c r="F6563" s="126"/>
      <c r="G6563" s="237"/>
      <c r="H6563"/>
      <c r="I6563"/>
      <c r="J6563" s="237"/>
      <c r="K6563"/>
      <c r="L6563"/>
      <c r="M6563"/>
      <c r="N6563"/>
      <c r="O6563"/>
      <c r="P6563"/>
      <c r="Q6563"/>
      <c r="S6563" s="115"/>
      <c r="U6563"/>
      <c r="V6563"/>
      <c r="W6563" s="237"/>
      <c r="X6563"/>
      <c r="Y6563"/>
      <c r="Z6563"/>
      <c r="AA6563"/>
      <c r="AB6563"/>
      <c r="AC6563"/>
      <c r="AD6563"/>
      <c r="AE6563"/>
      <c r="AF6563"/>
      <c r="AG6563"/>
    </row>
    <row r="6564" spans="1:33" ht="18" x14ac:dyDescent="0.25">
      <c r="A6564" s="236"/>
      <c r="B6564" s="236"/>
      <c r="C6564" s="236"/>
      <c r="D6564" s="236"/>
      <c r="E6564"/>
      <c r="F6564" s="126"/>
      <c r="G6564" s="237"/>
      <c r="H6564"/>
      <c r="I6564"/>
      <c r="J6564" s="237"/>
      <c r="K6564"/>
      <c r="L6564"/>
      <c r="M6564"/>
      <c r="N6564"/>
      <c r="O6564"/>
      <c r="P6564"/>
      <c r="Q6564"/>
      <c r="S6564" s="115"/>
      <c r="U6564"/>
      <c r="V6564"/>
      <c r="W6564" s="237"/>
      <c r="X6564"/>
      <c r="Y6564"/>
      <c r="Z6564"/>
      <c r="AA6564"/>
      <c r="AB6564"/>
      <c r="AC6564"/>
      <c r="AD6564"/>
      <c r="AE6564"/>
      <c r="AF6564"/>
      <c r="AG6564"/>
    </row>
    <row r="6565" spans="1:33" ht="18" x14ac:dyDescent="0.25">
      <c r="A6565" s="236"/>
      <c r="B6565" s="236"/>
      <c r="C6565" s="236"/>
      <c r="D6565" s="236"/>
      <c r="E6565"/>
      <c r="F6565" s="126"/>
      <c r="G6565" s="237"/>
      <c r="H6565"/>
      <c r="I6565"/>
      <c r="J6565" s="237"/>
      <c r="K6565"/>
      <c r="L6565"/>
      <c r="M6565"/>
      <c r="N6565"/>
      <c r="O6565"/>
      <c r="P6565"/>
      <c r="Q6565"/>
      <c r="S6565" s="115"/>
      <c r="U6565"/>
      <c r="V6565"/>
      <c r="W6565" s="237"/>
      <c r="X6565"/>
      <c r="Y6565"/>
      <c r="Z6565"/>
      <c r="AA6565"/>
      <c r="AB6565"/>
      <c r="AC6565"/>
      <c r="AD6565"/>
      <c r="AE6565"/>
      <c r="AF6565"/>
      <c r="AG6565"/>
    </row>
    <row r="6566" spans="1:33" ht="18" x14ac:dyDescent="0.25">
      <c r="A6566" s="236"/>
      <c r="B6566" s="236"/>
      <c r="C6566" s="236"/>
      <c r="D6566" s="236"/>
      <c r="E6566"/>
      <c r="F6566" s="126"/>
      <c r="G6566" s="237"/>
      <c r="H6566"/>
      <c r="I6566"/>
      <c r="J6566" s="237"/>
      <c r="K6566"/>
      <c r="L6566"/>
      <c r="M6566"/>
      <c r="N6566"/>
      <c r="O6566"/>
      <c r="P6566"/>
      <c r="Q6566"/>
      <c r="S6566" s="115"/>
      <c r="U6566"/>
      <c r="V6566"/>
      <c r="W6566" s="237"/>
      <c r="X6566"/>
      <c r="Y6566"/>
      <c r="Z6566"/>
      <c r="AA6566"/>
      <c r="AB6566"/>
      <c r="AC6566"/>
      <c r="AD6566"/>
      <c r="AE6566"/>
      <c r="AF6566"/>
      <c r="AG6566"/>
    </row>
    <row r="6567" spans="1:33" ht="18" x14ac:dyDescent="0.25">
      <c r="A6567" s="236"/>
      <c r="B6567" s="236"/>
      <c r="C6567" s="236"/>
      <c r="D6567" s="236"/>
      <c r="E6567"/>
      <c r="F6567" s="126"/>
      <c r="G6567" s="237"/>
      <c r="H6567"/>
      <c r="I6567"/>
      <c r="J6567" s="237"/>
      <c r="K6567"/>
      <c r="L6567"/>
      <c r="M6567"/>
      <c r="N6567"/>
      <c r="O6567"/>
      <c r="P6567"/>
      <c r="Q6567"/>
      <c r="S6567" s="115"/>
      <c r="U6567"/>
      <c r="V6567"/>
      <c r="W6567" s="237"/>
      <c r="X6567"/>
      <c r="Y6567"/>
      <c r="Z6567"/>
      <c r="AA6567"/>
      <c r="AB6567"/>
      <c r="AC6567"/>
      <c r="AD6567"/>
      <c r="AE6567"/>
      <c r="AF6567"/>
      <c r="AG6567"/>
    </row>
    <row r="6568" spans="1:33" ht="18" x14ac:dyDescent="0.25">
      <c r="A6568" s="236"/>
      <c r="B6568" s="236"/>
      <c r="C6568" s="236"/>
      <c r="D6568" s="236"/>
      <c r="E6568"/>
      <c r="F6568" s="126"/>
      <c r="G6568" s="237"/>
      <c r="H6568"/>
      <c r="I6568"/>
      <c r="J6568" s="237"/>
      <c r="K6568"/>
      <c r="L6568"/>
      <c r="M6568"/>
      <c r="N6568"/>
      <c r="O6568"/>
      <c r="P6568"/>
      <c r="Q6568"/>
      <c r="S6568" s="115"/>
      <c r="U6568"/>
      <c r="V6568"/>
      <c r="W6568" s="237"/>
      <c r="X6568"/>
      <c r="Y6568"/>
      <c r="Z6568"/>
      <c r="AA6568"/>
      <c r="AB6568"/>
      <c r="AC6568"/>
      <c r="AD6568"/>
      <c r="AE6568"/>
      <c r="AF6568"/>
      <c r="AG6568"/>
    </row>
    <row r="6569" spans="1:33" ht="18" x14ac:dyDescent="0.25">
      <c r="A6569" s="236"/>
      <c r="B6569" s="236"/>
      <c r="C6569" s="236"/>
      <c r="D6569" s="236"/>
      <c r="E6569"/>
      <c r="F6569" s="126"/>
      <c r="G6569" s="237"/>
      <c r="H6569"/>
      <c r="I6569"/>
      <c r="J6569" s="237"/>
      <c r="K6569"/>
      <c r="L6569"/>
      <c r="M6569"/>
      <c r="N6569"/>
      <c r="O6569"/>
      <c r="P6569"/>
      <c r="Q6569"/>
      <c r="S6569" s="115"/>
      <c r="U6569"/>
      <c r="V6569"/>
      <c r="W6569" s="237"/>
      <c r="X6569"/>
      <c r="Y6569"/>
      <c r="Z6569"/>
      <c r="AA6569"/>
      <c r="AB6569"/>
      <c r="AC6569"/>
      <c r="AD6569"/>
      <c r="AE6569"/>
      <c r="AF6569"/>
      <c r="AG6569"/>
    </row>
    <row r="6570" spans="1:33" ht="18" x14ac:dyDescent="0.25">
      <c r="A6570" s="236"/>
      <c r="B6570" s="236"/>
      <c r="C6570" s="236"/>
      <c r="D6570" s="236"/>
      <c r="E6570"/>
      <c r="F6570" s="126"/>
      <c r="G6570" s="237"/>
      <c r="H6570"/>
      <c r="I6570"/>
      <c r="J6570" s="237"/>
      <c r="K6570"/>
      <c r="L6570"/>
      <c r="M6570"/>
      <c r="N6570"/>
      <c r="O6570"/>
      <c r="P6570"/>
      <c r="Q6570"/>
      <c r="S6570" s="115"/>
      <c r="U6570"/>
      <c r="V6570"/>
      <c r="W6570" s="237"/>
      <c r="X6570"/>
      <c r="Y6570"/>
      <c r="Z6570"/>
      <c r="AA6570"/>
      <c r="AB6570"/>
      <c r="AC6570"/>
      <c r="AD6570"/>
      <c r="AE6570"/>
      <c r="AF6570"/>
      <c r="AG6570"/>
    </row>
    <row r="6571" spans="1:33" ht="18" x14ac:dyDescent="0.25">
      <c r="A6571" s="236"/>
      <c r="B6571" s="236"/>
      <c r="C6571" s="236"/>
      <c r="D6571" s="236"/>
      <c r="E6571"/>
      <c r="F6571" s="126"/>
      <c r="G6571" s="237"/>
      <c r="H6571"/>
      <c r="I6571"/>
      <c r="J6571" s="237"/>
      <c r="K6571"/>
      <c r="L6571"/>
      <c r="M6571"/>
      <c r="N6571"/>
      <c r="O6571"/>
      <c r="P6571"/>
      <c r="Q6571"/>
      <c r="S6571" s="115"/>
      <c r="U6571"/>
      <c r="V6571"/>
      <c r="W6571" s="237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5">
      <c r="F6572" s="238"/>
      <c r="I6572"/>
      <c r="S6572" s="115"/>
      <c r="U6572"/>
      <c r="V6572"/>
    </row>
    <row r="6573" spans="1:33" ht="18" x14ac:dyDescent="0.25">
      <c r="A6573" s="236"/>
      <c r="B6573" s="236"/>
      <c r="C6573" s="236"/>
      <c r="D6573" s="236"/>
      <c r="E6573"/>
      <c r="F6573" s="126"/>
      <c r="G6573" s="237"/>
      <c r="H6573"/>
      <c r="I6573"/>
      <c r="J6573" s="237"/>
      <c r="K6573"/>
      <c r="L6573"/>
      <c r="M6573"/>
      <c r="N6573"/>
      <c r="O6573"/>
      <c r="P6573"/>
      <c r="Q6573"/>
      <c r="S6573" s="115"/>
      <c r="U6573"/>
      <c r="V6573"/>
      <c r="W6573" s="237"/>
      <c r="X6573"/>
      <c r="Y6573"/>
      <c r="Z6573"/>
      <c r="AA6573"/>
      <c r="AB6573"/>
      <c r="AC6573"/>
      <c r="AD6573"/>
      <c r="AE6573"/>
      <c r="AF6573"/>
      <c r="AG6573"/>
    </row>
    <row r="6574" spans="1:33" ht="18" x14ac:dyDescent="0.25">
      <c r="A6574" s="236"/>
      <c r="B6574" s="236"/>
      <c r="C6574" s="236"/>
      <c r="D6574" s="236"/>
      <c r="E6574"/>
      <c r="F6574" s="126"/>
      <c r="G6574" s="237"/>
      <c r="H6574"/>
      <c r="I6574"/>
      <c r="J6574" s="237"/>
      <c r="K6574"/>
      <c r="L6574"/>
      <c r="M6574"/>
      <c r="N6574"/>
      <c r="O6574"/>
      <c r="P6574"/>
      <c r="Q6574"/>
      <c r="S6574" s="115"/>
      <c r="U6574"/>
      <c r="V6574"/>
      <c r="W6574" s="237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5">
      <c r="A6575"/>
      <c r="B6575"/>
      <c r="C6575"/>
      <c r="D6575"/>
      <c r="E6575"/>
      <c r="F6575" s="126"/>
      <c r="G6575"/>
      <c r="H6575"/>
      <c r="I6575"/>
      <c r="J6575"/>
      <c r="K6575"/>
      <c r="L6575"/>
      <c r="M6575"/>
      <c r="N6575"/>
      <c r="O6575"/>
      <c r="P6575"/>
      <c r="Q6575"/>
      <c r="S6575" s="11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5">
      <c r="F6576" s="238"/>
      <c r="I6576"/>
      <c r="S6576" s="115"/>
      <c r="U6576"/>
      <c r="V6576"/>
    </row>
    <row r="6577" spans="1:33" x14ac:dyDescent="0.25">
      <c r="F6577" s="238"/>
      <c r="I6577"/>
      <c r="S6577" s="115"/>
      <c r="U6577"/>
      <c r="V6577"/>
    </row>
    <row r="6578" spans="1:33" x14ac:dyDescent="0.25">
      <c r="F6578" s="238"/>
      <c r="I6578"/>
      <c r="S6578" s="115"/>
      <c r="U6578"/>
      <c r="V6578"/>
    </row>
    <row r="6579" spans="1:33" x14ac:dyDescent="0.25">
      <c r="A6579"/>
      <c r="B6579"/>
      <c r="C6579"/>
      <c r="D6579"/>
      <c r="E6579"/>
      <c r="F6579" s="126"/>
      <c r="G6579"/>
      <c r="H6579"/>
      <c r="I6579"/>
      <c r="J6579"/>
      <c r="K6579"/>
      <c r="L6579"/>
      <c r="M6579"/>
      <c r="N6579"/>
      <c r="O6579"/>
      <c r="P6579"/>
      <c r="Q6579"/>
      <c r="S6579" s="115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ht="18" x14ac:dyDescent="0.25">
      <c r="A6580" s="236"/>
      <c r="B6580" s="236"/>
      <c r="C6580" s="236"/>
      <c r="D6580" s="236"/>
      <c r="E6580"/>
      <c r="F6580" s="126"/>
      <c r="G6580" s="237"/>
      <c r="H6580"/>
      <c r="I6580"/>
      <c r="J6580" s="237"/>
      <c r="K6580"/>
      <c r="L6580"/>
      <c r="M6580"/>
      <c r="N6580"/>
      <c r="O6580"/>
      <c r="P6580"/>
      <c r="Q6580"/>
      <c r="S6580" s="115"/>
      <c r="U6580"/>
      <c r="V6580"/>
      <c r="W6580" s="237"/>
      <c r="X6580"/>
      <c r="Y6580"/>
      <c r="Z6580"/>
      <c r="AA6580"/>
      <c r="AB6580"/>
      <c r="AC6580"/>
      <c r="AD6580"/>
      <c r="AE6580"/>
      <c r="AF6580"/>
      <c r="AG6580"/>
    </row>
    <row r="6581" spans="1:33" ht="18" x14ac:dyDescent="0.25">
      <c r="A6581" s="236"/>
      <c r="B6581" s="236"/>
      <c r="C6581" s="236"/>
      <c r="D6581" s="236"/>
      <c r="E6581"/>
      <c r="F6581" s="126"/>
      <c r="G6581" s="237"/>
      <c r="H6581"/>
      <c r="I6581"/>
      <c r="J6581" s="237"/>
      <c r="K6581"/>
      <c r="L6581"/>
      <c r="M6581"/>
      <c r="N6581"/>
      <c r="O6581"/>
      <c r="P6581"/>
      <c r="Q6581"/>
      <c r="S6581" s="115"/>
      <c r="U6581"/>
      <c r="V6581"/>
      <c r="W6581" s="237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5">
      <c r="F6582" s="238"/>
      <c r="I6582"/>
      <c r="S6582" s="115"/>
      <c r="U6582"/>
      <c r="V6582"/>
    </row>
    <row r="6583" spans="1:33" x14ac:dyDescent="0.25">
      <c r="A6583"/>
      <c r="B6583"/>
      <c r="C6583"/>
      <c r="D6583"/>
      <c r="E6583"/>
      <c r="F6583" s="126"/>
      <c r="G6583"/>
      <c r="H6583"/>
      <c r="I6583"/>
      <c r="J6583"/>
      <c r="K6583"/>
      <c r="L6583"/>
      <c r="M6583"/>
      <c r="N6583"/>
      <c r="O6583"/>
      <c r="P6583"/>
      <c r="Q6583"/>
      <c r="S6583" s="115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ht="18" x14ac:dyDescent="0.25">
      <c r="A6584" s="236"/>
      <c r="B6584" s="236"/>
      <c r="C6584" s="236"/>
      <c r="D6584" s="236"/>
      <c r="E6584"/>
      <c r="F6584" s="126"/>
      <c r="G6584" s="237"/>
      <c r="H6584"/>
      <c r="I6584"/>
      <c r="J6584" s="237"/>
      <c r="K6584"/>
      <c r="L6584"/>
      <c r="M6584"/>
      <c r="N6584"/>
      <c r="O6584"/>
      <c r="P6584"/>
      <c r="Q6584"/>
      <c r="S6584" s="115"/>
      <c r="U6584"/>
      <c r="V6584"/>
      <c r="W6584" s="237"/>
      <c r="X6584"/>
      <c r="Y6584"/>
      <c r="Z6584"/>
      <c r="AA6584"/>
      <c r="AB6584"/>
      <c r="AC6584"/>
      <c r="AD6584"/>
      <c r="AE6584"/>
      <c r="AF6584"/>
      <c r="AG6584"/>
    </row>
    <row r="6585" spans="1:33" ht="18" x14ac:dyDescent="0.25">
      <c r="A6585" s="236"/>
      <c r="B6585" s="236"/>
      <c r="C6585" s="236"/>
      <c r="D6585" s="236"/>
      <c r="E6585"/>
      <c r="F6585" s="126"/>
      <c r="G6585" s="237"/>
      <c r="H6585"/>
      <c r="I6585"/>
      <c r="J6585" s="237"/>
      <c r="K6585"/>
      <c r="L6585"/>
      <c r="M6585"/>
      <c r="N6585"/>
      <c r="O6585"/>
      <c r="P6585"/>
      <c r="Q6585"/>
      <c r="S6585" s="115"/>
      <c r="U6585"/>
      <c r="V6585"/>
      <c r="W6585" s="237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5">
      <c r="F6586" s="238"/>
      <c r="I6586"/>
      <c r="S6586" s="115"/>
      <c r="U6586"/>
      <c r="V6586"/>
    </row>
    <row r="6587" spans="1:33" ht="18" x14ac:dyDescent="0.25">
      <c r="A6587" s="236"/>
      <c r="B6587" s="236"/>
      <c r="C6587" s="236"/>
      <c r="D6587" s="236"/>
      <c r="E6587"/>
      <c r="F6587" s="126"/>
      <c r="G6587" s="237"/>
      <c r="H6587"/>
      <c r="I6587"/>
      <c r="J6587" s="237"/>
      <c r="K6587"/>
      <c r="L6587"/>
      <c r="M6587"/>
      <c r="N6587"/>
      <c r="O6587"/>
      <c r="P6587"/>
      <c r="Q6587"/>
      <c r="S6587" s="115"/>
      <c r="U6587"/>
      <c r="V6587"/>
      <c r="W6587" s="237"/>
      <c r="X6587"/>
      <c r="Y6587"/>
      <c r="Z6587"/>
      <c r="AA6587"/>
      <c r="AB6587"/>
      <c r="AC6587"/>
      <c r="AD6587"/>
      <c r="AE6587"/>
      <c r="AF6587"/>
      <c r="AG6587"/>
    </row>
    <row r="6588" spans="1:33" ht="18" x14ac:dyDescent="0.25">
      <c r="A6588" s="236"/>
      <c r="B6588" s="236"/>
      <c r="C6588" s="236"/>
      <c r="D6588" s="236"/>
      <c r="E6588"/>
      <c r="F6588" s="126"/>
      <c r="G6588" s="237"/>
      <c r="H6588"/>
      <c r="I6588"/>
      <c r="J6588" s="237"/>
      <c r="K6588"/>
      <c r="L6588"/>
      <c r="M6588"/>
      <c r="N6588"/>
      <c r="O6588"/>
      <c r="P6588"/>
      <c r="Q6588"/>
      <c r="S6588" s="115"/>
      <c r="U6588"/>
      <c r="V6588"/>
      <c r="W6588" s="237"/>
      <c r="X6588"/>
      <c r="Y6588"/>
      <c r="Z6588"/>
      <c r="AA6588"/>
      <c r="AB6588"/>
      <c r="AC6588"/>
      <c r="AD6588"/>
      <c r="AE6588"/>
      <c r="AF6588"/>
      <c r="AG6588"/>
    </row>
    <row r="6589" spans="1:33" ht="18" x14ac:dyDescent="0.25">
      <c r="A6589" s="236"/>
      <c r="B6589" s="236"/>
      <c r="C6589" s="236"/>
      <c r="D6589" s="236"/>
      <c r="E6589"/>
      <c r="F6589" s="126"/>
      <c r="G6589" s="237"/>
      <c r="H6589"/>
      <c r="I6589"/>
      <c r="J6589" s="237"/>
      <c r="K6589"/>
      <c r="L6589"/>
      <c r="M6589"/>
      <c r="N6589"/>
      <c r="O6589"/>
      <c r="P6589"/>
      <c r="Q6589"/>
      <c r="S6589" s="115"/>
      <c r="U6589"/>
      <c r="V6589"/>
      <c r="W6589" s="237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5">
      <c r="A6590"/>
      <c r="B6590"/>
      <c r="C6590"/>
      <c r="D6590"/>
      <c r="E6590"/>
      <c r="F6590" s="126"/>
      <c r="G6590"/>
      <c r="H6590"/>
      <c r="I6590"/>
      <c r="J6590"/>
      <c r="K6590"/>
      <c r="L6590"/>
      <c r="M6590"/>
      <c r="N6590"/>
      <c r="O6590"/>
      <c r="P6590"/>
      <c r="Q6590"/>
      <c r="S6590" s="115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5">
      <c r="F6591" s="238"/>
      <c r="I6591"/>
      <c r="S6591" s="115"/>
      <c r="U6591"/>
      <c r="V6591"/>
    </row>
    <row r="6592" spans="1:33" ht="18" x14ac:dyDescent="0.25">
      <c r="A6592" s="236"/>
      <c r="B6592" s="236"/>
      <c r="C6592" s="236"/>
      <c r="D6592" s="236"/>
      <c r="E6592"/>
      <c r="F6592" s="126"/>
      <c r="G6592" s="237"/>
      <c r="H6592"/>
      <c r="I6592"/>
      <c r="J6592" s="237"/>
      <c r="K6592"/>
      <c r="L6592"/>
      <c r="M6592"/>
      <c r="N6592"/>
      <c r="O6592"/>
      <c r="P6592"/>
      <c r="Q6592"/>
      <c r="S6592" s="115"/>
      <c r="U6592"/>
      <c r="V6592"/>
      <c r="W6592" s="237"/>
      <c r="X6592"/>
      <c r="Y6592"/>
      <c r="Z6592"/>
      <c r="AA6592"/>
      <c r="AB6592"/>
      <c r="AC6592"/>
      <c r="AD6592"/>
      <c r="AE6592"/>
      <c r="AF6592"/>
      <c r="AG6592"/>
    </row>
    <row r="6593" spans="1:33" ht="18" x14ac:dyDescent="0.25">
      <c r="A6593" s="236"/>
      <c r="B6593" s="236"/>
      <c r="C6593" s="236"/>
      <c r="D6593" s="236"/>
      <c r="E6593"/>
      <c r="F6593" s="126"/>
      <c r="G6593" s="237"/>
      <c r="H6593"/>
      <c r="I6593"/>
      <c r="J6593" s="237"/>
      <c r="K6593"/>
      <c r="L6593"/>
      <c r="M6593"/>
      <c r="N6593"/>
      <c r="O6593"/>
      <c r="P6593"/>
      <c r="Q6593"/>
      <c r="S6593" s="115"/>
      <c r="U6593"/>
      <c r="V6593"/>
      <c r="W6593" s="237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5">
      <c r="A6594"/>
      <c r="B6594"/>
      <c r="C6594"/>
      <c r="D6594"/>
      <c r="E6594"/>
      <c r="F6594" s="126"/>
      <c r="G6594"/>
      <c r="H6594"/>
      <c r="I6594"/>
      <c r="J6594"/>
      <c r="K6594"/>
      <c r="L6594"/>
      <c r="M6594"/>
      <c r="N6594"/>
      <c r="O6594"/>
      <c r="P6594"/>
      <c r="Q6594"/>
      <c r="S6594" s="115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5">
      <c r="F6595" s="238"/>
      <c r="I6595"/>
      <c r="S6595" s="115"/>
      <c r="U6595"/>
      <c r="V6595"/>
    </row>
    <row r="6596" spans="1:33" ht="18" x14ac:dyDescent="0.25">
      <c r="A6596" s="236"/>
      <c r="B6596" s="236"/>
      <c r="C6596" s="236"/>
      <c r="D6596" s="236"/>
      <c r="E6596"/>
      <c r="F6596" s="126"/>
      <c r="G6596" s="237"/>
      <c r="H6596"/>
      <c r="I6596"/>
      <c r="J6596" s="237"/>
      <c r="K6596"/>
      <c r="L6596"/>
      <c r="M6596"/>
      <c r="N6596"/>
      <c r="O6596"/>
      <c r="P6596"/>
      <c r="Q6596"/>
      <c r="S6596" s="115"/>
      <c r="U6596"/>
      <c r="V6596"/>
      <c r="W6596" s="237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5">
      <c r="F6597" s="238"/>
      <c r="I6597"/>
      <c r="S6597" s="115"/>
      <c r="U6597"/>
      <c r="V6597"/>
    </row>
    <row r="6598" spans="1:33" ht="18" x14ac:dyDescent="0.25">
      <c r="A6598" s="236"/>
      <c r="B6598" s="236"/>
      <c r="C6598" s="236"/>
      <c r="D6598" s="236"/>
      <c r="E6598"/>
      <c r="F6598" s="126"/>
      <c r="G6598" s="237"/>
      <c r="H6598"/>
      <c r="I6598"/>
      <c r="J6598" s="237"/>
      <c r="K6598"/>
      <c r="L6598"/>
      <c r="M6598"/>
      <c r="N6598"/>
      <c r="O6598"/>
      <c r="P6598"/>
      <c r="Q6598"/>
      <c r="S6598" s="115"/>
      <c r="U6598"/>
      <c r="V6598"/>
      <c r="W6598" s="237"/>
      <c r="X6598"/>
      <c r="Y6598"/>
      <c r="Z6598"/>
      <c r="AA6598"/>
      <c r="AB6598"/>
      <c r="AC6598"/>
      <c r="AD6598"/>
      <c r="AE6598"/>
      <c r="AF6598"/>
      <c r="AG6598"/>
    </row>
    <row r="6599" spans="1:33" ht="18" x14ac:dyDescent="0.25">
      <c r="A6599" s="236"/>
      <c r="B6599" s="236"/>
      <c r="C6599" s="236"/>
      <c r="D6599" s="236"/>
      <c r="E6599"/>
      <c r="F6599" s="126"/>
      <c r="G6599" s="237"/>
      <c r="H6599"/>
      <c r="I6599"/>
      <c r="J6599" s="237"/>
      <c r="K6599"/>
      <c r="L6599"/>
      <c r="M6599"/>
      <c r="N6599"/>
      <c r="O6599"/>
      <c r="P6599"/>
      <c r="Q6599"/>
      <c r="S6599" s="115"/>
      <c r="U6599"/>
      <c r="V6599"/>
      <c r="W6599" s="237"/>
      <c r="X6599"/>
      <c r="Y6599"/>
      <c r="Z6599"/>
      <c r="AA6599"/>
      <c r="AB6599"/>
      <c r="AC6599"/>
      <c r="AD6599"/>
      <c r="AE6599"/>
      <c r="AF6599"/>
      <c r="AG6599"/>
    </row>
    <row r="6600" spans="1:33" ht="18" x14ac:dyDescent="0.25">
      <c r="A6600" s="236"/>
      <c r="B6600" s="236"/>
      <c r="C6600" s="236"/>
      <c r="D6600" s="236"/>
      <c r="E6600"/>
      <c r="F6600" s="126"/>
      <c r="G6600" s="237"/>
      <c r="H6600"/>
      <c r="I6600"/>
      <c r="J6600" s="237"/>
      <c r="K6600"/>
      <c r="L6600"/>
      <c r="M6600"/>
      <c r="N6600"/>
      <c r="O6600"/>
      <c r="P6600"/>
      <c r="Q6600"/>
      <c r="S6600" s="115"/>
      <c r="U6600"/>
      <c r="V6600"/>
      <c r="W6600" s="237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5">
      <c r="F6601" s="238"/>
      <c r="I6601"/>
      <c r="S6601" s="115"/>
      <c r="U6601"/>
      <c r="V6601"/>
    </row>
    <row r="6602" spans="1:33" x14ac:dyDescent="0.25">
      <c r="A6602"/>
      <c r="B6602"/>
      <c r="C6602"/>
      <c r="D6602"/>
      <c r="E6602"/>
      <c r="F6602" s="126"/>
      <c r="G6602"/>
      <c r="H6602"/>
      <c r="I6602"/>
      <c r="J6602"/>
      <c r="K6602"/>
      <c r="L6602"/>
      <c r="M6602"/>
      <c r="N6602"/>
      <c r="O6602"/>
      <c r="P6602"/>
      <c r="Q6602"/>
      <c r="S6602" s="115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5">
      <c r="F6603" s="238"/>
      <c r="I6603"/>
      <c r="S6603" s="115"/>
      <c r="U6603"/>
      <c r="V6603"/>
    </row>
    <row r="6604" spans="1:33" x14ac:dyDescent="0.25">
      <c r="F6604" s="238"/>
      <c r="I6604"/>
      <c r="S6604" s="115"/>
      <c r="U6604"/>
      <c r="V6604"/>
    </row>
    <row r="6605" spans="1:33" ht="18" x14ac:dyDescent="0.25">
      <c r="A6605" s="236"/>
      <c r="B6605" s="236"/>
      <c r="C6605" s="236"/>
      <c r="D6605" s="236"/>
      <c r="E6605"/>
      <c r="F6605" s="126"/>
      <c r="G6605" s="237"/>
      <c r="H6605"/>
      <c r="I6605"/>
      <c r="J6605" s="237"/>
      <c r="K6605"/>
      <c r="L6605"/>
      <c r="M6605"/>
      <c r="N6605"/>
      <c r="O6605"/>
      <c r="P6605"/>
      <c r="Q6605"/>
      <c r="S6605" s="115"/>
      <c r="U6605"/>
      <c r="V6605"/>
      <c r="W6605" s="237"/>
      <c r="X6605"/>
      <c r="Y6605"/>
      <c r="Z6605"/>
      <c r="AA6605"/>
      <c r="AB6605"/>
      <c r="AC6605"/>
      <c r="AD6605"/>
      <c r="AE6605"/>
      <c r="AF6605"/>
      <c r="AG6605"/>
    </row>
    <row r="6606" spans="1:33" ht="18" x14ac:dyDescent="0.25">
      <c r="A6606" s="236"/>
      <c r="B6606" s="236"/>
      <c r="C6606" s="236"/>
      <c r="D6606" s="236"/>
      <c r="E6606"/>
      <c r="F6606" s="126"/>
      <c r="G6606" s="237"/>
      <c r="H6606"/>
      <c r="I6606"/>
      <c r="J6606" s="237"/>
      <c r="K6606"/>
      <c r="L6606"/>
      <c r="M6606"/>
      <c r="N6606"/>
      <c r="O6606"/>
      <c r="P6606"/>
      <c r="Q6606"/>
      <c r="S6606" s="115"/>
      <c r="U6606"/>
      <c r="V6606"/>
      <c r="W6606" s="237"/>
      <c r="X6606"/>
      <c r="Y6606"/>
      <c r="Z6606"/>
      <c r="AA6606"/>
      <c r="AB6606"/>
      <c r="AC6606"/>
      <c r="AD6606"/>
      <c r="AE6606"/>
      <c r="AF6606"/>
      <c r="AG6606"/>
    </row>
    <row r="6607" spans="1:33" ht="18" x14ac:dyDescent="0.25">
      <c r="A6607" s="236"/>
      <c r="B6607" s="236"/>
      <c r="C6607" s="236"/>
      <c r="D6607" s="236"/>
      <c r="E6607"/>
      <c r="F6607" s="126"/>
      <c r="G6607" s="237"/>
      <c r="H6607"/>
      <c r="I6607"/>
      <c r="J6607" s="237"/>
      <c r="K6607"/>
      <c r="L6607"/>
      <c r="M6607"/>
      <c r="N6607"/>
      <c r="O6607"/>
      <c r="P6607"/>
      <c r="Q6607"/>
      <c r="S6607" s="115"/>
      <c r="U6607"/>
      <c r="V6607"/>
      <c r="W6607" s="23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5">
      <c r="A6608"/>
      <c r="B6608"/>
      <c r="C6608"/>
      <c r="D6608"/>
      <c r="E6608"/>
      <c r="F6608" s="126"/>
      <c r="G6608"/>
      <c r="H6608"/>
      <c r="I6608"/>
      <c r="J6608"/>
      <c r="K6608"/>
      <c r="L6608"/>
      <c r="M6608"/>
      <c r="N6608"/>
      <c r="O6608"/>
      <c r="P6608"/>
      <c r="Q6608"/>
      <c r="S6608" s="115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5">
      <c r="A6609"/>
      <c r="B6609"/>
      <c r="C6609"/>
      <c r="D6609"/>
      <c r="E6609"/>
      <c r="F6609" s="126"/>
      <c r="G6609"/>
      <c r="H6609"/>
      <c r="I6609"/>
      <c r="J6609"/>
      <c r="K6609"/>
      <c r="L6609"/>
      <c r="M6609"/>
      <c r="N6609"/>
      <c r="O6609"/>
      <c r="P6609"/>
      <c r="Q6609"/>
      <c r="S6609" s="115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5">
      <c r="F6610" s="238"/>
      <c r="I6610"/>
      <c r="S6610" s="115"/>
      <c r="U6610"/>
      <c r="V6610"/>
    </row>
    <row r="6611" spans="1:33" ht="18" x14ac:dyDescent="0.25">
      <c r="A6611" s="236"/>
      <c r="B6611" s="236"/>
      <c r="C6611" s="236"/>
      <c r="D6611" s="236"/>
      <c r="E6611"/>
      <c r="F6611" s="126"/>
      <c r="G6611" s="237"/>
      <c r="H6611"/>
      <c r="I6611"/>
      <c r="J6611" s="237"/>
      <c r="K6611"/>
      <c r="L6611"/>
      <c r="M6611"/>
      <c r="N6611"/>
      <c r="O6611"/>
      <c r="P6611"/>
      <c r="Q6611"/>
      <c r="S6611" s="115"/>
      <c r="U6611"/>
      <c r="V6611"/>
      <c r="W6611" s="237"/>
      <c r="X6611"/>
      <c r="Y6611"/>
      <c r="Z6611"/>
      <c r="AA6611"/>
      <c r="AB6611"/>
      <c r="AC6611"/>
      <c r="AD6611"/>
      <c r="AE6611"/>
      <c r="AF6611"/>
      <c r="AG6611"/>
    </row>
    <row r="6612" spans="1:33" ht="18" x14ac:dyDescent="0.25">
      <c r="A6612" s="236"/>
      <c r="B6612" s="236"/>
      <c r="C6612" s="236"/>
      <c r="D6612" s="236"/>
      <c r="E6612"/>
      <c r="F6612" s="126"/>
      <c r="G6612" s="237"/>
      <c r="H6612"/>
      <c r="I6612"/>
      <c r="J6612" s="237"/>
      <c r="K6612"/>
      <c r="L6612"/>
      <c r="M6612"/>
      <c r="N6612"/>
      <c r="O6612"/>
      <c r="P6612"/>
      <c r="Q6612"/>
      <c r="S6612" s="115"/>
      <c r="U6612"/>
      <c r="V6612"/>
      <c r="W6612" s="237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5">
      <c r="A6613"/>
      <c r="B6613"/>
      <c r="C6613"/>
      <c r="D6613"/>
      <c r="E6613"/>
      <c r="F6613" s="126"/>
      <c r="G6613"/>
      <c r="H6613"/>
      <c r="I6613"/>
      <c r="J6613"/>
      <c r="K6613"/>
      <c r="L6613"/>
      <c r="M6613"/>
      <c r="N6613"/>
      <c r="O6613"/>
      <c r="P6613"/>
      <c r="Q6613"/>
      <c r="S6613" s="115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5">
      <c r="A6614"/>
      <c r="B6614"/>
      <c r="C6614"/>
      <c r="D6614"/>
      <c r="E6614"/>
      <c r="F6614" s="126"/>
      <c r="G6614"/>
      <c r="H6614"/>
      <c r="I6614"/>
      <c r="J6614"/>
      <c r="K6614"/>
      <c r="L6614"/>
      <c r="M6614"/>
      <c r="N6614"/>
      <c r="O6614"/>
      <c r="P6614"/>
      <c r="Q6614"/>
      <c r="S6614" s="115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5">
      <c r="A6615"/>
      <c r="B6615"/>
      <c r="C6615"/>
      <c r="D6615"/>
      <c r="E6615"/>
      <c r="F6615" s="126"/>
      <c r="G6615"/>
      <c r="H6615"/>
      <c r="I6615"/>
      <c r="J6615"/>
      <c r="K6615"/>
      <c r="L6615"/>
      <c r="M6615"/>
      <c r="N6615"/>
      <c r="O6615"/>
      <c r="P6615"/>
      <c r="Q6615"/>
      <c r="S6615" s="1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5">
      <c r="A6616"/>
      <c r="B6616"/>
      <c r="C6616"/>
      <c r="D6616"/>
      <c r="E6616"/>
      <c r="F6616" s="126"/>
      <c r="G6616"/>
      <c r="H6616"/>
      <c r="I6616"/>
      <c r="J6616"/>
      <c r="K6616"/>
      <c r="L6616"/>
      <c r="M6616"/>
      <c r="N6616"/>
      <c r="O6616"/>
      <c r="P6616"/>
      <c r="Q6616"/>
      <c r="S6616" s="115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ht="18" x14ac:dyDescent="0.25">
      <c r="A6617" s="236"/>
      <c r="B6617" s="236"/>
      <c r="C6617" s="236"/>
      <c r="D6617" s="236"/>
      <c r="E6617"/>
      <c r="F6617" s="126"/>
      <c r="G6617" s="237"/>
      <c r="H6617"/>
      <c r="I6617"/>
      <c r="J6617" s="237"/>
      <c r="K6617"/>
      <c r="L6617"/>
      <c r="M6617"/>
      <c r="N6617"/>
      <c r="O6617"/>
      <c r="P6617"/>
      <c r="Q6617"/>
      <c r="S6617" s="115"/>
      <c r="U6617"/>
      <c r="V6617"/>
      <c r="W6617" s="237"/>
      <c r="X6617"/>
      <c r="Y6617"/>
      <c r="Z6617"/>
      <c r="AA6617"/>
      <c r="AB6617"/>
      <c r="AC6617"/>
      <c r="AD6617"/>
      <c r="AE6617"/>
      <c r="AF6617"/>
      <c r="AG6617"/>
    </row>
    <row r="6618" spans="1:33" ht="18" x14ac:dyDescent="0.25">
      <c r="A6618" s="236"/>
      <c r="B6618" s="236"/>
      <c r="C6618" s="236"/>
      <c r="D6618" s="236"/>
      <c r="E6618"/>
      <c r="F6618" s="126"/>
      <c r="G6618" s="237"/>
      <c r="H6618"/>
      <c r="I6618"/>
      <c r="J6618" s="237"/>
      <c r="K6618"/>
      <c r="L6618"/>
      <c r="M6618"/>
      <c r="N6618"/>
      <c r="O6618"/>
      <c r="P6618"/>
      <c r="Q6618"/>
      <c r="S6618" s="115"/>
      <c r="U6618"/>
      <c r="V6618"/>
      <c r="W6618" s="237"/>
      <c r="X6618"/>
      <c r="Y6618"/>
      <c r="Z6618"/>
      <c r="AA6618"/>
      <c r="AB6618"/>
      <c r="AC6618"/>
      <c r="AD6618"/>
      <c r="AE6618"/>
      <c r="AF6618"/>
      <c r="AG6618"/>
    </row>
    <row r="6619" spans="1:33" ht="18" x14ac:dyDescent="0.25">
      <c r="A6619" s="236"/>
      <c r="B6619" s="236"/>
      <c r="C6619" s="236"/>
      <c r="D6619" s="236"/>
      <c r="E6619"/>
      <c r="F6619" s="126"/>
      <c r="G6619" s="237"/>
      <c r="H6619"/>
      <c r="I6619"/>
      <c r="J6619" s="237"/>
      <c r="K6619"/>
      <c r="L6619"/>
      <c r="M6619"/>
      <c r="N6619"/>
      <c r="O6619"/>
      <c r="P6619"/>
      <c r="Q6619"/>
      <c r="S6619" s="115"/>
      <c r="U6619"/>
      <c r="V6619"/>
      <c r="W6619" s="237"/>
      <c r="X6619"/>
      <c r="Y6619"/>
      <c r="Z6619"/>
      <c r="AA6619"/>
      <c r="AB6619"/>
      <c r="AC6619"/>
      <c r="AD6619"/>
      <c r="AE6619"/>
      <c r="AF6619"/>
      <c r="AG6619"/>
    </row>
    <row r="6620" spans="1:33" ht="18" x14ac:dyDescent="0.25">
      <c r="A6620" s="236"/>
      <c r="B6620" s="236"/>
      <c r="C6620" s="236"/>
      <c r="D6620" s="236"/>
      <c r="E6620"/>
      <c r="F6620" s="126"/>
      <c r="G6620" s="237"/>
      <c r="H6620"/>
      <c r="I6620"/>
      <c r="J6620" s="237"/>
      <c r="K6620"/>
      <c r="L6620"/>
      <c r="M6620"/>
      <c r="N6620"/>
      <c r="O6620"/>
      <c r="P6620"/>
      <c r="Q6620"/>
      <c r="S6620" s="115"/>
      <c r="U6620"/>
      <c r="V6620"/>
      <c r="W6620" s="237"/>
      <c r="X6620"/>
      <c r="Y6620"/>
      <c r="Z6620"/>
      <c r="AA6620"/>
      <c r="AB6620"/>
      <c r="AC6620"/>
      <c r="AD6620"/>
      <c r="AE6620"/>
      <c r="AF6620"/>
      <c r="AG6620"/>
    </row>
    <row r="6621" spans="1:33" ht="18" x14ac:dyDescent="0.25">
      <c r="A6621" s="236"/>
      <c r="B6621" s="236"/>
      <c r="C6621" s="236"/>
      <c r="D6621" s="236"/>
      <c r="E6621"/>
      <c r="F6621" s="126"/>
      <c r="G6621" s="237"/>
      <c r="H6621"/>
      <c r="I6621"/>
      <c r="J6621" s="237"/>
      <c r="K6621"/>
      <c r="L6621"/>
      <c r="M6621"/>
      <c r="N6621"/>
      <c r="O6621"/>
      <c r="P6621"/>
      <c r="Q6621"/>
      <c r="S6621" s="115"/>
      <c r="U6621"/>
      <c r="V6621"/>
      <c r="W6621" s="237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5">
      <c r="F6622" s="238"/>
      <c r="I6622"/>
      <c r="S6622" s="115"/>
      <c r="U6622"/>
      <c r="V6622"/>
    </row>
    <row r="6623" spans="1:33" ht="18" x14ac:dyDescent="0.25">
      <c r="A6623" s="236"/>
      <c r="B6623" s="236"/>
      <c r="C6623" s="236"/>
      <c r="D6623" s="236"/>
      <c r="E6623"/>
      <c r="F6623" s="126"/>
      <c r="G6623" s="237"/>
      <c r="H6623"/>
      <c r="I6623"/>
      <c r="J6623" s="237"/>
      <c r="K6623"/>
      <c r="L6623"/>
      <c r="M6623"/>
      <c r="N6623"/>
      <c r="O6623"/>
      <c r="P6623"/>
      <c r="Q6623"/>
      <c r="S6623" s="115"/>
      <c r="U6623"/>
      <c r="V6623"/>
      <c r="W6623" s="237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5">
      <c r="F6624" s="238"/>
      <c r="I6624"/>
      <c r="S6624" s="115"/>
      <c r="U6624"/>
      <c r="V6624"/>
    </row>
    <row r="6625" spans="1:33" x14ac:dyDescent="0.25">
      <c r="A6625"/>
      <c r="B6625"/>
      <c r="C6625"/>
      <c r="D6625"/>
      <c r="E6625"/>
      <c r="F6625" s="126"/>
      <c r="G6625"/>
      <c r="H6625"/>
      <c r="I6625"/>
      <c r="J6625"/>
      <c r="K6625"/>
      <c r="L6625"/>
      <c r="M6625"/>
      <c r="N6625"/>
      <c r="O6625"/>
      <c r="P6625"/>
      <c r="Q6625"/>
      <c r="S6625" s="11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5">
      <c r="A6626"/>
      <c r="B6626"/>
      <c r="C6626"/>
      <c r="D6626"/>
      <c r="E6626"/>
      <c r="F6626" s="126"/>
      <c r="G6626"/>
      <c r="H6626"/>
      <c r="I6626"/>
      <c r="J6626"/>
      <c r="K6626"/>
      <c r="L6626"/>
      <c r="M6626"/>
      <c r="N6626"/>
      <c r="O6626"/>
      <c r="P6626"/>
      <c r="Q6626"/>
      <c r="S6626" s="115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ht="18" x14ac:dyDescent="0.25">
      <c r="A6627" s="236"/>
      <c r="B6627" s="236"/>
      <c r="C6627" s="236"/>
      <c r="D6627" s="236"/>
      <c r="E6627"/>
      <c r="F6627" s="126"/>
      <c r="G6627" s="237"/>
      <c r="H6627"/>
      <c r="I6627"/>
      <c r="J6627" s="237"/>
      <c r="K6627"/>
      <c r="L6627"/>
      <c r="M6627"/>
      <c r="N6627"/>
      <c r="O6627"/>
      <c r="P6627"/>
      <c r="Q6627"/>
      <c r="S6627" s="115"/>
      <c r="U6627"/>
      <c r="V6627"/>
      <c r="W6627" s="23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5">
      <c r="A6628"/>
      <c r="B6628"/>
      <c r="C6628"/>
      <c r="D6628"/>
      <c r="E6628"/>
      <c r="F6628" s="126"/>
      <c r="G6628"/>
      <c r="H6628"/>
      <c r="I6628"/>
      <c r="J6628"/>
      <c r="K6628"/>
      <c r="L6628"/>
      <c r="M6628"/>
      <c r="N6628"/>
      <c r="O6628"/>
      <c r="P6628"/>
      <c r="Q6628"/>
      <c r="S6628" s="115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5">
      <c r="A6629"/>
      <c r="B6629"/>
      <c r="C6629"/>
      <c r="D6629"/>
      <c r="E6629"/>
      <c r="F6629" s="126"/>
      <c r="G6629"/>
      <c r="H6629"/>
      <c r="I6629"/>
      <c r="J6629"/>
      <c r="K6629"/>
      <c r="L6629"/>
      <c r="M6629"/>
      <c r="N6629"/>
      <c r="O6629"/>
      <c r="P6629"/>
      <c r="Q6629"/>
      <c r="S6629" s="115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ht="18" x14ac:dyDescent="0.25">
      <c r="A6630" s="236"/>
      <c r="B6630" s="236"/>
      <c r="C6630" s="236"/>
      <c r="D6630" s="236"/>
      <c r="E6630"/>
      <c r="F6630" s="126"/>
      <c r="G6630" s="237"/>
      <c r="H6630"/>
      <c r="I6630"/>
      <c r="J6630" s="237"/>
      <c r="K6630"/>
      <c r="L6630"/>
      <c r="M6630"/>
      <c r="N6630"/>
      <c r="O6630"/>
      <c r="P6630"/>
      <c r="Q6630"/>
      <c r="S6630" s="115"/>
      <c r="U6630"/>
      <c r="V6630"/>
      <c r="W6630" s="237"/>
      <c r="X6630"/>
      <c r="Y6630"/>
      <c r="Z6630"/>
      <c r="AA6630"/>
      <c r="AB6630"/>
      <c r="AC6630"/>
      <c r="AD6630"/>
      <c r="AE6630"/>
      <c r="AF6630"/>
      <c r="AG6630"/>
    </row>
    <row r="6631" spans="1:33" ht="18" x14ac:dyDescent="0.25">
      <c r="A6631" s="236"/>
      <c r="B6631" s="236"/>
      <c r="C6631" s="236"/>
      <c r="D6631" s="236"/>
      <c r="E6631"/>
      <c r="F6631" s="126"/>
      <c r="G6631" s="237"/>
      <c r="H6631"/>
      <c r="I6631"/>
      <c r="J6631" s="237"/>
      <c r="K6631"/>
      <c r="L6631"/>
      <c r="M6631"/>
      <c r="N6631"/>
      <c r="O6631"/>
      <c r="P6631"/>
      <c r="Q6631"/>
      <c r="S6631" s="115"/>
      <c r="U6631"/>
      <c r="V6631"/>
      <c r="W6631" s="237"/>
      <c r="X6631"/>
      <c r="Y6631"/>
      <c r="Z6631"/>
      <c r="AA6631"/>
      <c r="AB6631"/>
      <c r="AC6631"/>
      <c r="AD6631"/>
      <c r="AE6631"/>
      <c r="AF6631"/>
      <c r="AG6631"/>
    </row>
    <row r="6632" spans="1:33" ht="18" x14ac:dyDescent="0.25">
      <c r="A6632" s="236"/>
      <c r="B6632" s="236"/>
      <c r="C6632" s="236"/>
      <c r="D6632" s="236"/>
      <c r="E6632"/>
      <c r="F6632" s="126"/>
      <c r="G6632" s="237"/>
      <c r="H6632"/>
      <c r="I6632"/>
      <c r="J6632" s="237"/>
      <c r="K6632"/>
      <c r="L6632"/>
      <c r="M6632"/>
      <c r="N6632"/>
      <c r="O6632"/>
      <c r="P6632"/>
      <c r="Q6632"/>
      <c r="S6632" s="115"/>
      <c r="U6632"/>
      <c r="V6632"/>
      <c r="W6632" s="237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5">
      <c r="A6633"/>
      <c r="B6633"/>
      <c r="C6633"/>
      <c r="D6633"/>
      <c r="E6633"/>
      <c r="F6633" s="126"/>
      <c r="G6633"/>
      <c r="H6633"/>
      <c r="I6633"/>
      <c r="J6633"/>
      <c r="K6633"/>
      <c r="L6633"/>
      <c r="M6633"/>
      <c r="N6633"/>
      <c r="O6633"/>
      <c r="P6633"/>
      <c r="Q6633"/>
      <c r="S6633" s="115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ht="18" x14ac:dyDescent="0.25">
      <c r="A6634" s="236"/>
      <c r="B6634" s="236"/>
      <c r="C6634" s="236"/>
      <c r="D6634" s="236"/>
      <c r="E6634"/>
      <c r="F6634" s="126"/>
      <c r="G6634" s="237"/>
      <c r="H6634"/>
      <c r="I6634"/>
      <c r="J6634" s="237"/>
      <c r="K6634"/>
      <c r="L6634"/>
      <c r="M6634"/>
      <c r="N6634"/>
      <c r="O6634"/>
      <c r="P6634"/>
      <c r="Q6634"/>
      <c r="S6634" s="115"/>
      <c r="U6634"/>
      <c r="V6634"/>
      <c r="W6634" s="237"/>
      <c r="X6634"/>
      <c r="Y6634"/>
      <c r="Z6634"/>
      <c r="AA6634"/>
      <c r="AB6634"/>
      <c r="AC6634"/>
      <c r="AD6634"/>
      <c r="AE6634"/>
      <c r="AF6634"/>
      <c r="AG6634"/>
    </row>
    <row r="6635" spans="1:33" ht="18" x14ac:dyDescent="0.25">
      <c r="A6635" s="236"/>
      <c r="B6635" s="236"/>
      <c r="C6635" s="236"/>
      <c r="D6635" s="236"/>
      <c r="E6635"/>
      <c r="F6635" s="126"/>
      <c r="G6635" s="237"/>
      <c r="H6635"/>
      <c r="I6635"/>
      <c r="J6635" s="237"/>
      <c r="K6635"/>
      <c r="L6635"/>
      <c r="M6635"/>
      <c r="N6635"/>
      <c r="O6635"/>
      <c r="P6635"/>
      <c r="Q6635"/>
      <c r="S6635" s="115"/>
      <c r="U6635"/>
      <c r="V6635"/>
      <c r="W6635" s="237"/>
      <c r="X6635"/>
      <c r="Y6635"/>
      <c r="Z6635"/>
      <c r="AA6635"/>
      <c r="AB6635"/>
      <c r="AC6635"/>
      <c r="AD6635"/>
      <c r="AE6635"/>
      <c r="AF6635"/>
      <c r="AG6635"/>
    </row>
    <row r="6636" spans="1:33" ht="18" x14ac:dyDescent="0.25">
      <c r="A6636" s="236"/>
      <c r="B6636" s="236"/>
      <c r="C6636" s="236"/>
      <c r="D6636" s="236"/>
      <c r="E6636"/>
      <c r="F6636" s="126"/>
      <c r="G6636" s="237"/>
      <c r="H6636"/>
      <c r="I6636"/>
      <c r="J6636" s="237"/>
      <c r="K6636"/>
      <c r="L6636"/>
      <c r="M6636"/>
      <c r="N6636"/>
      <c r="O6636"/>
      <c r="P6636"/>
      <c r="Q6636"/>
      <c r="S6636" s="115"/>
      <c r="U6636"/>
      <c r="V6636"/>
      <c r="W6636" s="237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5">
      <c r="A6637"/>
      <c r="B6637"/>
      <c r="C6637"/>
      <c r="D6637"/>
      <c r="E6637"/>
      <c r="F6637" s="126"/>
      <c r="G6637"/>
      <c r="H6637"/>
      <c r="I6637"/>
      <c r="J6637"/>
      <c r="K6637"/>
      <c r="L6637"/>
      <c r="M6637"/>
      <c r="N6637"/>
      <c r="O6637"/>
      <c r="P6637"/>
      <c r="Q6637"/>
      <c r="S6637" s="115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ht="18" x14ac:dyDescent="0.25">
      <c r="A6638" s="236"/>
      <c r="B6638" s="236"/>
      <c r="C6638" s="236"/>
      <c r="D6638" s="236"/>
      <c r="E6638"/>
      <c r="F6638" s="126"/>
      <c r="G6638" s="237"/>
      <c r="H6638"/>
      <c r="I6638"/>
      <c r="J6638" s="237"/>
      <c r="K6638"/>
      <c r="L6638"/>
      <c r="M6638"/>
      <c r="N6638"/>
      <c r="O6638"/>
      <c r="P6638"/>
      <c r="Q6638"/>
      <c r="S6638" s="115"/>
      <c r="U6638"/>
      <c r="V6638"/>
      <c r="W6638" s="237"/>
      <c r="X6638"/>
      <c r="Y6638"/>
      <c r="Z6638"/>
      <c r="AA6638"/>
      <c r="AB6638"/>
      <c r="AC6638"/>
      <c r="AD6638"/>
      <c r="AE6638"/>
      <c r="AF6638"/>
      <c r="AG6638"/>
    </row>
    <row r="6639" spans="1:33" ht="18" x14ac:dyDescent="0.25">
      <c r="A6639" s="236"/>
      <c r="B6639" s="236"/>
      <c r="C6639" s="236"/>
      <c r="D6639" s="236"/>
      <c r="E6639"/>
      <c r="F6639" s="126"/>
      <c r="G6639" s="237"/>
      <c r="H6639"/>
      <c r="I6639"/>
      <c r="J6639" s="237"/>
      <c r="K6639"/>
      <c r="L6639"/>
      <c r="M6639"/>
      <c r="N6639"/>
      <c r="O6639"/>
      <c r="P6639"/>
      <c r="Q6639"/>
      <c r="S6639" s="115"/>
      <c r="U6639"/>
      <c r="V6639"/>
      <c r="W6639" s="237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5">
      <c r="A6640"/>
      <c r="B6640"/>
      <c r="C6640"/>
      <c r="D6640"/>
      <c r="E6640"/>
      <c r="F6640" s="126"/>
      <c r="G6640"/>
      <c r="H6640"/>
      <c r="I6640"/>
      <c r="J6640"/>
      <c r="K6640"/>
      <c r="L6640"/>
      <c r="M6640"/>
      <c r="N6640"/>
      <c r="O6640"/>
      <c r="P6640"/>
      <c r="Q6640"/>
      <c r="S6640" s="115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ht="18" x14ac:dyDescent="0.25">
      <c r="A6641" s="236"/>
      <c r="B6641" s="236"/>
      <c r="C6641" s="236"/>
      <c r="D6641" s="236"/>
      <c r="E6641"/>
      <c r="F6641" s="126"/>
      <c r="G6641" s="237"/>
      <c r="H6641"/>
      <c r="I6641"/>
      <c r="J6641" s="237"/>
      <c r="K6641"/>
      <c r="L6641"/>
      <c r="M6641"/>
      <c r="N6641"/>
      <c r="O6641"/>
      <c r="P6641"/>
      <c r="Q6641"/>
      <c r="S6641" s="115"/>
      <c r="U6641"/>
      <c r="V6641"/>
      <c r="W6641" s="237"/>
      <c r="X6641"/>
      <c r="Y6641"/>
      <c r="Z6641"/>
      <c r="AA6641"/>
      <c r="AB6641"/>
      <c r="AC6641"/>
      <c r="AD6641"/>
      <c r="AE6641"/>
      <c r="AF6641"/>
      <c r="AG6641"/>
    </row>
    <row r="6642" spans="1:33" ht="18" x14ac:dyDescent="0.25">
      <c r="A6642" s="236"/>
      <c r="B6642" s="236"/>
      <c r="C6642" s="236"/>
      <c r="D6642" s="236"/>
      <c r="E6642"/>
      <c r="F6642" s="126"/>
      <c r="G6642" s="237"/>
      <c r="H6642"/>
      <c r="I6642"/>
      <c r="J6642" s="237"/>
      <c r="K6642"/>
      <c r="L6642"/>
      <c r="M6642"/>
      <c r="N6642"/>
      <c r="O6642"/>
      <c r="P6642"/>
      <c r="Q6642"/>
      <c r="S6642" s="115"/>
      <c r="U6642"/>
      <c r="V6642"/>
      <c r="W6642" s="237"/>
      <c r="X6642"/>
      <c r="Y6642"/>
      <c r="Z6642"/>
      <c r="AA6642"/>
      <c r="AB6642"/>
      <c r="AC6642"/>
      <c r="AD6642"/>
      <c r="AE6642"/>
      <c r="AF6642"/>
      <c r="AG6642"/>
    </row>
    <row r="6643" spans="1:33" ht="18" x14ac:dyDescent="0.25">
      <c r="A6643" s="236"/>
      <c r="B6643" s="236"/>
      <c r="C6643" s="236"/>
      <c r="D6643" s="236"/>
      <c r="E6643"/>
      <c r="F6643" s="126"/>
      <c r="G6643" s="237"/>
      <c r="H6643"/>
      <c r="I6643"/>
      <c r="J6643" s="237"/>
      <c r="K6643"/>
      <c r="L6643"/>
      <c r="M6643"/>
      <c r="N6643"/>
      <c r="O6643"/>
      <c r="P6643"/>
      <c r="Q6643"/>
      <c r="S6643" s="115"/>
      <c r="U6643"/>
      <c r="V6643"/>
      <c r="W6643" s="237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5">
      <c r="A6644"/>
      <c r="B6644"/>
      <c r="C6644"/>
      <c r="D6644"/>
      <c r="E6644"/>
      <c r="F6644" s="126"/>
      <c r="G6644"/>
      <c r="H6644"/>
      <c r="I6644"/>
      <c r="J6644"/>
      <c r="K6644"/>
      <c r="L6644"/>
      <c r="M6644"/>
      <c r="N6644"/>
      <c r="O6644"/>
      <c r="P6644"/>
      <c r="Q6644"/>
      <c r="S6644" s="115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ht="18" x14ac:dyDescent="0.25">
      <c r="A6645" s="236"/>
      <c r="B6645" s="236"/>
      <c r="C6645" s="236"/>
      <c r="D6645" s="236"/>
      <c r="E6645"/>
      <c r="F6645" s="126"/>
      <c r="G6645" s="237"/>
      <c r="H6645"/>
      <c r="I6645"/>
      <c r="J6645" s="237"/>
      <c r="K6645"/>
      <c r="L6645"/>
      <c r="M6645"/>
      <c r="N6645"/>
      <c r="O6645"/>
      <c r="P6645"/>
      <c r="Q6645"/>
      <c r="S6645" s="115"/>
      <c r="U6645"/>
      <c r="V6645"/>
      <c r="W6645" s="237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5">
      <c r="A6646"/>
      <c r="B6646"/>
      <c r="C6646"/>
      <c r="D6646"/>
      <c r="E6646"/>
      <c r="F6646" s="126"/>
      <c r="G6646"/>
      <c r="H6646"/>
      <c r="I6646"/>
      <c r="J6646"/>
      <c r="K6646"/>
      <c r="L6646"/>
      <c r="M6646"/>
      <c r="N6646"/>
      <c r="O6646"/>
      <c r="P6646"/>
      <c r="Q6646"/>
      <c r="S6646" s="115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ht="18" x14ac:dyDescent="0.25">
      <c r="A6647" s="236"/>
      <c r="B6647" s="236"/>
      <c r="C6647" s="236"/>
      <c r="D6647" s="236"/>
      <c r="E6647"/>
      <c r="F6647" s="126"/>
      <c r="G6647" s="237"/>
      <c r="H6647"/>
      <c r="I6647"/>
      <c r="J6647" s="237"/>
      <c r="K6647"/>
      <c r="L6647"/>
      <c r="M6647"/>
      <c r="N6647"/>
      <c r="O6647"/>
      <c r="P6647"/>
      <c r="Q6647"/>
      <c r="S6647" s="115"/>
      <c r="U6647"/>
      <c r="V6647"/>
      <c r="W6647" s="23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5">
      <c r="F6648" s="238"/>
      <c r="I6648"/>
      <c r="S6648" s="115"/>
      <c r="U6648"/>
      <c r="V6648"/>
    </row>
    <row r="6649" spans="1:33" x14ac:dyDescent="0.25">
      <c r="A6649"/>
      <c r="B6649"/>
      <c r="C6649"/>
      <c r="D6649"/>
      <c r="E6649"/>
      <c r="F6649" s="126"/>
      <c r="G6649"/>
      <c r="H6649"/>
      <c r="I6649"/>
      <c r="J6649"/>
      <c r="K6649"/>
      <c r="L6649"/>
      <c r="M6649"/>
      <c r="N6649"/>
      <c r="O6649"/>
      <c r="P6649"/>
      <c r="Q6649"/>
      <c r="S6649" s="115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ht="18" x14ac:dyDescent="0.25">
      <c r="A6650" s="236"/>
      <c r="B6650" s="236"/>
      <c r="C6650" s="236"/>
      <c r="D6650" s="236"/>
      <c r="E6650"/>
      <c r="F6650" s="126"/>
      <c r="G6650" s="237"/>
      <c r="H6650"/>
      <c r="I6650"/>
      <c r="J6650" s="237"/>
      <c r="K6650"/>
      <c r="L6650"/>
      <c r="M6650"/>
      <c r="N6650"/>
      <c r="O6650"/>
      <c r="P6650"/>
      <c r="Q6650"/>
      <c r="S6650" s="115"/>
      <c r="U6650"/>
      <c r="V6650"/>
      <c r="W6650" s="237"/>
      <c r="X6650"/>
      <c r="Y6650"/>
      <c r="Z6650"/>
      <c r="AA6650"/>
      <c r="AB6650"/>
      <c r="AC6650"/>
      <c r="AD6650"/>
      <c r="AE6650"/>
      <c r="AF6650"/>
      <c r="AG6650"/>
    </row>
    <row r="6651" spans="1:33" ht="18" x14ac:dyDescent="0.25">
      <c r="A6651" s="236"/>
      <c r="B6651" s="236"/>
      <c r="C6651" s="236"/>
      <c r="D6651" s="236"/>
      <c r="E6651"/>
      <c r="F6651" s="126"/>
      <c r="G6651" s="237"/>
      <c r="H6651"/>
      <c r="I6651"/>
      <c r="J6651" s="237"/>
      <c r="K6651"/>
      <c r="L6651"/>
      <c r="M6651"/>
      <c r="N6651"/>
      <c r="O6651"/>
      <c r="P6651"/>
      <c r="Q6651"/>
      <c r="S6651" s="115"/>
      <c r="U6651"/>
      <c r="V6651"/>
      <c r="W6651" s="237"/>
      <c r="X6651"/>
      <c r="Y6651"/>
      <c r="Z6651"/>
      <c r="AA6651"/>
      <c r="AB6651"/>
      <c r="AC6651"/>
      <c r="AD6651"/>
      <c r="AE6651"/>
      <c r="AF6651"/>
      <c r="AG6651"/>
    </row>
    <row r="6652" spans="1:33" ht="18" x14ac:dyDescent="0.25">
      <c r="A6652" s="236"/>
      <c r="B6652" s="236"/>
      <c r="C6652" s="236"/>
      <c r="D6652" s="236"/>
      <c r="E6652"/>
      <c r="F6652" s="126"/>
      <c r="G6652" s="237"/>
      <c r="H6652"/>
      <c r="I6652"/>
      <c r="J6652" s="237"/>
      <c r="K6652"/>
      <c r="L6652"/>
      <c r="M6652"/>
      <c r="N6652"/>
      <c r="O6652"/>
      <c r="P6652"/>
      <c r="Q6652"/>
      <c r="S6652" s="115"/>
      <c r="U6652"/>
      <c r="V6652"/>
      <c r="W6652" s="237"/>
      <c r="X6652"/>
      <c r="Y6652"/>
      <c r="Z6652"/>
      <c r="AA6652"/>
      <c r="AB6652"/>
      <c r="AC6652"/>
      <c r="AD6652"/>
      <c r="AE6652"/>
      <c r="AF6652"/>
      <c r="AG6652"/>
    </row>
    <row r="6653" spans="1:33" ht="18" x14ac:dyDescent="0.25">
      <c r="A6653" s="236"/>
      <c r="B6653" s="236"/>
      <c r="C6653" s="236"/>
      <c r="D6653" s="236"/>
      <c r="E6653"/>
      <c r="F6653" s="126"/>
      <c r="G6653" s="237"/>
      <c r="H6653"/>
      <c r="I6653"/>
      <c r="J6653" s="237"/>
      <c r="K6653"/>
      <c r="L6653"/>
      <c r="M6653"/>
      <c r="N6653"/>
      <c r="O6653"/>
      <c r="P6653"/>
      <c r="Q6653"/>
      <c r="S6653" s="115"/>
      <c r="U6653"/>
      <c r="V6653"/>
      <c r="W6653" s="237"/>
      <c r="X6653"/>
      <c r="Y6653"/>
      <c r="Z6653"/>
      <c r="AA6653"/>
      <c r="AB6653"/>
      <c r="AC6653"/>
      <c r="AD6653"/>
      <c r="AE6653"/>
      <c r="AF6653"/>
      <c r="AG6653"/>
    </row>
    <row r="6654" spans="1:33" ht="18" x14ac:dyDescent="0.25">
      <c r="A6654" s="236"/>
      <c r="B6654" s="236"/>
      <c r="C6654" s="236"/>
      <c r="D6654" s="236"/>
      <c r="E6654"/>
      <c r="F6654" s="126"/>
      <c r="G6654" s="237"/>
      <c r="H6654"/>
      <c r="I6654"/>
      <c r="J6654" s="237"/>
      <c r="K6654"/>
      <c r="L6654"/>
      <c r="M6654"/>
      <c r="N6654"/>
      <c r="O6654"/>
      <c r="P6654"/>
      <c r="Q6654"/>
      <c r="S6654" s="115"/>
      <c r="U6654"/>
      <c r="V6654"/>
      <c r="W6654" s="237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5">
      <c r="A6655"/>
      <c r="B6655"/>
      <c r="C6655"/>
      <c r="D6655"/>
      <c r="E6655"/>
      <c r="F6655" s="126"/>
      <c r="G6655"/>
      <c r="H6655"/>
      <c r="I6655"/>
      <c r="J6655"/>
      <c r="K6655"/>
      <c r="L6655"/>
      <c r="M6655"/>
      <c r="N6655"/>
      <c r="O6655"/>
      <c r="P6655"/>
      <c r="Q6655"/>
      <c r="S6655" s="11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ht="18" x14ac:dyDescent="0.25">
      <c r="A6656" s="236"/>
      <c r="B6656" s="236"/>
      <c r="C6656" s="236"/>
      <c r="D6656" s="236"/>
      <c r="E6656"/>
      <c r="F6656" s="126"/>
      <c r="G6656" s="237"/>
      <c r="H6656"/>
      <c r="I6656"/>
      <c r="J6656" s="237"/>
      <c r="K6656"/>
      <c r="L6656"/>
      <c r="M6656"/>
      <c r="N6656"/>
      <c r="O6656"/>
      <c r="P6656"/>
      <c r="Q6656"/>
      <c r="S6656" s="115"/>
      <c r="U6656"/>
      <c r="V6656"/>
      <c r="W6656" s="237"/>
      <c r="X6656"/>
      <c r="Y6656"/>
      <c r="Z6656"/>
      <c r="AA6656"/>
      <c r="AB6656"/>
      <c r="AC6656"/>
      <c r="AD6656"/>
      <c r="AE6656"/>
      <c r="AF6656"/>
      <c r="AG6656"/>
    </row>
    <row r="6657" spans="1:33" ht="18" x14ac:dyDescent="0.25">
      <c r="A6657" s="236"/>
      <c r="B6657" s="236"/>
      <c r="C6657" s="236"/>
      <c r="D6657" s="236"/>
      <c r="E6657"/>
      <c r="F6657" s="126"/>
      <c r="G6657" s="237"/>
      <c r="H6657"/>
      <c r="I6657"/>
      <c r="J6657" s="237"/>
      <c r="K6657"/>
      <c r="L6657"/>
      <c r="M6657"/>
      <c r="N6657"/>
      <c r="O6657"/>
      <c r="P6657"/>
      <c r="Q6657"/>
      <c r="S6657" s="115"/>
      <c r="U6657"/>
      <c r="V6657"/>
      <c r="W6657" s="237"/>
      <c r="X6657"/>
      <c r="Y6657"/>
      <c r="Z6657"/>
      <c r="AA6657"/>
      <c r="AB6657"/>
      <c r="AC6657"/>
      <c r="AD6657"/>
      <c r="AE6657"/>
      <c r="AF6657"/>
      <c r="AG6657"/>
    </row>
    <row r="6658" spans="1:33" ht="18" x14ac:dyDescent="0.25">
      <c r="A6658" s="236"/>
      <c r="B6658" s="236"/>
      <c r="C6658" s="236"/>
      <c r="D6658" s="236"/>
      <c r="E6658"/>
      <c r="F6658" s="126"/>
      <c r="G6658" s="237"/>
      <c r="H6658"/>
      <c r="I6658"/>
      <c r="J6658" s="237"/>
      <c r="K6658"/>
      <c r="L6658"/>
      <c r="M6658"/>
      <c r="N6658"/>
      <c r="O6658"/>
      <c r="P6658"/>
      <c r="Q6658"/>
      <c r="S6658" s="115"/>
      <c r="U6658"/>
      <c r="V6658"/>
      <c r="W6658" s="237"/>
      <c r="X6658"/>
      <c r="Y6658"/>
      <c r="Z6658"/>
      <c r="AA6658"/>
      <c r="AB6658"/>
      <c r="AC6658"/>
      <c r="AD6658"/>
      <c r="AE6658"/>
      <c r="AF6658"/>
      <c r="AG6658"/>
    </row>
    <row r="6659" spans="1:33" ht="18" x14ac:dyDescent="0.25">
      <c r="A6659" s="236"/>
      <c r="B6659" s="236"/>
      <c r="C6659" s="236"/>
      <c r="D6659" s="236"/>
      <c r="E6659"/>
      <c r="F6659" s="126"/>
      <c r="G6659" s="237"/>
      <c r="H6659"/>
      <c r="I6659"/>
      <c r="J6659" s="237"/>
      <c r="K6659"/>
      <c r="L6659"/>
      <c r="M6659"/>
      <c r="N6659"/>
      <c r="O6659"/>
      <c r="P6659"/>
      <c r="Q6659"/>
      <c r="S6659" s="115"/>
      <c r="U6659"/>
      <c r="V6659"/>
      <c r="W6659" s="237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5">
      <c r="A6660"/>
      <c r="B6660"/>
      <c r="C6660"/>
      <c r="D6660"/>
      <c r="E6660"/>
      <c r="F6660" s="126"/>
      <c r="G6660"/>
      <c r="H6660"/>
      <c r="I6660"/>
      <c r="J6660"/>
      <c r="K6660"/>
      <c r="L6660"/>
      <c r="M6660"/>
      <c r="N6660"/>
      <c r="O6660"/>
      <c r="P6660"/>
      <c r="Q6660"/>
      <c r="S6660" s="115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ht="18" x14ac:dyDescent="0.25">
      <c r="A6661" s="236"/>
      <c r="B6661" s="236"/>
      <c r="C6661" s="236"/>
      <c r="D6661" s="236"/>
      <c r="E6661"/>
      <c r="F6661" s="126"/>
      <c r="G6661" s="237"/>
      <c r="H6661"/>
      <c r="I6661"/>
      <c r="J6661" s="237"/>
      <c r="K6661"/>
      <c r="L6661"/>
      <c r="M6661"/>
      <c r="N6661"/>
      <c r="O6661"/>
      <c r="P6661"/>
      <c r="Q6661"/>
      <c r="S6661" s="115"/>
      <c r="U6661"/>
      <c r="V6661"/>
      <c r="W6661" s="237"/>
      <c r="X6661"/>
      <c r="Y6661"/>
      <c r="Z6661"/>
      <c r="AA6661"/>
      <c r="AB6661"/>
      <c r="AC6661"/>
      <c r="AD6661"/>
      <c r="AE6661"/>
      <c r="AF6661"/>
      <c r="AG6661"/>
    </row>
    <row r="6662" spans="1:33" ht="18" x14ac:dyDescent="0.25">
      <c r="A6662" s="236"/>
      <c r="B6662" s="236"/>
      <c r="C6662" s="236"/>
      <c r="D6662" s="236"/>
      <c r="E6662"/>
      <c r="F6662" s="126"/>
      <c r="G6662" s="237"/>
      <c r="H6662"/>
      <c r="I6662"/>
      <c r="J6662" s="237"/>
      <c r="K6662"/>
      <c r="L6662"/>
      <c r="M6662"/>
      <c r="N6662"/>
      <c r="O6662"/>
      <c r="P6662"/>
      <c r="Q6662"/>
      <c r="S6662" s="115"/>
      <c r="U6662"/>
      <c r="V6662"/>
      <c r="W6662" s="237"/>
      <c r="X6662"/>
      <c r="Y6662"/>
      <c r="Z6662"/>
      <c r="AA6662"/>
      <c r="AB6662"/>
      <c r="AC6662"/>
      <c r="AD6662"/>
      <c r="AE6662"/>
      <c r="AF6662"/>
      <c r="AG6662"/>
    </row>
    <row r="6663" spans="1:33" ht="18" x14ac:dyDescent="0.25">
      <c r="A6663" s="236"/>
      <c r="B6663" s="236"/>
      <c r="C6663" s="236"/>
      <c r="D6663" s="236"/>
      <c r="E6663"/>
      <c r="F6663" s="126"/>
      <c r="G6663" s="237"/>
      <c r="H6663"/>
      <c r="I6663"/>
      <c r="J6663" s="237"/>
      <c r="K6663"/>
      <c r="L6663"/>
      <c r="M6663"/>
      <c r="N6663"/>
      <c r="O6663"/>
      <c r="P6663"/>
      <c r="Q6663"/>
      <c r="S6663" s="115"/>
      <c r="U6663"/>
      <c r="V6663"/>
      <c r="W6663" s="237"/>
      <c r="X6663"/>
      <c r="Y6663"/>
      <c r="Z6663"/>
      <c r="AA6663"/>
      <c r="AB6663"/>
      <c r="AC6663"/>
      <c r="AD6663"/>
      <c r="AE6663"/>
      <c r="AF6663"/>
      <c r="AG6663"/>
    </row>
    <row r="6664" spans="1:33" ht="18" x14ac:dyDescent="0.25">
      <c r="A6664" s="236"/>
      <c r="B6664" s="236"/>
      <c r="C6664" s="236"/>
      <c r="D6664" s="236"/>
      <c r="E6664"/>
      <c r="F6664" s="126"/>
      <c r="G6664" s="237"/>
      <c r="H6664"/>
      <c r="I6664"/>
      <c r="J6664" s="237"/>
      <c r="K6664"/>
      <c r="L6664"/>
      <c r="M6664"/>
      <c r="N6664"/>
      <c r="O6664"/>
      <c r="P6664"/>
      <c r="Q6664"/>
      <c r="S6664" s="115"/>
      <c r="U6664"/>
      <c r="V6664"/>
      <c r="W6664" s="237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5">
      <c r="F6665" s="238"/>
      <c r="I6665"/>
      <c r="S6665" s="115"/>
      <c r="U6665"/>
      <c r="V6665"/>
    </row>
    <row r="6666" spans="1:33" x14ac:dyDescent="0.25">
      <c r="F6666" s="238"/>
      <c r="I6666"/>
      <c r="S6666" s="115"/>
      <c r="U6666"/>
      <c r="V6666"/>
    </row>
    <row r="6667" spans="1:33" ht="18" x14ac:dyDescent="0.25">
      <c r="A6667" s="236"/>
      <c r="B6667" s="236"/>
      <c r="C6667" s="236"/>
      <c r="D6667" s="236"/>
      <c r="E6667"/>
      <c r="F6667" s="126"/>
      <c r="G6667" s="237"/>
      <c r="H6667"/>
      <c r="I6667"/>
      <c r="J6667" s="237"/>
      <c r="K6667"/>
      <c r="L6667"/>
      <c r="M6667"/>
      <c r="N6667"/>
      <c r="O6667"/>
      <c r="P6667"/>
      <c r="Q6667"/>
      <c r="S6667" s="115"/>
      <c r="U6667"/>
      <c r="V6667"/>
      <c r="W6667" s="23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5">
      <c r="F6668" s="238"/>
      <c r="I6668"/>
      <c r="S6668" s="115"/>
      <c r="U6668"/>
      <c r="V6668"/>
    </row>
    <row r="6669" spans="1:33" x14ac:dyDescent="0.25">
      <c r="F6669" s="238"/>
      <c r="I6669"/>
      <c r="S6669" s="115"/>
      <c r="U6669"/>
      <c r="V6669"/>
    </row>
    <row r="6670" spans="1:33" ht="18" x14ac:dyDescent="0.25">
      <c r="A6670" s="236"/>
      <c r="B6670" s="236"/>
      <c r="C6670" s="236"/>
      <c r="D6670" s="236"/>
      <c r="E6670"/>
      <c r="F6670" s="126"/>
      <c r="G6670" s="237"/>
      <c r="H6670"/>
      <c r="I6670"/>
      <c r="J6670" s="237"/>
      <c r="K6670"/>
      <c r="L6670"/>
      <c r="M6670"/>
      <c r="N6670"/>
      <c r="O6670"/>
      <c r="P6670"/>
      <c r="Q6670"/>
      <c r="S6670" s="115"/>
      <c r="U6670"/>
      <c r="V6670"/>
      <c r="W6670" s="237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5">
      <c r="F6671" s="238"/>
      <c r="I6671"/>
      <c r="S6671" s="115"/>
      <c r="U6671"/>
      <c r="V6671"/>
    </row>
    <row r="6672" spans="1:33" ht="18" x14ac:dyDescent="0.25">
      <c r="A6672" s="236"/>
      <c r="B6672" s="236"/>
      <c r="C6672" s="236"/>
      <c r="D6672" s="236"/>
      <c r="E6672"/>
      <c r="F6672" s="126"/>
      <c r="G6672" s="237"/>
      <c r="H6672"/>
      <c r="I6672"/>
      <c r="J6672" s="237"/>
      <c r="K6672"/>
      <c r="L6672"/>
      <c r="M6672"/>
      <c r="N6672"/>
      <c r="O6672"/>
      <c r="P6672"/>
      <c r="Q6672"/>
      <c r="S6672" s="115"/>
      <c r="U6672"/>
      <c r="V6672"/>
      <c r="W6672" s="237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5">
      <c r="A6673"/>
      <c r="B6673"/>
      <c r="C6673"/>
      <c r="D6673"/>
      <c r="E6673"/>
      <c r="F6673" s="126"/>
      <c r="G6673"/>
      <c r="H6673"/>
      <c r="I6673"/>
      <c r="J6673"/>
      <c r="K6673"/>
      <c r="L6673"/>
      <c r="M6673"/>
      <c r="N6673"/>
      <c r="O6673"/>
      <c r="P6673"/>
      <c r="Q6673"/>
      <c r="S6673" s="115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5">
      <c r="A6674"/>
      <c r="B6674"/>
      <c r="C6674"/>
      <c r="D6674"/>
      <c r="E6674"/>
      <c r="F6674" s="126"/>
      <c r="G6674"/>
      <c r="H6674"/>
      <c r="I6674"/>
      <c r="J6674"/>
      <c r="K6674"/>
      <c r="L6674"/>
      <c r="M6674"/>
      <c r="N6674"/>
      <c r="O6674"/>
      <c r="P6674"/>
      <c r="Q6674"/>
      <c r="S6674" s="115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ht="18" x14ac:dyDescent="0.25">
      <c r="A6675" s="236"/>
      <c r="B6675" s="236"/>
      <c r="C6675" s="236"/>
      <c r="D6675" s="236"/>
      <c r="E6675"/>
      <c r="F6675" s="126"/>
      <c r="G6675" s="237"/>
      <c r="H6675"/>
      <c r="I6675"/>
      <c r="J6675" s="237"/>
      <c r="K6675"/>
      <c r="L6675"/>
      <c r="M6675"/>
      <c r="N6675"/>
      <c r="O6675"/>
      <c r="P6675"/>
      <c r="Q6675"/>
      <c r="S6675" s="115"/>
      <c r="U6675"/>
      <c r="V6675"/>
      <c r="W6675" s="237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5">
      <c r="F6676" s="238"/>
      <c r="I6676"/>
      <c r="S6676" s="115"/>
      <c r="U6676"/>
      <c r="V6676"/>
    </row>
    <row r="6677" spans="1:33" ht="18" x14ac:dyDescent="0.25">
      <c r="A6677" s="236"/>
      <c r="B6677" s="236"/>
      <c r="C6677" s="236"/>
      <c r="D6677" s="236"/>
      <c r="E6677"/>
      <c r="F6677" s="126"/>
      <c r="G6677" s="237"/>
      <c r="H6677"/>
      <c r="I6677"/>
      <c r="J6677" s="237"/>
      <c r="K6677"/>
      <c r="L6677"/>
      <c r="M6677"/>
      <c r="N6677"/>
      <c r="O6677"/>
      <c r="P6677"/>
      <c r="Q6677"/>
      <c r="S6677" s="115"/>
      <c r="U6677"/>
      <c r="V6677"/>
      <c r="W6677" s="237"/>
      <c r="X6677"/>
      <c r="Y6677"/>
      <c r="Z6677"/>
      <c r="AA6677"/>
      <c r="AB6677"/>
      <c r="AC6677"/>
      <c r="AD6677"/>
      <c r="AE6677"/>
      <c r="AF6677"/>
      <c r="AG6677"/>
    </row>
    <row r="6678" spans="1:33" ht="18" x14ac:dyDescent="0.25">
      <c r="A6678" s="236"/>
      <c r="B6678" s="236"/>
      <c r="C6678" s="236"/>
      <c r="D6678" s="236"/>
      <c r="E6678"/>
      <c r="F6678" s="126"/>
      <c r="G6678" s="237"/>
      <c r="H6678"/>
      <c r="I6678"/>
      <c r="J6678" s="237"/>
      <c r="K6678"/>
      <c r="L6678"/>
      <c r="M6678"/>
      <c r="N6678"/>
      <c r="O6678"/>
      <c r="P6678"/>
      <c r="Q6678"/>
      <c r="S6678" s="115"/>
      <c r="U6678"/>
      <c r="V6678"/>
      <c r="W6678" s="237"/>
      <c r="X6678"/>
      <c r="Y6678"/>
      <c r="Z6678"/>
      <c r="AA6678"/>
      <c r="AB6678"/>
      <c r="AC6678"/>
      <c r="AD6678"/>
      <c r="AE6678"/>
      <c r="AF6678"/>
      <c r="AG6678"/>
    </row>
    <row r="6679" spans="1:33" ht="18" x14ac:dyDescent="0.25">
      <c r="A6679" s="236"/>
      <c r="B6679" s="236"/>
      <c r="C6679" s="236"/>
      <c r="D6679" s="236"/>
      <c r="E6679"/>
      <c r="F6679" s="126"/>
      <c r="G6679" s="237"/>
      <c r="H6679"/>
      <c r="I6679"/>
      <c r="J6679" s="237"/>
      <c r="K6679"/>
      <c r="L6679"/>
      <c r="M6679"/>
      <c r="N6679"/>
      <c r="O6679"/>
      <c r="P6679"/>
      <c r="Q6679"/>
      <c r="S6679" s="115"/>
      <c r="U6679"/>
      <c r="V6679"/>
      <c r="W6679" s="237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5">
      <c r="F6680" s="238"/>
      <c r="I6680"/>
      <c r="S6680" s="115"/>
      <c r="U6680"/>
      <c r="V6680"/>
    </row>
    <row r="6681" spans="1:33" x14ac:dyDescent="0.25">
      <c r="A6681"/>
      <c r="B6681"/>
      <c r="C6681"/>
      <c r="D6681"/>
      <c r="E6681"/>
      <c r="F6681" s="126"/>
      <c r="G6681"/>
      <c r="H6681"/>
      <c r="I6681"/>
      <c r="J6681"/>
      <c r="K6681"/>
      <c r="L6681"/>
      <c r="M6681"/>
      <c r="N6681"/>
      <c r="O6681"/>
      <c r="P6681"/>
      <c r="Q6681"/>
      <c r="S6681" s="115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ht="18" x14ac:dyDescent="0.25">
      <c r="A6682" s="236"/>
      <c r="B6682" s="236"/>
      <c r="C6682" s="236"/>
      <c r="D6682" s="236"/>
      <c r="E6682"/>
      <c r="F6682" s="126"/>
      <c r="G6682" s="237"/>
      <c r="H6682"/>
      <c r="I6682"/>
      <c r="J6682" s="237"/>
      <c r="K6682"/>
      <c r="L6682"/>
      <c r="M6682"/>
      <c r="N6682"/>
      <c r="O6682"/>
      <c r="P6682"/>
      <c r="Q6682"/>
      <c r="S6682" s="115"/>
      <c r="U6682"/>
      <c r="V6682"/>
      <c r="W6682" s="237"/>
      <c r="X6682"/>
      <c r="Y6682"/>
      <c r="Z6682"/>
      <c r="AA6682"/>
      <c r="AB6682"/>
      <c r="AC6682"/>
      <c r="AD6682"/>
      <c r="AE6682"/>
      <c r="AF6682"/>
      <c r="AG6682"/>
    </row>
    <row r="6683" spans="1:33" ht="18" x14ac:dyDescent="0.25">
      <c r="A6683" s="236"/>
      <c r="B6683" s="236"/>
      <c r="C6683" s="236"/>
      <c r="D6683" s="236"/>
      <c r="E6683"/>
      <c r="F6683" s="126"/>
      <c r="G6683" s="237"/>
      <c r="H6683"/>
      <c r="I6683"/>
      <c r="J6683" s="237"/>
      <c r="K6683"/>
      <c r="L6683"/>
      <c r="M6683"/>
      <c r="N6683"/>
      <c r="O6683"/>
      <c r="P6683"/>
      <c r="Q6683"/>
      <c r="S6683" s="115"/>
      <c r="U6683"/>
      <c r="V6683"/>
      <c r="W6683" s="237"/>
      <c r="X6683"/>
      <c r="Y6683"/>
      <c r="Z6683"/>
      <c r="AA6683"/>
      <c r="AB6683"/>
      <c r="AC6683"/>
      <c r="AD6683"/>
      <c r="AE6683"/>
      <c r="AF6683"/>
      <c r="AG6683"/>
    </row>
    <row r="6684" spans="1:33" ht="18" x14ac:dyDescent="0.25">
      <c r="A6684" s="236"/>
      <c r="B6684" s="236"/>
      <c r="C6684" s="236"/>
      <c r="D6684" s="236"/>
      <c r="E6684"/>
      <c r="F6684" s="126"/>
      <c r="G6684" s="237"/>
      <c r="H6684"/>
      <c r="I6684"/>
      <c r="J6684" s="237"/>
      <c r="K6684"/>
      <c r="L6684"/>
      <c r="M6684"/>
      <c r="N6684"/>
      <c r="O6684"/>
      <c r="P6684"/>
      <c r="Q6684"/>
      <c r="S6684" s="115"/>
      <c r="U6684"/>
      <c r="V6684"/>
      <c r="W6684" s="237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5">
      <c r="F6685" s="238"/>
      <c r="I6685"/>
      <c r="S6685" s="115"/>
      <c r="U6685"/>
      <c r="V6685"/>
    </row>
    <row r="6686" spans="1:33" ht="18" x14ac:dyDescent="0.25">
      <c r="A6686" s="236"/>
      <c r="B6686" s="236"/>
      <c r="C6686" s="236"/>
      <c r="D6686" s="236"/>
      <c r="E6686"/>
      <c r="F6686" s="126"/>
      <c r="G6686" s="237"/>
      <c r="H6686"/>
      <c r="I6686"/>
      <c r="J6686" s="237"/>
      <c r="K6686"/>
      <c r="L6686"/>
      <c r="M6686"/>
      <c r="N6686"/>
      <c r="O6686"/>
      <c r="P6686"/>
      <c r="Q6686"/>
      <c r="S6686" s="115"/>
      <c r="U6686"/>
      <c r="V6686"/>
      <c r="W6686" s="237"/>
      <c r="X6686"/>
      <c r="Y6686"/>
      <c r="Z6686"/>
      <c r="AA6686"/>
      <c r="AB6686"/>
      <c r="AC6686"/>
      <c r="AD6686"/>
      <c r="AE6686"/>
      <c r="AF6686"/>
      <c r="AG6686"/>
    </row>
    <row r="6687" spans="1:33" ht="18" x14ac:dyDescent="0.25">
      <c r="A6687" s="236"/>
      <c r="B6687" s="236"/>
      <c r="C6687" s="236"/>
      <c r="D6687" s="236"/>
      <c r="E6687"/>
      <c r="F6687" s="126"/>
      <c r="G6687" s="237"/>
      <c r="H6687"/>
      <c r="I6687"/>
      <c r="J6687" s="237"/>
      <c r="K6687"/>
      <c r="L6687"/>
      <c r="M6687"/>
      <c r="N6687"/>
      <c r="O6687"/>
      <c r="P6687"/>
      <c r="Q6687"/>
      <c r="S6687" s="115"/>
      <c r="U6687"/>
      <c r="V6687"/>
      <c r="W6687" s="237"/>
      <c r="X6687"/>
      <c r="Y6687"/>
      <c r="Z6687"/>
      <c r="AA6687"/>
      <c r="AB6687"/>
      <c r="AC6687"/>
      <c r="AD6687"/>
      <c r="AE6687"/>
      <c r="AF6687"/>
      <c r="AG6687"/>
    </row>
    <row r="6688" spans="1:33" ht="18" x14ac:dyDescent="0.25">
      <c r="A6688" s="236"/>
      <c r="B6688" s="236"/>
      <c r="C6688" s="236"/>
      <c r="D6688" s="236"/>
      <c r="E6688"/>
      <c r="F6688" s="126"/>
      <c r="G6688" s="237"/>
      <c r="H6688"/>
      <c r="I6688"/>
      <c r="J6688" s="237"/>
      <c r="K6688"/>
      <c r="L6688"/>
      <c r="M6688"/>
      <c r="N6688"/>
      <c r="O6688"/>
      <c r="P6688"/>
      <c r="Q6688"/>
      <c r="S6688" s="115"/>
      <c r="U6688"/>
      <c r="V6688"/>
      <c r="W6688" s="237"/>
      <c r="X6688"/>
      <c r="Y6688"/>
      <c r="Z6688"/>
      <c r="AA6688"/>
      <c r="AB6688"/>
      <c r="AC6688"/>
      <c r="AD6688"/>
      <c r="AE6688"/>
      <c r="AF6688"/>
      <c r="AG6688"/>
    </row>
    <row r="6689" spans="1:33" ht="18" x14ac:dyDescent="0.25">
      <c r="A6689" s="236"/>
      <c r="B6689" s="236"/>
      <c r="C6689" s="236"/>
      <c r="D6689" s="236"/>
      <c r="E6689"/>
      <c r="F6689" s="126"/>
      <c r="G6689" s="237"/>
      <c r="H6689"/>
      <c r="I6689"/>
      <c r="J6689" s="237"/>
      <c r="K6689"/>
      <c r="L6689"/>
      <c r="M6689"/>
      <c r="N6689"/>
      <c r="O6689"/>
      <c r="P6689"/>
      <c r="Q6689"/>
      <c r="S6689" s="115"/>
      <c r="U6689"/>
      <c r="V6689"/>
      <c r="W6689" s="237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5">
      <c r="A6690"/>
      <c r="B6690"/>
      <c r="C6690"/>
      <c r="D6690"/>
      <c r="E6690"/>
      <c r="F6690" s="126"/>
      <c r="G6690"/>
      <c r="H6690"/>
      <c r="I6690"/>
      <c r="J6690"/>
      <c r="K6690"/>
      <c r="L6690"/>
      <c r="M6690"/>
      <c r="N6690"/>
      <c r="O6690"/>
      <c r="P6690"/>
      <c r="Q6690"/>
      <c r="S6690" s="115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ht="18" x14ac:dyDescent="0.25">
      <c r="A6691" s="236"/>
      <c r="B6691" s="236"/>
      <c r="C6691" s="236"/>
      <c r="D6691" s="236"/>
      <c r="E6691"/>
      <c r="F6691" s="126"/>
      <c r="G6691" s="237"/>
      <c r="H6691"/>
      <c r="I6691"/>
      <c r="J6691" s="237"/>
      <c r="K6691"/>
      <c r="L6691"/>
      <c r="M6691"/>
      <c r="N6691"/>
      <c r="O6691"/>
      <c r="P6691"/>
      <c r="Q6691"/>
      <c r="S6691" s="115"/>
      <c r="U6691"/>
      <c r="V6691"/>
      <c r="W6691" s="237"/>
      <c r="X6691"/>
      <c r="Y6691"/>
      <c r="Z6691"/>
      <c r="AA6691"/>
      <c r="AB6691"/>
      <c r="AC6691"/>
      <c r="AD6691"/>
      <c r="AE6691"/>
      <c r="AF6691"/>
      <c r="AG6691"/>
    </row>
    <row r="6692" spans="1:33" ht="18" x14ac:dyDescent="0.25">
      <c r="A6692" s="236"/>
      <c r="B6692" s="236"/>
      <c r="C6692" s="236"/>
      <c r="D6692" s="236"/>
      <c r="E6692"/>
      <c r="F6692" s="126"/>
      <c r="G6692" s="237"/>
      <c r="H6692"/>
      <c r="I6692"/>
      <c r="J6692" s="237"/>
      <c r="K6692"/>
      <c r="L6692"/>
      <c r="M6692"/>
      <c r="N6692"/>
      <c r="O6692"/>
      <c r="P6692"/>
      <c r="Q6692"/>
      <c r="S6692" s="115"/>
      <c r="U6692"/>
      <c r="V6692"/>
      <c r="W6692" s="237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5">
      <c r="A6693"/>
      <c r="B6693"/>
      <c r="C6693"/>
      <c r="D6693"/>
      <c r="E6693"/>
      <c r="F6693" s="126"/>
      <c r="G6693"/>
      <c r="H6693"/>
      <c r="I6693"/>
      <c r="J6693"/>
      <c r="K6693"/>
      <c r="L6693"/>
      <c r="M6693"/>
      <c r="N6693"/>
      <c r="O6693"/>
      <c r="P6693"/>
      <c r="Q6693"/>
      <c r="S6693" s="115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5">
      <c r="A6694"/>
      <c r="B6694"/>
      <c r="C6694"/>
      <c r="D6694"/>
      <c r="E6694"/>
      <c r="F6694" s="126"/>
      <c r="G6694"/>
      <c r="H6694"/>
      <c r="I6694"/>
      <c r="J6694"/>
      <c r="K6694"/>
      <c r="L6694"/>
      <c r="M6694"/>
      <c r="N6694"/>
      <c r="O6694"/>
      <c r="P6694"/>
      <c r="Q6694"/>
      <c r="S6694" s="115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ht="18" x14ac:dyDescent="0.25">
      <c r="A6695" s="236"/>
      <c r="B6695" s="236"/>
      <c r="C6695" s="236"/>
      <c r="D6695" s="236"/>
      <c r="E6695"/>
      <c r="F6695" s="126"/>
      <c r="G6695" s="237"/>
      <c r="H6695"/>
      <c r="I6695"/>
      <c r="J6695" s="237"/>
      <c r="K6695"/>
      <c r="L6695"/>
      <c r="M6695"/>
      <c r="N6695"/>
      <c r="O6695"/>
      <c r="P6695"/>
      <c r="Q6695"/>
      <c r="S6695" s="115"/>
      <c r="U6695"/>
      <c r="V6695"/>
      <c r="W6695" s="237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5">
      <c r="A6696"/>
      <c r="B6696"/>
      <c r="C6696"/>
      <c r="D6696"/>
      <c r="E6696"/>
      <c r="F6696" s="126"/>
      <c r="G6696"/>
      <c r="H6696"/>
      <c r="I6696"/>
      <c r="J6696"/>
      <c r="K6696"/>
      <c r="L6696"/>
      <c r="M6696"/>
      <c r="N6696"/>
      <c r="O6696"/>
      <c r="P6696"/>
      <c r="Q6696"/>
      <c r="S6696" s="115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5">
      <c r="F6697" s="238"/>
      <c r="I6697"/>
      <c r="S6697" s="115"/>
      <c r="U6697"/>
      <c r="V6697"/>
    </row>
    <row r="6698" spans="1:33" ht="18" x14ac:dyDescent="0.25">
      <c r="A6698" s="236"/>
      <c r="B6698" s="236"/>
      <c r="C6698" s="236"/>
      <c r="D6698" s="236"/>
      <c r="E6698"/>
      <c r="F6698" s="126"/>
      <c r="G6698" s="237"/>
      <c r="H6698"/>
      <c r="I6698"/>
      <c r="J6698" s="237"/>
      <c r="K6698"/>
      <c r="L6698"/>
      <c r="M6698"/>
      <c r="N6698"/>
      <c r="O6698"/>
      <c r="P6698"/>
      <c r="Q6698"/>
      <c r="S6698" s="115"/>
      <c r="U6698"/>
      <c r="V6698"/>
      <c r="W6698" s="237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5">
      <c r="F6699" s="238"/>
      <c r="I6699"/>
      <c r="S6699" s="115"/>
      <c r="U6699"/>
      <c r="V6699"/>
    </row>
    <row r="6700" spans="1:33" x14ac:dyDescent="0.25">
      <c r="A6700"/>
      <c r="B6700"/>
      <c r="C6700"/>
      <c r="D6700"/>
      <c r="E6700"/>
      <c r="F6700" s="126"/>
      <c r="G6700"/>
      <c r="H6700"/>
      <c r="I6700"/>
      <c r="J6700"/>
      <c r="K6700"/>
      <c r="L6700"/>
      <c r="M6700"/>
      <c r="N6700"/>
      <c r="O6700"/>
      <c r="P6700"/>
      <c r="Q6700"/>
      <c r="S6700" s="115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5">
      <c r="F6701" s="238"/>
      <c r="I6701"/>
      <c r="S6701" s="115"/>
      <c r="U6701"/>
      <c r="V6701"/>
    </row>
    <row r="6702" spans="1:33" ht="18" x14ac:dyDescent="0.25">
      <c r="A6702" s="236"/>
      <c r="B6702" s="236"/>
      <c r="C6702" s="236"/>
      <c r="D6702" s="236"/>
      <c r="E6702"/>
      <c r="F6702" s="126"/>
      <c r="G6702" s="237"/>
      <c r="H6702"/>
      <c r="I6702"/>
      <c r="J6702" s="237"/>
      <c r="K6702"/>
      <c r="L6702"/>
      <c r="M6702"/>
      <c r="N6702"/>
      <c r="O6702"/>
      <c r="P6702"/>
      <c r="Q6702"/>
      <c r="S6702" s="115"/>
      <c r="U6702"/>
      <c r="V6702"/>
      <c r="W6702" s="237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5">
      <c r="A6703"/>
      <c r="B6703"/>
      <c r="C6703"/>
      <c r="D6703"/>
      <c r="E6703"/>
      <c r="F6703" s="126"/>
      <c r="G6703"/>
      <c r="H6703"/>
      <c r="I6703"/>
      <c r="J6703"/>
      <c r="K6703"/>
      <c r="L6703"/>
      <c r="M6703"/>
      <c r="N6703"/>
      <c r="O6703"/>
      <c r="P6703"/>
      <c r="Q6703"/>
      <c r="S6703" s="115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5">
      <c r="A6704"/>
      <c r="B6704"/>
      <c r="C6704"/>
      <c r="D6704"/>
      <c r="E6704"/>
      <c r="F6704" s="126"/>
      <c r="G6704"/>
      <c r="H6704"/>
      <c r="I6704"/>
      <c r="J6704"/>
      <c r="K6704"/>
      <c r="L6704"/>
      <c r="M6704"/>
      <c r="N6704"/>
      <c r="O6704"/>
      <c r="P6704"/>
      <c r="Q6704"/>
      <c r="S6704" s="115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5">
      <c r="A6705"/>
      <c r="B6705"/>
      <c r="C6705"/>
      <c r="D6705"/>
      <c r="E6705"/>
      <c r="F6705" s="126"/>
      <c r="G6705"/>
      <c r="H6705"/>
      <c r="I6705"/>
      <c r="J6705"/>
      <c r="K6705"/>
      <c r="L6705"/>
      <c r="M6705"/>
      <c r="N6705"/>
      <c r="O6705"/>
      <c r="P6705"/>
      <c r="Q6705"/>
      <c r="S6705" s="11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5">
      <c r="A6706"/>
      <c r="B6706"/>
      <c r="C6706"/>
      <c r="D6706"/>
      <c r="E6706"/>
      <c r="F6706" s="126"/>
      <c r="G6706"/>
      <c r="H6706"/>
      <c r="I6706"/>
      <c r="J6706"/>
      <c r="K6706"/>
      <c r="L6706"/>
      <c r="M6706"/>
      <c r="N6706"/>
      <c r="O6706"/>
      <c r="P6706"/>
      <c r="Q6706"/>
      <c r="S6706" s="115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ht="18" x14ac:dyDescent="0.25">
      <c r="A6707" s="236"/>
      <c r="B6707" s="236"/>
      <c r="C6707" s="236"/>
      <c r="D6707" s="236"/>
      <c r="E6707"/>
      <c r="F6707" s="126"/>
      <c r="G6707" s="237"/>
      <c r="H6707"/>
      <c r="I6707"/>
      <c r="J6707" s="237"/>
      <c r="K6707"/>
      <c r="L6707"/>
      <c r="M6707"/>
      <c r="N6707"/>
      <c r="O6707"/>
      <c r="P6707"/>
      <c r="Q6707"/>
      <c r="S6707" s="115"/>
      <c r="U6707"/>
      <c r="V6707"/>
      <c r="W6707" s="237"/>
      <c r="X6707"/>
      <c r="Y6707"/>
      <c r="Z6707"/>
      <c r="AA6707"/>
      <c r="AB6707"/>
      <c r="AC6707"/>
      <c r="AD6707"/>
      <c r="AE6707"/>
      <c r="AF6707"/>
      <c r="AG6707"/>
    </row>
    <row r="6708" spans="1:33" ht="18" x14ac:dyDescent="0.25">
      <c r="A6708" s="236"/>
      <c r="B6708" s="236"/>
      <c r="C6708" s="236"/>
      <c r="D6708" s="236"/>
      <c r="E6708"/>
      <c r="F6708" s="126"/>
      <c r="G6708" s="237"/>
      <c r="H6708"/>
      <c r="I6708"/>
      <c r="J6708" s="237"/>
      <c r="K6708"/>
      <c r="L6708"/>
      <c r="M6708"/>
      <c r="N6708"/>
      <c r="O6708"/>
      <c r="P6708"/>
      <c r="Q6708"/>
      <c r="S6708" s="115"/>
      <c r="U6708"/>
      <c r="V6708"/>
      <c r="W6708" s="237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5">
      <c r="A6709"/>
      <c r="B6709"/>
      <c r="C6709"/>
      <c r="D6709"/>
      <c r="E6709"/>
      <c r="F6709" s="126"/>
      <c r="G6709"/>
      <c r="H6709"/>
      <c r="I6709"/>
      <c r="J6709"/>
      <c r="K6709"/>
      <c r="L6709"/>
      <c r="M6709"/>
      <c r="N6709"/>
      <c r="O6709"/>
      <c r="P6709"/>
      <c r="Q6709"/>
      <c r="S6709" s="115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ht="18" x14ac:dyDescent="0.25">
      <c r="A6710" s="236"/>
      <c r="B6710" s="236"/>
      <c r="C6710" s="236"/>
      <c r="D6710" s="236"/>
      <c r="E6710"/>
      <c r="F6710" s="126"/>
      <c r="G6710" s="237"/>
      <c r="H6710"/>
      <c r="I6710"/>
      <c r="J6710" s="237"/>
      <c r="K6710"/>
      <c r="L6710"/>
      <c r="M6710"/>
      <c r="N6710"/>
      <c r="O6710"/>
      <c r="P6710"/>
      <c r="Q6710"/>
      <c r="S6710" s="115"/>
      <c r="U6710"/>
      <c r="V6710"/>
      <c r="W6710" s="237"/>
      <c r="X6710"/>
      <c r="Y6710"/>
      <c r="Z6710"/>
      <c r="AA6710"/>
      <c r="AB6710"/>
      <c r="AC6710"/>
      <c r="AD6710"/>
      <c r="AE6710"/>
      <c r="AF6710"/>
      <c r="AG6710"/>
    </row>
    <row r="6711" spans="1:33" ht="18" x14ac:dyDescent="0.25">
      <c r="A6711" s="236"/>
      <c r="B6711" s="236"/>
      <c r="C6711" s="236"/>
      <c r="D6711" s="236"/>
      <c r="E6711"/>
      <c r="F6711" s="126"/>
      <c r="G6711" s="237"/>
      <c r="H6711"/>
      <c r="I6711"/>
      <c r="J6711" s="237"/>
      <c r="K6711"/>
      <c r="L6711"/>
      <c r="M6711"/>
      <c r="N6711"/>
      <c r="O6711"/>
      <c r="P6711"/>
      <c r="Q6711"/>
      <c r="S6711" s="115"/>
      <c r="U6711"/>
      <c r="V6711"/>
      <c r="W6711" s="237"/>
      <c r="X6711"/>
      <c r="Y6711"/>
      <c r="Z6711"/>
      <c r="AA6711"/>
      <c r="AB6711"/>
      <c r="AC6711"/>
      <c r="AD6711"/>
      <c r="AE6711"/>
      <c r="AF6711"/>
      <c r="AG6711"/>
    </row>
    <row r="6712" spans="1:33" ht="18" x14ac:dyDescent="0.25">
      <c r="A6712" s="236"/>
      <c r="B6712" s="236"/>
      <c r="C6712" s="236"/>
      <c r="D6712" s="236"/>
      <c r="E6712"/>
      <c r="F6712" s="126"/>
      <c r="G6712" s="237"/>
      <c r="H6712"/>
      <c r="I6712"/>
      <c r="J6712" s="237"/>
      <c r="K6712"/>
      <c r="L6712"/>
      <c r="M6712"/>
      <c r="N6712"/>
      <c r="O6712"/>
      <c r="P6712"/>
      <c r="Q6712"/>
      <c r="S6712" s="115"/>
      <c r="U6712"/>
      <c r="V6712"/>
      <c r="W6712" s="237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5">
      <c r="F6713" s="238"/>
      <c r="I6713"/>
      <c r="S6713" s="115"/>
      <c r="U6713"/>
      <c r="V6713"/>
    </row>
    <row r="6714" spans="1:33" ht="18" x14ac:dyDescent="0.25">
      <c r="A6714" s="236"/>
      <c r="B6714" s="236"/>
      <c r="C6714" s="236"/>
      <c r="D6714" s="236"/>
      <c r="E6714"/>
      <c r="F6714" s="126"/>
      <c r="G6714" s="237"/>
      <c r="H6714"/>
      <c r="I6714"/>
      <c r="J6714" s="237"/>
      <c r="K6714"/>
      <c r="L6714"/>
      <c r="M6714"/>
      <c r="N6714"/>
      <c r="O6714"/>
      <c r="P6714"/>
      <c r="Q6714"/>
      <c r="S6714" s="115"/>
      <c r="U6714"/>
      <c r="V6714"/>
      <c r="W6714" s="237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5">
      <c r="F6715" s="238"/>
      <c r="I6715"/>
      <c r="S6715" s="115"/>
      <c r="U6715"/>
      <c r="V6715"/>
    </row>
    <row r="6716" spans="1:33" x14ac:dyDescent="0.25">
      <c r="A6716"/>
      <c r="B6716"/>
      <c r="C6716"/>
      <c r="D6716"/>
      <c r="E6716"/>
      <c r="F6716" s="126"/>
      <c r="G6716"/>
      <c r="H6716"/>
      <c r="I6716"/>
      <c r="J6716"/>
      <c r="K6716"/>
      <c r="L6716"/>
      <c r="M6716"/>
      <c r="N6716"/>
      <c r="O6716"/>
      <c r="P6716"/>
      <c r="Q6716"/>
      <c r="S6716" s="115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5">
      <c r="F6717" s="238"/>
      <c r="I6717"/>
      <c r="S6717" s="115"/>
      <c r="U6717"/>
      <c r="V6717"/>
    </row>
    <row r="6718" spans="1:33" ht="18" x14ac:dyDescent="0.25">
      <c r="A6718" s="236"/>
      <c r="B6718" s="236"/>
      <c r="C6718" s="236"/>
      <c r="D6718" s="236"/>
      <c r="E6718"/>
      <c r="F6718" s="126"/>
      <c r="G6718" s="237"/>
      <c r="H6718"/>
      <c r="I6718"/>
      <c r="J6718" s="237"/>
      <c r="K6718"/>
      <c r="L6718"/>
      <c r="M6718"/>
      <c r="N6718"/>
      <c r="O6718"/>
      <c r="P6718"/>
      <c r="Q6718"/>
      <c r="S6718" s="115"/>
      <c r="U6718"/>
      <c r="V6718"/>
      <c r="W6718" s="237"/>
      <c r="X6718"/>
      <c r="Y6718"/>
      <c r="Z6718"/>
      <c r="AA6718"/>
      <c r="AB6718"/>
      <c r="AC6718"/>
      <c r="AD6718"/>
      <c r="AE6718"/>
      <c r="AF6718"/>
      <c r="AG6718"/>
    </row>
    <row r="6719" spans="1:33" ht="18" x14ac:dyDescent="0.25">
      <c r="A6719" s="236"/>
      <c r="B6719" s="236"/>
      <c r="C6719" s="236"/>
      <c r="D6719" s="236"/>
      <c r="E6719"/>
      <c r="F6719" s="126"/>
      <c r="G6719" s="237"/>
      <c r="H6719"/>
      <c r="I6719"/>
      <c r="J6719" s="237"/>
      <c r="K6719"/>
      <c r="L6719"/>
      <c r="M6719"/>
      <c r="N6719"/>
      <c r="O6719"/>
      <c r="P6719"/>
      <c r="Q6719"/>
      <c r="S6719" s="115"/>
      <c r="U6719"/>
      <c r="V6719"/>
      <c r="W6719" s="237"/>
      <c r="X6719"/>
      <c r="Y6719"/>
      <c r="Z6719"/>
      <c r="AA6719"/>
      <c r="AB6719"/>
      <c r="AC6719"/>
      <c r="AD6719"/>
      <c r="AE6719"/>
      <c r="AF6719"/>
      <c r="AG6719"/>
    </row>
    <row r="6720" spans="1:33" ht="18" x14ac:dyDescent="0.25">
      <c r="A6720" s="236"/>
      <c r="B6720" s="236"/>
      <c r="C6720" s="236"/>
      <c r="D6720" s="236"/>
      <c r="E6720"/>
      <c r="F6720" s="126"/>
      <c r="G6720" s="237"/>
      <c r="H6720"/>
      <c r="I6720"/>
      <c r="J6720" s="237"/>
      <c r="K6720"/>
      <c r="L6720"/>
      <c r="M6720"/>
      <c r="N6720"/>
      <c r="O6720"/>
      <c r="P6720"/>
      <c r="Q6720"/>
      <c r="S6720" s="115"/>
      <c r="U6720"/>
      <c r="V6720"/>
      <c r="W6720" s="237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5">
      <c r="A6721"/>
      <c r="B6721"/>
      <c r="C6721"/>
      <c r="D6721"/>
      <c r="E6721"/>
      <c r="F6721" s="126"/>
      <c r="G6721"/>
      <c r="H6721"/>
      <c r="I6721"/>
      <c r="J6721"/>
      <c r="K6721"/>
      <c r="L6721"/>
      <c r="M6721"/>
      <c r="N6721"/>
      <c r="O6721"/>
      <c r="P6721"/>
      <c r="Q6721"/>
      <c r="S6721" s="115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ht="18" x14ac:dyDescent="0.25">
      <c r="A6722" s="236"/>
      <c r="B6722" s="236"/>
      <c r="C6722" s="236"/>
      <c r="D6722" s="236"/>
      <c r="E6722"/>
      <c r="F6722" s="126"/>
      <c r="G6722" s="237"/>
      <c r="H6722"/>
      <c r="I6722"/>
      <c r="J6722" s="237"/>
      <c r="K6722"/>
      <c r="L6722"/>
      <c r="M6722"/>
      <c r="N6722"/>
      <c r="O6722"/>
      <c r="P6722"/>
      <c r="Q6722"/>
      <c r="S6722" s="115"/>
      <c r="U6722"/>
      <c r="V6722"/>
      <c r="W6722" s="237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5">
      <c r="A6723"/>
      <c r="B6723"/>
      <c r="C6723"/>
      <c r="D6723"/>
      <c r="E6723"/>
      <c r="F6723" s="126"/>
      <c r="G6723"/>
      <c r="H6723"/>
      <c r="I6723"/>
      <c r="J6723"/>
      <c r="K6723"/>
      <c r="L6723"/>
      <c r="M6723"/>
      <c r="N6723"/>
      <c r="O6723"/>
      <c r="P6723"/>
      <c r="Q6723"/>
      <c r="S6723" s="115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5">
      <c r="A6724"/>
      <c r="B6724"/>
      <c r="C6724"/>
      <c r="D6724"/>
      <c r="E6724"/>
      <c r="F6724" s="126"/>
      <c r="G6724"/>
      <c r="H6724"/>
      <c r="I6724"/>
      <c r="J6724"/>
      <c r="K6724"/>
      <c r="L6724"/>
      <c r="M6724"/>
      <c r="N6724"/>
      <c r="O6724"/>
      <c r="P6724"/>
      <c r="Q6724"/>
      <c r="S6724" s="115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5">
      <c r="A6725"/>
      <c r="B6725"/>
      <c r="C6725"/>
      <c r="D6725"/>
      <c r="E6725"/>
      <c r="F6725" s="126"/>
      <c r="G6725"/>
      <c r="H6725"/>
      <c r="I6725"/>
      <c r="J6725"/>
      <c r="K6725"/>
      <c r="L6725"/>
      <c r="M6725"/>
      <c r="N6725"/>
      <c r="O6725"/>
      <c r="P6725"/>
      <c r="Q6725"/>
      <c r="S6725" s="11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5">
      <c r="F6726" s="238"/>
      <c r="I6726"/>
      <c r="S6726" s="115"/>
      <c r="U6726"/>
      <c r="V6726"/>
    </row>
    <row r="6727" spans="1:33" x14ac:dyDescent="0.25">
      <c r="A6727"/>
      <c r="B6727"/>
      <c r="C6727"/>
      <c r="D6727"/>
      <c r="E6727"/>
      <c r="F6727" s="126"/>
      <c r="G6727"/>
      <c r="H6727"/>
      <c r="I6727"/>
      <c r="J6727"/>
      <c r="K6727"/>
      <c r="L6727"/>
      <c r="M6727"/>
      <c r="N6727"/>
      <c r="O6727"/>
      <c r="P6727"/>
      <c r="Q6727"/>
      <c r="S6727" s="115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5">
      <c r="A6728"/>
      <c r="B6728"/>
      <c r="C6728"/>
      <c r="D6728"/>
      <c r="E6728"/>
      <c r="F6728" s="126"/>
      <c r="G6728"/>
      <c r="H6728"/>
      <c r="I6728"/>
      <c r="J6728"/>
      <c r="K6728"/>
      <c r="L6728"/>
      <c r="M6728"/>
      <c r="N6728"/>
      <c r="O6728"/>
      <c r="P6728"/>
      <c r="Q6728"/>
      <c r="S6728" s="115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ht="18" x14ac:dyDescent="0.25">
      <c r="A6729" s="236"/>
      <c r="B6729" s="236"/>
      <c r="C6729" s="236"/>
      <c r="D6729" s="236"/>
      <c r="E6729"/>
      <c r="F6729" s="126"/>
      <c r="G6729" s="237"/>
      <c r="H6729"/>
      <c r="I6729"/>
      <c r="J6729" s="237"/>
      <c r="K6729"/>
      <c r="L6729"/>
      <c r="M6729"/>
      <c r="N6729"/>
      <c r="O6729"/>
      <c r="P6729"/>
      <c r="Q6729"/>
      <c r="S6729" s="115"/>
      <c r="U6729"/>
      <c r="V6729"/>
      <c r="W6729" s="237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5">
      <c r="A6730"/>
      <c r="B6730"/>
      <c r="C6730"/>
      <c r="D6730"/>
      <c r="E6730"/>
      <c r="F6730" s="126"/>
      <c r="G6730"/>
      <c r="H6730"/>
      <c r="I6730"/>
      <c r="J6730"/>
      <c r="K6730"/>
      <c r="L6730"/>
      <c r="M6730"/>
      <c r="N6730"/>
      <c r="O6730"/>
      <c r="P6730"/>
      <c r="Q6730"/>
      <c r="S6730" s="115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ht="18" x14ac:dyDescent="0.25">
      <c r="A6731" s="236"/>
      <c r="B6731" s="236"/>
      <c r="C6731" s="236"/>
      <c r="D6731" s="236"/>
      <c r="E6731"/>
      <c r="F6731" s="126"/>
      <c r="G6731" s="237"/>
      <c r="H6731"/>
      <c r="I6731"/>
      <c r="J6731" s="237"/>
      <c r="K6731"/>
      <c r="L6731"/>
      <c r="M6731"/>
      <c r="N6731"/>
      <c r="O6731"/>
      <c r="P6731"/>
      <c r="Q6731"/>
      <c r="S6731" s="115"/>
      <c r="U6731"/>
      <c r="V6731"/>
      <c r="W6731" s="237"/>
      <c r="X6731"/>
      <c r="Y6731"/>
      <c r="Z6731"/>
      <c r="AA6731"/>
      <c r="AB6731"/>
      <c r="AC6731"/>
      <c r="AD6731"/>
      <c r="AE6731"/>
      <c r="AF6731"/>
      <c r="AG6731"/>
    </row>
    <row r="6732" spans="1:33" ht="18" x14ac:dyDescent="0.25">
      <c r="A6732" s="236"/>
      <c r="B6732" s="236"/>
      <c r="C6732" s="236"/>
      <c r="D6732" s="236"/>
      <c r="E6732"/>
      <c r="F6732" s="126"/>
      <c r="G6732" s="237"/>
      <c r="H6732"/>
      <c r="I6732"/>
      <c r="J6732" s="237"/>
      <c r="K6732"/>
      <c r="L6732"/>
      <c r="M6732"/>
      <c r="N6732"/>
      <c r="O6732"/>
      <c r="P6732"/>
      <c r="Q6732"/>
      <c r="S6732" s="115"/>
      <c r="U6732"/>
      <c r="V6732"/>
      <c r="W6732" s="237"/>
      <c r="X6732"/>
      <c r="Y6732"/>
      <c r="Z6732"/>
      <c r="AA6732"/>
      <c r="AB6732"/>
      <c r="AC6732"/>
      <c r="AD6732"/>
      <c r="AE6732"/>
      <c r="AF6732"/>
      <c r="AG6732"/>
    </row>
    <row r="6733" spans="1:33" ht="18" x14ac:dyDescent="0.25">
      <c r="A6733" s="236"/>
      <c r="B6733" s="236"/>
      <c r="C6733" s="236"/>
      <c r="D6733" s="236"/>
      <c r="E6733"/>
      <c r="F6733" s="126"/>
      <c r="G6733" s="237"/>
      <c r="H6733"/>
      <c r="I6733"/>
      <c r="J6733" s="237"/>
      <c r="K6733"/>
      <c r="L6733"/>
      <c r="M6733"/>
      <c r="N6733"/>
      <c r="O6733"/>
      <c r="P6733"/>
      <c r="Q6733"/>
      <c r="S6733" s="115"/>
      <c r="U6733"/>
      <c r="V6733"/>
      <c r="W6733" s="237"/>
      <c r="X6733"/>
      <c r="Y6733"/>
      <c r="Z6733"/>
      <c r="AA6733"/>
      <c r="AB6733"/>
      <c r="AC6733"/>
      <c r="AD6733"/>
      <c r="AE6733"/>
      <c r="AF6733"/>
      <c r="AG6733"/>
    </row>
    <row r="6734" spans="1:33" ht="18" x14ac:dyDescent="0.25">
      <c r="A6734" s="236"/>
      <c r="B6734" s="236"/>
      <c r="C6734" s="236"/>
      <c r="D6734" s="236"/>
      <c r="E6734"/>
      <c r="F6734" s="126"/>
      <c r="G6734" s="237"/>
      <c r="H6734"/>
      <c r="I6734"/>
      <c r="J6734" s="237"/>
      <c r="K6734"/>
      <c r="L6734"/>
      <c r="M6734"/>
      <c r="N6734"/>
      <c r="O6734"/>
      <c r="P6734"/>
      <c r="Q6734"/>
      <c r="S6734" s="115"/>
      <c r="U6734"/>
      <c r="V6734"/>
      <c r="W6734" s="237"/>
      <c r="X6734"/>
      <c r="Y6734"/>
      <c r="Z6734"/>
      <c r="AA6734"/>
      <c r="AB6734"/>
      <c r="AC6734"/>
      <c r="AD6734"/>
      <c r="AE6734"/>
      <c r="AF6734"/>
      <c r="AG6734"/>
    </row>
    <row r="6735" spans="1:33" ht="18" x14ac:dyDescent="0.25">
      <c r="A6735" s="236"/>
      <c r="B6735" s="236"/>
      <c r="C6735" s="236"/>
      <c r="D6735" s="236"/>
      <c r="E6735"/>
      <c r="F6735" s="126"/>
      <c r="G6735" s="237"/>
      <c r="H6735"/>
      <c r="I6735"/>
      <c r="J6735" s="237"/>
      <c r="K6735"/>
      <c r="L6735"/>
      <c r="M6735"/>
      <c r="N6735"/>
      <c r="O6735"/>
      <c r="P6735"/>
      <c r="Q6735"/>
      <c r="S6735" s="115"/>
      <c r="U6735"/>
      <c r="V6735"/>
      <c r="W6735" s="237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5">
      <c r="A6736"/>
      <c r="B6736"/>
      <c r="C6736"/>
      <c r="D6736"/>
      <c r="E6736"/>
      <c r="F6736" s="126"/>
      <c r="G6736"/>
      <c r="H6736"/>
      <c r="I6736"/>
      <c r="J6736"/>
      <c r="K6736"/>
      <c r="L6736"/>
      <c r="M6736"/>
      <c r="N6736"/>
      <c r="O6736"/>
      <c r="P6736"/>
      <c r="Q6736"/>
      <c r="S6736" s="115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ht="18" x14ac:dyDescent="0.25">
      <c r="A6737" s="236"/>
      <c r="B6737" s="236"/>
      <c r="C6737" s="236"/>
      <c r="D6737" s="236"/>
      <c r="E6737"/>
      <c r="F6737" s="126"/>
      <c r="G6737" s="237"/>
      <c r="H6737"/>
      <c r="I6737"/>
      <c r="J6737" s="237"/>
      <c r="K6737"/>
      <c r="L6737"/>
      <c r="M6737"/>
      <c r="N6737"/>
      <c r="O6737"/>
      <c r="P6737"/>
      <c r="Q6737"/>
      <c r="S6737" s="115"/>
      <c r="U6737"/>
      <c r="V6737"/>
      <c r="W6737" s="2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5">
      <c r="F6738" s="238"/>
      <c r="I6738"/>
      <c r="S6738" s="115"/>
      <c r="U6738"/>
      <c r="V6738"/>
    </row>
    <row r="6739" spans="1:33" ht="18" x14ac:dyDescent="0.25">
      <c r="A6739" s="236"/>
      <c r="B6739" s="236"/>
      <c r="C6739" s="236"/>
      <c r="D6739" s="236"/>
      <c r="E6739"/>
      <c r="F6739" s="126"/>
      <c r="G6739" s="237"/>
      <c r="H6739"/>
      <c r="I6739"/>
      <c r="J6739" s="237"/>
      <c r="K6739"/>
      <c r="L6739"/>
      <c r="M6739"/>
      <c r="N6739"/>
      <c r="O6739"/>
      <c r="P6739"/>
      <c r="Q6739"/>
      <c r="S6739" s="115"/>
      <c r="U6739"/>
      <c r="V6739"/>
      <c r="W6739" s="237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5">
      <c r="A6740"/>
      <c r="B6740"/>
      <c r="C6740"/>
      <c r="D6740"/>
      <c r="E6740"/>
      <c r="F6740" s="126"/>
      <c r="G6740"/>
      <c r="H6740"/>
      <c r="I6740"/>
      <c r="J6740"/>
      <c r="K6740"/>
      <c r="L6740"/>
      <c r="M6740"/>
      <c r="N6740"/>
      <c r="O6740"/>
      <c r="P6740"/>
      <c r="Q6740"/>
      <c r="S6740" s="115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5">
      <c r="F6741" s="238"/>
      <c r="I6741"/>
      <c r="S6741" s="115"/>
      <c r="U6741"/>
      <c r="V6741"/>
    </row>
    <row r="6742" spans="1:33" x14ac:dyDescent="0.25">
      <c r="A6742"/>
      <c r="B6742"/>
      <c r="C6742"/>
      <c r="D6742"/>
      <c r="E6742"/>
      <c r="F6742" s="126"/>
      <c r="G6742"/>
      <c r="H6742"/>
      <c r="I6742"/>
      <c r="J6742"/>
      <c r="K6742"/>
      <c r="L6742"/>
      <c r="M6742"/>
      <c r="N6742"/>
      <c r="O6742"/>
      <c r="P6742"/>
      <c r="Q6742"/>
      <c r="S6742" s="115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5">
      <c r="A6743"/>
      <c r="B6743"/>
      <c r="C6743"/>
      <c r="D6743"/>
      <c r="E6743"/>
      <c r="F6743" s="126"/>
      <c r="G6743"/>
      <c r="H6743"/>
      <c r="I6743"/>
      <c r="J6743"/>
      <c r="K6743"/>
      <c r="L6743"/>
      <c r="M6743"/>
      <c r="N6743"/>
      <c r="O6743"/>
      <c r="P6743"/>
      <c r="Q6743"/>
      <c r="S6743" s="115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5">
      <c r="A6744"/>
      <c r="B6744"/>
      <c r="C6744"/>
      <c r="D6744"/>
      <c r="E6744"/>
      <c r="F6744" s="126"/>
      <c r="G6744"/>
      <c r="H6744"/>
      <c r="I6744"/>
      <c r="J6744"/>
      <c r="K6744"/>
      <c r="L6744"/>
      <c r="M6744"/>
      <c r="N6744"/>
      <c r="O6744"/>
      <c r="P6744"/>
      <c r="Q6744"/>
      <c r="S6744" s="115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ht="18" x14ac:dyDescent="0.25">
      <c r="A6745" s="236"/>
      <c r="B6745" s="236"/>
      <c r="C6745" s="236"/>
      <c r="D6745" s="236"/>
      <c r="E6745"/>
      <c r="F6745" s="126"/>
      <c r="G6745" s="237"/>
      <c r="H6745"/>
      <c r="I6745"/>
      <c r="J6745" s="237"/>
      <c r="K6745"/>
      <c r="L6745"/>
      <c r="M6745"/>
      <c r="N6745"/>
      <c r="O6745"/>
      <c r="P6745"/>
      <c r="Q6745"/>
      <c r="S6745" s="115"/>
      <c r="U6745"/>
      <c r="V6745"/>
      <c r="W6745" s="237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5">
      <c r="A6746"/>
      <c r="B6746"/>
      <c r="C6746"/>
      <c r="D6746"/>
      <c r="E6746"/>
      <c r="F6746" s="126"/>
      <c r="G6746"/>
      <c r="H6746"/>
      <c r="I6746"/>
      <c r="J6746"/>
      <c r="K6746"/>
      <c r="L6746"/>
      <c r="M6746"/>
      <c r="N6746"/>
      <c r="O6746"/>
      <c r="P6746"/>
      <c r="Q6746"/>
      <c r="S6746" s="115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ht="18" x14ac:dyDescent="0.25">
      <c r="A6747" s="236"/>
      <c r="B6747" s="236"/>
      <c r="C6747" s="236"/>
      <c r="D6747" s="236"/>
      <c r="E6747"/>
      <c r="F6747" s="126"/>
      <c r="G6747" s="237"/>
      <c r="H6747"/>
      <c r="I6747"/>
      <c r="J6747" s="237"/>
      <c r="K6747"/>
      <c r="L6747"/>
      <c r="M6747"/>
      <c r="N6747"/>
      <c r="O6747"/>
      <c r="P6747"/>
      <c r="Q6747"/>
      <c r="S6747" s="115"/>
      <c r="U6747"/>
      <c r="V6747"/>
      <c r="W6747" s="23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5">
      <c r="A6748"/>
      <c r="B6748"/>
      <c r="C6748"/>
      <c r="D6748"/>
      <c r="E6748"/>
      <c r="F6748" s="126"/>
      <c r="G6748"/>
      <c r="H6748"/>
      <c r="I6748"/>
      <c r="J6748"/>
      <c r="K6748"/>
      <c r="L6748"/>
      <c r="M6748"/>
      <c r="N6748"/>
      <c r="O6748"/>
      <c r="P6748"/>
      <c r="Q6748"/>
      <c r="S6748" s="115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5">
      <c r="A6749"/>
      <c r="B6749"/>
      <c r="C6749"/>
      <c r="D6749"/>
      <c r="E6749"/>
      <c r="F6749" s="126"/>
      <c r="G6749"/>
      <c r="H6749"/>
      <c r="I6749"/>
      <c r="J6749"/>
      <c r="K6749"/>
      <c r="L6749"/>
      <c r="M6749"/>
      <c r="N6749"/>
      <c r="O6749"/>
      <c r="P6749"/>
      <c r="Q6749"/>
      <c r="S6749" s="115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5">
      <c r="A6750"/>
      <c r="B6750"/>
      <c r="C6750"/>
      <c r="D6750"/>
      <c r="E6750"/>
      <c r="F6750" s="126"/>
      <c r="G6750"/>
      <c r="H6750"/>
      <c r="I6750"/>
      <c r="J6750"/>
      <c r="K6750"/>
      <c r="L6750"/>
      <c r="M6750"/>
      <c r="N6750"/>
      <c r="O6750"/>
      <c r="P6750"/>
      <c r="Q6750"/>
      <c r="S6750" s="115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ht="18" x14ac:dyDescent="0.25">
      <c r="A6751" s="236"/>
      <c r="B6751" s="236"/>
      <c r="C6751" s="236"/>
      <c r="D6751" s="236"/>
      <c r="E6751"/>
      <c r="F6751" s="126"/>
      <c r="G6751" s="237"/>
      <c r="H6751"/>
      <c r="I6751"/>
      <c r="J6751" s="237"/>
      <c r="K6751"/>
      <c r="L6751"/>
      <c r="M6751"/>
      <c r="N6751"/>
      <c r="O6751"/>
      <c r="P6751"/>
      <c r="Q6751"/>
      <c r="S6751" s="115"/>
      <c r="U6751"/>
      <c r="V6751"/>
      <c r="W6751" s="237"/>
      <c r="X6751"/>
      <c r="Y6751"/>
      <c r="Z6751"/>
      <c r="AA6751"/>
      <c r="AB6751"/>
      <c r="AC6751"/>
      <c r="AD6751"/>
      <c r="AE6751"/>
      <c r="AF6751"/>
      <c r="AG6751"/>
    </row>
    <row r="6752" spans="1:33" ht="18" x14ac:dyDescent="0.25">
      <c r="A6752" s="236"/>
      <c r="B6752" s="236"/>
      <c r="C6752" s="236"/>
      <c r="D6752" s="236"/>
      <c r="E6752"/>
      <c r="F6752" s="126"/>
      <c r="G6752" s="237"/>
      <c r="H6752"/>
      <c r="I6752"/>
      <c r="J6752" s="237"/>
      <c r="K6752"/>
      <c r="L6752"/>
      <c r="M6752"/>
      <c r="N6752"/>
      <c r="O6752"/>
      <c r="P6752"/>
      <c r="Q6752"/>
      <c r="S6752" s="115"/>
      <c r="U6752"/>
      <c r="V6752"/>
      <c r="W6752" s="237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5">
      <c r="A6753"/>
      <c r="B6753"/>
      <c r="C6753"/>
      <c r="D6753"/>
      <c r="E6753"/>
      <c r="F6753" s="126"/>
      <c r="G6753"/>
      <c r="H6753"/>
      <c r="I6753"/>
      <c r="J6753"/>
      <c r="K6753"/>
      <c r="L6753"/>
      <c r="M6753"/>
      <c r="N6753"/>
      <c r="O6753"/>
      <c r="P6753"/>
      <c r="Q6753"/>
      <c r="S6753" s="115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5">
      <c r="A6754"/>
      <c r="B6754"/>
      <c r="C6754"/>
      <c r="D6754"/>
      <c r="E6754"/>
      <c r="F6754" s="126"/>
      <c r="G6754"/>
      <c r="H6754"/>
      <c r="I6754"/>
      <c r="J6754"/>
      <c r="K6754"/>
      <c r="L6754"/>
      <c r="M6754"/>
      <c r="N6754"/>
      <c r="O6754"/>
      <c r="P6754"/>
      <c r="Q6754"/>
      <c r="S6754" s="115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5">
      <c r="F6755" s="238"/>
      <c r="I6755"/>
      <c r="S6755" s="115"/>
      <c r="U6755"/>
      <c r="V6755"/>
    </row>
    <row r="6756" spans="1:33" ht="18" x14ac:dyDescent="0.25">
      <c r="A6756" s="236"/>
      <c r="B6756" s="236"/>
      <c r="C6756" s="236"/>
      <c r="D6756" s="236"/>
      <c r="E6756"/>
      <c r="F6756" s="126"/>
      <c r="G6756" s="237"/>
      <c r="H6756"/>
      <c r="I6756"/>
      <c r="J6756" s="237"/>
      <c r="K6756"/>
      <c r="L6756"/>
      <c r="M6756"/>
      <c r="N6756"/>
      <c r="O6756"/>
      <c r="P6756"/>
      <c r="Q6756"/>
      <c r="S6756" s="115"/>
      <c r="U6756"/>
      <c r="V6756"/>
      <c r="W6756" s="237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5">
      <c r="F6757" s="238"/>
      <c r="I6757"/>
      <c r="S6757" s="115"/>
      <c r="U6757"/>
      <c r="V6757"/>
    </row>
    <row r="6758" spans="1:33" x14ac:dyDescent="0.25">
      <c r="A6758"/>
      <c r="B6758"/>
      <c r="C6758"/>
      <c r="D6758"/>
      <c r="E6758"/>
      <c r="F6758" s="126"/>
      <c r="G6758"/>
      <c r="H6758"/>
      <c r="I6758"/>
      <c r="J6758"/>
      <c r="K6758"/>
      <c r="L6758"/>
      <c r="M6758"/>
      <c r="N6758"/>
      <c r="O6758"/>
      <c r="P6758"/>
      <c r="Q6758"/>
      <c r="S6758" s="115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5">
      <c r="A6759"/>
      <c r="B6759"/>
      <c r="C6759"/>
      <c r="D6759"/>
      <c r="E6759"/>
      <c r="F6759" s="126"/>
      <c r="G6759"/>
      <c r="H6759"/>
      <c r="I6759"/>
      <c r="J6759"/>
      <c r="K6759"/>
      <c r="L6759"/>
      <c r="M6759"/>
      <c r="N6759"/>
      <c r="O6759"/>
      <c r="P6759"/>
      <c r="Q6759"/>
      <c r="S6759" s="115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ht="18" x14ac:dyDescent="0.25">
      <c r="A6760" s="236"/>
      <c r="B6760" s="236"/>
      <c r="C6760" s="236"/>
      <c r="D6760" s="236"/>
      <c r="E6760"/>
      <c r="F6760" s="126"/>
      <c r="G6760" s="237"/>
      <c r="H6760"/>
      <c r="I6760"/>
      <c r="J6760" s="237"/>
      <c r="K6760"/>
      <c r="L6760"/>
      <c r="M6760"/>
      <c r="N6760"/>
      <c r="O6760"/>
      <c r="P6760"/>
      <c r="Q6760"/>
      <c r="S6760" s="115"/>
      <c r="U6760"/>
      <c r="V6760"/>
      <c r="W6760" s="237"/>
      <c r="X6760"/>
      <c r="Y6760"/>
      <c r="Z6760"/>
      <c r="AA6760"/>
      <c r="AB6760"/>
      <c r="AC6760"/>
      <c r="AD6760"/>
      <c r="AE6760"/>
      <c r="AF6760"/>
      <c r="AG6760"/>
    </row>
    <row r="6761" spans="1:33" ht="18" x14ac:dyDescent="0.25">
      <c r="A6761" s="236"/>
      <c r="B6761" s="236"/>
      <c r="C6761" s="236"/>
      <c r="D6761" s="236"/>
      <c r="E6761"/>
      <c r="F6761" s="126"/>
      <c r="G6761" s="237"/>
      <c r="H6761"/>
      <c r="I6761"/>
      <c r="J6761" s="237"/>
      <c r="K6761"/>
      <c r="L6761"/>
      <c r="M6761"/>
      <c r="N6761"/>
      <c r="O6761"/>
      <c r="P6761"/>
      <c r="Q6761"/>
      <c r="S6761" s="115"/>
      <c r="U6761"/>
      <c r="V6761"/>
      <c r="W6761" s="237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5">
      <c r="A6762"/>
      <c r="B6762"/>
      <c r="C6762"/>
      <c r="D6762"/>
      <c r="E6762"/>
      <c r="F6762" s="126"/>
      <c r="G6762"/>
      <c r="H6762"/>
      <c r="I6762"/>
      <c r="J6762"/>
      <c r="K6762"/>
      <c r="L6762"/>
      <c r="M6762"/>
      <c r="N6762"/>
      <c r="O6762"/>
      <c r="P6762"/>
      <c r="Q6762"/>
      <c r="S6762" s="115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5">
      <c r="A6763"/>
      <c r="B6763"/>
      <c r="C6763"/>
      <c r="D6763"/>
      <c r="E6763"/>
      <c r="F6763" s="126"/>
      <c r="G6763"/>
      <c r="H6763"/>
      <c r="I6763"/>
      <c r="J6763"/>
      <c r="K6763"/>
      <c r="L6763"/>
      <c r="M6763"/>
      <c r="N6763"/>
      <c r="O6763"/>
      <c r="P6763"/>
      <c r="Q6763"/>
      <c r="S6763" s="115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ht="18" x14ac:dyDescent="0.25">
      <c r="A6764" s="236"/>
      <c r="B6764" s="236"/>
      <c r="C6764" s="236"/>
      <c r="D6764" s="236"/>
      <c r="E6764"/>
      <c r="F6764" s="126"/>
      <c r="G6764" s="237"/>
      <c r="H6764"/>
      <c r="I6764"/>
      <c r="J6764" s="237"/>
      <c r="K6764"/>
      <c r="L6764"/>
      <c r="M6764"/>
      <c r="N6764"/>
      <c r="O6764"/>
      <c r="P6764"/>
      <c r="Q6764"/>
      <c r="S6764" s="115"/>
      <c r="U6764"/>
      <c r="V6764"/>
      <c r="W6764" s="237"/>
      <c r="X6764"/>
      <c r="Y6764"/>
      <c r="Z6764"/>
      <c r="AA6764"/>
      <c r="AB6764"/>
      <c r="AC6764"/>
      <c r="AD6764"/>
      <c r="AE6764"/>
      <c r="AF6764"/>
      <c r="AG6764"/>
    </row>
    <row r="6765" spans="1:33" ht="18" x14ac:dyDescent="0.25">
      <c r="A6765" s="236"/>
      <c r="B6765" s="236"/>
      <c r="C6765" s="236"/>
      <c r="D6765" s="236"/>
      <c r="E6765"/>
      <c r="F6765" s="126"/>
      <c r="G6765" s="237"/>
      <c r="H6765"/>
      <c r="I6765"/>
      <c r="J6765" s="237"/>
      <c r="K6765"/>
      <c r="L6765"/>
      <c r="M6765"/>
      <c r="N6765"/>
      <c r="O6765"/>
      <c r="P6765"/>
      <c r="Q6765"/>
      <c r="S6765" s="115"/>
      <c r="U6765"/>
      <c r="V6765"/>
      <c r="W6765" s="237"/>
      <c r="X6765"/>
      <c r="Y6765"/>
      <c r="Z6765"/>
      <c r="AA6765"/>
      <c r="AB6765"/>
      <c r="AC6765"/>
      <c r="AD6765"/>
      <c r="AE6765"/>
      <c r="AF6765"/>
      <c r="AG6765"/>
    </row>
    <row r="6766" spans="1:33" ht="18" x14ac:dyDescent="0.25">
      <c r="A6766" s="236"/>
      <c r="B6766" s="236"/>
      <c r="C6766" s="236"/>
      <c r="D6766" s="236"/>
      <c r="E6766"/>
      <c r="F6766" s="126"/>
      <c r="G6766" s="237"/>
      <c r="H6766"/>
      <c r="I6766"/>
      <c r="J6766" s="237"/>
      <c r="K6766"/>
      <c r="L6766"/>
      <c r="M6766"/>
      <c r="N6766"/>
      <c r="O6766"/>
      <c r="P6766"/>
      <c r="Q6766"/>
      <c r="S6766" s="115"/>
      <c r="U6766"/>
      <c r="V6766"/>
      <c r="W6766" s="237"/>
      <c r="X6766"/>
      <c r="Y6766"/>
      <c r="Z6766"/>
      <c r="AA6766"/>
      <c r="AB6766"/>
      <c r="AC6766"/>
      <c r="AD6766"/>
      <c r="AE6766"/>
      <c r="AF6766"/>
      <c r="AG6766"/>
    </row>
    <row r="6767" spans="1:33" ht="18" x14ac:dyDescent="0.25">
      <c r="A6767" s="236"/>
      <c r="B6767" s="236"/>
      <c r="C6767" s="236"/>
      <c r="D6767" s="236"/>
      <c r="E6767"/>
      <c r="F6767" s="126"/>
      <c r="G6767" s="237"/>
      <c r="H6767"/>
      <c r="I6767"/>
      <c r="J6767" s="237"/>
      <c r="K6767"/>
      <c r="L6767"/>
      <c r="M6767"/>
      <c r="N6767"/>
      <c r="O6767"/>
      <c r="P6767"/>
      <c r="Q6767"/>
      <c r="S6767" s="115"/>
      <c r="U6767"/>
      <c r="V6767"/>
      <c r="W6767" s="237"/>
      <c r="X6767"/>
      <c r="Y6767"/>
      <c r="Z6767"/>
      <c r="AA6767"/>
      <c r="AB6767"/>
      <c r="AC6767"/>
      <c r="AD6767"/>
      <c r="AE6767"/>
      <c r="AF6767"/>
      <c r="AG6767"/>
    </row>
    <row r="6768" spans="1:33" ht="18" x14ac:dyDescent="0.25">
      <c r="A6768" s="236"/>
      <c r="B6768" s="236"/>
      <c r="C6768" s="236"/>
      <c r="D6768" s="236"/>
      <c r="E6768"/>
      <c r="F6768" s="126"/>
      <c r="G6768" s="237"/>
      <c r="H6768"/>
      <c r="I6768"/>
      <c r="J6768" s="237"/>
      <c r="K6768"/>
      <c r="L6768"/>
      <c r="M6768"/>
      <c r="N6768"/>
      <c r="O6768"/>
      <c r="P6768"/>
      <c r="Q6768"/>
      <c r="S6768" s="115"/>
      <c r="U6768"/>
      <c r="V6768"/>
      <c r="W6768" s="237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5">
      <c r="A6769"/>
      <c r="B6769"/>
      <c r="C6769"/>
      <c r="D6769"/>
      <c r="E6769"/>
      <c r="F6769" s="126"/>
      <c r="G6769"/>
      <c r="H6769"/>
      <c r="I6769"/>
      <c r="J6769"/>
      <c r="K6769"/>
      <c r="L6769"/>
      <c r="M6769"/>
      <c r="N6769"/>
      <c r="O6769"/>
      <c r="P6769"/>
      <c r="Q6769"/>
      <c r="S6769" s="115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5">
      <c r="A6770"/>
      <c r="B6770"/>
      <c r="C6770"/>
      <c r="D6770"/>
      <c r="E6770"/>
      <c r="F6770" s="126"/>
      <c r="G6770"/>
      <c r="H6770"/>
      <c r="I6770"/>
      <c r="J6770"/>
      <c r="K6770"/>
      <c r="L6770"/>
      <c r="M6770"/>
      <c r="N6770"/>
      <c r="O6770"/>
      <c r="P6770"/>
      <c r="Q6770"/>
      <c r="S6770" s="115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ht="18" x14ac:dyDescent="0.25">
      <c r="A6771" s="236"/>
      <c r="B6771" s="236"/>
      <c r="C6771" s="236"/>
      <c r="D6771" s="236"/>
      <c r="E6771"/>
      <c r="F6771" s="126"/>
      <c r="G6771" s="237"/>
      <c r="H6771"/>
      <c r="I6771"/>
      <c r="J6771" s="237"/>
      <c r="K6771"/>
      <c r="L6771"/>
      <c r="M6771"/>
      <c r="N6771"/>
      <c r="O6771"/>
      <c r="P6771"/>
      <c r="Q6771"/>
      <c r="S6771" s="115"/>
      <c r="U6771"/>
      <c r="V6771"/>
      <c r="W6771" s="237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5">
      <c r="F6772" s="238"/>
      <c r="I6772"/>
      <c r="S6772" s="115"/>
      <c r="U6772"/>
      <c r="V6772"/>
    </row>
    <row r="6773" spans="1:33" ht="18" x14ac:dyDescent="0.25">
      <c r="A6773" s="236"/>
      <c r="B6773" s="236"/>
      <c r="C6773" s="236"/>
      <c r="D6773" s="236"/>
      <c r="E6773"/>
      <c r="F6773" s="126"/>
      <c r="G6773" s="237"/>
      <c r="H6773"/>
      <c r="I6773"/>
      <c r="J6773" s="237"/>
      <c r="K6773"/>
      <c r="L6773"/>
      <c r="M6773"/>
      <c r="N6773"/>
      <c r="O6773"/>
      <c r="P6773"/>
      <c r="Q6773"/>
      <c r="S6773" s="115"/>
      <c r="U6773"/>
      <c r="V6773"/>
      <c r="W6773" s="237"/>
      <c r="X6773"/>
      <c r="Y6773"/>
      <c r="Z6773"/>
      <c r="AA6773"/>
      <c r="AB6773"/>
      <c r="AC6773"/>
      <c r="AD6773"/>
      <c r="AE6773"/>
      <c r="AF6773"/>
      <c r="AG6773"/>
    </row>
    <row r="6774" spans="1:33" ht="18" x14ac:dyDescent="0.25">
      <c r="A6774" s="236"/>
      <c r="B6774" s="236"/>
      <c r="C6774" s="236"/>
      <c r="D6774" s="236"/>
      <c r="E6774"/>
      <c r="F6774" s="126"/>
      <c r="G6774" s="237"/>
      <c r="H6774"/>
      <c r="I6774"/>
      <c r="J6774" s="237"/>
      <c r="K6774"/>
      <c r="L6774"/>
      <c r="M6774"/>
      <c r="N6774"/>
      <c r="O6774"/>
      <c r="P6774"/>
      <c r="Q6774"/>
      <c r="S6774" s="115"/>
      <c r="U6774"/>
      <c r="V6774"/>
      <c r="W6774" s="237"/>
      <c r="X6774"/>
      <c r="Y6774"/>
      <c r="Z6774"/>
      <c r="AA6774"/>
      <c r="AB6774"/>
      <c r="AC6774"/>
      <c r="AD6774"/>
      <c r="AE6774"/>
      <c r="AF6774"/>
      <c r="AG6774"/>
    </row>
    <row r="6775" spans="1:33" ht="18" x14ac:dyDescent="0.25">
      <c r="A6775" s="236"/>
      <c r="B6775" s="236"/>
      <c r="C6775" s="236"/>
      <c r="D6775" s="236"/>
      <c r="E6775"/>
      <c r="F6775" s="126"/>
      <c r="G6775" s="237"/>
      <c r="H6775"/>
      <c r="I6775"/>
      <c r="J6775" s="237"/>
      <c r="K6775"/>
      <c r="L6775"/>
      <c r="M6775"/>
      <c r="N6775"/>
      <c r="O6775"/>
      <c r="P6775"/>
      <c r="Q6775"/>
      <c r="S6775" s="115"/>
      <c r="U6775"/>
      <c r="V6775"/>
      <c r="W6775" s="237"/>
      <c r="X6775"/>
      <c r="Y6775"/>
      <c r="Z6775"/>
      <c r="AA6775"/>
      <c r="AB6775"/>
      <c r="AC6775"/>
      <c r="AD6775"/>
      <c r="AE6775"/>
      <c r="AF6775"/>
      <c r="AG6775"/>
    </row>
    <row r="6776" spans="1:33" ht="18" x14ac:dyDescent="0.25">
      <c r="A6776" s="236"/>
      <c r="B6776" s="236"/>
      <c r="C6776" s="236"/>
      <c r="D6776" s="236"/>
      <c r="E6776"/>
      <c r="F6776" s="126"/>
      <c r="G6776" s="237"/>
      <c r="H6776"/>
      <c r="I6776"/>
      <c r="J6776" s="237"/>
      <c r="K6776"/>
      <c r="L6776"/>
      <c r="M6776"/>
      <c r="N6776"/>
      <c r="O6776"/>
      <c r="P6776"/>
      <c r="Q6776"/>
      <c r="S6776" s="115"/>
      <c r="U6776"/>
      <c r="V6776"/>
      <c r="W6776" s="237"/>
      <c r="X6776"/>
      <c r="Y6776"/>
      <c r="Z6776"/>
      <c r="AA6776"/>
      <c r="AB6776"/>
      <c r="AC6776"/>
      <c r="AD6776"/>
      <c r="AE6776"/>
      <c r="AF6776"/>
      <c r="AG6776"/>
    </row>
    <row r="6777" spans="1:33" ht="18" x14ac:dyDescent="0.25">
      <c r="A6777" s="236"/>
      <c r="B6777" s="236"/>
      <c r="C6777" s="236"/>
      <c r="D6777" s="236"/>
      <c r="E6777"/>
      <c r="F6777" s="126"/>
      <c r="G6777" s="237"/>
      <c r="H6777"/>
      <c r="I6777"/>
      <c r="J6777" s="237"/>
      <c r="K6777"/>
      <c r="L6777"/>
      <c r="M6777"/>
      <c r="N6777"/>
      <c r="O6777"/>
      <c r="P6777"/>
      <c r="Q6777"/>
      <c r="S6777" s="115"/>
      <c r="U6777"/>
      <c r="V6777"/>
      <c r="W6777" s="237"/>
      <c r="X6777"/>
      <c r="Y6777"/>
      <c r="Z6777"/>
      <c r="AA6777"/>
      <c r="AB6777"/>
      <c r="AC6777"/>
      <c r="AD6777"/>
      <c r="AE6777"/>
      <c r="AF6777"/>
      <c r="AG6777"/>
    </row>
    <row r="6778" spans="1:33" ht="18" x14ac:dyDescent="0.25">
      <c r="A6778" s="236"/>
      <c r="B6778" s="236"/>
      <c r="C6778" s="236"/>
      <c r="D6778" s="236"/>
      <c r="E6778"/>
      <c r="F6778" s="126"/>
      <c r="G6778" s="237"/>
      <c r="H6778"/>
      <c r="I6778"/>
      <c r="J6778" s="237"/>
      <c r="K6778"/>
      <c r="L6778"/>
      <c r="M6778"/>
      <c r="N6778"/>
      <c r="O6778"/>
      <c r="P6778"/>
      <c r="Q6778"/>
      <c r="S6778" s="115"/>
      <c r="U6778"/>
      <c r="V6778"/>
      <c r="W6778" s="237"/>
      <c r="X6778"/>
      <c r="Y6778"/>
      <c r="Z6778"/>
      <c r="AA6778"/>
      <c r="AB6778"/>
      <c r="AC6778"/>
      <c r="AD6778"/>
      <c r="AE6778"/>
      <c r="AF6778"/>
      <c r="AG6778"/>
    </row>
    <row r="6779" spans="1:33" ht="18" x14ac:dyDescent="0.25">
      <c r="A6779" s="236"/>
      <c r="B6779" s="236"/>
      <c r="C6779" s="236"/>
      <c r="D6779" s="236"/>
      <c r="E6779"/>
      <c r="F6779" s="126"/>
      <c r="G6779" s="237"/>
      <c r="H6779"/>
      <c r="I6779"/>
      <c r="J6779" s="237"/>
      <c r="K6779"/>
      <c r="L6779"/>
      <c r="M6779"/>
      <c r="N6779"/>
      <c r="O6779"/>
      <c r="P6779"/>
      <c r="Q6779"/>
      <c r="S6779" s="115"/>
      <c r="U6779"/>
      <c r="V6779"/>
      <c r="W6779" s="237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5">
      <c r="F6780" s="238"/>
      <c r="I6780"/>
      <c r="S6780" s="115"/>
      <c r="U6780"/>
      <c r="V6780"/>
    </row>
    <row r="6781" spans="1:33" ht="18" x14ac:dyDescent="0.25">
      <c r="A6781" s="236"/>
      <c r="B6781" s="236"/>
      <c r="C6781" s="236"/>
      <c r="D6781" s="236"/>
      <c r="E6781"/>
      <c r="F6781" s="126"/>
      <c r="G6781" s="237"/>
      <c r="H6781"/>
      <c r="I6781"/>
      <c r="J6781" s="237"/>
      <c r="K6781"/>
      <c r="L6781"/>
      <c r="M6781"/>
      <c r="N6781"/>
      <c r="O6781"/>
      <c r="P6781"/>
      <c r="Q6781"/>
      <c r="S6781" s="115"/>
      <c r="U6781"/>
      <c r="V6781"/>
      <c r="W6781" s="237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5">
      <c r="A6782"/>
      <c r="B6782"/>
      <c r="C6782"/>
      <c r="D6782"/>
      <c r="E6782"/>
      <c r="F6782" s="126"/>
      <c r="G6782"/>
      <c r="H6782"/>
      <c r="I6782"/>
      <c r="J6782"/>
      <c r="K6782"/>
      <c r="L6782"/>
      <c r="M6782"/>
      <c r="N6782"/>
      <c r="O6782"/>
      <c r="P6782"/>
      <c r="Q6782"/>
      <c r="S6782" s="115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ht="18" x14ac:dyDescent="0.25">
      <c r="A6783" s="236"/>
      <c r="B6783" s="236"/>
      <c r="C6783" s="236"/>
      <c r="D6783" s="236"/>
      <c r="E6783"/>
      <c r="F6783" s="126"/>
      <c r="G6783" s="237"/>
      <c r="H6783"/>
      <c r="I6783"/>
      <c r="J6783" s="237"/>
      <c r="K6783"/>
      <c r="L6783"/>
      <c r="M6783"/>
      <c r="N6783"/>
      <c r="O6783"/>
      <c r="P6783"/>
      <c r="Q6783"/>
      <c r="S6783" s="115"/>
      <c r="U6783"/>
      <c r="V6783"/>
      <c r="W6783" s="237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5">
      <c r="F6784" s="238"/>
      <c r="I6784"/>
      <c r="S6784" s="115"/>
      <c r="U6784"/>
      <c r="V6784"/>
    </row>
    <row r="6785" spans="1:33" x14ac:dyDescent="0.25">
      <c r="A6785"/>
      <c r="B6785"/>
      <c r="C6785"/>
      <c r="D6785"/>
      <c r="E6785"/>
      <c r="F6785" s="126"/>
      <c r="G6785"/>
      <c r="H6785"/>
      <c r="I6785"/>
      <c r="J6785"/>
      <c r="K6785"/>
      <c r="L6785"/>
      <c r="M6785"/>
      <c r="N6785"/>
      <c r="O6785"/>
      <c r="P6785"/>
      <c r="Q6785"/>
      <c r="S6785" s="11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ht="18" x14ac:dyDescent="0.25">
      <c r="A6786" s="236"/>
      <c r="B6786" s="236"/>
      <c r="C6786" s="236"/>
      <c r="D6786" s="236"/>
      <c r="E6786"/>
      <c r="F6786" s="126"/>
      <c r="G6786" s="237"/>
      <c r="H6786"/>
      <c r="I6786"/>
      <c r="J6786" s="237"/>
      <c r="K6786"/>
      <c r="L6786"/>
      <c r="M6786"/>
      <c r="N6786"/>
      <c r="O6786"/>
      <c r="P6786"/>
      <c r="Q6786"/>
      <c r="S6786" s="115"/>
      <c r="U6786"/>
      <c r="V6786"/>
      <c r="W6786" s="237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5">
      <c r="F6787" s="238"/>
      <c r="I6787"/>
      <c r="S6787" s="115"/>
      <c r="U6787"/>
      <c r="V6787"/>
    </row>
    <row r="6788" spans="1:33" x14ac:dyDescent="0.25">
      <c r="A6788"/>
      <c r="B6788"/>
      <c r="C6788"/>
      <c r="D6788"/>
      <c r="E6788"/>
      <c r="F6788" s="126"/>
      <c r="G6788"/>
      <c r="H6788"/>
      <c r="I6788"/>
      <c r="J6788"/>
      <c r="K6788"/>
      <c r="L6788"/>
      <c r="M6788"/>
      <c r="N6788"/>
      <c r="O6788"/>
      <c r="P6788"/>
      <c r="Q6788"/>
      <c r="S6788" s="115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ht="18" x14ac:dyDescent="0.25">
      <c r="A6789" s="236"/>
      <c r="B6789" s="236"/>
      <c r="C6789" s="236"/>
      <c r="D6789" s="236"/>
      <c r="E6789"/>
      <c r="F6789" s="126"/>
      <c r="G6789" s="237"/>
      <c r="H6789"/>
      <c r="I6789"/>
      <c r="J6789" s="237"/>
      <c r="K6789"/>
      <c r="L6789"/>
      <c r="M6789"/>
      <c r="N6789"/>
      <c r="O6789"/>
      <c r="P6789"/>
      <c r="Q6789"/>
      <c r="S6789" s="115"/>
      <c r="U6789"/>
      <c r="V6789"/>
      <c r="W6789" s="237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5">
      <c r="F6790" s="238"/>
      <c r="I6790"/>
      <c r="S6790" s="115"/>
      <c r="U6790"/>
      <c r="V6790"/>
    </row>
    <row r="6791" spans="1:33" ht="18" x14ac:dyDescent="0.25">
      <c r="A6791" s="236"/>
      <c r="B6791" s="236"/>
      <c r="C6791" s="236"/>
      <c r="D6791" s="236"/>
      <c r="E6791"/>
      <c r="F6791" s="126"/>
      <c r="G6791" s="237"/>
      <c r="H6791"/>
      <c r="I6791"/>
      <c r="J6791" s="237"/>
      <c r="K6791"/>
      <c r="L6791"/>
      <c r="M6791"/>
      <c r="N6791"/>
      <c r="O6791"/>
      <c r="P6791"/>
      <c r="Q6791"/>
      <c r="S6791" s="115"/>
      <c r="U6791"/>
      <c r="V6791"/>
      <c r="W6791" s="237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5">
      <c r="F6792" s="238"/>
      <c r="I6792"/>
      <c r="S6792" s="115"/>
      <c r="U6792"/>
      <c r="V6792"/>
    </row>
    <row r="6793" spans="1:33" ht="18" x14ac:dyDescent="0.25">
      <c r="A6793" s="236"/>
      <c r="B6793" s="236"/>
      <c r="C6793" s="236"/>
      <c r="D6793" s="236"/>
      <c r="E6793"/>
      <c r="F6793" s="126"/>
      <c r="G6793" s="237"/>
      <c r="H6793"/>
      <c r="I6793"/>
      <c r="J6793" s="237"/>
      <c r="K6793"/>
      <c r="L6793"/>
      <c r="M6793"/>
      <c r="N6793"/>
      <c r="O6793"/>
      <c r="P6793"/>
      <c r="Q6793"/>
      <c r="S6793" s="115"/>
      <c r="U6793"/>
      <c r="V6793"/>
      <c r="W6793" s="237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5">
      <c r="A6794"/>
      <c r="B6794"/>
      <c r="C6794"/>
      <c r="D6794"/>
      <c r="E6794"/>
      <c r="F6794" s="126"/>
      <c r="G6794"/>
      <c r="H6794"/>
      <c r="I6794"/>
      <c r="J6794"/>
      <c r="K6794"/>
      <c r="L6794"/>
      <c r="M6794"/>
      <c r="N6794"/>
      <c r="O6794"/>
      <c r="P6794"/>
      <c r="Q6794"/>
      <c r="S6794" s="115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5">
      <c r="A6795"/>
      <c r="B6795"/>
      <c r="C6795"/>
      <c r="D6795"/>
      <c r="E6795"/>
      <c r="F6795" s="126"/>
      <c r="G6795"/>
      <c r="H6795"/>
      <c r="I6795"/>
      <c r="J6795"/>
      <c r="K6795"/>
      <c r="L6795"/>
      <c r="M6795"/>
      <c r="N6795"/>
      <c r="O6795"/>
      <c r="P6795"/>
      <c r="Q6795"/>
      <c r="S6795" s="11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5">
      <c r="F6796" s="238"/>
      <c r="I6796"/>
      <c r="S6796" s="115"/>
      <c r="U6796"/>
      <c r="V6796"/>
    </row>
    <row r="6797" spans="1:33" x14ac:dyDescent="0.25">
      <c r="F6797" s="238"/>
      <c r="I6797"/>
      <c r="S6797" s="115"/>
      <c r="U6797"/>
      <c r="V6797"/>
    </row>
    <row r="6798" spans="1:33" ht="18" x14ac:dyDescent="0.25">
      <c r="A6798" s="236"/>
      <c r="B6798" s="236"/>
      <c r="C6798" s="236"/>
      <c r="D6798" s="236"/>
      <c r="E6798"/>
      <c r="F6798" s="126"/>
      <c r="G6798" s="237"/>
      <c r="H6798"/>
      <c r="I6798"/>
      <c r="J6798" s="237"/>
      <c r="K6798"/>
      <c r="L6798"/>
      <c r="M6798"/>
      <c r="N6798"/>
      <c r="O6798"/>
      <c r="P6798"/>
      <c r="Q6798"/>
      <c r="S6798" s="115"/>
      <c r="U6798"/>
      <c r="V6798"/>
      <c r="W6798" s="237"/>
      <c r="X6798"/>
      <c r="Y6798"/>
      <c r="Z6798"/>
      <c r="AA6798"/>
      <c r="AB6798"/>
      <c r="AC6798"/>
      <c r="AD6798"/>
      <c r="AE6798"/>
      <c r="AF6798"/>
      <c r="AG6798"/>
    </row>
    <row r="6799" spans="1:33" ht="18" x14ac:dyDescent="0.25">
      <c r="A6799" s="236"/>
      <c r="B6799" s="236"/>
      <c r="C6799" s="236"/>
      <c r="D6799" s="236"/>
      <c r="E6799"/>
      <c r="F6799" s="126"/>
      <c r="G6799" s="237"/>
      <c r="H6799"/>
      <c r="I6799"/>
      <c r="J6799" s="237"/>
      <c r="K6799"/>
      <c r="L6799"/>
      <c r="M6799"/>
      <c r="N6799"/>
      <c r="O6799"/>
      <c r="P6799"/>
      <c r="Q6799"/>
      <c r="S6799" s="115"/>
      <c r="U6799"/>
      <c r="V6799"/>
      <c r="W6799" s="237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5">
      <c r="F6800" s="238"/>
      <c r="I6800"/>
      <c r="S6800" s="115"/>
      <c r="U6800"/>
      <c r="V6800"/>
    </row>
    <row r="6801" spans="1:33" x14ac:dyDescent="0.25">
      <c r="A6801"/>
      <c r="B6801"/>
      <c r="C6801"/>
      <c r="D6801"/>
      <c r="E6801"/>
      <c r="F6801" s="126"/>
      <c r="G6801"/>
      <c r="H6801"/>
      <c r="I6801"/>
      <c r="J6801"/>
      <c r="K6801"/>
      <c r="L6801"/>
      <c r="M6801"/>
      <c r="N6801"/>
      <c r="O6801"/>
      <c r="P6801"/>
      <c r="Q6801"/>
      <c r="S6801" s="115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ht="18" x14ac:dyDescent="0.25">
      <c r="A6802" s="236"/>
      <c r="B6802" s="236"/>
      <c r="C6802" s="236"/>
      <c r="D6802" s="236"/>
      <c r="E6802"/>
      <c r="F6802" s="126"/>
      <c r="G6802" s="237"/>
      <c r="H6802"/>
      <c r="I6802"/>
      <c r="J6802" s="237"/>
      <c r="K6802"/>
      <c r="L6802"/>
      <c r="M6802"/>
      <c r="N6802"/>
      <c r="O6802"/>
      <c r="P6802"/>
      <c r="Q6802"/>
      <c r="S6802" s="115"/>
      <c r="U6802"/>
      <c r="V6802"/>
      <c r="W6802" s="237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5">
      <c r="A6803"/>
      <c r="B6803"/>
      <c r="C6803"/>
      <c r="D6803"/>
      <c r="E6803"/>
      <c r="F6803" s="126"/>
      <c r="G6803"/>
      <c r="H6803"/>
      <c r="I6803"/>
      <c r="J6803"/>
      <c r="K6803"/>
      <c r="L6803"/>
      <c r="M6803"/>
      <c r="N6803"/>
      <c r="O6803"/>
      <c r="P6803"/>
      <c r="Q6803"/>
      <c r="S6803" s="115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5">
      <c r="A6804"/>
      <c r="B6804"/>
      <c r="C6804"/>
      <c r="D6804"/>
      <c r="E6804"/>
      <c r="F6804" s="126"/>
      <c r="G6804"/>
      <c r="H6804"/>
      <c r="I6804"/>
      <c r="J6804"/>
      <c r="K6804"/>
      <c r="L6804"/>
      <c r="M6804"/>
      <c r="N6804"/>
      <c r="O6804"/>
      <c r="P6804"/>
      <c r="Q6804"/>
      <c r="S6804" s="115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5">
      <c r="A6805"/>
      <c r="B6805"/>
      <c r="C6805"/>
      <c r="D6805"/>
      <c r="E6805"/>
      <c r="F6805" s="126"/>
      <c r="G6805"/>
      <c r="H6805"/>
      <c r="I6805"/>
      <c r="J6805"/>
      <c r="K6805"/>
      <c r="L6805"/>
      <c r="M6805"/>
      <c r="N6805"/>
      <c r="O6805"/>
      <c r="P6805"/>
      <c r="Q6805"/>
      <c r="S6805" s="11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ht="18" x14ac:dyDescent="0.25">
      <c r="A6806" s="236"/>
      <c r="B6806" s="236"/>
      <c r="C6806" s="236"/>
      <c r="D6806" s="236"/>
      <c r="E6806"/>
      <c r="F6806" s="126"/>
      <c r="G6806" s="237"/>
      <c r="H6806"/>
      <c r="I6806"/>
      <c r="J6806" s="237"/>
      <c r="K6806"/>
      <c r="L6806"/>
      <c r="M6806"/>
      <c r="N6806"/>
      <c r="O6806"/>
      <c r="P6806"/>
      <c r="Q6806"/>
      <c r="S6806" s="115"/>
      <c r="U6806"/>
      <c r="V6806"/>
      <c r="W6806" s="237"/>
      <c r="X6806"/>
      <c r="Y6806"/>
      <c r="Z6806"/>
      <c r="AA6806"/>
      <c r="AB6806"/>
      <c r="AC6806"/>
      <c r="AD6806"/>
      <c r="AE6806"/>
      <c r="AF6806"/>
      <c r="AG6806"/>
    </row>
    <row r="6807" spans="1:33" ht="18" x14ac:dyDescent="0.25">
      <c r="A6807" s="236"/>
      <c r="B6807" s="236"/>
      <c r="C6807" s="236"/>
      <c r="D6807" s="236"/>
      <c r="E6807"/>
      <c r="F6807" s="126"/>
      <c r="G6807" s="237"/>
      <c r="H6807"/>
      <c r="I6807"/>
      <c r="J6807" s="237"/>
      <c r="K6807"/>
      <c r="L6807"/>
      <c r="M6807"/>
      <c r="N6807"/>
      <c r="O6807"/>
      <c r="P6807"/>
      <c r="Q6807"/>
      <c r="S6807" s="115"/>
      <c r="U6807"/>
      <c r="V6807"/>
      <c r="W6807" s="237"/>
      <c r="X6807"/>
      <c r="Y6807"/>
      <c r="Z6807"/>
      <c r="AA6807"/>
      <c r="AB6807"/>
      <c r="AC6807"/>
      <c r="AD6807"/>
      <c r="AE6807"/>
      <c r="AF6807"/>
      <c r="AG6807"/>
    </row>
    <row r="6808" spans="1:33" ht="18" x14ac:dyDescent="0.25">
      <c r="A6808" s="236"/>
      <c r="B6808" s="236"/>
      <c r="C6808" s="236"/>
      <c r="D6808" s="236"/>
      <c r="E6808"/>
      <c r="F6808" s="126"/>
      <c r="G6808" s="237"/>
      <c r="H6808"/>
      <c r="I6808"/>
      <c r="J6808" s="237"/>
      <c r="K6808"/>
      <c r="L6808"/>
      <c r="M6808"/>
      <c r="N6808"/>
      <c r="O6808"/>
      <c r="P6808"/>
      <c r="Q6808"/>
      <c r="S6808" s="115"/>
      <c r="U6808"/>
      <c r="V6808"/>
      <c r="W6808" s="237"/>
      <c r="X6808"/>
      <c r="Y6808"/>
      <c r="Z6808"/>
      <c r="AA6808"/>
      <c r="AB6808"/>
      <c r="AC6808"/>
      <c r="AD6808"/>
      <c r="AE6808"/>
      <c r="AF6808"/>
      <c r="AG6808"/>
    </row>
    <row r="6809" spans="1:33" ht="18" x14ac:dyDescent="0.25">
      <c r="A6809" s="236"/>
      <c r="B6809" s="236"/>
      <c r="C6809" s="236"/>
      <c r="D6809" s="236"/>
      <c r="E6809"/>
      <c r="F6809" s="126"/>
      <c r="G6809" s="237"/>
      <c r="H6809"/>
      <c r="I6809"/>
      <c r="J6809" s="237"/>
      <c r="K6809"/>
      <c r="L6809"/>
      <c r="M6809"/>
      <c r="N6809"/>
      <c r="O6809"/>
      <c r="P6809"/>
      <c r="Q6809"/>
      <c r="S6809" s="115"/>
      <c r="U6809"/>
      <c r="V6809"/>
      <c r="W6809" s="237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5">
      <c r="F6810" s="238"/>
      <c r="I6810"/>
      <c r="S6810" s="115"/>
      <c r="U6810"/>
      <c r="V6810"/>
    </row>
    <row r="6811" spans="1:33" ht="18" x14ac:dyDescent="0.25">
      <c r="A6811" s="236"/>
      <c r="B6811" s="236"/>
      <c r="C6811" s="236"/>
      <c r="D6811" s="236"/>
      <c r="E6811"/>
      <c r="F6811" s="126"/>
      <c r="G6811" s="237"/>
      <c r="H6811"/>
      <c r="I6811"/>
      <c r="J6811" s="237"/>
      <c r="K6811"/>
      <c r="L6811"/>
      <c r="M6811"/>
      <c r="N6811"/>
      <c r="O6811"/>
      <c r="P6811"/>
      <c r="Q6811"/>
      <c r="S6811" s="115"/>
      <c r="U6811"/>
      <c r="V6811"/>
      <c r="W6811" s="237"/>
      <c r="X6811"/>
      <c r="Y6811"/>
      <c r="Z6811"/>
      <c r="AA6811"/>
      <c r="AB6811"/>
      <c r="AC6811"/>
      <c r="AD6811"/>
      <c r="AE6811"/>
      <c r="AF6811"/>
      <c r="AG6811"/>
    </row>
    <row r="6812" spans="1:33" ht="18" x14ac:dyDescent="0.25">
      <c r="A6812" s="236"/>
      <c r="B6812" s="236"/>
      <c r="C6812" s="236"/>
      <c r="D6812" s="236"/>
      <c r="E6812"/>
      <c r="F6812" s="126"/>
      <c r="G6812" s="237"/>
      <c r="H6812"/>
      <c r="I6812"/>
      <c r="J6812" s="237"/>
      <c r="K6812"/>
      <c r="L6812"/>
      <c r="M6812"/>
      <c r="N6812"/>
      <c r="O6812"/>
      <c r="P6812"/>
      <c r="Q6812"/>
      <c r="S6812" s="115"/>
      <c r="U6812"/>
      <c r="V6812"/>
      <c r="W6812" s="237"/>
      <c r="X6812"/>
      <c r="Y6812"/>
      <c r="Z6812"/>
      <c r="AA6812"/>
      <c r="AB6812"/>
      <c r="AC6812"/>
      <c r="AD6812"/>
      <c r="AE6812"/>
      <c r="AF6812"/>
      <c r="AG6812"/>
    </row>
    <row r="6813" spans="1:33" ht="18" x14ac:dyDescent="0.25">
      <c r="A6813" s="236"/>
      <c r="B6813" s="236"/>
      <c r="C6813" s="236"/>
      <c r="D6813" s="236"/>
      <c r="E6813"/>
      <c r="F6813" s="126"/>
      <c r="G6813" s="237"/>
      <c r="H6813"/>
      <c r="I6813"/>
      <c r="J6813" s="237"/>
      <c r="K6813"/>
      <c r="L6813"/>
      <c r="M6813"/>
      <c r="N6813"/>
      <c r="O6813"/>
      <c r="P6813"/>
      <c r="Q6813"/>
      <c r="S6813" s="115"/>
      <c r="U6813"/>
      <c r="V6813"/>
      <c r="W6813" s="237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5">
      <c r="A6814"/>
      <c r="B6814"/>
      <c r="C6814"/>
      <c r="D6814"/>
      <c r="E6814"/>
      <c r="F6814" s="126"/>
      <c r="G6814"/>
      <c r="H6814"/>
      <c r="I6814"/>
      <c r="J6814"/>
      <c r="K6814"/>
      <c r="L6814"/>
      <c r="M6814"/>
      <c r="N6814"/>
      <c r="O6814"/>
      <c r="P6814"/>
      <c r="Q6814"/>
      <c r="S6814" s="115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ht="18" x14ac:dyDescent="0.25">
      <c r="A6815" s="236"/>
      <c r="B6815" s="236"/>
      <c r="C6815" s="236"/>
      <c r="D6815" s="236"/>
      <c r="E6815"/>
      <c r="F6815" s="126"/>
      <c r="G6815" s="237"/>
      <c r="H6815"/>
      <c r="I6815"/>
      <c r="J6815" s="237"/>
      <c r="K6815"/>
      <c r="L6815"/>
      <c r="M6815"/>
      <c r="N6815"/>
      <c r="O6815"/>
      <c r="P6815"/>
      <c r="Q6815"/>
      <c r="S6815" s="115"/>
      <c r="U6815"/>
      <c r="V6815"/>
      <c r="W6815" s="237"/>
      <c r="X6815"/>
      <c r="Y6815"/>
      <c r="Z6815"/>
      <c r="AA6815"/>
      <c r="AB6815"/>
      <c r="AC6815"/>
      <c r="AD6815"/>
      <c r="AE6815"/>
      <c r="AF6815"/>
      <c r="AG6815"/>
    </row>
    <row r="6816" spans="1:33" ht="18" x14ac:dyDescent="0.25">
      <c r="A6816" s="236"/>
      <c r="B6816" s="236"/>
      <c r="C6816" s="236"/>
      <c r="D6816" s="236"/>
      <c r="E6816"/>
      <c r="F6816" s="126"/>
      <c r="G6816" s="237"/>
      <c r="H6816"/>
      <c r="I6816"/>
      <c r="J6816" s="237"/>
      <c r="K6816"/>
      <c r="L6816"/>
      <c r="M6816"/>
      <c r="N6816"/>
      <c r="O6816"/>
      <c r="P6816"/>
      <c r="Q6816"/>
      <c r="S6816" s="115"/>
      <c r="U6816"/>
      <c r="V6816"/>
      <c r="W6816" s="237"/>
      <c r="X6816"/>
      <c r="Y6816"/>
      <c r="Z6816"/>
      <c r="AA6816"/>
      <c r="AB6816"/>
      <c r="AC6816"/>
      <c r="AD6816"/>
      <c r="AE6816"/>
      <c r="AF6816"/>
      <c r="AG6816"/>
    </row>
    <row r="6817" spans="1:33" ht="18" x14ac:dyDescent="0.25">
      <c r="A6817" s="236"/>
      <c r="B6817" s="236"/>
      <c r="C6817" s="236"/>
      <c r="D6817" s="236"/>
      <c r="E6817"/>
      <c r="F6817" s="126"/>
      <c r="G6817" s="237"/>
      <c r="H6817"/>
      <c r="I6817"/>
      <c r="J6817" s="237"/>
      <c r="K6817"/>
      <c r="L6817"/>
      <c r="M6817"/>
      <c r="N6817"/>
      <c r="O6817"/>
      <c r="P6817"/>
      <c r="Q6817"/>
      <c r="S6817" s="115"/>
      <c r="U6817"/>
      <c r="V6817"/>
      <c r="W6817" s="237"/>
      <c r="X6817"/>
      <c r="Y6817"/>
      <c r="Z6817"/>
      <c r="AA6817"/>
      <c r="AB6817"/>
      <c r="AC6817"/>
      <c r="AD6817"/>
      <c r="AE6817"/>
      <c r="AF6817"/>
      <c r="AG6817"/>
    </row>
    <row r="6818" spans="1:33" ht="18" x14ac:dyDescent="0.25">
      <c r="A6818" s="236"/>
      <c r="B6818" s="236"/>
      <c r="C6818" s="236"/>
      <c r="D6818" s="236"/>
      <c r="E6818"/>
      <c r="F6818" s="126"/>
      <c r="G6818" s="237"/>
      <c r="H6818"/>
      <c r="I6818"/>
      <c r="J6818" s="237"/>
      <c r="K6818"/>
      <c r="L6818"/>
      <c r="M6818"/>
      <c r="N6818"/>
      <c r="O6818"/>
      <c r="P6818"/>
      <c r="Q6818"/>
      <c r="S6818" s="115"/>
      <c r="U6818"/>
      <c r="V6818"/>
      <c r="W6818" s="237"/>
      <c r="X6818"/>
      <c r="Y6818"/>
      <c r="Z6818"/>
      <c r="AA6818"/>
      <c r="AB6818"/>
      <c r="AC6818"/>
      <c r="AD6818"/>
      <c r="AE6818"/>
      <c r="AF6818"/>
      <c r="AG6818"/>
    </row>
    <row r="6819" spans="1:33" ht="18" x14ac:dyDescent="0.25">
      <c r="A6819" s="236"/>
      <c r="B6819" s="236"/>
      <c r="C6819" s="236"/>
      <c r="D6819" s="236"/>
      <c r="E6819"/>
      <c r="F6819" s="126"/>
      <c r="G6819" s="237"/>
      <c r="H6819"/>
      <c r="I6819"/>
      <c r="J6819" s="237"/>
      <c r="K6819"/>
      <c r="L6819"/>
      <c r="M6819"/>
      <c r="N6819"/>
      <c r="O6819"/>
      <c r="P6819"/>
      <c r="Q6819"/>
      <c r="S6819" s="115"/>
      <c r="U6819"/>
      <c r="V6819"/>
      <c r="W6819" s="237"/>
      <c r="X6819"/>
      <c r="Y6819"/>
      <c r="Z6819"/>
      <c r="AA6819"/>
      <c r="AB6819"/>
      <c r="AC6819"/>
      <c r="AD6819"/>
      <c r="AE6819"/>
      <c r="AF6819"/>
      <c r="AG6819"/>
    </row>
    <row r="6820" spans="1:33" ht="18" x14ac:dyDescent="0.25">
      <c r="A6820" s="236"/>
      <c r="B6820" s="236"/>
      <c r="C6820" s="236"/>
      <c r="D6820" s="236"/>
      <c r="E6820"/>
      <c r="F6820" s="126"/>
      <c r="G6820" s="237"/>
      <c r="H6820"/>
      <c r="I6820"/>
      <c r="J6820" s="237"/>
      <c r="K6820"/>
      <c r="L6820"/>
      <c r="M6820"/>
      <c r="N6820"/>
      <c r="O6820"/>
      <c r="P6820"/>
      <c r="Q6820"/>
      <c r="S6820" s="115"/>
      <c r="U6820"/>
      <c r="V6820"/>
      <c r="W6820" s="237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5">
      <c r="A6821"/>
      <c r="B6821"/>
      <c r="C6821"/>
      <c r="D6821"/>
      <c r="E6821"/>
      <c r="F6821" s="126"/>
      <c r="G6821"/>
      <c r="H6821"/>
      <c r="I6821"/>
      <c r="J6821"/>
      <c r="K6821"/>
      <c r="L6821"/>
      <c r="M6821"/>
      <c r="N6821"/>
      <c r="O6821"/>
      <c r="P6821"/>
      <c r="Q6821"/>
      <c r="S6821" s="115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5">
      <c r="F6822" s="238"/>
      <c r="I6822"/>
      <c r="S6822" s="115"/>
      <c r="U6822"/>
      <c r="V6822"/>
    </row>
    <row r="6823" spans="1:33" ht="18" x14ac:dyDescent="0.25">
      <c r="A6823" s="236"/>
      <c r="B6823" s="236"/>
      <c r="C6823" s="236"/>
      <c r="D6823" s="236"/>
      <c r="E6823"/>
      <c r="F6823" s="126"/>
      <c r="G6823" s="237"/>
      <c r="H6823"/>
      <c r="I6823"/>
      <c r="J6823" s="237"/>
      <c r="K6823"/>
      <c r="L6823"/>
      <c r="M6823"/>
      <c r="N6823"/>
      <c r="O6823"/>
      <c r="P6823"/>
      <c r="Q6823"/>
      <c r="S6823" s="115"/>
      <c r="U6823"/>
      <c r="V6823"/>
      <c r="W6823" s="237"/>
      <c r="X6823"/>
      <c r="Y6823"/>
      <c r="Z6823"/>
      <c r="AA6823"/>
      <c r="AB6823"/>
      <c r="AC6823"/>
      <c r="AD6823"/>
      <c r="AE6823"/>
      <c r="AF6823"/>
      <c r="AG6823"/>
    </row>
    <row r="6824" spans="1:33" ht="18" x14ac:dyDescent="0.25">
      <c r="A6824" s="236"/>
      <c r="B6824" s="236"/>
      <c r="C6824" s="236"/>
      <c r="D6824" s="236"/>
      <c r="E6824"/>
      <c r="F6824" s="126"/>
      <c r="G6824" s="237"/>
      <c r="H6824"/>
      <c r="I6824"/>
      <c r="J6824" s="237"/>
      <c r="K6824"/>
      <c r="L6824"/>
      <c r="M6824"/>
      <c r="N6824"/>
      <c r="O6824"/>
      <c r="P6824"/>
      <c r="Q6824"/>
      <c r="S6824" s="115"/>
      <c r="U6824"/>
      <c r="V6824"/>
      <c r="W6824" s="237"/>
      <c r="X6824"/>
      <c r="Y6824"/>
      <c r="Z6824"/>
      <c r="AA6824"/>
      <c r="AB6824"/>
      <c r="AC6824"/>
      <c r="AD6824"/>
      <c r="AE6824"/>
      <c r="AF6824"/>
      <c r="AG6824"/>
    </row>
    <row r="6825" spans="1:33" ht="18" x14ac:dyDescent="0.25">
      <c r="A6825" s="236"/>
      <c r="B6825" s="236"/>
      <c r="C6825" s="236"/>
      <c r="D6825" s="236"/>
      <c r="E6825"/>
      <c r="F6825" s="126"/>
      <c r="G6825" s="237"/>
      <c r="H6825"/>
      <c r="I6825"/>
      <c r="J6825" s="237"/>
      <c r="K6825"/>
      <c r="L6825"/>
      <c r="M6825"/>
      <c r="N6825"/>
      <c r="O6825"/>
      <c r="P6825"/>
      <c r="Q6825"/>
      <c r="S6825" s="115"/>
      <c r="U6825"/>
      <c r="V6825"/>
      <c r="W6825" s="237"/>
      <c r="X6825"/>
      <c r="Y6825"/>
      <c r="Z6825"/>
      <c r="AA6825"/>
      <c r="AB6825"/>
      <c r="AC6825"/>
      <c r="AD6825"/>
      <c r="AE6825"/>
      <c r="AF6825"/>
      <c r="AG6825"/>
    </row>
    <row r="6826" spans="1:33" ht="18" x14ac:dyDescent="0.25">
      <c r="A6826" s="236"/>
      <c r="B6826" s="236"/>
      <c r="C6826" s="236"/>
      <c r="D6826" s="236"/>
      <c r="E6826"/>
      <c r="F6826" s="126"/>
      <c r="G6826" s="237"/>
      <c r="H6826"/>
      <c r="I6826"/>
      <c r="J6826" s="237"/>
      <c r="K6826"/>
      <c r="L6826"/>
      <c r="M6826"/>
      <c r="N6826"/>
      <c r="O6826"/>
      <c r="P6826"/>
      <c r="Q6826"/>
      <c r="S6826" s="115"/>
      <c r="U6826"/>
      <c r="V6826"/>
      <c r="W6826" s="237"/>
      <c r="X6826"/>
      <c r="Y6826"/>
      <c r="Z6826"/>
      <c r="AA6826"/>
      <c r="AB6826"/>
      <c r="AC6826"/>
      <c r="AD6826"/>
      <c r="AE6826"/>
      <c r="AF6826"/>
      <c r="AG6826"/>
    </row>
    <row r="6827" spans="1:33" ht="18" x14ac:dyDescent="0.25">
      <c r="A6827" s="236"/>
      <c r="B6827" s="236"/>
      <c r="C6827" s="236"/>
      <c r="D6827" s="236"/>
      <c r="E6827"/>
      <c r="F6827" s="126"/>
      <c r="G6827" s="237"/>
      <c r="H6827"/>
      <c r="I6827"/>
      <c r="J6827" s="237"/>
      <c r="K6827"/>
      <c r="L6827"/>
      <c r="M6827"/>
      <c r="N6827"/>
      <c r="O6827"/>
      <c r="P6827"/>
      <c r="Q6827"/>
      <c r="S6827" s="115"/>
      <c r="U6827"/>
      <c r="V6827"/>
      <c r="W6827" s="237"/>
      <c r="X6827"/>
      <c r="Y6827"/>
      <c r="Z6827"/>
      <c r="AA6827"/>
      <c r="AB6827"/>
      <c r="AC6827"/>
      <c r="AD6827"/>
      <c r="AE6827"/>
      <c r="AF6827"/>
      <c r="AG6827"/>
    </row>
    <row r="6828" spans="1:33" ht="18" x14ac:dyDescent="0.25">
      <c r="A6828" s="236"/>
      <c r="B6828" s="236"/>
      <c r="C6828" s="236"/>
      <c r="D6828" s="236"/>
      <c r="E6828"/>
      <c r="F6828" s="126"/>
      <c r="G6828" s="237"/>
      <c r="H6828"/>
      <c r="I6828"/>
      <c r="J6828" s="237"/>
      <c r="K6828"/>
      <c r="L6828"/>
      <c r="M6828"/>
      <c r="N6828"/>
      <c r="O6828"/>
      <c r="P6828"/>
      <c r="Q6828"/>
      <c r="S6828" s="115"/>
      <c r="U6828"/>
      <c r="V6828"/>
      <c r="W6828" s="237"/>
      <c r="X6828"/>
      <c r="Y6828"/>
      <c r="Z6828"/>
      <c r="AA6828"/>
      <c r="AB6828"/>
      <c r="AC6828"/>
      <c r="AD6828"/>
      <c r="AE6828"/>
      <c r="AF6828"/>
      <c r="AG6828"/>
    </row>
    <row r="6829" spans="1:33" ht="18" x14ac:dyDescent="0.25">
      <c r="A6829" s="236"/>
      <c r="B6829" s="236"/>
      <c r="C6829" s="236"/>
      <c r="D6829" s="236"/>
      <c r="E6829"/>
      <c r="F6829" s="126"/>
      <c r="G6829" s="237"/>
      <c r="H6829"/>
      <c r="I6829"/>
      <c r="J6829" s="237"/>
      <c r="K6829"/>
      <c r="L6829"/>
      <c r="M6829"/>
      <c r="N6829"/>
      <c r="O6829"/>
      <c r="P6829"/>
      <c r="Q6829"/>
      <c r="S6829" s="115"/>
      <c r="U6829"/>
      <c r="V6829"/>
      <c r="W6829" s="237"/>
      <c r="X6829"/>
      <c r="Y6829"/>
      <c r="Z6829"/>
      <c r="AA6829"/>
      <c r="AB6829"/>
      <c r="AC6829"/>
      <c r="AD6829"/>
      <c r="AE6829"/>
      <c r="AF6829"/>
      <c r="AG6829"/>
    </row>
    <row r="6830" spans="1:33" ht="18" x14ac:dyDescent="0.25">
      <c r="A6830" s="236"/>
      <c r="B6830" s="236"/>
      <c r="C6830" s="236"/>
      <c r="D6830" s="236"/>
      <c r="E6830"/>
      <c r="F6830" s="126"/>
      <c r="G6830" s="237"/>
      <c r="H6830"/>
      <c r="I6830"/>
      <c r="J6830" s="237"/>
      <c r="K6830"/>
      <c r="L6830"/>
      <c r="M6830"/>
      <c r="N6830"/>
      <c r="O6830"/>
      <c r="P6830"/>
      <c r="Q6830"/>
      <c r="S6830" s="115"/>
      <c r="U6830"/>
      <c r="V6830"/>
      <c r="W6830" s="237"/>
      <c r="X6830"/>
      <c r="Y6830"/>
      <c r="Z6830"/>
      <c r="AA6830"/>
      <c r="AB6830"/>
      <c r="AC6830"/>
      <c r="AD6830"/>
      <c r="AE6830"/>
      <c r="AF6830"/>
      <c r="AG6830"/>
    </row>
    <row r="6831" spans="1:33" ht="18" x14ac:dyDescent="0.25">
      <c r="A6831" s="236"/>
      <c r="B6831" s="236"/>
      <c r="C6831" s="236"/>
      <c r="D6831" s="236"/>
      <c r="E6831"/>
      <c r="F6831" s="126"/>
      <c r="G6831" s="237"/>
      <c r="H6831"/>
      <c r="I6831"/>
      <c r="J6831" s="237"/>
      <c r="K6831"/>
      <c r="L6831"/>
      <c r="M6831"/>
      <c r="N6831"/>
      <c r="O6831"/>
      <c r="P6831"/>
      <c r="Q6831"/>
      <c r="S6831" s="115"/>
      <c r="U6831"/>
      <c r="V6831"/>
      <c r="W6831" s="237"/>
      <c r="X6831"/>
      <c r="Y6831"/>
      <c r="Z6831"/>
      <c r="AA6831"/>
      <c r="AB6831"/>
      <c r="AC6831"/>
      <c r="AD6831"/>
      <c r="AE6831"/>
      <c r="AF6831"/>
      <c r="AG6831"/>
    </row>
    <row r="6832" spans="1:33" ht="18" x14ac:dyDescent="0.25">
      <c r="A6832" s="236"/>
      <c r="B6832" s="236"/>
      <c r="C6832" s="236"/>
      <c r="D6832" s="236"/>
      <c r="E6832"/>
      <c r="F6832" s="126"/>
      <c r="G6832" s="237"/>
      <c r="H6832"/>
      <c r="I6832"/>
      <c r="J6832" s="237"/>
      <c r="K6832"/>
      <c r="L6832"/>
      <c r="M6832"/>
      <c r="N6832"/>
      <c r="O6832"/>
      <c r="P6832"/>
      <c r="Q6832"/>
      <c r="S6832" s="115"/>
      <c r="U6832"/>
      <c r="V6832"/>
      <c r="W6832" s="237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5">
      <c r="F6833" s="238"/>
      <c r="I6833"/>
      <c r="S6833" s="115"/>
      <c r="U6833"/>
      <c r="V6833"/>
    </row>
    <row r="6834" spans="1:33" x14ac:dyDescent="0.25">
      <c r="A6834"/>
      <c r="B6834"/>
      <c r="C6834"/>
      <c r="D6834"/>
      <c r="E6834"/>
      <c r="F6834" s="126"/>
      <c r="G6834"/>
      <c r="H6834"/>
      <c r="I6834"/>
      <c r="J6834"/>
      <c r="K6834"/>
      <c r="L6834"/>
      <c r="M6834"/>
      <c r="N6834"/>
      <c r="O6834"/>
      <c r="P6834"/>
      <c r="Q6834"/>
      <c r="S6834" s="115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ht="18" x14ac:dyDescent="0.25">
      <c r="A6835" s="236"/>
      <c r="B6835" s="236"/>
      <c r="C6835" s="236"/>
      <c r="D6835" s="236"/>
      <c r="E6835"/>
      <c r="F6835" s="126"/>
      <c r="G6835" s="237"/>
      <c r="H6835"/>
      <c r="I6835"/>
      <c r="J6835" s="237"/>
      <c r="K6835"/>
      <c r="L6835"/>
      <c r="M6835"/>
      <c r="N6835"/>
      <c r="O6835"/>
      <c r="P6835"/>
      <c r="Q6835"/>
      <c r="S6835" s="115"/>
      <c r="U6835"/>
      <c r="V6835"/>
      <c r="W6835" s="237"/>
      <c r="X6835"/>
      <c r="Y6835"/>
      <c r="Z6835"/>
      <c r="AA6835"/>
      <c r="AB6835"/>
      <c r="AC6835"/>
      <c r="AD6835"/>
      <c r="AE6835"/>
      <c r="AF6835"/>
      <c r="AG6835"/>
    </row>
    <row r="6836" spans="1:33" ht="18" x14ac:dyDescent="0.25">
      <c r="A6836" s="236"/>
      <c r="B6836" s="236"/>
      <c r="C6836" s="236"/>
      <c r="D6836" s="236"/>
      <c r="E6836"/>
      <c r="F6836" s="126"/>
      <c r="G6836" s="237"/>
      <c r="H6836"/>
      <c r="I6836"/>
      <c r="J6836" s="237"/>
      <c r="K6836"/>
      <c r="L6836"/>
      <c r="M6836"/>
      <c r="N6836"/>
      <c r="O6836"/>
      <c r="P6836"/>
      <c r="Q6836"/>
      <c r="S6836" s="115"/>
      <c r="U6836"/>
      <c r="V6836"/>
      <c r="W6836" s="237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5">
      <c r="A6837"/>
      <c r="B6837"/>
      <c r="C6837"/>
      <c r="D6837"/>
      <c r="E6837"/>
      <c r="F6837" s="126"/>
      <c r="G6837"/>
      <c r="H6837"/>
      <c r="I6837"/>
      <c r="J6837"/>
      <c r="K6837"/>
      <c r="L6837"/>
      <c r="M6837"/>
      <c r="N6837"/>
      <c r="O6837"/>
      <c r="P6837"/>
      <c r="Q6837"/>
      <c r="S6837" s="115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ht="18" x14ac:dyDescent="0.25">
      <c r="A6838" s="236"/>
      <c r="B6838" s="236"/>
      <c r="C6838" s="236"/>
      <c r="D6838" s="236"/>
      <c r="E6838"/>
      <c r="F6838" s="126"/>
      <c r="G6838" s="237"/>
      <c r="H6838"/>
      <c r="I6838"/>
      <c r="J6838" s="237"/>
      <c r="K6838"/>
      <c r="L6838"/>
      <c r="M6838"/>
      <c r="N6838"/>
      <c r="O6838"/>
      <c r="P6838"/>
      <c r="Q6838"/>
      <c r="S6838" s="115"/>
      <c r="U6838"/>
      <c r="V6838"/>
      <c r="W6838" s="237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5">
      <c r="A6839"/>
      <c r="B6839"/>
      <c r="C6839"/>
      <c r="D6839"/>
      <c r="E6839"/>
      <c r="F6839" s="126"/>
      <c r="G6839"/>
      <c r="H6839"/>
      <c r="I6839"/>
      <c r="J6839"/>
      <c r="K6839"/>
      <c r="L6839"/>
      <c r="M6839"/>
      <c r="N6839"/>
      <c r="O6839"/>
      <c r="P6839"/>
      <c r="Q6839"/>
      <c r="S6839" s="115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5">
      <c r="A6840"/>
      <c r="B6840"/>
      <c r="C6840"/>
      <c r="D6840"/>
      <c r="E6840"/>
      <c r="F6840" s="126"/>
      <c r="G6840"/>
      <c r="H6840"/>
      <c r="I6840"/>
      <c r="J6840"/>
      <c r="K6840"/>
      <c r="L6840"/>
      <c r="M6840"/>
      <c r="N6840"/>
      <c r="O6840"/>
      <c r="P6840"/>
      <c r="Q6840"/>
      <c r="S6840" s="115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5">
      <c r="F6841" s="238"/>
      <c r="I6841"/>
      <c r="S6841" s="115"/>
      <c r="U6841"/>
      <c r="V6841"/>
    </row>
    <row r="6842" spans="1:33" x14ac:dyDescent="0.25">
      <c r="A6842"/>
      <c r="B6842"/>
      <c r="C6842"/>
      <c r="D6842"/>
      <c r="E6842"/>
      <c r="F6842" s="126"/>
      <c r="G6842"/>
      <c r="H6842"/>
      <c r="I6842"/>
      <c r="J6842"/>
      <c r="K6842"/>
      <c r="L6842"/>
      <c r="M6842"/>
      <c r="N6842"/>
      <c r="O6842"/>
      <c r="P6842"/>
      <c r="Q6842"/>
      <c r="S6842" s="115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5">
      <c r="F6843" s="238"/>
      <c r="I6843"/>
      <c r="S6843" s="115"/>
      <c r="U6843"/>
      <c r="V6843"/>
    </row>
    <row r="6844" spans="1:33" ht="18" x14ac:dyDescent="0.25">
      <c r="A6844" s="236"/>
      <c r="B6844" s="236"/>
      <c r="C6844" s="236"/>
      <c r="D6844" s="236"/>
      <c r="E6844"/>
      <c r="F6844" s="126"/>
      <c r="G6844" s="237"/>
      <c r="H6844"/>
      <c r="I6844"/>
      <c r="J6844" s="237"/>
      <c r="K6844"/>
      <c r="L6844"/>
      <c r="M6844"/>
      <c r="N6844"/>
      <c r="O6844"/>
      <c r="P6844"/>
      <c r="Q6844"/>
      <c r="S6844" s="115"/>
      <c r="U6844"/>
      <c r="V6844"/>
      <c r="W6844" s="237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5">
      <c r="A6845"/>
      <c r="B6845"/>
      <c r="C6845"/>
      <c r="D6845"/>
      <c r="E6845"/>
      <c r="F6845" s="126"/>
      <c r="G6845"/>
      <c r="H6845"/>
      <c r="I6845"/>
      <c r="J6845"/>
      <c r="K6845"/>
      <c r="L6845"/>
      <c r="M6845"/>
      <c r="N6845"/>
      <c r="O6845"/>
      <c r="P6845"/>
      <c r="Q6845"/>
      <c r="S6845" s="11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5">
      <c r="A6846"/>
      <c r="B6846"/>
      <c r="C6846"/>
      <c r="D6846"/>
      <c r="E6846"/>
      <c r="F6846" s="126"/>
      <c r="G6846"/>
      <c r="H6846"/>
      <c r="I6846"/>
      <c r="J6846"/>
      <c r="K6846"/>
      <c r="L6846"/>
      <c r="M6846"/>
      <c r="N6846"/>
      <c r="O6846"/>
      <c r="P6846"/>
      <c r="Q6846"/>
      <c r="S6846" s="115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ht="18" x14ac:dyDescent="0.25">
      <c r="A6847" s="236"/>
      <c r="B6847" s="236"/>
      <c r="C6847" s="236"/>
      <c r="D6847" s="236"/>
      <c r="E6847"/>
      <c r="F6847" s="126"/>
      <c r="G6847" s="237"/>
      <c r="H6847"/>
      <c r="I6847"/>
      <c r="J6847" s="237"/>
      <c r="K6847"/>
      <c r="L6847"/>
      <c r="M6847"/>
      <c r="N6847"/>
      <c r="O6847"/>
      <c r="P6847"/>
      <c r="Q6847"/>
      <c r="S6847" s="115"/>
      <c r="U6847"/>
      <c r="V6847"/>
      <c r="W6847" s="237"/>
      <c r="X6847"/>
      <c r="Y6847"/>
      <c r="Z6847"/>
      <c r="AA6847"/>
      <c r="AB6847"/>
      <c r="AC6847"/>
      <c r="AD6847"/>
      <c r="AE6847"/>
      <c r="AF6847"/>
      <c r="AG6847"/>
    </row>
    <row r="6848" spans="1:33" ht="18" x14ac:dyDescent="0.25">
      <c r="A6848" s="236"/>
      <c r="B6848" s="236"/>
      <c r="C6848" s="236"/>
      <c r="D6848" s="236"/>
      <c r="E6848"/>
      <c r="F6848" s="126"/>
      <c r="G6848" s="237"/>
      <c r="H6848"/>
      <c r="I6848"/>
      <c r="J6848" s="237"/>
      <c r="K6848"/>
      <c r="L6848"/>
      <c r="M6848"/>
      <c r="N6848"/>
      <c r="O6848"/>
      <c r="P6848"/>
      <c r="Q6848"/>
      <c r="S6848" s="115"/>
      <c r="U6848"/>
      <c r="V6848"/>
      <c r="W6848" s="237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5">
      <c r="A6849"/>
      <c r="B6849"/>
      <c r="C6849"/>
      <c r="D6849"/>
      <c r="E6849"/>
      <c r="F6849" s="126"/>
      <c r="G6849"/>
      <c r="H6849"/>
      <c r="I6849"/>
      <c r="J6849"/>
      <c r="K6849"/>
      <c r="L6849"/>
      <c r="M6849"/>
      <c r="N6849"/>
      <c r="O6849"/>
      <c r="P6849"/>
      <c r="Q6849"/>
      <c r="S6849" s="115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ht="18" x14ac:dyDescent="0.25">
      <c r="A6850" s="236"/>
      <c r="B6850" s="236"/>
      <c r="C6850" s="236"/>
      <c r="D6850" s="236"/>
      <c r="E6850"/>
      <c r="F6850" s="126"/>
      <c r="G6850" s="237"/>
      <c r="H6850"/>
      <c r="I6850"/>
      <c r="J6850" s="237"/>
      <c r="K6850"/>
      <c r="L6850"/>
      <c r="M6850"/>
      <c r="N6850"/>
      <c r="O6850"/>
      <c r="P6850"/>
      <c r="Q6850"/>
      <c r="S6850" s="115"/>
      <c r="U6850"/>
      <c r="V6850"/>
      <c r="W6850" s="237"/>
      <c r="X6850"/>
      <c r="Y6850"/>
      <c r="Z6850"/>
      <c r="AA6850"/>
      <c r="AB6850"/>
      <c r="AC6850"/>
      <c r="AD6850"/>
      <c r="AE6850"/>
      <c r="AF6850"/>
      <c r="AG6850"/>
    </row>
    <row r="6851" spans="1:33" ht="18" x14ac:dyDescent="0.25">
      <c r="A6851" s="236"/>
      <c r="B6851" s="236"/>
      <c r="C6851" s="236"/>
      <c r="D6851" s="236"/>
      <c r="E6851"/>
      <c r="F6851" s="126"/>
      <c r="G6851" s="237"/>
      <c r="H6851"/>
      <c r="I6851"/>
      <c r="J6851" s="237"/>
      <c r="K6851"/>
      <c r="L6851"/>
      <c r="M6851"/>
      <c r="N6851"/>
      <c r="O6851"/>
      <c r="P6851"/>
      <c r="Q6851"/>
      <c r="S6851" s="115"/>
      <c r="U6851"/>
      <c r="V6851"/>
      <c r="W6851" s="237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5">
      <c r="A6852"/>
      <c r="B6852"/>
      <c r="C6852"/>
      <c r="D6852"/>
      <c r="E6852"/>
      <c r="F6852" s="126"/>
      <c r="G6852"/>
      <c r="H6852"/>
      <c r="I6852"/>
      <c r="J6852"/>
      <c r="K6852"/>
      <c r="L6852"/>
      <c r="M6852"/>
      <c r="N6852"/>
      <c r="O6852"/>
      <c r="P6852"/>
      <c r="Q6852"/>
      <c r="S6852" s="115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ht="18" x14ac:dyDescent="0.25">
      <c r="A6853" s="236"/>
      <c r="B6853" s="236"/>
      <c r="C6853" s="236"/>
      <c r="D6853" s="236"/>
      <c r="E6853"/>
      <c r="F6853" s="126"/>
      <c r="G6853" s="237"/>
      <c r="H6853"/>
      <c r="I6853"/>
      <c r="J6853" s="237"/>
      <c r="K6853"/>
      <c r="L6853"/>
      <c r="M6853"/>
      <c r="N6853"/>
      <c r="O6853"/>
      <c r="P6853"/>
      <c r="Q6853"/>
      <c r="S6853" s="115"/>
      <c r="U6853"/>
      <c r="V6853"/>
      <c r="W6853" s="237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5">
      <c r="A6854"/>
      <c r="B6854"/>
      <c r="C6854"/>
      <c r="D6854"/>
      <c r="E6854"/>
      <c r="F6854" s="126"/>
      <c r="G6854"/>
      <c r="H6854"/>
      <c r="I6854"/>
      <c r="J6854"/>
      <c r="K6854"/>
      <c r="L6854"/>
      <c r="M6854"/>
      <c r="N6854"/>
      <c r="O6854"/>
      <c r="P6854"/>
      <c r="Q6854"/>
      <c r="S6854" s="115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ht="18" x14ac:dyDescent="0.25">
      <c r="A6855" s="236"/>
      <c r="B6855" s="236"/>
      <c r="C6855" s="236"/>
      <c r="D6855" s="236"/>
      <c r="E6855"/>
      <c r="F6855" s="126"/>
      <c r="G6855" s="237"/>
      <c r="H6855"/>
      <c r="I6855"/>
      <c r="J6855" s="237"/>
      <c r="K6855"/>
      <c r="L6855"/>
      <c r="M6855"/>
      <c r="N6855"/>
      <c r="O6855"/>
      <c r="P6855"/>
      <c r="Q6855"/>
      <c r="S6855" s="115"/>
      <c r="U6855"/>
      <c r="V6855"/>
      <c r="W6855" s="237"/>
      <c r="X6855"/>
      <c r="Y6855"/>
      <c r="Z6855"/>
      <c r="AA6855"/>
      <c r="AB6855"/>
      <c r="AC6855"/>
      <c r="AD6855"/>
      <c r="AE6855"/>
      <c r="AF6855"/>
      <c r="AG6855"/>
    </row>
    <row r="6856" spans="1:33" ht="18" x14ac:dyDescent="0.25">
      <c r="A6856" s="236"/>
      <c r="B6856" s="236"/>
      <c r="C6856" s="236"/>
      <c r="D6856" s="236"/>
      <c r="E6856"/>
      <c r="F6856" s="126"/>
      <c r="G6856" s="237"/>
      <c r="H6856"/>
      <c r="I6856"/>
      <c r="J6856" s="237"/>
      <c r="K6856"/>
      <c r="L6856"/>
      <c r="M6856"/>
      <c r="N6856"/>
      <c r="O6856"/>
      <c r="P6856"/>
      <c r="Q6856"/>
      <c r="S6856" s="115"/>
      <c r="U6856"/>
      <c r="V6856"/>
      <c r="W6856" s="237"/>
      <c r="X6856"/>
      <c r="Y6856"/>
      <c r="Z6856"/>
      <c r="AA6856"/>
      <c r="AB6856"/>
      <c r="AC6856"/>
      <c r="AD6856"/>
      <c r="AE6856"/>
      <c r="AF6856"/>
      <c r="AG6856"/>
    </row>
    <row r="6857" spans="1:33" ht="18" x14ac:dyDescent="0.25">
      <c r="A6857" s="236"/>
      <c r="B6857" s="236"/>
      <c r="C6857" s="236"/>
      <c r="D6857" s="236"/>
      <c r="E6857"/>
      <c r="F6857" s="126"/>
      <c r="G6857" s="237"/>
      <c r="H6857"/>
      <c r="I6857"/>
      <c r="J6857" s="237"/>
      <c r="K6857"/>
      <c r="L6857"/>
      <c r="M6857"/>
      <c r="N6857"/>
      <c r="O6857"/>
      <c r="P6857"/>
      <c r="Q6857"/>
      <c r="S6857" s="115"/>
      <c r="U6857"/>
      <c r="V6857"/>
      <c r="W6857" s="237"/>
      <c r="X6857"/>
      <c r="Y6857"/>
      <c r="Z6857"/>
      <c r="AA6857"/>
      <c r="AB6857"/>
      <c r="AC6857"/>
      <c r="AD6857"/>
      <c r="AE6857"/>
      <c r="AF6857"/>
      <c r="AG6857"/>
    </row>
    <row r="6858" spans="1:33" ht="18" x14ac:dyDescent="0.25">
      <c r="A6858" s="236"/>
      <c r="B6858" s="236"/>
      <c r="C6858" s="236"/>
      <c r="D6858" s="236"/>
      <c r="E6858"/>
      <c r="F6858" s="126"/>
      <c r="G6858" s="237"/>
      <c r="H6858"/>
      <c r="I6858"/>
      <c r="J6858" s="237"/>
      <c r="K6858"/>
      <c r="L6858"/>
      <c r="M6858"/>
      <c r="N6858"/>
      <c r="O6858"/>
      <c r="P6858"/>
      <c r="Q6858"/>
      <c r="S6858" s="115"/>
      <c r="U6858"/>
      <c r="V6858"/>
      <c r="W6858" s="237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5">
      <c r="F6859" s="238"/>
      <c r="I6859"/>
      <c r="S6859" s="115"/>
      <c r="U6859"/>
      <c r="V6859"/>
    </row>
    <row r="6860" spans="1:33" x14ac:dyDescent="0.25">
      <c r="A6860"/>
      <c r="B6860"/>
      <c r="C6860"/>
      <c r="D6860"/>
      <c r="E6860"/>
      <c r="F6860" s="126"/>
      <c r="G6860"/>
      <c r="H6860"/>
      <c r="I6860"/>
      <c r="J6860"/>
      <c r="K6860"/>
      <c r="L6860"/>
      <c r="M6860"/>
      <c r="N6860"/>
      <c r="O6860"/>
      <c r="P6860"/>
      <c r="Q6860"/>
      <c r="S6860" s="115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ht="18" x14ac:dyDescent="0.25">
      <c r="A6861" s="236"/>
      <c r="B6861" s="236"/>
      <c r="C6861" s="236"/>
      <c r="D6861" s="236"/>
      <c r="E6861"/>
      <c r="F6861" s="126"/>
      <c r="G6861" s="237"/>
      <c r="H6861"/>
      <c r="I6861"/>
      <c r="J6861" s="237"/>
      <c r="K6861"/>
      <c r="L6861"/>
      <c r="M6861"/>
      <c r="N6861"/>
      <c r="O6861"/>
      <c r="P6861"/>
      <c r="Q6861"/>
      <c r="S6861" s="115"/>
      <c r="U6861"/>
      <c r="V6861"/>
      <c r="W6861" s="237"/>
      <c r="X6861"/>
      <c r="Y6861"/>
      <c r="Z6861"/>
      <c r="AA6861"/>
      <c r="AB6861"/>
      <c r="AC6861"/>
      <c r="AD6861"/>
      <c r="AE6861"/>
      <c r="AF6861"/>
      <c r="AG6861"/>
    </row>
    <row r="6862" spans="1:33" ht="18" x14ac:dyDescent="0.25">
      <c r="A6862" s="236"/>
      <c r="B6862" s="236"/>
      <c r="C6862" s="236"/>
      <c r="D6862" s="236"/>
      <c r="E6862"/>
      <c r="F6862" s="126"/>
      <c r="G6862" s="237"/>
      <c r="H6862"/>
      <c r="I6862"/>
      <c r="J6862" s="237"/>
      <c r="K6862"/>
      <c r="L6862"/>
      <c r="M6862"/>
      <c r="N6862"/>
      <c r="O6862"/>
      <c r="P6862"/>
      <c r="Q6862"/>
      <c r="S6862" s="115"/>
      <c r="U6862"/>
      <c r="V6862"/>
      <c r="W6862" s="237"/>
      <c r="X6862"/>
      <c r="Y6862"/>
      <c r="Z6862"/>
      <c r="AA6862"/>
      <c r="AB6862"/>
      <c r="AC6862"/>
      <c r="AD6862"/>
      <c r="AE6862"/>
      <c r="AF6862"/>
      <c r="AG6862"/>
    </row>
    <row r="6863" spans="1:33" ht="18" x14ac:dyDescent="0.25">
      <c r="A6863" s="236"/>
      <c r="B6863" s="236"/>
      <c r="C6863" s="236"/>
      <c r="D6863" s="236"/>
      <c r="E6863"/>
      <c r="F6863" s="126"/>
      <c r="G6863" s="237"/>
      <c r="H6863"/>
      <c r="I6863"/>
      <c r="J6863" s="237"/>
      <c r="K6863"/>
      <c r="L6863"/>
      <c r="M6863"/>
      <c r="N6863"/>
      <c r="O6863"/>
      <c r="P6863"/>
      <c r="Q6863"/>
      <c r="S6863" s="115"/>
      <c r="U6863"/>
      <c r="V6863"/>
      <c r="W6863" s="237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5">
      <c r="A6864"/>
      <c r="B6864"/>
      <c r="C6864"/>
      <c r="D6864"/>
      <c r="E6864"/>
      <c r="F6864" s="126"/>
      <c r="G6864"/>
      <c r="H6864"/>
      <c r="I6864"/>
      <c r="J6864"/>
      <c r="K6864"/>
      <c r="L6864"/>
      <c r="M6864"/>
      <c r="N6864"/>
      <c r="O6864"/>
      <c r="P6864"/>
      <c r="Q6864"/>
      <c r="S6864" s="115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5">
      <c r="A6865"/>
      <c r="B6865"/>
      <c r="C6865"/>
      <c r="D6865"/>
      <c r="E6865"/>
      <c r="F6865" s="126"/>
      <c r="G6865"/>
      <c r="H6865"/>
      <c r="I6865"/>
      <c r="J6865"/>
      <c r="K6865"/>
      <c r="L6865"/>
      <c r="M6865"/>
      <c r="N6865"/>
      <c r="O6865"/>
      <c r="P6865"/>
      <c r="Q6865"/>
      <c r="S6865" s="11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5">
      <c r="A6866"/>
      <c r="B6866"/>
      <c r="C6866"/>
      <c r="D6866"/>
      <c r="E6866"/>
      <c r="F6866" s="126"/>
      <c r="G6866"/>
      <c r="H6866"/>
      <c r="I6866"/>
      <c r="J6866"/>
      <c r="K6866"/>
      <c r="L6866"/>
      <c r="M6866"/>
      <c r="N6866"/>
      <c r="O6866"/>
      <c r="P6866"/>
      <c r="Q6866"/>
      <c r="S6866" s="115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ht="18" x14ac:dyDescent="0.25">
      <c r="A6867" s="236"/>
      <c r="B6867" s="236"/>
      <c r="C6867" s="236"/>
      <c r="D6867" s="236"/>
      <c r="E6867"/>
      <c r="F6867" s="126"/>
      <c r="G6867" s="237"/>
      <c r="H6867"/>
      <c r="I6867"/>
      <c r="J6867" s="237"/>
      <c r="K6867"/>
      <c r="L6867"/>
      <c r="M6867"/>
      <c r="N6867"/>
      <c r="O6867"/>
      <c r="P6867"/>
      <c r="Q6867"/>
      <c r="S6867" s="115"/>
      <c r="U6867"/>
      <c r="V6867"/>
      <c r="W6867" s="23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5">
      <c r="F6868" s="238"/>
      <c r="I6868"/>
      <c r="S6868" s="115"/>
      <c r="U6868"/>
      <c r="V6868"/>
    </row>
    <row r="6869" spans="1:33" ht="18" x14ac:dyDescent="0.25">
      <c r="A6869" s="236"/>
      <c r="B6869" s="236"/>
      <c r="C6869" s="236"/>
      <c r="D6869" s="236"/>
      <c r="E6869"/>
      <c r="F6869" s="126"/>
      <c r="G6869" s="237"/>
      <c r="H6869"/>
      <c r="I6869"/>
      <c r="J6869" s="237"/>
      <c r="K6869"/>
      <c r="L6869"/>
      <c r="M6869"/>
      <c r="N6869"/>
      <c r="O6869"/>
      <c r="P6869"/>
      <c r="Q6869"/>
      <c r="S6869" s="115"/>
      <c r="U6869"/>
      <c r="V6869"/>
      <c r="W6869" s="237"/>
      <c r="X6869"/>
      <c r="Y6869"/>
      <c r="Z6869"/>
      <c r="AA6869"/>
      <c r="AB6869"/>
      <c r="AC6869"/>
      <c r="AD6869"/>
      <c r="AE6869"/>
      <c r="AF6869"/>
      <c r="AG6869"/>
    </row>
    <row r="6870" spans="1:33" ht="18" x14ac:dyDescent="0.25">
      <c r="A6870" s="236"/>
      <c r="B6870" s="236"/>
      <c r="C6870" s="236"/>
      <c r="D6870" s="236"/>
      <c r="E6870"/>
      <c r="F6870" s="126"/>
      <c r="G6870" s="237"/>
      <c r="H6870"/>
      <c r="I6870"/>
      <c r="J6870" s="237"/>
      <c r="K6870"/>
      <c r="L6870"/>
      <c r="M6870"/>
      <c r="N6870"/>
      <c r="O6870"/>
      <c r="P6870"/>
      <c r="Q6870"/>
      <c r="S6870" s="115"/>
      <c r="U6870"/>
      <c r="V6870"/>
      <c r="W6870" s="237"/>
      <c r="X6870"/>
      <c r="Y6870"/>
      <c r="Z6870"/>
      <c r="AA6870"/>
      <c r="AB6870"/>
      <c r="AC6870"/>
      <c r="AD6870"/>
      <c r="AE6870"/>
      <c r="AF6870"/>
      <c r="AG6870"/>
    </row>
    <row r="6871" spans="1:33" ht="18" x14ac:dyDescent="0.25">
      <c r="A6871" s="236"/>
      <c r="B6871" s="236"/>
      <c r="C6871" s="236"/>
      <c r="D6871" s="236"/>
      <c r="E6871"/>
      <c r="F6871" s="126"/>
      <c r="G6871" s="237"/>
      <c r="H6871"/>
      <c r="I6871"/>
      <c r="J6871" s="237"/>
      <c r="K6871"/>
      <c r="L6871"/>
      <c r="M6871"/>
      <c r="N6871"/>
      <c r="O6871"/>
      <c r="P6871"/>
      <c r="Q6871"/>
      <c r="S6871" s="115"/>
      <c r="U6871"/>
      <c r="V6871"/>
      <c r="W6871" s="237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5">
      <c r="A6872"/>
      <c r="B6872"/>
      <c r="C6872"/>
      <c r="D6872"/>
      <c r="E6872"/>
      <c r="F6872" s="126"/>
      <c r="G6872"/>
      <c r="H6872"/>
      <c r="I6872"/>
      <c r="J6872"/>
      <c r="K6872"/>
      <c r="L6872"/>
      <c r="M6872"/>
      <c r="N6872"/>
      <c r="O6872"/>
      <c r="P6872"/>
      <c r="Q6872"/>
      <c r="S6872" s="115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ht="18" x14ac:dyDescent="0.25">
      <c r="A6873" s="236"/>
      <c r="B6873" s="236"/>
      <c r="C6873" s="236"/>
      <c r="D6873" s="236"/>
      <c r="E6873"/>
      <c r="F6873" s="126"/>
      <c r="G6873" s="237"/>
      <c r="H6873"/>
      <c r="I6873"/>
      <c r="J6873" s="237"/>
      <c r="K6873"/>
      <c r="L6873"/>
      <c r="M6873"/>
      <c r="N6873"/>
      <c r="O6873"/>
      <c r="P6873"/>
      <c r="Q6873"/>
      <c r="S6873" s="115"/>
      <c r="U6873"/>
      <c r="V6873"/>
      <c r="W6873" s="237"/>
      <c r="X6873"/>
      <c r="Y6873"/>
      <c r="Z6873"/>
      <c r="AA6873"/>
      <c r="AB6873"/>
      <c r="AC6873"/>
      <c r="AD6873"/>
      <c r="AE6873"/>
      <c r="AF6873"/>
      <c r="AG6873"/>
    </row>
    <row r="6874" spans="1:33" ht="18" x14ac:dyDescent="0.25">
      <c r="A6874" s="236"/>
      <c r="B6874" s="236"/>
      <c r="C6874" s="236"/>
      <c r="D6874" s="236"/>
      <c r="E6874"/>
      <c r="F6874" s="126"/>
      <c r="G6874" s="237"/>
      <c r="H6874"/>
      <c r="I6874"/>
      <c r="J6874" s="237"/>
      <c r="K6874"/>
      <c r="L6874"/>
      <c r="M6874"/>
      <c r="N6874"/>
      <c r="O6874"/>
      <c r="P6874"/>
      <c r="Q6874"/>
      <c r="S6874" s="115"/>
      <c r="U6874"/>
      <c r="V6874"/>
      <c r="W6874" s="237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5">
      <c r="A6875"/>
      <c r="B6875"/>
      <c r="C6875"/>
      <c r="D6875"/>
      <c r="E6875"/>
      <c r="F6875" s="126"/>
      <c r="G6875"/>
      <c r="H6875"/>
      <c r="I6875"/>
      <c r="J6875"/>
      <c r="K6875"/>
      <c r="L6875"/>
      <c r="M6875"/>
      <c r="N6875"/>
      <c r="O6875"/>
      <c r="P6875"/>
      <c r="Q6875"/>
      <c r="S6875" s="11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ht="18" x14ac:dyDescent="0.25">
      <c r="A6876" s="236"/>
      <c r="B6876" s="236"/>
      <c r="C6876" s="236"/>
      <c r="D6876" s="236"/>
      <c r="E6876"/>
      <c r="F6876" s="126"/>
      <c r="G6876" s="237"/>
      <c r="H6876"/>
      <c r="I6876"/>
      <c r="J6876" s="237"/>
      <c r="K6876"/>
      <c r="L6876"/>
      <c r="M6876"/>
      <c r="N6876"/>
      <c r="O6876"/>
      <c r="P6876"/>
      <c r="Q6876"/>
      <c r="S6876" s="115"/>
      <c r="U6876"/>
      <c r="V6876"/>
      <c r="W6876" s="237"/>
      <c r="X6876"/>
      <c r="Y6876"/>
      <c r="Z6876"/>
      <c r="AA6876"/>
      <c r="AB6876"/>
      <c r="AC6876"/>
      <c r="AD6876"/>
      <c r="AE6876"/>
      <c r="AF6876"/>
      <c r="AG6876"/>
    </row>
    <row r="6877" spans="1:33" ht="18" x14ac:dyDescent="0.25">
      <c r="A6877" s="236"/>
      <c r="B6877" s="236"/>
      <c r="C6877" s="236"/>
      <c r="D6877" s="236"/>
      <c r="E6877"/>
      <c r="F6877" s="126"/>
      <c r="G6877" s="237"/>
      <c r="H6877"/>
      <c r="I6877"/>
      <c r="J6877" s="237"/>
      <c r="K6877"/>
      <c r="L6877"/>
      <c r="M6877"/>
      <c r="N6877"/>
      <c r="O6877"/>
      <c r="P6877"/>
      <c r="Q6877"/>
      <c r="S6877" s="115"/>
      <c r="U6877"/>
      <c r="V6877"/>
      <c r="W6877" s="237"/>
      <c r="X6877"/>
      <c r="Y6877"/>
      <c r="Z6877"/>
      <c r="AA6877"/>
      <c r="AB6877"/>
      <c r="AC6877"/>
      <c r="AD6877"/>
      <c r="AE6877"/>
      <c r="AF6877"/>
      <c r="AG6877"/>
    </row>
    <row r="6878" spans="1:33" ht="18" x14ac:dyDescent="0.25">
      <c r="A6878" s="236"/>
      <c r="B6878" s="236"/>
      <c r="C6878" s="236"/>
      <c r="D6878" s="236"/>
      <c r="E6878"/>
      <c r="F6878" s="126"/>
      <c r="G6878" s="237"/>
      <c r="H6878"/>
      <c r="I6878"/>
      <c r="J6878" s="237"/>
      <c r="K6878"/>
      <c r="L6878"/>
      <c r="M6878"/>
      <c r="N6878"/>
      <c r="O6878"/>
      <c r="P6878"/>
      <c r="Q6878"/>
      <c r="S6878" s="115"/>
      <c r="U6878"/>
      <c r="V6878"/>
      <c r="W6878" s="237"/>
      <c r="X6878"/>
      <c r="Y6878"/>
      <c r="Z6878"/>
      <c r="AA6878"/>
      <c r="AB6878"/>
      <c r="AC6878"/>
      <c r="AD6878"/>
      <c r="AE6878"/>
      <c r="AF6878"/>
      <c r="AG6878"/>
    </row>
    <row r="6879" spans="1:33" ht="18" x14ac:dyDescent="0.25">
      <c r="A6879" s="236"/>
      <c r="B6879" s="236"/>
      <c r="C6879" s="236"/>
      <c r="D6879" s="236"/>
      <c r="E6879"/>
      <c r="F6879" s="126"/>
      <c r="G6879" s="237"/>
      <c r="H6879"/>
      <c r="I6879"/>
      <c r="J6879" s="237"/>
      <c r="K6879"/>
      <c r="L6879"/>
      <c r="M6879"/>
      <c r="N6879"/>
      <c r="O6879"/>
      <c r="P6879"/>
      <c r="Q6879"/>
      <c r="S6879" s="115"/>
      <c r="U6879"/>
      <c r="V6879"/>
      <c r="W6879" s="237"/>
      <c r="X6879"/>
      <c r="Y6879"/>
      <c r="Z6879"/>
      <c r="AA6879"/>
      <c r="AB6879"/>
      <c r="AC6879"/>
      <c r="AD6879"/>
      <c r="AE6879"/>
      <c r="AF6879"/>
      <c r="AG6879"/>
    </row>
    <row r="6880" spans="1:33" ht="18" x14ac:dyDescent="0.25">
      <c r="A6880" s="236"/>
      <c r="B6880" s="236"/>
      <c r="C6880" s="236"/>
      <c r="D6880" s="236"/>
      <c r="E6880"/>
      <c r="F6880" s="126"/>
      <c r="G6880" s="237"/>
      <c r="H6880"/>
      <c r="I6880"/>
      <c r="J6880" s="237"/>
      <c r="K6880"/>
      <c r="L6880"/>
      <c r="M6880"/>
      <c r="N6880"/>
      <c r="O6880"/>
      <c r="P6880"/>
      <c r="Q6880"/>
      <c r="S6880" s="115"/>
      <c r="U6880"/>
      <c r="V6880"/>
      <c r="W6880" s="237"/>
      <c r="X6880"/>
      <c r="Y6880"/>
      <c r="Z6880"/>
      <c r="AA6880"/>
      <c r="AB6880"/>
      <c r="AC6880"/>
      <c r="AD6880"/>
      <c r="AE6880"/>
      <c r="AF6880"/>
      <c r="AG6880"/>
    </row>
    <row r="6881" spans="1:33" ht="18" x14ac:dyDescent="0.25">
      <c r="A6881" s="236"/>
      <c r="B6881" s="236"/>
      <c r="C6881" s="236"/>
      <c r="D6881" s="236"/>
      <c r="E6881"/>
      <c r="F6881" s="126"/>
      <c r="G6881" s="237"/>
      <c r="H6881"/>
      <c r="I6881"/>
      <c r="J6881" s="237"/>
      <c r="K6881"/>
      <c r="L6881"/>
      <c r="M6881"/>
      <c r="N6881"/>
      <c r="O6881"/>
      <c r="P6881"/>
      <c r="Q6881"/>
      <c r="S6881" s="115"/>
      <c r="U6881"/>
      <c r="V6881"/>
      <c r="W6881" s="237"/>
      <c r="X6881"/>
      <c r="Y6881"/>
      <c r="Z6881"/>
      <c r="AA6881"/>
      <c r="AB6881"/>
      <c r="AC6881"/>
      <c r="AD6881"/>
      <c r="AE6881"/>
      <c r="AF6881"/>
      <c r="AG6881"/>
    </row>
    <row r="6882" spans="1:33" ht="18" x14ac:dyDescent="0.25">
      <c r="A6882" s="236"/>
      <c r="B6882" s="236"/>
      <c r="C6882" s="236"/>
      <c r="D6882" s="236"/>
      <c r="E6882"/>
      <c r="F6882" s="126"/>
      <c r="G6882" s="237"/>
      <c r="H6882"/>
      <c r="I6882"/>
      <c r="J6882" s="237"/>
      <c r="K6882"/>
      <c r="L6882"/>
      <c r="M6882"/>
      <c r="N6882"/>
      <c r="O6882"/>
      <c r="P6882"/>
      <c r="Q6882"/>
      <c r="S6882" s="115"/>
      <c r="U6882"/>
      <c r="V6882"/>
      <c r="W6882" s="237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5">
      <c r="F6883" s="238"/>
      <c r="I6883"/>
      <c r="S6883" s="115"/>
      <c r="U6883"/>
      <c r="V6883"/>
    </row>
    <row r="6884" spans="1:33" ht="18" x14ac:dyDescent="0.25">
      <c r="A6884" s="236"/>
      <c r="B6884" s="236"/>
      <c r="C6884" s="236"/>
      <c r="D6884" s="236"/>
      <c r="E6884"/>
      <c r="F6884" s="126"/>
      <c r="G6884" s="237"/>
      <c r="H6884"/>
      <c r="I6884"/>
      <c r="J6884" s="237"/>
      <c r="K6884"/>
      <c r="L6884"/>
      <c r="M6884"/>
      <c r="N6884"/>
      <c r="O6884"/>
      <c r="P6884"/>
      <c r="Q6884"/>
      <c r="S6884" s="115"/>
      <c r="U6884"/>
      <c r="V6884"/>
      <c r="W6884" s="237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5">
      <c r="A6885"/>
      <c r="B6885"/>
      <c r="C6885"/>
      <c r="D6885"/>
      <c r="E6885"/>
      <c r="F6885" s="126"/>
      <c r="G6885"/>
      <c r="H6885"/>
      <c r="I6885"/>
      <c r="J6885"/>
      <c r="K6885"/>
      <c r="L6885"/>
      <c r="M6885"/>
      <c r="N6885"/>
      <c r="O6885"/>
      <c r="P6885"/>
      <c r="Q6885"/>
      <c r="S6885" s="11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ht="18" x14ac:dyDescent="0.25">
      <c r="A6886" s="236"/>
      <c r="B6886" s="236"/>
      <c r="C6886" s="236"/>
      <c r="D6886" s="236"/>
      <c r="E6886"/>
      <c r="F6886" s="126"/>
      <c r="G6886" s="237"/>
      <c r="H6886"/>
      <c r="I6886"/>
      <c r="J6886" s="237"/>
      <c r="K6886"/>
      <c r="L6886"/>
      <c r="M6886"/>
      <c r="N6886"/>
      <c r="O6886"/>
      <c r="P6886"/>
      <c r="Q6886"/>
      <c r="S6886" s="115"/>
      <c r="U6886"/>
      <c r="V6886"/>
      <c r="W6886" s="237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5">
      <c r="A6887"/>
      <c r="B6887"/>
      <c r="C6887"/>
      <c r="D6887"/>
      <c r="E6887"/>
      <c r="F6887" s="126"/>
      <c r="G6887"/>
      <c r="H6887"/>
      <c r="I6887"/>
      <c r="J6887"/>
      <c r="K6887"/>
      <c r="L6887"/>
      <c r="M6887"/>
      <c r="N6887"/>
      <c r="O6887"/>
      <c r="P6887"/>
      <c r="Q6887"/>
      <c r="S6887" s="115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5">
      <c r="A6888"/>
      <c r="B6888"/>
      <c r="C6888"/>
      <c r="D6888"/>
      <c r="E6888"/>
      <c r="F6888" s="126"/>
      <c r="G6888"/>
      <c r="H6888"/>
      <c r="I6888"/>
      <c r="J6888"/>
      <c r="K6888"/>
      <c r="L6888"/>
      <c r="M6888"/>
      <c r="N6888"/>
      <c r="O6888"/>
      <c r="P6888"/>
      <c r="Q6888"/>
      <c r="S6888" s="115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ht="18" x14ac:dyDescent="0.25">
      <c r="A6889" s="236"/>
      <c r="B6889" s="236"/>
      <c r="C6889" s="236"/>
      <c r="D6889" s="236"/>
      <c r="E6889"/>
      <c r="F6889" s="126"/>
      <c r="G6889" s="237"/>
      <c r="H6889"/>
      <c r="I6889"/>
      <c r="J6889" s="237"/>
      <c r="K6889"/>
      <c r="L6889"/>
      <c r="M6889"/>
      <c r="N6889"/>
      <c r="O6889"/>
      <c r="P6889"/>
      <c r="Q6889"/>
      <c r="S6889" s="115"/>
      <c r="U6889"/>
      <c r="V6889"/>
      <c r="W6889" s="237"/>
      <c r="X6889"/>
      <c r="Y6889"/>
      <c r="Z6889"/>
      <c r="AA6889"/>
      <c r="AB6889"/>
      <c r="AC6889"/>
      <c r="AD6889"/>
      <c r="AE6889"/>
      <c r="AF6889"/>
      <c r="AG6889"/>
    </row>
    <row r="6890" spans="1:33" ht="18" x14ac:dyDescent="0.25">
      <c r="A6890" s="236"/>
      <c r="B6890" s="236"/>
      <c r="C6890" s="236"/>
      <c r="D6890" s="236"/>
      <c r="E6890"/>
      <c r="F6890" s="126"/>
      <c r="G6890" s="237"/>
      <c r="H6890"/>
      <c r="I6890"/>
      <c r="J6890" s="237"/>
      <c r="K6890"/>
      <c r="L6890"/>
      <c r="M6890"/>
      <c r="N6890"/>
      <c r="O6890"/>
      <c r="P6890"/>
      <c r="Q6890"/>
      <c r="S6890" s="115"/>
      <c r="U6890"/>
      <c r="V6890"/>
      <c r="W6890" s="237"/>
      <c r="X6890"/>
      <c r="Y6890"/>
      <c r="Z6890"/>
      <c r="AA6890"/>
      <c r="AB6890"/>
      <c r="AC6890"/>
      <c r="AD6890"/>
      <c r="AE6890"/>
      <c r="AF6890"/>
      <c r="AG6890"/>
    </row>
    <row r="6891" spans="1:33" ht="18" x14ac:dyDescent="0.25">
      <c r="A6891" s="236"/>
      <c r="B6891" s="236"/>
      <c r="C6891" s="236"/>
      <c r="D6891" s="236"/>
      <c r="E6891"/>
      <c r="F6891" s="126"/>
      <c r="G6891" s="237"/>
      <c r="H6891"/>
      <c r="I6891"/>
      <c r="J6891" s="237"/>
      <c r="K6891"/>
      <c r="L6891"/>
      <c r="M6891"/>
      <c r="N6891"/>
      <c r="O6891"/>
      <c r="P6891"/>
      <c r="Q6891"/>
      <c r="S6891" s="115"/>
      <c r="U6891"/>
      <c r="V6891"/>
      <c r="W6891" s="237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5">
      <c r="F6892" s="238"/>
      <c r="I6892"/>
      <c r="S6892" s="115"/>
      <c r="U6892"/>
      <c r="V6892"/>
    </row>
    <row r="6893" spans="1:33" x14ac:dyDescent="0.25">
      <c r="A6893"/>
      <c r="B6893"/>
      <c r="C6893"/>
      <c r="D6893"/>
      <c r="E6893"/>
      <c r="F6893" s="126"/>
      <c r="G6893"/>
      <c r="H6893"/>
      <c r="I6893"/>
      <c r="J6893"/>
      <c r="K6893"/>
      <c r="L6893"/>
      <c r="M6893"/>
      <c r="N6893"/>
      <c r="O6893"/>
      <c r="P6893"/>
      <c r="Q6893"/>
      <c r="S6893" s="115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5">
      <c r="F6894" s="238"/>
      <c r="I6894"/>
      <c r="S6894" s="115"/>
      <c r="U6894"/>
      <c r="V6894"/>
    </row>
    <row r="6895" spans="1:33" x14ac:dyDescent="0.25">
      <c r="F6895" s="238"/>
      <c r="I6895"/>
      <c r="S6895" s="115"/>
      <c r="U6895"/>
      <c r="V6895"/>
    </row>
    <row r="6896" spans="1:33" x14ac:dyDescent="0.25">
      <c r="A6896"/>
      <c r="B6896"/>
      <c r="C6896"/>
      <c r="D6896"/>
      <c r="E6896"/>
      <c r="F6896" s="126"/>
      <c r="G6896"/>
      <c r="H6896"/>
      <c r="I6896"/>
      <c r="J6896"/>
      <c r="K6896"/>
      <c r="L6896"/>
      <c r="M6896"/>
      <c r="N6896"/>
      <c r="O6896"/>
      <c r="P6896"/>
      <c r="Q6896"/>
      <c r="S6896" s="115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5">
      <c r="A6897"/>
      <c r="B6897"/>
      <c r="C6897"/>
      <c r="D6897"/>
      <c r="E6897"/>
      <c r="F6897" s="126"/>
      <c r="G6897"/>
      <c r="H6897"/>
      <c r="I6897"/>
      <c r="J6897"/>
      <c r="K6897"/>
      <c r="L6897"/>
      <c r="M6897"/>
      <c r="N6897"/>
      <c r="O6897"/>
      <c r="P6897"/>
      <c r="Q6897"/>
      <c r="S6897" s="115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5">
      <c r="A6898"/>
      <c r="B6898"/>
      <c r="C6898"/>
      <c r="D6898"/>
      <c r="E6898"/>
      <c r="F6898" s="126"/>
      <c r="G6898"/>
      <c r="H6898"/>
      <c r="I6898"/>
      <c r="J6898"/>
      <c r="K6898"/>
      <c r="L6898"/>
      <c r="M6898"/>
      <c r="N6898"/>
      <c r="O6898"/>
      <c r="P6898"/>
      <c r="Q6898"/>
      <c r="S6898" s="115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5">
      <c r="A6899"/>
      <c r="B6899"/>
      <c r="C6899"/>
      <c r="D6899"/>
      <c r="E6899"/>
      <c r="F6899" s="126"/>
      <c r="G6899"/>
      <c r="H6899"/>
      <c r="I6899"/>
      <c r="J6899"/>
      <c r="K6899"/>
      <c r="L6899"/>
      <c r="M6899"/>
      <c r="N6899"/>
      <c r="O6899"/>
      <c r="P6899"/>
      <c r="Q6899"/>
      <c r="S6899" s="115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ht="18" x14ac:dyDescent="0.25">
      <c r="A6900" s="236"/>
      <c r="B6900" s="236"/>
      <c r="C6900" s="236"/>
      <c r="D6900" s="236"/>
      <c r="E6900"/>
      <c r="F6900" s="126"/>
      <c r="G6900" s="237"/>
      <c r="H6900"/>
      <c r="I6900"/>
      <c r="J6900" s="237"/>
      <c r="K6900"/>
      <c r="L6900"/>
      <c r="M6900"/>
      <c r="N6900"/>
      <c r="O6900"/>
      <c r="P6900"/>
      <c r="Q6900"/>
      <c r="S6900" s="115"/>
      <c r="U6900"/>
      <c r="V6900"/>
      <c r="W6900" s="237"/>
      <c r="X6900"/>
      <c r="Y6900"/>
      <c r="Z6900"/>
      <c r="AA6900"/>
      <c r="AB6900"/>
      <c r="AC6900"/>
      <c r="AD6900"/>
      <c r="AE6900"/>
      <c r="AF6900"/>
      <c r="AG6900"/>
    </row>
    <row r="6901" spans="1:33" ht="18" x14ac:dyDescent="0.25">
      <c r="A6901" s="236"/>
      <c r="B6901" s="236"/>
      <c r="C6901" s="236"/>
      <c r="D6901" s="236"/>
      <c r="E6901"/>
      <c r="F6901" s="126"/>
      <c r="G6901" s="237"/>
      <c r="H6901"/>
      <c r="I6901"/>
      <c r="J6901" s="237"/>
      <c r="K6901"/>
      <c r="L6901"/>
      <c r="M6901"/>
      <c r="N6901"/>
      <c r="O6901"/>
      <c r="P6901"/>
      <c r="Q6901"/>
      <c r="S6901" s="115"/>
      <c r="U6901"/>
      <c r="V6901"/>
      <c r="W6901" s="237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5">
      <c r="A6902"/>
      <c r="B6902"/>
      <c r="C6902"/>
      <c r="D6902"/>
      <c r="E6902"/>
      <c r="F6902" s="126"/>
      <c r="G6902"/>
      <c r="H6902"/>
      <c r="I6902"/>
      <c r="J6902"/>
      <c r="K6902"/>
      <c r="L6902"/>
      <c r="M6902"/>
      <c r="N6902"/>
      <c r="O6902"/>
      <c r="P6902"/>
      <c r="Q6902"/>
      <c r="S6902" s="115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ht="18" x14ac:dyDescent="0.25">
      <c r="A6903" s="236"/>
      <c r="B6903" s="236"/>
      <c r="C6903" s="236"/>
      <c r="D6903" s="236"/>
      <c r="E6903"/>
      <c r="F6903" s="126"/>
      <c r="G6903" s="237"/>
      <c r="H6903"/>
      <c r="I6903"/>
      <c r="J6903" s="237"/>
      <c r="K6903"/>
      <c r="L6903"/>
      <c r="M6903"/>
      <c r="N6903"/>
      <c r="O6903"/>
      <c r="P6903"/>
      <c r="Q6903"/>
      <c r="S6903" s="115"/>
      <c r="U6903"/>
      <c r="V6903"/>
      <c r="W6903" s="237"/>
      <c r="X6903"/>
      <c r="Y6903"/>
      <c r="Z6903"/>
      <c r="AA6903"/>
      <c r="AB6903"/>
      <c r="AC6903"/>
      <c r="AD6903"/>
      <c r="AE6903"/>
      <c r="AF6903"/>
      <c r="AG6903"/>
    </row>
    <row r="6904" spans="1:33" ht="18" x14ac:dyDescent="0.25">
      <c r="A6904" s="236"/>
      <c r="B6904" s="236"/>
      <c r="C6904" s="236"/>
      <c r="D6904" s="236"/>
      <c r="E6904"/>
      <c r="F6904" s="126"/>
      <c r="G6904" s="237"/>
      <c r="H6904"/>
      <c r="I6904"/>
      <c r="J6904" s="237"/>
      <c r="K6904"/>
      <c r="L6904"/>
      <c r="M6904"/>
      <c r="N6904"/>
      <c r="O6904"/>
      <c r="P6904"/>
      <c r="Q6904"/>
      <c r="S6904" s="115"/>
      <c r="U6904"/>
      <c r="V6904"/>
      <c r="W6904" s="237"/>
      <c r="X6904"/>
      <c r="Y6904"/>
      <c r="Z6904"/>
      <c r="AA6904"/>
      <c r="AB6904"/>
      <c r="AC6904"/>
      <c r="AD6904"/>
      <c r="AE6904"/>
      <c r="AF6904"/>
      <c r="AG6904"/>
    </row>
    <row r="6905" spans="1:33" ht="18" x14ac:dyDescent="0.25">
      <c r="A6905" s="236"/>
      <c r="B6905" s="236"/>
      <c r="C6905" s="236"/>
      <c r="D6905" s="236"/>
      <c r="E6905"/>
      <c r="F6905" s="126"/>
      <c r="G6905" s="237"/>
      <c r="H6905"/>
      <c r="I6905"/>
      <c r="J6905" s="237"/>
      <c r="K6905"/>
      <c r="L6905"/>
      <c r="M6905"/>
      <c r="N6905"/>
      <c r="O6905"/>
      <c r="P6905"/>
      <c r="Q6905"/>
      <c r="S6905" s="115"/>
      <c r="U6905"/>
      <c r="V6905"/>
      <c r="W6905" s="237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5">
      <c r="F6906" s="238"/>
      <c r="I6906"/>
      <c r="S6906" s="115"/>
      <c r="U6906"/>
      <c r="V6906"/>
    </row>
    <row r="6907" spans="1:33" ht="18" x14ac:dyDescent="0.25">
      <c r="A6907" s="236"/>
      <c r="B6907" s="236"/>
      <c r="C6907" s="236"/>
      <c r="D6907" s="236"/>
      <c r="E6907"/>
      <c r="F6907" s="126"/>
      <c r="G6907" s="237"/>
      <c r="H6907"/>
      <c r="I6907"/>
      <c r="J6907" s="237"/>
      <c r="K6907"/>
      <c r="L6907"/>
      <c r="M6907"/>
      <c r="N6907"/>
      <c r="O6907"/>
      <c r="P6907"/>
      <c r="Q6907"/>
      <c r="S6907" s="115"/>
      <c r="U6907"/>
      <c r="V6907"/>
      <c r="W6907" s="23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5">
      <c r="A6908"/>
      <c r="B6908"/>
      <c r="C6908"/>
      <c r="D6908"/>
      <c r="E6908"/>
      <c r="F6908" s="126"/>
      <c r="G6908"/>
      <c r="H6908"/>
      <c r="I6908"/>
      <c r="J6908"/>
      <c r="K6908"/>
      <c r="L6908"/>
      <c r="M6908"/>
      <c r="N6908"/>
      <c r="O6908"/>
      <c r="P6908"/>
      <c r="Q6908"/>
      <c r="S6908" s="115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ht="18" x14ac:dyDescent="0.25">
      <c r="A6909" s="236"/>
      <c r="B6909" s="236"/>
      <c r="C6909" s="236"/>
      <c r="D6909" s="236"/>
      <c r="E6909"/>
      <c r="F6909" s="126"/>
      <c r="G6909" s="237"/>
      <c r="H6909"/>
      <c r="I6909"/>
      <c r="J6909" s="237"/>
      <c r="K6909"/>
      <c r="L6909"/>
      <c r="M6909"/>
      <c r="N6909"/>
      <c r="O6909"/>
      <c r="P6909"/>
      <c r="Q6909"/>
      <c r="S6909" s="115"/>
      <c r="U6909"/>
      <c r="V6909"/>
      <c r="W6909" s="237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5">
      <c r="A6910"/>
      <c r="B6910"/>
      <c r="C6910"/>
      <c r="D6910"/>
      <c r="E6910"/>
      <c r="F6910" s="126"/>
      <c r="G6910"/>
      <c r="H6910"/>
      <c r="I6910"/>
      <c r="J6910"/>
      <c r="K6910"/>
      <c r="L6910"/>
      <c r="M6910"/>
      <c r="N6910"/>
      <c r="O6910"/>
      <c r="P6910"/>
      <c r="Q6910"/>
      <c r="S6910" s="115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ht="18" x14ac:dyDescent="0.25">
      <c r="A6911" s="236"/>
      <c r="B6911" s="236"/>
      <c r="C6911" s="236"/>
      <c r="D6911" s="236"/>
      <c r="E6911"/>
      <c r="F6911" s="126"/>
      <c r="G6911" s="237"/>
      <c r="H6911"/>
      <c r="I6911"/>
      <c r="J6911" s="237"/>
      <c r="K6911"/>
      <c r="L6911"/>
      <c r="M6911"/>
      <c r="N6911"/>
      <c r="O6911"/>
      <c r="P6911"/>
      <c r="Q6911"/>
      <c r="S6911" s="115"/>
      <c r="U6911"/>
      <c r="V6911"/>
      <c r="W6911" s="237"/>
      <c r="X6911"/>
      <c r="Y6911"/>
      <c r="Z6911"/>
      <c r="AA6911"/>
      <c r="AB6911"/>
      <c r="AC6911"/>
      <c r="AD6911"/>
      <c r="AE6911"/>
      <c r="AF6911"/>
      <c r="AG6911"/>
    </row>
    <row r="6912" spans="1:33" ht="18" x14ac:dyDescent="0.25">
      <c r="A6912" s="236"/>
      <c r="B6912" s="236"/>
      <c r="C6912" s="236"/>
      <c r="D6912" s="236"/>
      <c r="E6912"/>
      <c r="F6912" s="126"/>
      <c r="G6912" s="237"/>
      <c r="H6912"/>
      <c r="I6912"/>
      <c r="J6912" s="237"/>
      <c r="K6912"/>
      <c r="L6912"/>
      <c r="M6912"/>
      <c r="N6912"/>
      <c r="O6912"/>
      <c r="P6912"/>
      <c r="Q6912"/>
      <c r="S6912" s="115"/>
      <c r="U6912"/>
      <c r="V6912"/>
      <c r="W6912" s="237"/>
      <c r="X6912"/>
      <c r="Y6912"/>
      <c r="Z6912"/>
      <c r="AA6912"/>
      <c r="AB6912"/>
      <c r="AC6912"/>
      <c r="AD6912"/>
      <c r="AE6912"/>
      <c r="AF6912"/>
      <c r="AG6912"/>
    </row>
    <row r="6913" spans="1:33" ht="18" x14ac:dyDescent="0.25">
      <c r="A6913" s="236"/>
      <c r="B6913" s="236"/>
      <c r="C6913" s="236"/>
      <c r="D6913" s="236"/>
      <c r="E6913"/>
      <c r="F6913" s="126"/>
      <c r="G6913" s="237"/>
      <c r="H6913"/>
      <c r="I6913"/>
      <c r="J6913" s="237"/>
      <c r="K6913"/>
      <c r="L6913"/>
      <c r="M6913"/>
      <c r="N6913"/>
      <c r="O6913"/>
      <c r="P6913"/>
      <c r="Q6913"/>
      <c r="S6913" s="115"/>
      <c r="U6913"/>
      <c r="V6913"/>
      <c r="W6913" s="237"/>
      <c r="X6913"/>
      <c r="Y6913"/>
      <c r="Z6913"/>
      <c r="AA6913"/>
      <c r="AB6913"/>
      <c r="AC6913"/>
      <c r="AD6913"/>
      <c r="AE6913"/>
      <c r="AF6913"/>
      <c r="AG6913"/>
    </row>
    <row r="6914" spans="1:33" ht="18" x14ac:dyDescent="0.25">
      <c r="A6914" s="236"/>
      <c r="B6914" s="236"/>
      <c r="C6914" s="236"/>
      <c r="D6914" s="236"/>
      <c r="E6914"/>
      <c r="F6914" s="126"/>
      <c r="G6914" s="237"/>
      <c r="H6914"/>
      <c r="I6914"/>
      <c r="J6914" s="237"/>
      <c r="K6914"/>
      <c r="L6914"/>
      <c r="M6914"/>
      <c r="N6914"/>
      <c r="O6914"/>
      <c r="P6914"/>
      <c r="Q6914"/>
      <c r="S6914" s="115"/>
      <c r="U6914"/>
      <c r="V6914"/>
      <c r="W6914" s="237"/>
      <c r="X6914"/>
      <c r="Y6914"/>
      <c r="Z6914"/>
      <c r="AA6914"/>
      <c r="AB6914"/>
      <c r="AC6914"/>
      <c r="AD6914"/>
      <c r="AE6914"/>
      <c r="AF6914"/>
      <c r="AG6914"/>
    </row>
    <row r="6915" spans="1:33" ht="18" x14ac:dyDescent="0.25">
      <c r="A6915" s="236"/>
      <c r="B6915" s="236"/>
      <c r="C6915" s="236"/>
      <c r="D6915" s="236"/>
      <c r="E6915"/>
      <c r="F6915" s="126"/>
      <c r="G6915" s="237"/>
      <c r="H6915"/>
      <c r="I6915"/>
      <c r="J6915" s="237"/>
      <c r="K6915"/>
      <c r="L6915"/>
      <c r="M6915"/>
      <c r="N6915"/>
      <c r="O6915"/>
      <c r="P6915"/>
      <c r="Q6915"/>
      <c r="S6915" s="115"/>
      <c r="U6915"/>
      <c r="V6915"/>
      <c r="W6915" s="237"/>
      <c r="X6915"/>
      <c r="Y6915"/>
      <c r="Z6915"/>
      <c r="AA6915"/>
      <c r="AB6915"/>
      <c r="AC6915"/>
      <c r="AD6915"/>
      <c r="AE6915"/>
      <c r="AF6915"/>
      <c r="AG6915"/>
    </row>
    <row r="6916" spans="1:33" ht="18" x14ac:dyDescent="0.25">
      <c r="A6916" s="236"/>
      <c r="B6916" s="236"/>
      <c r="C6916" s="236"/>
      <c r="D6916" s="236"/>
      <c r="E6916"/>
      <c r="F6916" s="126"/>
      <c r="G6916" s="237"/>
      <c r="H6916"/>
      <c r="I6916"/>
      <c r="J6916" s="237"/>
      <c r="K6916"/>
      <c r="L6916"/>
      <c r="M6916"/>
      <c r="N6916"/>
      <c r="O6916"/>
      <c r="P6916"/>
      <c r="Q6916"/>
      <c r="S6916" s="115"/>
      <c r="U6916"/>
      <c r="V6916"/>
      <c r="W6916" s="237"/>
      <c r="X6916"/>
      <c r="Y6916"/>
      <c r="Z6916"/>
      <c r="AA6916"/>
      <c r="AB6916"/>
      <c r="AC6916"/>
      <c r="AD6916"/>
      <c r="AE6916"/>
      <c r="AF6916"/>
      <c r="AG6916"/>
    </row>
    <row r="6917" spans="1:33" ht="18" x14ac:dyDescent="0.25">
      <c r="A6917" s="236"/>
      <c r="B6917" s="236"/>
      <c r="C6917" s="236"/>
      <c r="D6917" s="236"/>
      <c r="E6917"/>
      <c r="F6917" s="126"/>
      <c r="G6917" s="237"/>
      <c r="H6917"/>
      <c r="I6917"/>
      <c r="J6917" s="237"/>
      <c r="K6917"/>
      <c r="L6917"/>
      <c r="M6917"/>
      <c r="N6917"/>
      <c r="O6917"/>
      <c r="P6917"/>
      <c r="Q6917"/>
      <c r="S6917" s="115"/>
      <c r="U6917"/>
      <c r="V6917"/>
      <c r="W6917" s="23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5">
      <c r="F6918" s="238"/>
      <c r="I6918"/>
      <c r="S6918" s="115"/>
      <c r="U6918"/>
      <c r="V6918"/>
    </row>
    <row r="6919" spans="1:33" ht="18" x14ac:dyDescent="0.25">
      <c r="A6919" s="236"/>
      <c r="B6919" s="236"/>
      <c r="C6919" s="236"/>
      <c r="D6919" s="236"/>
      <c r="E6919"/>
      <c r="F6919" s="126"/>
      <c r="G6919" s="237"/>
      <c r="H6919"/>
      <c r="I6919"/>
      <c r="J6919" s="237"/>
      <c r="K6919"/>
      <c r="L6919"/>
      <c r="M6919"/>
      <c r="N6919"/>
      <c r="O6919"/>
      <c r="P6919"/>
      <c r="Q6919"/>
      <c r="S6919" s="115"/>
      <c r="U6919"/>
      <c r="V6919"/>
      <c r="W6919" s="237"/>
      <c r="X6919"/>
      <c r="Y6919"/>
      <c r="Z6919"/>
      <c r="AA6919"/>
      <c r="AB6919"/>
      <c r="AC6919"/>
      <c r="AD6919"/>
      <c r="AE6919"/>
      <c r="AF6919"/>
      <c r="AG6919"/>
    </row>
    <row r="6920" spans="1:33" ht="18" x14ac:dyDescent="0.25">
      <c r="A6920" s="236"/>
      <c r="B6920" s="236"/>
      <c r="C6920" s="236"/>
      <c r="D6920" s="236"/>
      <c r="E6920"/>
      <c r="F6920" s="126"/>
      <c r="G6920" s="237"/>
      <c r="H6920"/>
      <c r="I6920"/>
      <c r="J6920" s="237"/>
      <c r="K6920"/>
      <c r="L6920"/>
      <c r="M6920"/>
      <c r="N6920"/>
      <c r="O6920"/>
      <c r="P6920"/>
      <c r="Q6920"/>
      <c r="S6920" s="115"/>
      <c r="U6920"/>
      <c r="V6920"/>
      <c r="W6920" s="237"/>
      <c r="X6920"/>
      <c r="Y6920"/>
      <c r="Z6920"/>
      <c r="AA6920"/>
      <c r="AB6920"/>
      <c r="AC6920"/>
      <c r="AD6920"/>
      <c r="AE6920"/>
      <c r="AF6920"/>
      <c r="AG6920"/>
    </row>
    <row r="6921" spans="1:33" ht="18" x14ac:dyDescent="0.25">
      <c r="A6921" s="236"/>
      <c r="B6921" s="236"/>
      <c r="C6921" s="236"/>
      <c r="D6921" s="236"/>
      <c r="E6921"/>
      <c r="F6921" s="126"/>
      <c r="G6921" s="237"/>
      <c r="H6921"/>
      <c r="I6921"/>
      <c r="J6921" s="237"/>
      <c r="K6921"/>
      <c r="L6921"/>
      <c r="M6921"/>
      <c r="N6921"/>
      <c r="O6921"/>
      <c r="P6921"/>
      <c r="Q6921"/>
      <c r="S6921" s="115"/>
      <c r="U6921"/>
      <c r="V6921"/>
      <c r="W6921" s="237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5">
      <c r="A6922"/>
      <c r="B6922"/>
      <c r="C6922"/>
      <c r="D6922"/>
      <c r="E6922"/>
      <c r="F6922" s="126"/>
      <c r="G6922"/>
      <c r="H6922"/>
      <c r="I6922"/>
      <c r="J6922"/>
      <c r="K6922"/>
      <c r="L6922"/>
      <c r="M6922"/>
      <c r="N6922"/>
      <c r="O6922"/>
      <c r="P6922"/>
      <c r="Q6922"/>
      <c r="S6922" s="115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ht="18" x14ac:dyDescent="0.25">
      <c r="A6923" s="236"/>
      <c r="B6923" s="236"/>
      <c r="C6923" s="236"/>
      <c r="D6923" s="236"/>
      <c r="E6923"/>
      <c r="F6923" s="126"/>
      <c r="G6923" s="237"/>
      <c r="H6923"/>
      <c r="I6923"/>
      <c r="J6923" s="237"/>
      <c r="K6923"/>
      <c r="L6923"/>
      <c r="M6923"/>
      <c r="N6923"/>
      <c r="O6923"/>
      <c r="P6923"/>
      <c r="Q6923"/>
      <c r="S6923" s="115"/>
      <c r="U6923"/>
      <c r="V6923"/>
      <c r="W6923" s="237"/>
      <c r="X6923"/>
      <c r="Y6923"/>
      <c r="Z6923"/>
      <c r="AA6923"/>
      <c r="AB6923"/>
      <c r="AC6923"/>
      <c r="AD6923"/>
      <c r="AE6923"/>
      <c r="AF6923"/>
      <c r="AG6923"/>
    </row>
    <row r="6924" spans="1:33" ht="18" x14ac:dyDescent="0.25">
      <c r="A6924" s="236"/>
      <c r="B6924" s="236"/>
      <c r="C6924" s="236"/>
      <c r="D6924" s="236"/>
      <c r="E6924"/>
      <c r="F6924" s="126"/>
      <c r="G6924" s="237"/>
      <c r="H6924"/>
      <c r="I6924"/>
      <c r="J6924" s="237"/>
      <c r="K6924"/>
      <c r="L6924"/>
      <c r="M6924"/>
      <c r="N6924"/>
      <c r="O6924"/>
      <c r="P6924"/>
      <c r="Q6924"/>
      <c r="S6924" s="115"/>
      <c r="U6924"/>
      <c r="V6924"/>
      <c r="W6924" s="237"/>
      <c r="X6924"/>
      <c r="Y6924"/>
      <c r="Z6924"/>
      <c r="AA6924"/>
      <c r="AB6924"/>
      <c r="AC6924"/>
      <c r="AD6924"/>
      <c r="AE6924"/>
      <c r="AF6924"/>
      <c r="AG6924"/>
    </row>
    <row r="6925" spans="1:33" ht="18" x14ac:dyDescent="0.25">
      <c r="A6925" s="236"/>
      <c r="B6925" s="236"/>
      <c r="C6925" s="236"/>
      <c r="D6925" s="236"/>
      <c r="E6925"/>
      <c r="F6925" s="126"/>
      <c r="G6925" s="237"/>
      <c r="H6925"/>
      <c r="I6925"/>
      <c r="J6925" s="237"/>
      <c r="K6925"/>
      <c r="L6925"/>
      <c r="M6925"/>
      <c r="N6925"/>
      <c r="O6925"/>
      <c r="P6925"/>
      <c r="Q6925"/>
      <c r="S6925" s="115"/>
      <c r="U6925"/>
      <c r="V6925"/>
      <c r="W6925" s="237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5">
      <c r="F6926" s="238"/>
      <c r="I6926"/>
      <c r="S6926" s="115"/>
      <c r="U6926"/>
      <c r="V6926"/>
    </row>
    <row r="6927" spans="1:33" ht="18" x14ac:dyDescent="0.25">
      <c r="A6927" s="236"/>
      <c r="B6927" s="236"/>
      <c r="C6927" s="236"/>
      <c r="D6927" s="236"/>
      <c r="E6927"/>
      <c r="F6927" s="126"/>
      <c r="G6927" s="237"/>
      <c r="H6927"/>
      <c r="I6927"/>
      <c r="J6927" s="237"/>
      <c r="K6927"/>
      <c r="L6927"/>
      <c r="M6927"/>
      <c r="N6927"/>
      <c r="O6927"/>
      <c r="P6927"/>
      <c r="Q6927"/>
      <c r="S6927" s="115"/>
      <c r="U6927"/>
      <c r="V6927"/>
      <c r="W6927" s="237"/>
      <c r="X6927"/>
      <c r="Y6927"/>
      <c r="Z6927"/>
      <c r="AA6927"/>
      <c r="AB6927"/>
      <c r="AC6927"/>
      <c r="AD6927"/>
      <c r="AE6927"/>
      <c r="AF6927"/>
      <c r="AG6927"/>
    </row>
    <row r="6928" spans="1:33" ht="18" x14ac:dyDescent="0.25">
      <c r="A6928" s="236"/>
      <c r="B6928" s="236"/>
      <c r="C6928" s="236"/>
      <c r="D6928" s="236"/>
      <c r="E6928"/>
      <c r="F6928" s="126"/>
      <c r="G6928" s="237"/>
      <c r="H6928"/>
      <c r="I6928"/>
      <c r="J6928" s="237"/>
      <c r="K6928"/>
      <c r="L6928"/>
      <c r="M6928"/>
      <c r="N6928"/>
      <c r="O6928"/>
      <c r="P6928"/>
      <c r="Q6928"/>
      <c r="S6928" s="115"/>
      <c r="U6928"/>
      <c r="V6928"/>
      <c r="W6928" s="237"/>
      <c r="X6928"/>
      <c r="Y6928"/>
      <c r="Z6928"/>
      <c r="AA6928"/>
      <c r="AB6928"/>
      <c r="AC6928"/>
      <c r="AD6928"/>
      <c r="AE6928"/>
      <c r="AF6928"/>
      <c r="AG6928"/>
    </row>
    <row r="6929" spans="1:33" ht="18" x14ac:dyDescent="0.25">
      <c r="A6929" s="236"/>
      <c r="B6929" s="236"/>
      <c r="C6929" s="236"/>
      <c r="D6929" s="236"/>
      <c r="E6929"/>
      <c r="F6929" s="126"/>
      <c r="G6929" s="237"/>
      <c r="H6929"/>
      <c r="I6929"/>
      <c r="J6929" s="237"/>
      <c r="K6929"/>
      <c r="L6929"/>
      <c r="M6929"/>
      <c r="N6929"/>
      <c r="O6929"/>
      <c r="P6929"/>
      <c r="Q6929"/>
      <c r="S6929" s="115"/>
      <c r="U6929"/>
      <c r="V6929"/>
      <c r="W6929" s="237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5">
      <c r="F6930" s="238"/>
      <c r="I6930"/>
      <c r="S6930" s="115"/>
      <c r="U6930"/>
      <c r="V6930"/>
    </row>
    <row r="6931" spans="1:33" ht="18" x14ac:dyDescent="0.25">
      <c r="A6931" s="236"/>
      <c r="B6931" s="236"/>
      <c r="C6931" s="236"/>
      <c r="D6931" s="236"/>
      <c r="E6931"/>
      <c r="F6931" s="126"/>
      <c r="G6931" s="237"/>
      <c r="H6931"/>
      <c r="I6931"/>
      <c r="J6931" s="237"/>
      <c r="K6931"/>
      <c r="L6931"/>
      <c r="M6931"/>
      <c r="N6931"/>
      <c r="O6931"/>
      <c r="P6931"/>
      <c r="Q6931"/>
      <c r="S6931" s="115"/>
      <c r="U6931"/>
      <c r="V6931"/>
      <c r="W6931" s="237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5">
      <c r="F6932" s="238"/>
      <c r="I6932"/>
      <c r="S6932" s="115"/>
      <c r="U6932"/>
      <c r="V6932"/>
    </row>
    <row r="6933" spans="1:33" x14ac:dyDescent="0.25">
      <c r="F6933" s="238"/>
      <c r="I6933"/>
      <c r="S6933" s="115"/>
      <c r="U6933"/>
      <c r="V6933"/>
    </row>
    <row r="6934" spans="1:33" x14ac:dyDescent="0.25">
      <c r="F6934" s="238"/>
      <c r="I6934"/>
      <c r="S6934" s="115"/>
      <c r="U6934"/>
      <c r="V6934"/>
    </row>
    <row r="6935" spans="1:33" x14ac:dyDescent="0.25">
      <c r="A6935"/>
      <c r="B6935"/>
      <c r="C6935"/>
      <c r="D6935"/>
      <c r="E6935"/>
      <c r="F6935" s="126"/>
      <c r="G6935"/>
      <c r="H6935"/>
      <c r="I6935"/>
      <c r="J6935"/>
      <c r="K6935"/>
      <c r="L6935"/>
      <c r="M6935"/>
      <c r="N6935"/>
      <c r="O6935"/>
      <c r="P6935"/>
      <c r="Q6935"/>
      <c r="S6935" s="11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ht="18" x14ac:dyDescent="0.25">
      <c r="A6936" s="236"/>
      <c r="B6936" s="236"/>
      <c r="C6936" s="236"/>
      <c r="D6936" s="236"/>
      <c r="E6936"/>
      <c r="F6936" s="126"/>
      <c r="G6936" s="237"/>
      <c r="H6936"/>
      <c r="I6936"/>
      <c r="J6936" s="237"/>
      <c r="K6936"/>
      <c r="L6936"/>
      <c r="M6936"/>
      <c r="N6936"/>
      <c r="O6936"/>
      <c r="P6936"/>
      <c r="Q6936"/>
      <c r="S6936" s="115"/>
      <c r="U6936"/>
      <c r="V6936"/>
      <c r="W6936" s="237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5">
      <c r="F6937" s="238"/>
      <c r="I6937"/>
      <c r="S6937" s="115"/>
      <c r="U6937"/>
      <c r="V6937"/>
    </row>
    <row r="6938" spans="1:33" ht="18" x14ac:dyDescent="0.25">
      <c r="A6938" s="236"/>
      <c r="B6938" s="236"/>
      <c r="C6938" s="236"/>
      <c r="D6938" s="236"/>
      <c r="E6938"/>
      <c r="F6938" s="126"/>
      <c r="G6938" s="237"/>
      <c r="H6938"/>
      <c r="I6938"/>
      <c r="J6938" s="237"/>
      <c r="K6938"/>
      <c r="L6938"/>
      <c r="M6938"/>
      <c r="N6938"/>
      <c r="O6938"/>
      <c r="P6938"/>
      <c r="Q6938"/>
      <c r="S6938" s="115"/>
      <c r="U6938"/>
      <c r="V6938"/>
      <c r="W6938" s="237"/>
      <c r="X6938"/>
      <c r="Y6938"/>
      <c r="Z6938"/>
      <c r="AA6938"/>
      <c r="AB6938"/>
      <c r="AC6938"/>
      <c r="AD6938"/>
      <c r="AE6938"/>
      <c r="AF6938"/>
      <c r="AG6938"/>
    </row>
    <row r="6939" spans="1:33" ht="18" x14ac:dyDescent="0.25">
      <c r="A6939" s="236"/>
      <c r="B6939" s="236"/>
      <c r="C6939" s="236"/>
      <c r="D6939" s="236"/>
      <c r="E6939"/>
      <c r="F6939" s="126"/>
      <c r="G6939" s="237"/>
      <c r="H6939"/>
      <c r="I6939"/>
      <c r="J6939" s="237"/>
      <c r="K6939"/>
      <c r="L6939"/>
      <c r="M6939"/>
      <c r="N6939"/>
      <c r="O6939"/>
      <c r="P6939"/>
      <c r="Q6939"/>
      <c r="S6939" s="115"/>
      <c r="U6939"/>
      <c r="V6939"/>
      <c r="W6939" s="237"/>
      <c r="X6939"/>
      <c r="Y6939"/>
      <c r="Z6939"/>
      <c r="AA6939"/>
      <c r="AB6939"/>
      <c r="AC6939"/>
      <c r="AD6939"/>
      <c r="AE6939"/>
      <c r="AF6939"/>
      <c r="AG6939"/>
    </row>
    <row r="6940" spans="1:33" ht="18" x14ac:dyDescent="0.25">
      <c r="A6940" s="236"/>
      <c r="B6940" s="236"/>
      <c r="C6940" s="236"/>
      <c r="D6940" s="236"/>
      <c r="E6940"/>
      <c r="F6940" s="126"/>
      <c r="G6940" s="237"/>
      <c r="H6940"/>
      <c r="I6940"/>
      <c r="J6940" s="237"/>
      <c r="K6940"/>
      <c r="L6940"/>
      <c r="M6940"/>
      <c r="N6940"/>
      <c r="O6940"/>
      <c r="P6940"/>
      <c r="Q6940"/>
      <c r="S6940" s="115"/>
      <c r="U6940"/>
      <c r="V6940"/>
      <c r="W6940" s="237"/>
      <c r="X6940"/>
      <c r="Y6940"/>
      <c r="Z6940"/>
      <c r="AA6940"/>
      <c r="AB6940"/>
      <c r="AC6940"/>
      <c r="AD6940"/>
      <c r="AE6940"/>
      <c r="AF6940"/>
      <c r="AG6940"/>
    </row>
    <row r="6941" spans="1:33" ht="18" x14ac:dyDescent="0.25">
      <c r="A6941" s="236"/>
      <c r="B6941" s="236"/>
      <c r="C6941" s="236"/>
      <c r="D6941" s="236"/>
      <c r="E6941"/>
      <c r="F6941" s="126"/>
      <c r="G6941" s="237"/>
      <c r="H6941"/>
      <c r="I6941"/>
      <c r="J6941" s="237"/>
      <c r="K6941"/>
      <c r="L6941"/>
      <c r="M6941"/>
      <c r="N6941"/>
      <c r="O6941"/>
      <c r="P6941"/>
      <c r="Q6941"/>
      <c r="S6941" s="115"/>
      <c r="U6941"/>
      <c r="V6941"/>
      <c r="W6941" s="237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5">
      <c r="F6942" s="238"/>
      <c r="I6942"/>
      <c r="S6942" s="115"/>
      <c r="U6942"/>
      <c r="V6942"/>
    </row>
    <row r="6943" spans="1:33" x14ac:dyDescent="0.25">
      <c r="A6943"/>
      <c r="B6943"/>
      <c r="C6943"/>
      <c r="D6943"/>
      <c r="E6943"/>
      <c r="F6943" s="126"/>
      <c r="G6943"/>
      <c r="H6943"/>
      <c r="I6943"/>
      <c r="J6943"/>
      <c r="K6943"/>
      <c r="L6943"/>
      <c r="M6943"/>
      <c r="N6943"/>
      <c r="O6943"/>
      <c r="P6943"/>
      <c r="Q6943"/>
      <c r="S6943" s="115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5">
      <c r="A6944"/>
      <c r="B6944"/>
      <c r="C6944"/>
      <c r="D6944"/>
      <c r="E6944"/>
      <c r="F6944" s="126"/>
      <c r="G6944"/>
      <c r="H6944"/>
      <c r="I6944"/>
      <c r="J6944"/>
      <c r="K6944"/>
      <c r="L6944"/>
      <c r="M6944"/>
      <c r="N6944"/>
      <c r="O6944"/>
      <c r="P6944"/>
      <c r="Q6944"/>
      <c r="S6944" s="115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ht="18" x14ac:dyDescent="0.25">
      <c r="A6945" s="236"/>
      <c r="B6945" s="236"/>
      <c r="C6945" s="236"/>
      <c r="D6945" s="236"/>
      <c r="E6945"/>
      <c r="F6945" s="126"/>
      <c r="G6945" s="237"/>
      <c r="H6945"/>
      <c r="I6945"/>
      <c r="J6945" s="237"/>
      <c r="K6945"/>
      <c r="L6945"/>
      <c r="M6945"/>
      <c r="N6945"/>
      <c r="O6945"/>
      <c r="P6945"/>
      <c r="Q6945"/>
      <c r="S6945" s="115"/>
      <c r="U6945"/>
      <c r="V6945"/>
      <c r="W6945" s="237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5">
      <c r="F6946" s="238"/>
      <c r="I6946"/>
      <c r="S6946" s="115"/>
      <c r="U6946"/>
      <c r="V6946"/>
    </row>
    <row r="6947" spans="1:33" x14ac:dyDescent="0.25">
      <c r="A6947"/>
      <c r="B6947"/>
      <c r="C6947"/>
      <c r="D6947"/>
      <c r="E6947"/>
      <c r="F6947" s="126"/>
      <c r="G6947"/>
      <c r="H6947"/>
      <c r="I6947"/>
      <c r="J6947"/>
      <c r="K6947"/>
      <c r="L6947"/>
      <c r="M6947"/>
      <c r="N6947"/>
      <c r="O6947"/>
      <c r="P6947"/>
      <c r="Q6947"/>
      <c r="S6947" s="115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ht="18" x14ac:dyDescent="0.25">
      <c r="A6948" s="236"/>
      <c r="B6948" s="236"/>
      <c r="C6948" s="236"/>
      <c r="D6948" s="236"/>
      <c r="E6948"/>
      <c r="F6948" s="126"/>
      <c r="G6948" s="237"/>
      <c r="H6948"/>
      <c r="I6948"/>
      <c r="J6948" s="237"/>
      <c r="K6948"/>
      <c r="L6948"/>
      <c r="M6948"/>
      <c r="N6948"/>
      <c r="O6948"/>
      <c r="P6948"/>
      <c r="Q6948"/>
      <c r="S6948" s="115"/>
      <c r="U6948"/>
      <c r="V6948"/>
      <c r="W6948" s="237"/>
      <c r="X6948"/>
      <c r="Y6948"/>
      <c r="Z6948"/>
      <c r="AA6948"/>
      <c r="AB6948"/>
      <c r="AC6948"/>
      <c r="AD6948"/>
      <c r="AE6948"/>
      <c r="AF6948"/>
      <c r="AG6948"/>
    </row>
    <row r="6949" spans="1:33" ht="18" x14ac:dyDescent="0.25">
      <c r="A6949" s="236"/>
      <c r="B6949" s="236"/>
      <c r="C6949" s="236"/>
      <c r="D6949" s="236"/>
      <c r="E6949"/>
      <c r="F6949" s="126"/>
      <c r="G6949" s="237"/>
      <c r="H6949"/>
      <c r="I6949"/>
      <c r="J6949" s="237"/>
      <c r="K6949"/>
      <c r="L6949"/>
      <c r="M6949"/>
      <c r="N6949"/>
      <c r="O6949"/>
      <c r="P6949"/>
      <c r="Q6949"/>
      <c r="S6949" s="115"/>
      <c r="U6949"/>
      <c r="V6949"/>
      <c r="W6949" s="237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5">
      <c r="A6950"/>
      <c r="B6950"/>
      <c r="C6950"/>
      <c r="D6950"/>
      <c r="E6950"/>
      <c r="F6950" s="126"/>
      <c r="G6950"/>
      <c r="H6950"/>
      <c r="I6950"/>
      <c r="J6950"/>
      <c r="K6950"/>
      <c r="L6950"/>
      <c r="M6950"/>
      <c r="N6950"/>
      <c r="O6950"/>
      <c r="P6950"/>
      <c r="Q6950"/>
      <c r="S6950" s="115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ht="18" x14ac:dyDescent="0.25">
      <c r="A6951" s="236"/>
      <c r="B6951" s="236"/>
      <c r="C6951" s="236"/>
      <c r="D6951" s="236"/>
      <c r="E6951"/>
      <c r="F6951" s="126"/>
      <c r="G6951" s="237"/>
      <c r="H6951"/>
      <c r="I6951"/>
      <c r="J6951" s="237"/>
      <c r="K6951"/>
      <c r="L6951"/>
      <c r="M6951"/>
      <c r="N6951"/>
      <c r="O6951"/>
      <c r="P6951"/>
      <c r="Q6951"/>
      <c r="S6951" s="115"/>
      <c r="U6951"/>
      <c r="V6951"/>
      <c r="W6951" s="237"/>
      <c r="X6951"/>
      <c r="Y6951"/>
      <c r="Z6951"/>
      <c r="AA6951"/>
      <c r="AB6951"/>
      <c r="AC6951"/>
      <c r="AD6951"/>
      <c r="AE6951"/>
      <c r="AF6951"/>
      <c r="AG6951"/>
    </row>
    <row r="6952" spans="1:33" ht="18" x14ac:dyDescent="0.25">
      <c r="A6952" s="236"/>
      <c r="B6952" s="236"/>
      <c r="C6952" s="236"/>
      <c r="D6952" s="236"/>
      <c r="E6952"/>
      <c r="F6952" s="126"/>
      <c r="G6952" s="237"/>
      <c r="H6952"/>
      <c r="I6952"/>
      <c r="J6952" s="237"/>
      <c r="K6952"/>
      <c r="L6952"/>
      <c r="M6952"/>
      <c r="N6952"/>
      <c r="O6952"/>
      <c r="P6952"/>
      <c r="Q6952"/>
      <c r="S6952" s="115"/>
      <c r="U6952"/>
      <c r="V6952"/>
      <c r="W6952" s="237"/>
      <c r="X6952"/>
      <c r="Y6952"/>
      <c r="Z6952"/>
      <c r="AA6952"/>
      <c r="AB6952"/>
      <c r="AC6952"/>
      <c r="AD6952"/>
      <c r="AE6952"/>
      <c r="AF6952"/>
      <c r="AG6952"/>
    </row>
    <row r="6953" spans="1:33" ht="18" x14ac:dyDescent="0.25">
      <c r="A6953" s="236"/>
      <c r="B6953" s="236"/>
      <c r="C6953" s="236"/>
      <c r="D6953" s="236"/>
      <c r="E6953"/>
      <c r="F6953" s="126"/>
      <c r="G6953" s="237"/>
      <c r="H6953"/>
      <c r="I6953"/>
      <c r="J6953" s="237"/>
      <c r="K6953"/>
      <c r="L6953"/>
      <c r="M6953"/>
      <c r="N6953"/>
      <c r="O6953"/>
      <c r="P6953"/>
      <c r="Q6953"/>
      <c r="S6953" s="115"/>
      <c r="U6953"/>
      <c r="V6953"/>
      <c r="W6953" s="237"/>
      <c r="X6953"/>
      <c r="Y6953"/>
      <c r="Z6953"/>
      <c r="AA6953"/>
      <c r="AB6953"/>
      <c r="AC6953"/>
      <c r="AD6953"/>
      <c r="AE6953"/>
      <c r="AF6953"/>
      <c r="AG6953"/>
    </row>
    <row r="6954" spans="1:33" ht="18" x14ac:dyDescent="0.25">
      <c r="A6954" s="236"/>
      <c r="B6954" s="236"/>
      <c r="C6954" s="236"/>
      <c r="D6954" s="236"/>
      <c r="E6954"/>
      <c r="F6954" s="126"/>
      <c r="G6954" s="237"/>
      <c r="H6954"/>
      <c r="I6954"/>
      <c r="J6954" s="237"/>
      <c r="K6954"/>
      <c r="L6954"/>
      <c r="M6954"/>
      <c r="N6954"/>
      <c r="O6954"/>
      <c r="P6954"/>
      <c r="Q6954"/>
      <c r="S6954" s="115"/>
      <c r="U6954"/>
      <c r="V6954"/>
      <c r="W6954" s="237"/>
      <c r="X6954"/>
      <c r="Y6954"/>
      <c r="Z6954"/>
      <c r="AA6954"/>
      <c r="AB6954"/>
      <c r="AC6954"/>
      <c r="AD6954"/>
      <c r="AE6954"/>
      <c r="AF6954"/>
      <c r="AG6954"/>
    </row>
    <row r="6955" spans="1:33" ht="18" x14ac:dyDescent="0.25">
      <c r="A6955" s="236"/>
      <c r="B6955" s="236"/>
      <c r="C6955" s="236"/>
      <c r="D6955" s="236"/>
      <c r="E6955"/>
      <c r="F6955" s="126"/>
      <c r="G6955" s="237"/>
      <c r="H6955"/>
      <c r="I6955"/>
      <c r="J6955" s="237"/>
      <c r="K6955"/>
      <c r="L6955"/>
      <c r="M6955"/>
      <c r="N6955"/>
      <c r="O6955"/>
      <c r="P6955"/>
      <c r="Q6955"/>
      <c r="S6955" s="115"/>
      <c r="U6955"/>
      <c r="V6955"/>
      <c r="W6955" s="237"/>
      <c r="X6955"/>
      <c r="Y6955"/>
      <c r="Z6955"/>
      <c r="AA6955"/>
      <c r="AB6955"/>
      <c r="AC6955"/>
      <c r="AD6955"/>
      <c r="AE6955"/>
      <c r="AF6955"/>
      <c r="AG6955"/>
    </row>
    <row r="6956" spans="1:33" ht="18" x14ac:dyDescent="0.25">
      <c r="A6956" s="236"/>
      <c r="B6956" s="236"/>
      <c r="C6956" s="236"/>
      <c r="D6956" s="236"/>
      <c r="E6956"/>
      <c r="F6956" s="126"/>
      <c r="G6956" s="237"/>
      <c r="H6956"/>
      <c r="I6956"/>
      <c r="J6956" s="237"/>
      <c r="K6956"/>
      <c r="L6956"/>
      <c r="M6956"/>
      <c r="N6956"/>
      <c r="O6956"/>
      <c r="P6956"/>
      <c r="Q6956"/>
      <c r="S6956" s="115"/>
      <c r="U6956"/>
      <c r="V6956"/>
      <c r="W6956" s="237"/>
      <c r="X6956"/>
      <c r="Y6956"/>
      <c r="Z6956"/>
      <c r="AA6956"/>
      <c r="AB6956"/>
      <c r="AC6956"/>
      <c r="AD6956"/>
      <c r="AE6956"/>
      <c r="AF6956"/>
      <c r="AG6956"/>
    </row>
    <row r="6957" spans="1:33" ht="18" x14ac:dyDescent="0.25">
      <c r="A6957" s="236"/>
      <c r="B6957" s="236"/>
      <c r="C6957" s="236"/>
      <c r="D6957" s="236"/>
      <c r="E6957"/>
      <c r="F6957" s="126"/>
      <c r="G6957" s="237"/>
      <c r="H6957"/>
      <c r="I6957"/>
      <c r="J6957" s="237"/>
      <c r="K6957"/>
      <c r="L6957"/>
      <c r="M6957"/>
      <c r="N6957"/>
      <c r="O6957"/>
      <c r="P6957"/>
      <c r="Q6957"/>
      <c r="S6957" s="115"/>
      <c r="U6957"/>
      <c r="V6957"/>
      <c r="W6957" s="23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5">
      <c r="F6958" s="238"/>
      <c r="I6958"/>
      <c r="S6958" s="115"/>
      <c r="U6958"/>
      <c r="V6958"/>
    </row>
    <row r="6959" spans="1:33" x14ac:dyDescent="0.25">
      <c r="F6959" s="238"/>
      <c r="I6959"/>
      <c r="S6959" s="115"/>
      <c r="U6959"/>
      <c r="V6959"/>
    </row>
    <row r="6960" spans="1:33" x14ac:dyDescent="0.25">
      <c r="A6960"/>
      <c r="B6960"/>
      <c r="C6960"/>
      <c r="D6960"/>
      <c r="E6960"/>
      <c r="F6960" s="126"/>
      <c r="G6960"/>
      <c r="H6960"/>
      <c r="I6960"/>
      <c r="J6960"/>
      <c r="K6960"/>
      <c r="L6960"/>
      <c r="M6960"/>
      <c r="N6960"/>
      <c r="O6960"/>
      <c r="P6960"/>
      <c r="Q6960"/>
      <c r="S6960" s="115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5">
      <c r="A6961"/>
      <c r="B6961"/>
      <c r="C6961"/>
      <c r="D6961"/>
      <c r="E6961"/>
      <c r="F6961" s="126"/>
      <c r="G6961"/>
      <c r="H6961"/>
      <c r="I6961"/>
      <c r="J6961"/>
      <c r="K6961"/>
      <c r="L6961"/>
      <c r="M6961"/>
      <c r="N6961"/>
      <c r="O6961"/>
      <c r="P6961"/>
      <c r="Q6961"/>
      <c r="S6961" s="115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ht="18" x14ac:dyDescent="0.25">
      <c r="A6962" s="236"/>
      <c r="B6962" s="236"/>
      <c r="C6962" s="236"/>
      <c r="D6962" s="236"/>
      <c r="E6962"/>
      <c r="F6962" s="126"/>
      <c r="G6962" s="237"/>
      <c r="H6962"/>
      <c r="I6962"/>
      <c r="J6962" s="237"/>
      <c r="K6962"/>
      <c r="L6962"/>
      <c r="M6962"/>
      <c r="N6962"/>
      <c r="O6962"/>
      <c r="P6962"/>
      <c r="Q6962"/>
      <c r="S6962" s="115"/>
      <c r="U6962"/>
      <c r="V6962"/>
      <c r="W6962" s="237"/>
      <c r="X6962"/>
      <c r="Y6962"/>
      <c r="Z6962"/>
      <c r="AA6962"/>
      <c r="AB6962"/>
      <c r="AC6962"/>
      <c r="AD6962"/>
      <c r="AE6962"/>
      <c r="AF6962"/>
      <c r="AG6962"/>
    </row>
    <row r="6963" spans="1:33" ht="18" x14ac:dyDescent="0.25">
      <c r="A6963" s="236"/>
      <c r="B6963" s="236"/>
      <c r="C6963" s="236"/>
      <c r="D6963" s="236"/>
      <c r="E6963"/>
      <c r="F6963" s="126"/>
      <c r="G6963" s="237"/>
      <c r="H6963"/>
      <c r="I6963"/>
      <c r="J6963" s="237"/>
      <c r="K6963"/>
      <c r="L6963"/>
      <c r="M6963"/>
      <c r="N6963"/>
      <c r="O6963"/>
      <c r="P6963"/>
      <c r="Q6963"/>
      <c r="S6963" s="115"/>
      <c r="U6963"/>
      <c r="V6963"/>
      <c r="W6963" s="237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5">
      <c r="A6964"/>
      <c r="B6964"/>
      <c r="C6964"/>
      <c r="D6964"/>
      <c r="E6964"/>
      <c r="F6964" s="126"/>
      <c r="G6964"/>
      <c r="H6964"/>
      <c r="I6964"/>
      <c r="J6964"/>
      <c r="K6964"/>
      <c r="L6964"/>
      <c r="M6964"/>
      <c r="N6964"/>
      <c r="O6964"/>
      <c r="P6964"/>
      <c r="Q6964"/>
      <c r="S6964" s="115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ht="18" x14ac:dyDescent="0.25">
      <c r="A6965" s="236"/>
      <c r="B6965" s="236"/>
      <c r="C6965" s="236"/>
      <c r="D6965" s="236"/>
      <c r="E6965"/>
      <c r="F6965" s="126"/>
      <c r="G6965" s="237"/>
      <c r="H6965"/>
      <c r="I6965"/>
      <c r="J6965" s="237"/>
      <c r="K6965"/>
      <c r="L6965"/>
      <c r="M6965"/>
      <c r="N6965"/>
      <c r="O6965"/>
      <c r="P6965"/>
      <c r="Q6965"/>
      <c r="S6965" s="115"/>
      <c r="U6965"/>
      <c r="V6965"/>
      <c r="W6965" s="237"/>
      <c r="X6965"/>
      <c r="Y6965"/>
      <c r="Z6965"/>
      <c r="AA6965"/>
      <c r="AB6965"/>
      <c r="AC6965"/>
      <c r="AD6965"/>
      <c r="AE6965"/>
      <c r="AF6965"/>
      <c r="AG6965"/>
    </row>
    <row r="6966" spans="1:33" ht="18" x14ac:dyDescent="0.25">
      <c r="A6966" s="236"/>
      <c r="B6966" s="236"/>
      <c r="C6966" s="236"/>
      <c r="D6966" s="236"/>
      <c r="E6966"/>
      <c r="F6966" s="126"/>
      <c r="G6966" s="237"/>
      <c r="H6966"/>
      <c r="I6966"/>
      <c r="J6966" s="237"/>
      <c r="K6966"/>
      <c r="L6966"/>
      <c r="M6966"/>
      <c r="N6966"/>
      <c r="O6966"/>
      <c r="P6966"/>
      <c r="Q6966"/>
      <c r="S6966" s="115"/>
      <c r="U6966"/>
      <c r="V6966"/>
      <c r="W6966" s="237"/>
      <c r="X6966"/>
      <c r="Y6966"/>
      <c r="Z6966"/>
      <c r="AA6966"/>
      <c r="AB6966"/>
      <c r="AC6966"/>
      <c r="AD6966"/>
      <c r="AE6966"/>
      <c r="AF6966"/>
      <c r="AG6966"/>
    </row>
    <row r="6967" spans="1:33" ht="18" x14ac:dyDescent="0.25">
      <c r="A6967" s="236"/>
      <c r="B6967" s="236"/>
      <c r="C6967" s="236"/>
      <c r="D6967" s="236"/>
      <c r="E6967"/>
      <c r="F6967" s="126"/>
      <c r="G6967" s="237"/>
      <c r="H6967"/>
      <c r="I6967"/>
      <c r="J6967" s="237"/>
      <c r="K6967"/>
      <c r="L6967"/>
      <c r="M6967"/>
      <c r="N6967"/>
      <c r="O6967"/>
      <c r="P6967"/>
      <c r="Q6967"/>
      <c r="S6967" s="115"/>
      <c r="U6967"/>
      <c r="V6967"/>
      <c r="W6967" s="237"/>
      <c r="X6967"/>
      <c r="Y6967"/>
      <c r="Z6967"/>
      <c r="AA6967"/>
      <c r="AB6967"/>
      <c r="AC6967"/>
      <c r="AD6967"/>
      <c r="AE6967"/>
      <c r="AF6967"/>
      <c r="AG6967"/>
    </row>
    <row r="6968" spans="1:33" ht="18" x14ac:dyDescent="0.25">
      <c r="A6968" s="236"/>
      <c r="B6968" s="236"/>
      <c r="C6968" s="236"/>
      <c r="D6968" s="236"/>
      <c r="E6968"/>
      <c r="F6968" s="126"/>
      <c r="G6968" s="237"/>
      <c r="H6968"/>
      <c r="I6968"/>
      <c r="J6968" s="237"/>
      <c r="K6968"/>
      <c r="L6968"/>
      <c r="M6968"/>
      <c r="N6968"/>
      <c r="O6968"/>
      <c r="P6968"/>
      <c r="Q6968"/>
      <c r="S6968" s="115"/>
      <c r="U6968"/>
      <c r="V6968"/>
      <c r="W6968" s="237"/>
      <c r="X6968"/>
      <c r="Y6968"/>
      <c r="Z6968"/>
      <c r="AA6968"/>
      <c r="AB6968"/>
      <c r="AC6968"/>
      <c r="AD6968"/>
      <c r="AE6968"/>
      <c r="AF6968"/>
      <c r="AG6968"/>
    </row>
    <row r="6969" spans="1:33" ht="18" x14ac:dyDescent="0.25">
      <c r="A6969" s="236"/>
      <c r="B6969" s="236"/>
      <c r="C6969" s="236"/>
      <c r="D6969" s="236"/>
      <c r="E6969"/>
      <c r="F6969" s="126"/>
      <c r="G6969" s="237"/>
      <c r="H6969"/>
      <c r="I6969"/>
      <c r="J6969" s="237"/>
      <c r="K6969"/>
      <c r="L6969"/>
      <c r="M6969"/>
      <c r="N6969"/>
      <c r="O6969"/>
      <c r="P6969"/>
      <c r="Q6969"/>
      <c r="S6969" s="115"/>
      <c r="U6969"/>
      <c r="V6969"/>
      <c r="W6969" s="237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5">
      <c r="A6970"/>
      <c r="B6970"/>
      <c r="C6970"/>
      <c r="D6970"/>
      <c r="E6970"/>
      <c r="F6970" s="126"/>
      <c r="G6970"/>
      <c r="H6970"/>
      <c r="I6970"/>
      <c r="J6970"/>
      <c r="K6970"/>
      <c r="L6970"/>
      <c r="M6970"/>
      <c r="N6970"/>
      <c r="O6970"/>
      <c r="P6970"/>
      <c r="Q6970"/>
      <c r="S6970" s="115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5">
      <c r="A6971"/>
      <c r="B6971"/>
      <c r="C6971"/>
      <c r="D6971"/>
      <c r="E6971"/>
      <c r="F6971" s="126"/>
      <c r="G6971"/>
      <c r="H6971"/>
      <c r="I6971"/>
      <c r="J6971"/>
      <c r="K6971"/>
      <c r="L6971"/>
      <c r="M6971"/>
      <c r="N6971"/>
      <c r="O6971"/>
      <c r="P6971"/>
      <c r="Q6971"/>
      <c r="S6971" s="115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5">
      <c r="F6972" s="238"/>
      <c r="I6972"/>
      <c r="S6972" s="115"/>
      <c r="U6972"/>
      <c r="V6972"/>
    </row>
    <row r="6973" spans="1:33" ht="18" x14ac:dyDescent="0.25">
      <c r="A6973" s="236"/>
      <c r="B6973" s="236"/>
      <c r="C6973" s="236"/>
      <c r="D6973" s="236"/>
      <c r="E6973"/>
      <c r="F6973" s="126"/>
      <c r="G6973" s="237"/>
      <c r="H6973"/>
      <c r="I6973"/>
      <c r="J6973" s="237"/>
      <c r="K6973"/>
      <c r="L6973"/>
      <c r="M6973"/>
      <c r="N6973"/>
      <c r="O6973"/>
      <c r="P6973"/>
      <c r="Q6973"/>
      <c r="S6973" s="115"/>
      <c r="U6973"/>
      <c r="V6973"/>
      <c r="W6973" s="237"/>
      <c r="X6973"/>
      <c r="Y6973"/>
      <c r="Z6973"/>
      <c r="AA6973"/>
      <c r="AB6973"/>
      <c r="AC6973"/>
      <c r="AD6973"/>
      <c r="AE6973"/>
      <c r="AF6973"/>
      <c r="AG6973"/>
    </row>
    <row r="6974" spans="1:33" ht="18" x14ac:dyDescent="0.25">
      <c r="A6974" s="236"/>
      <c r="B6974" s="236"/>
      <c r="C6974" s="236"/>
      <c r="D6974" s="236"/>
      <c r="E6974"/>
      <c r="F6974" s="126"/>
      <c r="G6974" s="237"/>
      <c r="H6974"/>
      <c r="I6974"/>
      <c r="J6974" s="237"/>
      <c r="K6974"/>
      <c r="L6974"/>
      <c r="M6974"/>
      <c r="N6974"/>
      <c r="O6974"/>
      <c r="P6974"/>
      <c r="Q6974"/>
      <c r="S6974" s="115"/>
      <c r="U6974"/>
      <c r="V6974"/>
      <c r="W6974" s="237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5">
      <c r="A6975"/>
      <c r="B6975"/>
      <c r="C6975"/>
      <c r="D6975"/>
      <c r="E6975"/>
      <c r="F6975" s="126"/>
      <c r="G6975"/>
      <c r="H6975"/>
      <c r="I6975"/>
      <c r="J6975"/>
      <c r="K6975"/>
      <c r="L6975"/>
      <c r="M6975"/>
      <c r="N6975"/>
      <c r="O6975"/>
      <c r="P6975"/>
      <c r="Q6975"/>
      <c r="S6975" s="11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ht="18" x14ac:dyDescent="0.25">
      <c r="A6976" s="236"/>
      <c r="B6976" s="236"/>
      <c r="C6976" s="236"/>
      <c r="D6976" s="236"/>
      <c r="E6976"/>
      <c r="F6976" s="126"/>
      <c r="G6976" s="237"/>
      <c r="H6976"/>
      <c r="I6976"/>
      <c r="J6976" s="237"/>
      <c r="K6976"/>
      <c r="L6976"/>
      <c r="M6976"/>
      <c r="N6976"/>
      <c r="O6976"/>
      <c r="P6976"/>
      <c r="Q6976"/>
      <c r="S6976" s="115"/>
      <c r="U6976"/>
      <c r="V6976"/>
      <c r="W6976" s="237"/>
      <c r="X6976"/>
      <c r="Y6976"/>
      <c r="Z6976"/>
      <c r="AA6976"/>
      <c r="AB6976"/>
      <c r="AC6976"/>
      <c r="AD6976"/>
      <c r="AE6976"/>
      <c r="AF6976"/>
      <c r="AG6976"/>
    </row>
    <row r="6977" spans="1:33" ht="18" x14ac:dyDescent="0.25">
      <c r="A6977" s="236"/>
      <c r="B6977" s="236"/>
      <c r="C6977" s="236"/>
      <c r="D6977" s="236"/>
      <c r="E6977"/>
      <c r="F6977" s="126"/>
      <c r="G6977" s="237"/>
      <c r="H6977"/>
      <c r="I6977"/>
      <c r="J6977" s="237"/>
      <c r="K6977"/>
      <c r="L6977"/>
      <c r="M6977"/>
      <c r="N6977"/>
      <c r="O6977"/>
      <c r="P6977"/>
      <c r="Q6977"/>
      <c r="S6977" s="115"/>
      <c r="U6977"/>
      <c r="V6977"/>
      <c r="W6977" s="237"/>
      <c r="X6977"/>
      <c r="Y6977"/>
      <c r="Z6977"/>
      <c r="AA6977"/>
      <c r="AB6977"/>
      <c r="AC6977"/>
      <c r="AD6977"/>
      <c r="AE6977"/>
      <c r="AF6977"/>
      <c r="AG6977"/>
    </row>
    <row r="6978" spans="1:33" ht="18" x14ac:dyDescent="0.25">
      <c r="A6978" s="236"/>
      <c r="B6978" s="236"/>
      <c r="C6978" s="236"/>
      <c r="D6978" s="236"/>
      <c r="E6978"/>
      <c r="F6978" s="126"/>
      <c r="G6978" s="237"/>
      <c r="H6978"/>
      <c r="I6978"/>
      <c r="J6978" s="237"/>
      <c r="K6978"/>
      <c r="L6978"/>
      <c r="M6978"/>
      <c r="N6978"/>
      <c r="O6978"/>
      <c r="P6978"/>
      <c r="Q6978"/>
      <c r="S6978" s="115"/>
      <c r="U6978"/>
      <c r="V6978"/>
      <c r="W6978" s="237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5">
      <c r="A6979"/>
      <c r="B6979"/>
      <c r="C6979"/>
      <c r="D6979"/>
      <c r="E6979"/>
      <c r="F6979" s="126"/>
      <c r="G6979"/>
      <c r="H6979"/>
      <c r="I6979"/>
      <c r="J6979"/>
      <c r="K6979"/>
      <c r="L6979"/>
      <c r="M6979"/>
      <c r="N6979"/>
      <c r="O6979"/>
      <c r="P6979"/>
      <c r="Q6979"/>
      <c r="S6979" s="115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5">
      <c r="A6980"/>
      <c r="B6980"/>
      <c r="C6980"/>
      <c r="D6980"/>
      <c r="E6980"/>
      <c r="F6980" s="126"/>
      <c r="G6980"/>
      <c r="H6980"/>
      <c r="I6980"/>
      <c r="J6980"/>
      <c r="K6980"/>
      <c r="L6980"/>
      <c r="M6980"/>
      <c r="N6980"/>
      <c r="O6980"/>
      <c r="P6980"/>
      <c r="Q6980"/>
      <c r="S6980" s="115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5">
      <c r="F6981" s="238"/>
      <c r="I6981"/>
      <c r="S6981" s="115"/>
      <c r="U6981"/>
      <c r="V6981"/>
    </row>
    <row r="6982" spans="1:33" ht="18" x14ac:dyDescent="0.25">
      <c r="A6982" s="236"/>
      <c r="B6982" s="236"/>
      <c r="C6982" s="236"/>
      <c r="D6982" s="236"/>
      <c r="E6982"/>
      <c r="F6982" s="126"/>
      <c r="G6982" s="237"/>
      <c r="H6982"/>
      <c r="I6982"/>
      <c r="J6982" s="237"/>
      <c r="K6982"/>
      <c r="L6982"/>
      <c r="M6982"/>
      <c r="N6982"/>
      <c r="O6982"/>
      <c r="P6982"/>
      <c r="Q6982"/>
      <c r="S6982" s="115"/>
      <c r="U6982"/>
      <c r="V6982"/>
      <c r="W6982" s="237"/>
      <c r="X6982"/>
      <c r="Y6982"/>
      <c r="Z6982"/>
      <c r="AA6982"/>
      <c r="AB6982"/>
      <c r="AC6982"/>
      <c r="AD6982"/>
      <c r="AE6982"/>
      <c r="AF6982"/>
      <c r="AG6982"/>
    </row>
    <row r="6983" spans="1:33" ht="18" x14ac:dyDescent="0.25">
      <c r="A6983" s="236"/>
      <c r="B6983" s="236"/>
      <c r="C6983" s="236"/>
      <c r="D6983" s="236"/>
      <c r="E6983"/>
      <c r="F6983" s="126"/>
      <c r="G6983" s="237"/>
      <c r="H6983"/>
      <c r="I6983"/>
      <c r="J6983" s="237"/>
      <c r="K6983"/>
      <c r="L6983"/>
      <c r="M6983"/>
      <c r="N6983"/>
      <c r="O6983"/>
      <c r="P6983"/>
      <c r="Q6983"/>
      <c r="S6983" s="115"/>
      <c r="U6983"/>
      <c r="V6983"/>
      <c r="W6983" s="237"/>
      <c r="X6983"/>
      <c r="Y6983"/>
      <c r="Z6983"/>
      <c r="AA6983"/>
      <c r="AB6983"/>
      <c r="AC6983"/>
      <c r="AD6983"/>
      <c r="AE6983"/>
      <c r="AF6983"/>
      <c r="AG6983"/>
    </row>
    <row r="6984" spans="1:33" ht="18" x14ac:dyDescent="0.25">
      <c r="A6984" s="236"/>
      <c r="B6984" s="236"/>
      <c r="C6984" s="236"/>
      <c r="D6984" s="236"/>
      <c r="E6984"/>
      <c r="F6984" s="126"/>
      <c r="G6984" s="237"/>
      <c r="H6984"/>
      <c r="I6984"/>
      <c r="J6984" s="237"/>
      <c r="K6984"/>
      <c r="L6984"/>
      <c r="M6984"/>
      <c r="N6984"/>
      <c r="O6984"/>
      <c r="P6984"/>
      <c r="Q6984"/>
      <c r="S6984" s="115"/>
      <c r="U6984"/>
      <c r="V6984"/>
      <c r="W6984" s="237"/>
      <c r="X6984"/>
      <c r="Y6984"/>
      <c r="Z6984"/>
      <c r="AA6984"/>
      <c r="AB6984"/>
      <c r="AC6984"/>
      <c r="AD6984"/>
      <c r="AE6984"/>
      <c r="AF6984"/>
      <c r="AG6984"/>
    </row>
    <row r="6985" spans="1:33" ht="18" x14ac:dyDescent="0.25">
      <c r="A6985" s="236"/>
      <c r="B6985" s="236"/>
      <c r="C6985" s="236"/>
      <c r="D6985" s="236"/>
      <c r="E6985"/>
      <c r="F6985" s="126"/>
      <c r="G6985" s="237"/>
      <c r="H6985"/>
      <c r="I6985"/>
      <c r="J6985" s="237"/>
      <c r="K6985"/>
      <c r="L6985"/>
      <c r="M6985"/>
      <c r="N6985"/>
      <c r="O6985"/>
      <c r="P6985"/>
      <c r="Q6985"/>
      <c r="S6985" s="115"/>
      <c r="U6985"/>
      <c r="V6985"/>
      <c r="W6985" s="237"/>
      <c r="X6985"/>
      <c r="Y6985"/>
      <c r="Z6985"/>
      <c r="AA6985"/>
      <c r="AB6985"/>
      <c r="AC6985"/>
      <c r="AD6985"/>
      <c r="AE6985"/>
      <c r="AF6985"/>
      <c r="AG6985"/>
    </row>
    <row r="6986" spans="1:33" ht="18" x14ac:dyDescent="0.25">
      <c r="A6986" s="236"/>
      <c r="B6986" s="236"/>
      <c r="C6986" s="236"/>
      <c r="D6986" s="236"/>
      <c r="E6986"/>
      <c r="F6986" s="126"/>
      <c r="G6986" s="237"/>
      <c r="H6986"/>
      <c r="I6986"/>
      <c r="J6986" s="237"/>
      <c r="K6986"/>
      <c r="L6986"/>
      <c r="M6986"/>
      <c r="N6986"/>
      <c r="O6986"/>
      <c r="P6986"/>
      <c r="Q6986"/>
      <c r="S6986" s="115"/>
      <c r="U6986"/>
      <c r="V6986"/>
      <c r="W6986" s="237"/>
      <c r="X6986"/>
      <c r="Y6986"/>
      <c r="Z6986"/>
      <c r="AA6986"/>
      <c r="AB6986"/>
      <c r="AC6986"/>
      <c r="AD6986"/>
      <c r="AE6986"/>
      <c r="AF6986"/>
      <c r="AG6986"/>
    </row>
    <row r="6987" spans="1:33" ht="18" x14ac:dyDescent="0.25">
      <c r="A6987" s="236"/>
      <c r="B6987" s="236"/>
      <c r="C6987" s="236"/>
      <c r="D6987" s="236"/>
      <c r="E6987"/>
      <c r="F6987" s="126"/>
      <c r="G6987" s="237"/>
      <c r="H6987"/>
      <c r="I6987"/>
      <c r="J6987" s="237"/>
      <c r="K6987"/>
      <c r="L6987"/>
      <c r="M6987"/>
      <c r="N6987"/>
      <c r="O6987"/>
      <c r="P6987"/>
      <c r="Q6987"/>
      <c r="S6987" s="115"/>
      <c r="U6987"/>
      <c r="V6987"/>
      <c r="W6987" s="23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5">
      <c r="A6988"/>
      <c r="B6988"/>
      <c r="C6988"/>
      <c r="D6988"/>
      <c r="E6988"/>
      <c r="F6988" s="126"/>
      <c r="G6988"/>
      <c r="H6988"/>
      <c r="I6988"/>
      <c r="J6988"/>
      <c r="K6988"/>
      <c r="L6988"/>
      <c r="M6988"/>
      <c r="N6988"/>
      <c r="O6988"/>
      <c r="P6988"/>
      <c r="Q6988"/>
      <c r="S6988" s="115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5">
      <c r="A6989"/>
      <c r="B6989"/>
      <c r="C6989"/>
      <c r="D6989"/>
      <c r="E6989"/>
      <c r="F6989" s="126"/>
      <c r="G6989"/>
      <c r="H6989"/>
      <c r="I6989"/>
      <c r="J6989"/>
      <c r="K6989"/>
      <c r="L6989"/>
      <c r="M6989"/>
      <c r="N6989"/>
      <c r="O6989"/>
      <c r="P6989"/>
      <c r="Q6989"/>
      <c r="S6989" s="115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5">
      <c r="A6990"/>
      <c r="B6990"/>
      <c r="C6990"/>
      <c r="D6990"/>
      <c r="E6990"/>
      <c r="F6990" s="126"/>
      <c r="G6990"/>
      <c r="H6990"/>
      <c r="I6990"/>
      <c r="J6990"/>
      <c r="K6990"/>
      <c r="L6990"/>
      <c r="M6990"/>
      <c r="N6990"/>
      <c r="O6990"/>
      <c r="P6990"/>
      <c r="Q6990"/>
      <c r="S6990" s="115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ht="18" x14ac:dyDescent="0.25">
      <c r="A6991" s="236"/>
      <c r="B6991" s="236"/>
      <c r="C6991" s="236"/>
      <c r="D6991" s="236"/>
      <c r="E6991"/>
      <c r="F6991" s="126"/>
      <c r="G6991" s="237"/>
      <c r="H6991"/>
      <c r="I6991"/>
      <c r="J6991" s="237"/>
      <c r="K6991"/>
      <c r="L6991"/>
      <c r="M6991"/>
      <c r="N6991"/>
      <c r="O6991"/>
      <c r="P6991"/>
      <c r="Q6991"/>
      <c r="S6991" s="115"/>
      <c r="U6991"/>
      <c r="V6991"/>
      <c r="W6991" s="237"/>
      <c r="X6991"/>
      <c r="Y6991"/>
      <c r="Z6991"/>
      <c r="AA6991"/>
      <c r="AB6991"/>
      <c r="AC6991"/>
      <c r="AD6991"/>
      <c r="AE6991"/>
      <c r="AF6991"/>
      <c r="AG6991"/>
    </row>
    <row r="6992" spans="1:33" ht="18" x14ac:dyDescent="0.25">
      <c r="A6992" s="236"/>
      <c r="B6992" s="236"/>
      <c r="C6992" s="236"/>
      <c r="D6992" s="236"/>
      <c r="E6992"/>
      <c r="F6992" s="126"/>
      <c r="G6992" s="237"/>
      <c r="H6992"/>
      <c r="I6992"/>
      <c r="J6992" s="237"/>
      <c r="K6992"/>
      <c r="L6992"/>
      <c r="M6992"/>
      <c r="N6992"/>
      <c r="O6992"/>
      <c r="P6992"/>
      <c r="Q6992"/>
      <c r="S6992" s="115"/>
      <c r="U6992"/>
      <c r="V6992"/>
      <c r="W6992" s="237"/>
      <c r="X6992"/>
      <c r="Y6992"/>
      <c r="Z6992"/>
      <c r="AA6992"/>
      <c r="AB6992"/>
      <c r="AC6992"/>
      <c r="AD6992"/>
      <c r="AE6992"/>
      <c r="AF6992"/>
      <c r="AG6992"/>
    </row>
    <row r="6993" spans="1:33" ht="18" x14ac:dyDescent="0.25">
      <c r="A6993" s="236"/>
      <c r="B6993" s="236"/>
      <c r="C6993" s="236"/>
      <c r="D6993" s="236"/>
      <c r="E6993"/>
      <c r="F6993" s="126"/>
      <c r="G6993" s="237"/>
      <c r="H6993"/>
      <c r="I6993"/>
      <c r="J6993" s="237"/>
      <c r="K6993"/>
      <c r="L6993"/>
      <c r="M6993"/>
      <c r="N6993"/>
      <c r="O6993"/>
      <c r="P6993"/>
      <c r="Q6993"/>
      <c r="S6993" s="115"/>
      <c r="U6993"/>
      <c r="V6993"/>
      <c r="W6993" s="237"/>
      <c r="X6993"/>
      <c r="Y6993"/>
      <c r="Z6993"/>
      <c r="AA6993"/>
      <c r="AB6993"/>
      <c r="AC6993"/>
      <c r="AD6993"/>
      <c r="AE6993"/>
      <c r="AF6993"/>
      <c r="AG6993"/>
    </row>
    <row r="6994" spans="1:33" ht="18" x14ac:dyDescent="0.25">
      <c r="A6994" s="236"/>
      <c r="B6994" s="236"/>
      <c r="C6994" s="236"/>
      <c r="D6994" s="236"/>
      <c r="E6994"/>
      <c r="F6994" s="126"/>
      <c r="G6994" s="237"/>
      <c r="H6994"/>
      <c r="I6994"/>
      <c r="J6994" s="237"/>
      <c r="K6994"/>
      <c r="L6994"/>
      <c r="M6994"/>
      <c r="N6994"/>
      <c r="O6994"/>
      <c r="P6994"/>
      <c r="Q6994"/>
      <c r="S6994" s="115"/>
      <c r="U6994"/>
      <c r="V6994"/>
      <c r="W6994" s="237"/>
      <c r="X6994"/>
      <c r="Y6994"/>
      <c r="Z6994"/>
      <c r="AA6994"/>
      <c r="AB6994"/>
      <c r="AC6994"/>
      <c r="AD6994"/>
      <c r="AE6994"/>
      <c r="AF6994"/>
      <c r="AG6994"/>
    </row>
    <row r="6995" spans="1:33" ht="18" x14ac:dyDescent="0.25">
      <c r="A6995" s="236"/>
      <c r="B6995" s="236"/>
      <c r="C6995" s="236"/>
      <c r="D6995" s="236"/>
      <c r="E6995"/>
      <c r="F6995" s="126"/>
      <c r="G6995" s="237"/>
      <c r="H6995"/>
      <c r="I6995"/>
      <c r="J6995" s="237"/>
      <c r="K6995"/>
      <c r="L6995"/>
      <c r="M6995"/>
      <c r="N6995"/>
      <c r="O6995"/>
      <c r="P6995"/>
      <c r="Q6995"/>
      <c r="S6995" s="115"/>
      <c r="U6995"/>
      <c r="V6995"/>
      <c r="W6995" s="237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5">
      <c r="A6996"/>
      <c r="B6996"/>
      <c r="C6996"/>
      <c r="D6996"/>
      <c r="E6996"/>
      <c r="F6996" s="126"/>
      <c r="G6996"/>
      <c r="H6996"/>
      <c r="I6996"/>
      <c r="J6996"/>
      <c r="K6996"/>
      <c r="L6996"/>
      <c r="M6996"/>
      <c r="N6996"/>
      <c r="O6996"/>
      <c r="P6996"/>
      <c r="Q6996"/>
      <c r="S6996" s="115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ht="18" x14ac:dyDescent="0.25">
      <c r="A6997" s="236"/>
      <c r="B6997" s="236"/>
      <c r="C6997" s="236"/>
      <c r="D6997" s="236"/>
      <c r="E6997"/>
      <c r="F6997" s="126"/>
      <c r="G6997" s="237"/>
      <c r="H6997"/>
      <c r="I6997"/>
      <c r="J6997" s="237"/>
      <c r="K6997"/>
      <c r="L6997"/>
      <c r="M6997"/>
      <c r="N6997"/>
      <c r="O6997"/>
      <c r="P6997"/>
      <c r="Q6997"/>
      <c r="S6997" s="115"/>
      <c r="U6997"/>
      <c r="V6997"/>
      <c r="W6997" s="237"/>
      <c r="X6997"/>
      <c r="Y6997"/>
      <c r="Z6997"/>
      <c r="AA6997"/>
      <c r="AB6997"/>
      <c r="AC6997"/>
      <c r="AD6997"/>
      <c r="AE6997"/>
      <c r="AF6997"/>
      <c r="AG6997"/>
    </row>
    <row r="6998" spans="1:33" ht="18" x14ac:dyDescent="0.25">
      <c r="A6998" s="236"/>
      <c r="B6998" s="236"/>
      <c r="C6998" s="236"/>
      <c r="D6998" s="236"/>
      <c r="E6998"/>
      <c r="F6998" s="126"/>
      <c r="G6998" s="237"/>
      <c r="H6998"/>
      <c r="I6998"/>
      <c r="J6998" s="237"/>
      <c r="K6998"/>
      <c r="L6998"/>
      <c r="M6998"/>
      <c r="N6998"/>
      <c r="O6998"/>
      <c r="P6998"/>
      <c r="Q6998"/>
      <c r="S6998" s="115"/>
      <c r="U6998"/>
      <c r="V6998"/>
      <c r="W6998" s="237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5">
      <c r="A6999"/>
      <c r="B6999"/>
      <c r="C6999"/>
      <c r="D6999"/>
      <c r="E6999"/>
      <c r="F6999" s="126"/>
      <c r="G6999"/>
      <c r="H6999"/>
      <c r="I6999"/>
      <c r="J6999"/>
      <c r="K6999"/>
      <c r="L6999"/>
      <c r="M6999"/>
      <c r="N6999"/>
      <c r="O6999"/>
      <c r="P6999"/>
      <c r="Q6999"/>
      <c r="S6999" s="115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ht="18" x14ac:dyDescent="0.25">
      <c r="A7000" s="236"/>
      <c r="B7000" s="236"/>
      <c r="C7000" s="236"/>
      <c r="D7000" s="236"/>
      <c r="E7000"/>
      <c r="F7000" s="126"/>
      <c r="G7000" s="237"/>
      <c r="H7000"/>
      <c r="I7000"/>
      <c r="J7000" s="237"/>
      <c r="K7000"/>
      <c r="L7000"/>
      <c r="M7000"/>
      <c r="N7000"/>
      <c r="O7000"/>
      <c r="P7000"/>
      <c r="Q7000"/>
      <c r="S7000" s="115"/>
      <c r="U7000"/>
      <c r="V7000"/>
      <c r="W7000" s="237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5">
      <c r="A7001"/>
      <c r="B7001"/>
      <c r="C7001"/>
      <c r="D7001"/>
      <c r="E7001"/>
      <c r="F7001" s="126"/>
      <c r="G7001"/>
      <c r="H7001"/>
      <c r="I7001"/>
      <c r="J7001"/>
      <c r="K7001"/>
      <c r="L7001"/>
      <c r="M7001"/>
      <c r="N7001"/>
      <c r="O7001"/>
      <c r="P7001"/>
      <c r="Q7001"/>
      <c r="S7001" s="115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5">
      <c r="A7002"/>
      <c r="B7002"/>
      <c r="C7002"/>
      <c r="D7002"/>
      <c r="E7002"/>
      <c r="F7002" s="126"/>
      <c r="G7002"/>
      <c r="H7002"/>
      <c r="I7002"/>
      <c r="J7002"/>
      <c r="K7002"/>
      <c r="L7002"/>
      <c r="M7002"/>
      <c r="N7002"/>
      <c r="O7002"/>
      <c r="P7002"/>
      <c r="Q7002"/>
      <c r="S7002" s="115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ht="18" x14ac:dyDescent="0.25">
      <c r="A7003" s="236"/>
      <c r="B7003" s="236"/>
      <c r="C7003" s="236"/>
      <c r="D7003" s="236"/>
      <c r="E7003"/>
      <c r="F7003" s="126"/>
      <c r="G7003" s="237"/>
      <c r="H7003"/>
      <c r="I7003"/>
      <c r="J7003" s="237"/>
      <c r="K7003"/>
      <c r="L7003"/>
      <c r="M7003"/>
      <c r="N7003"/>
      <c r="O7003"/>
      <c r="P7003"/>
      <c r="Q7003"/>
      <c r="S7003" s="115"/>
      <c r="U7003"/>
      <c r="V7003"/>
      <c r="W7003" s="237"/>
      <c r="X7003"/>
      <c r="Y7003"/>
      <c r="Z7003"/>
      <c r="AA7003"/>
      <c r="AB7003"/>
      <c r="AC7003"/>
      <c r="AD7003"/>
      <c r="AE7003"/>
      <c r="AF7003"/>
      <c r="AG7003"/>
    </row>
    <row r="7004" spans="1:33" ht="18" x14ac:dyDescent="0.25">
      <c r="A7004" s="236"/>
      <c r="B7004" s="236"/>
      <c r="C7004" s="236"/>
      <c r="D7004" s="236"/>
      <c r="E7004"/>
      <c r="F7004" s="126"/>
      <c r="G7004" s="237"/>
      <c r="H7004"/>
      <c r="I7004"/>
      <c r="J7004" s="237"/>
      <c r="K7004"/>
      <c r="L7004"/>
      <c r="M7004"/>
      <c r="N7004"/>
      <c r="O7004"/>
      <c r="P7004"/>
      <c r="Q7004"/>
      <c r="S7004" s="115"/>
      <c r="U7004"/>
      <c r="V7004"/>
      <c r="W7004" s="237"/>
      <c r="X7004"/>
      <c r="Y7004"/>
      <c r="Z7004"/>
      <c r="AA7004"/>
      <c r="AB7004"/>
      <c r="AC7004"/>
      <c r="AD7004"/>
      <c r="AE7004"/>
      <c r="AF7004"/>
      <c r="AG7004"/>
    </row>
    <row r="7005" spans="1:33" ht="18" x14ac:dyDescent="0.25">
      <c r="A7005" s="236"/>
      <c r="B7005" s="236"/>
      <c r="C7005" s="236"/>
      <c r="D7005" s="236"/>
      <c r="E7005"/>
      <c r="F7005" s="126"/>
      <c r="G7005" s="237"/>
      <c r="H7005"/>
      <c r="I7005"/>
      <c r="J7005" s="237"/>
      <c r="K7005"/>
      <c r="L7005"/>
      <c r="M7005"/>
      <c r="N7005"/>
      <c r="O7005"/>
      <c r="P7005"/>
      <c r="Q7005"/>
      <c r="S7005" s="115"/>
      <c r="U7005"/>
      <c r="V7005"/>
      <c r="W7005" s="237"/>
      <c r="X7005"/>
      <c r="Y7005"/>
      <c r="Z7005"/>
      <c r="AA7005"/>
      <c r="AB7005"/>
      <c r="AC7005"/>
      <c r="AD7005"/>
      <c r="AE7005"/>
      <c r="AF7005"/>
      <c r="AG7005"/>
    </row>
    <row r="7006" spans="1:33" ht="18" x14ac:dyDescent="0.25">
      <c r="A7006" s="236"/>
      <c r="B7006" s="236"/>
      <c r="C7006" s="236"/>
      <c r="D7006" s="236"/>
      <c r="E7006"/>
      <c r="F7006" s="126"/>
      <c r="G7006" s="237"/>
      <c r="H7006"/>
      <c r="I7006"/>
      <c r="J7006" s="237"/>
      <c r="K7006"/>
      <c r="L7006"/>
      <c r="M7006"/>
      <c r="N7006"/>
      <c r="O7006"/>
      <c r="P7006"/>
      <c r="Q7006"/>
      <c r="S7006" s="115"/>
      <c r="U7006"/>
      <c r="V7006"/>
      <c r="W7006" s="237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5">
      <c r="F7007" s="238"/>
      <c r="I7007"/>
      <c r="S7007" s="115"/>
      <c r="U7007"/>
      <c r="V7007"/>
    </row>
    <row r="7008" spans="1:33" x14ac:dyDescent="0.25">
      <c r="F7008" s="238"/>
      <c r="I7008"/>
      <c r="S7008" s="115"/>
      <c r="U7008"/>
      <c r="V7008"/>
    </row>
    <row r="7009" spans="1:33" x14ac:dyDescent="0.25">
      <c r="A7009"/>
      <c r="B7009"/>
      <c r="C7009"/>
      <c r="D7009"/>
      <c r="E7009"/>
      <c r="F7009" s="126"/>
      <c r="G7009"/>
      <c r="H7009"/>
      <c r="I7009"/>
      <c r="J7009"/>
      <c r="K7009"/>
      <c r="L7009"/>
      <c r="M7009"/>
      <c r="N7009"/>
      <c r="O7009"/>
      <c r="P7009"/>
      <c r="Q7009"/>
      <c r="S7009" s="115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ht="18" x14ac:dyDescent="0.25">
      <c r="A7010" s="236"/>
      <c r="B7010" s="236"/>
      <c r="C7010" s="236"/>
      <c r="D7010" s="236"/>
      <c r="E7010"/>
      <c r="F7010" s="126"/>
      <c r="G7010" s="237"/>
      <c r="H7010"/>
      <c r="I7010"/>
      <c r="J7010" s="237"/>
      <c r="K7010"/>
      <c r="L7010"/>
      <c r="M7010"/>
      <c r="N7010"/>
      <c r="O7010"/>
      <c r="P7010"/>
      <c r="Q7010"/>
      <c r="S7010" s="115"/>
      <c r="U7010"/>
      <c r="V7010"/>
      <c r="W7010" s="237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5">
      <c r="A7011"/>
      <c r="B7011"/>
      <c r="C7011"/>
      <c r="D7011"/>
      <c r="E7011"/>
      <c r="F7011" s="126"/>
      <c r="G7011"/>
      <c r="H7011"/>
      <c r="I7011"/>
      <c r="J7011"/>
      <c r="K7011"/>
      <c r="L7011"/>
      <c r="M7011"/>
      <c r="N7011"/>
      <c r="O7011"/>
      <c r="P7011"/>
      <c r="Q7011"/>
      <c r="S7011" s="115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ht="18" x14ac:dyDescent="0.25">
      <c r="A7012" s="236"/>
      <c r="B7012" s="236"/>
      <c r="C7012" s="236"/>
      <c r="D7012" s="236"/>
      <c r="E7012"/>
      <c r="F7012" s="126"/>
      <c r="G7012" s="237"/>
      <c r="H7012"/>
      <c r="I7012"/>
      <c r="J7012" s="237"/>
      <c r="K7012"/>
      <c r="L7012"/>
      <c r="M7012"/>
      <c r="N7012"/>
      <c r="O7012"/>
      <c r="P7012"/>
      <c r="Q7012"/>
      <c r="S7012" s="115"/>
      <c r="U7012"/>
      <c r="V7012"/>
      <c r="W7012" s="237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5">
      <c r="F7013" s="238"/>
      <c r="I7013"/>
      <c r="S7013" s="115"/>
      <c r="U7013"/>
      <c r="V7013"/>
    </row>
    <row r="7014" spans="1:33" x14ac:dyDescent="0.25">
      <c r="A7014"/>
      <c r="B7014"/>
      <c r="C7014"/>
      <c r="D7014"/>
      <c r="E7014"/>
      <c r="F7014" s="126"/>
      <c r="G7014"/>
      <c r="H7014"/>
      <c r="I7014"/>
      <c r="J7014"/>
      <c r="K7014"/>
      <c r="L7014"/>
      <c r="M7014"/>
      <c r="N7014"/>
      <c r="O7014"/>
      <c r="P7014"/>
      <c r="Q7014"/>
      <c r="S7014" s="115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ht="18" x14ac:dyDescent="0.25">
      <c r="A7015" s="236"/>
      <c r="B7015" s="236"/>
      <c r="C7015" s="236"/>
      <c r="D7015" s="236"/>
      <c r="E7015"/>
      <c r="F7015" s="126"/>
      <c r="G7015" s="237"/>
      <c r="H7015"/>
      <c r="I7015"/>
      <c r="J7015" s="237"/>
      <c r="K7015"/>
      <c r="L7015"/>
      <c r="M7015"/>
      <c r="N7015"/>
      <c r="O7015"/>
      <c r="P7015"/>
      <c r="Q7015"/>
      <c r="S7015" s="115"/>
      <c r="U7015"/>
      <c r="V7015"/>
      <c r="W7015" s="237"/>
      <c r="X7015"/>
      <c r="Y7015"/>
      <c r="Z7015"/>
      <c r="AA7015"/>
      <c r="AB7015"/>
      <c r="AC7015"/>
      <c r="AD7015"/>
      <c r="AE7015"/>
      <c r="AF7015"/>
      <c r="AG7015"/>
    </row>
    <row r="7016" spans="1:33" ht="18" x14ac:dyDescent="0.25">
      <c r="A7016" s="236"/>
      <c r="B7016" s="236"/>
      <c r="C7016" s="236"/>
      <c r="D7016" s="236"/>
      <c r="E7016"/>
      <c r="F7016" s="126"/>
      <c r="G7016" s="237"/>
      <c r="H7016"/>
      <c r="I7016"/>
      <c r="J7016" s="237"/>
      <c r="K7016"/>
      <c r="L7016"/>
      <c r="M7016"/>
      <c r="N7016"/>
      <c r="O7016"/>
      <c r="P7016"/>
      <c r="Q7016"/>
      <c r="S7016" s="115"/>
      <c r="U7016"/>
      <c r="V7016"/>
      <c r="W7016" s="237"/>
      <c r="X7016"/>
      <c r="Y7016"/>
      <c r="Z7016"/>
      <c r="AA7016"/>
      <c r="AB7016"/>
      <c r="AC7016"/>
      <c r="AD7016"/>
      <c r="AE7016"/>
      <c r="AF7016"/>
      <c r="AG7016"/>
    </row>
    <row r="7017" spans="1:33" ht="18" x14ac:dyDescent="0.25">
      <c r="A7017" s="236"/>
      <c r="B7017" s="236"/>
      <c r="C7017" s="236"/>
      <c r="D7017" s="236"/>
      <c r="E7017"/>
      <c r="F7017" s="126"/>
      <c r="G7017" s="237"/>
      <c r="H7017"/>
      <c r="I7017"/>
      <c r="J7017" s="237"/>
      <c r="K7017"/>
      <c r="L7017"/>
      <c r="M7017"/>
      <c r="N7017"/>
      <c r="O7017"/>
      <c r="P7017"/>
      <c r="Q7017"/>
      <c r="S7017" s="115"/>
      <c r="U7017"/>
      <c r="V7017"/>
      <c r="W7017" s="23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5">
      <c r="A7018"/>
      <c r="B7018"/>
      <c r="C7018"/>
      <c r="D7018"/>
      <c r="E7018"/>
      <c r="F7018" s="126"/>
      <c r="G7018"/>
      <c r="H7018"/>
      <c r="I7018"/>
      <c r="J7018"/>
      <c r="K7018"/>
      <c r="L7018"/>
      <c r="M7018"/>
      <c r="N7018"/>
      <c r="O7018"/>
      <c r="P7018"/>
      <c r="Q7018"/>
      <c r="S7018" s="115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5">
      <c r="F7019" s="238"/>
      <c r="I7019"/>
      <c r="S7019" s="115"/>
      <c r="U7019"/>
      <c r="V7019"/>
    </row>
    <row r="7020" spans="1:33" ht="18" x14ac:dyDescent="0.25">
      <c r="A7020" s="236"/>
      <c r="B7020" s="236"/>
      <c r="C7020" s="236"/>
      <c r="D7020" s="236"/>
      <c r="E7020"/>
      <c r="F7020" s="126"/>
      <c r="G7020" s="237"/>
      <c r="H7020"/>
      <c r="I7020"/>
      <c r="J7020" s="237"/>
      <c r="K7020"/>
      <c r="L7020"/>
      <c r="M7020"/>
      <c r="N7020"/>
      <c r="O7020"/>
      <c r="P7020"/>
      <c r="Q7020"/>
      <c r="S7020" s="115"/>
      <c r="U7020"/>
      <c r="V7020"/>
      <c r="W7020" s="237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5">
      <c r="A7021"/>
      <c r="B7021"/>
      <c r="C7021"/>
      <c r="D7021"/>
      <c r="E7021"/>
      <c r="F7021" s="126"/>
      <c r="G7021"/>
      <c r="H7021"/>
      <c r="I7021"/>
      <c r="J7021"/>
      <c r="K7021"/>
      <c r="L7021"/>
      <c r="M7021"/>
      <c r="N7021"/>
      <c r="O7021"/>
      <c r="P7021"/>
      <c r="Q7021"/>
      <c r="S7021" s="115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ht="18" x14ac:dyDescent="0.25">
      <c r="A7022" s="236"/>
      <c r="B7022" s="236"/>
      <c r="C7022" s="236"/>
      <c r="D7022" s="236"/>
      <c r="E7022"/>
      <c r="F7022" s="126"/>
      <c r="G7022" s="237"/>
      <c r="H7022"/>
      <c r="I7022"/>
      <c r="J7022" s="237"/>
      <c r="K7022"/>
      <c r="L7022"/>
      <c r="M7022"/>
      <c r="N7022"/>
      <c r="O7022"/>
      <c r="P7022"/>
      <c r="Q7022"/>
      <c r="S7022" s="115"/>
      <c r="U7022"/>
      <c r="V7022"/>
      <c r="W7022" s="237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5">
      <c r="A7023"/>
      <c r="B7023"/>
      <c r="C7023"/>
      <c r="D7023"/>
      <c r="E7023"/>
      <c r="F7023" s="126"/>
      <c r="G7023"/>
      <c r="H7023"/>
      <c r="I7023"/>
      <c r="J7023"/>
      <c r="K7023"/>
      <c r="L7023"/>
      <c r="M7023"/>
      <c r="N7023"/>
      <c r="O7023"/>
      <c r="P7023"/>
      <c r="Q7023"/>
      <c r="S7023" s="115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5">
      <c r="A7024"/>
      <c r="B7024"/>
      <c r="C7024"/>
      <c r="D7024"/>
      <c r="E7024"/>
      <c r="F7024" s="126"/>
      <c r="G7024"/>
      <c r="H7024"/>
      <c r="I7024"/>
      <c r="J7024"/>
      <c r="K7024"/>
      <c r="L7024"/>
      <c r="M7024"/>
      <c r="N7024"/>
      <c r="O7024"/>
      <c r="P7024"/>
      <c r="Q7024"/>
      <c r="S7024" s="115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5">
      <c r="F7025" s="238"/>
      <c r="I7025"/>
      <c r="S7025" s="115"/>
      <c r="U7025"/>
      <c r="V7025"/>
    </row>
    <row r="7026" spans="1:33" ht="18" x14ac:dyDescent="0.25">
      <c r="A7026" s="236"/>
      <c r="B7026" s="236"/>
      <c r="C7026" s="236"/>
      <c r="D7026" s="236"/>
      <c r="E7026"/>
      <c r="F7026" s="126"/>
      <c r="G7026" s="237"/>
      <c r="H7026"/>
      <c r="I7026"/>
      <c r="J7026" s="237"/>
      <c r="K7026"/>
      <c r="L7026"/>
      <c r="M7026"/>
      <c r="N7026"/>
      <c r="O7026"/>
      <c r="P7026"/>
      <c r="Q7026"/>
      <c r="S7026" s="115"/>
      <c r="U7026"/>
      <c r="V7026"/>
      <c r="W7026" s="237"/>
      <c r="X7026"/>
      <c r="Y7026"/>
      <c r="Z7026"/>
      <c r="AA7026"/>
      <c r="AB7026"/>
      <c r="AC7026"/>
      <c r="AD7026"/>
      <c r="AE7026"/>
      <c r="AF7026"/>
      <c r="AG7026"/>
    </row>
    <row r="7027" spans="1:33" ht="18" x14ac:dyDescent="0.25">
      <c r="A7027" s="236"/>
      <c r="B7027" s="236"/>
      <c r="C7027" s="236"/>
      <c r="D7027" s="236"/>
      <c r="E7027"/>
      <c r="F7027" s="126"/>
      <c r="G7027" s="237"/>
      <c r="H7027"/>
      <c r="I7027"/>
      <c r="J7027" s="237"/>
      <c r="K7027"/>
      <c r="L7027"/>
      <c r="M7027"/>
      <c r="N7027"/>
      <c r="O7027"/>
      <c r="P7027"/>
      <c r="Q7027"/>
      <c r="S7027" s="115"/>
      <c r="U7027"/>
      <c r="V7027"/>
      <c r="W7027" s="237"/>
      <c r="X7027"/>
      <c r="Y7027"/>
      <c r="Z7027"/>
      <c r="AA7027"/>
      <c r="AB7027"/>
      <c r="AC7027"/>
      <c r="AD7027"/>
      <c r="AE7027"/>
      <c r="AF7027"/>
      <c r="AG7027"/>
    </row>
    <row r="7028" spans="1:33" ht="18" x14ac:dyDescent="0.25">
      <c r="A7028" s="236"/>
      <c r="B7028" s="236"/>
      <c r="C7028" s="236"/>
      <c r="D7028" s="236"/>
      <c r="E7028"/>
      <c r="F7028" s="126"/>
      <c r="G7028" s="237"/>
      <c r="H7028"/>
      <c r="I7028"/>
      <c r="J7028" s="237"/>
      <c r="K7028"/>
      <c r="L7028"/>
      <c r="M7028"/>
      <c r="N7028"/>
      <c r="O7028"/>
      <c r="P7028"/>
      <c r="Q7028"/>
      <c r="S7028" s="115"/>
      <c r="U7028"/>
      <c r="V7028"/>
      <c r="W7028" s="237"/>
      <c r="X7028"/>
      <c r="Y7028"/>
      <c r="Z7028"/>
      <c r="AA7028"/>
      <c r="AB7028"/>
      <c r="AC7028"/>
      <c r="AD7028"/>
      <c r="AE7028"/>
      <c r="AF7028"/>
      <c r="AG7028"/>
    </row>
    <row r="7029" spans="1:33" ht="18" x14ac:dyDescent="0.25">
      <c r="A7029" s="236"/>
      <c r="B7029" s="236"/>
      <c r="C7029" s="236"/>
      <c r="D7029" s="236"/>
      <c r="E7029"/>
      <c r="F7029" s="126"/>
      <c r="G7029" s="237"/>
      <c r="H7029"/>
      <c r="I7029"/>
      <c r="J7029" s="237"/>
      <c r="K7029"/>
      <c r="L7029"/>
      <c r="M7029"/>
      <c r="N7029"/>
      <c r="O7029"/>
      <c r="P7029"/>
      <c r="Q7029"/>
      <c r="S7029" s="115"/>
      <c r="U7029"/>
      <c r="V7029"/>
      <c r="W7029" s="237"/>
      <c r="X7029"/>
      <c r="Y7029"/>
      <c r="Z7029"/>
      <c r="AA7029"/>
      <c r="AB7029"/>
      <c r="AC7029"/>
      <c r="AD7029"/>
      <c r="AE7029"/>
      <c r="AF7029"/>
      <c r="AG7029"/>
    </row>
    <row r="7030" spans="1:33" ht="18" x14ac:dyDescent="0.25">
      <c r="A7030" s="236"/>
      <c r="B7030" s="236"/>
      <c r="C7030" s="236"/>
      <c r="D7030" s="236"/>
      <c r="E7030"/>
      <c r="F7030" s="126"/>
      <c r="G7030" s="237"/>
      <c r="H7030"/>
      <c r="I7030"/>
      <c r="J7030" s="237"/>
      <c r="K7030"/>
      <c r="L7030"/>
      <c r="M7030"/>
      <c r="N7030"/>
      <c r="O7030"/>
      <c r="P7030"/>
      <c r="Q7030"/>
      <c r="S7030" s="115"/>
      <c r="U7030"/>
      <c r="V7030"/>
      <c r="W7030" s="237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5">
      <c r="A7031"/>
      <c r="B7031"/>
      <c r="C7031"/>
      <c r="D7031"/>
      <c r="E7031"/>
      <c r="F7031" s="126"/>
      <c r="G7031"/>
      <c r="H7031"/>
      <c r="I7031"/>
      <c r="J7031"/>
      <c r="K7031"/>
      <c r="L7031"/>
      <c r="M7031"/>
      <c r="N7031"/>
      <c r="O7031"/>
      <c r="P7031"/>
      <c r="Q7031"/>
      <c r="S7031" s="115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5">
      <c r="F7032" s="238"/>
      <c r="I7032"/>
      <c r="S7032" s="115"/>
      <c r="U7032"/>
      <c r="V7032"/>
    </row>
    <row r="7033" spans="1:33" ht="18" x14ac:dyDescent="0.25">
      <c r="A7033" s="236"/>
      <c r="B7033" s="236"/>
      <c r="C7033" s="236"/>
      <c r="D7033" s="236"/>
      <c r="E7033"/>
      <c r="F7033" s="126"/>
      <c r="G7033" s="237"/>
      <c r="H7033"/>
      <c r="I7033"/>
      <c r="J7033" s="237"/>
      <c r="K7033"/>
      <c r="L7033"/>
      <c r="M7033"/>
      <c r="N7033"/>
      <c r="O7033"/>
      <c r="P7033"/>
      <c r="Q7033"/>
      <c r="S7033" s="115"/>
      <c r="U7033"/>
      <c r="V7033"/>
      <c r="W7033" s="237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5">
      <c r="A7034"/>
      <c r="B7034"/>
      <c r="C7034"/>
      <c r="D7034"/>
      <c r="E7034"/>
      <c r="F7034" s="126"/>
      <c r="G7034"/>
      <c r="H7034"/>
      <c r="I7034"/>
      <c r="J7034"/>
      <c r="K7034"/>
      <c r="L7034"/>
      <c r="M7034"/>
      <c r="N7034"/>
      <c r="O7034"/>
      <c r="P7034"/>
      <c r="Q7034"/>
      <c r="S7034" s="115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5">
      <c r="F7035" s="238"/>
      <c r="I7035"/>
      <c r="S7035" s="115"/>
      <c r="U7035"/>
      <c r="V7035"/>
    </row>
    <row r="7036" spans="1:33" ht="18" x14ac:dyDescent="0.25">
      <c r="A7036" s="236"/>
      <c r="B7036" s="236"/>
      <c r="C7036" s="236"/>
      <c r="D7036" s="236"/>
      <c r="E7036"/>
      <c r="F7036" s="126"/>
      <c r="G7036" s="237"/>
      <c r="H7036"/>
      <c r="I7036"/>
      <c r="J7036" s="237"/>
      <c r="K7036"/>
      <c r="L7036"/>
      <c r="M7036"/>
      <c r="N7036"/>
      <c r="O7036"/>
      <c r="P7036"/>
      <c r="Q7036"/>
      <c r="S7036" s="115"/>
      <c r="U7036"/>
      <c r="V7036"/>
      <c r="W7036" s="237"/>
      <c r="X7036"/>
      <c r="Y7036"/>
      <c r="Z7036"/>
      <c r="AA7036"/>
      <c r="AB7036"/>
      <c r="AC7036"/>
      <c r="AD7036"/>
      <c r="AE7036"/>
      <c r="AF7036"/>
      <c r="AG7036"/>
    </row>
    <row r="7037" spans="1:33" ht="18" x14ac:dyDescent="0.25">
      <c r="A7037" s="236"/>
      <c r="B7037" s="236"/>
      <c r="C7037" s="236"/>
      <c r="D7037" s="236"/>
      <c r="E7037"/>
      <c r="F7037" s="126"/>
      <c r="G7037" s="237"/>
      <c r="H7037"/>
      <c r="I7037"/>
      <c r="J7037" s="237"/>
      <c r="K7037"/>
      <c r="L7037"/>
      <c r="M7037"/>
      <c r="N7037"/>
      <c r="O7037"/>
      <c r="P7037"/>
      <c r="Q7037"/>
      <c r="S7037" s="115"/>
      <c r="U7037"/>
      <c r="V7037"/>
      <c r="W7037" s="2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5">
      <c r="F7038" s="238"/>
      <c r="I7038"/>
      <c r="S7038" s="115"/>
      <c r="U7038"/>
      <c r="V7038"/>
    </row>
    <row r="7039" spans="1:33" x14ac:dyDescent="0.25">
      <c r="F7039" s="238"/>
      <c r="I7039"/>
      <c r="S7039" s="115"/>
      <c r="U7039"/>
      <c r="V7039"/>
    </row>
    <row r="7040" spans="1:33" x14ac:dyDescent="0.25">
      <c r="A7040"/>
      <c r="B7040"/>
      <c r="C7040"/>
      <c r="D7040"/>
      <c r="E7040"/>
      <c r="F7040" s="126"/>
      <c r="G7040"/>
      <c r="H7040"/>
      <c r="I7040"/>
      <c r="J7040"/>
      <c r="K7040"/>
      <c r="L7040"/>
      <c r="M7040"/>
      <c r="N7040"/>
      <c r="O7040"/>
      <c r="P7040"/>
      <c r="Q7040"/>
      <c r="S7040" s="115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ht="18" x14ac:dyDescent="0.25">
      <c r="A7041" s="236"/>
      <c r="B7041" s="236"/>
      <c r="C7041" s="236"/>
      <c r="D7041" s="236"/>
      <c r="E7041"/>
      <c r="F7041" s="126"/>
      <c r="G7041" s="237"/>
      <c r="H7041"/>
      <c r="I7041"/>
      <c r="J7041" s="237"/>
      <c r="K7041"/>
      <c r="L7041"/>
      <c r="M7041"/>
      <c r="N7041"/>
      <c r="O7041"/>
      <c r="P7041"/>
      <c r="Q7041"/>
      <c r="S7041" s="115"/>
      <c r="U7041"/>
      <c r="V7041"/>
      <c r="W7041" s="237"/>
      <c r="X7041"/>
      <c r="Y7041"/>
      <c r="Z7041"/>
      <c r="AA7041"/>
      <c r="AB7041"/>
      <c r="AC7041"/>
      <c r="AD7041"/>
      <c r="AE7041"/>
      <c r="AF7041"/>
      <c r="AG7041"/>
    </row>
    <row r="7042" spans="1:33" ht="18" x14ac:dyDescent="0.25">
      <c r="A7042" s="236"/>
      <c r="B7042" s="236"/>
      <c r="C7042" s="236"/>
      <c r="D7042" s="236"/>
      <c r="E7042"/>
      <c r="F7042" s="126"/>
      <c r="G7042" s="237"/>
      <c r="H7042"/>
      <c r="I7042"/>
      <c r="J7042" s="237"/>
      <c r="K7042"/>
      <c r="L7042"/>
      <c r="M7042"/>
      <c r="N7042"/>
      <c r="O7042"/>
      <c r="P7042"/>
      <c r="Q7042"/>
      <c r="S7042" s="115"/>
      <c r="U7042"/>
      <c r="V7042"/>
      <c r="W7042" s="237"/>
      <c r="X7042"/>
      <c r="Y7042"/>
      <c r="Z7042"/>
      <c r="AA7042"/>
      <c r="AB7042"/>
      <c r="AC7042"/>
      <c r="AD7042"/>
      <c r="AE7042"/>
      <c r="AF7042"/>
      <c r="AG7042"/>
    </row>
    <row r="7043" spans="1:33" ht="18" x14ac:dyDescent="0.25">
      <c r="A7043" s="236"/>
      <c r="B7043" s="236"/>
      <c r="C7043" s="236"/>
      <c r="D7043" s="236"/>
      <c r="E7043"/>
      <c r="F7043" s="126"/>
      <c r="G7043" s="237"/>
      <c r="H7043"/>
      <c r="I7043"/>
      <c r="J7043" s="237"/>
      <c r="K7043"/>
      <c r="L7043"/>
      <c r="M7043"/>
      <c r="N7043"/>
      <c r="O7043"/>
      <c r="P7043"/>
      <c r="Q7043"/>
      <c r="S7043" s="115"/>
      <c r="U7043"/>
      <c r="V7043"/>
      <c r="W7043" s="237"/>
      <c r="X7043"/>
      <c r="Y7043"/>
      <c r="Z7043"/>
      <c r="AA7043"/>
      <c r="AB7043"/>
      <c r="AC7043"/>
      <c r="AD7043"/>
      <c r="AE7043"/>
      <c r="AF7043"/>
      <c r="AG7043"/>
    </row>
    <row r="7044" spans="1:33" ht="18" x14ac:dyDescent="0.25">
      <c r="A7044" s="236"/>
      <c r="B7044" s="236"/>
      <c r="C7044" s="236"/>
      <c r="D7044" s="236"/>
      <c r="E7044"/>
      <c r="F7044" s="126"/>
      <c r="G7044" s="237"/>
      <c r="H7044"/>
      <c r="I7044"/>
      <c r="J7044" s="237"/>
      <c r="K7044"/>
      <c r="L7044"/>
      <c r="M7044"/>
      <c r="N7044"/>
      <c r="O7044"/>
      <c r="P7044"/>
      <c r="Q7044"/>
      <c r="S7044" s="115"/>
      <c r="U7044"/>
      <c r="V7044"/>
      <c r="W7044" s="237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5">
      <c r="A7045"/>
      <c r="B7045"/>
      <c r="C7045"/>
      <c r="D7045"/>
      <c r="E7045"/>
      <c r="F7045" s="126"/>
      <c r="G7045"/>
      <c r="H7045"/>
      <c r="I7045"/>
      <c r="J7045"/>
      <c r="K7045"/>
      <c r="L7045"/>
      <c r="M7045"/>
      <c r="N7045"/>
      <c r="O7045"/>
      <c r="P7045"/>
      <c r="Q7045"/>
      <c r="S7045" s="11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5">
      <c r="A7046"/>
      <c r="B7046"/>
      <c r="C7046"/>
      <c r="D7046"/>
      <c r="E7046"/>
      <c r="F7046" s="126"/>
      <c r="G7046"/>
      <c r="H7046"/>
      <c r="I7046"/>
      <c r="J7046"/>
      <c r="K7046"/>
      <c r="L7046"/>
      <c r="M7046"/>
      <c r="N7046"/>
      <c r="O7046"/>
      <c r="P7046"/>
      <c r="Q7046"/>
      <c r="S7046" s="115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ht="18" x14ac:dyDescent="0.25">
      <c r="A7047" s="236"/>
      <c r="B7047" s="236"/>
      <c r="C7047" s="236"/>
      <c r="D7047" s="236"/>
      <c r="E7047"/>
      <c r="F7047" s="126"/>
      <c r="G7047" s="237"/>
      <c r="H7047"/>
      <c r="I7047"/>
      <c r="J7047" s="237"/>
      <c r="K7047"/>
      <c r="L7047"/>
      <c r="M7047"/>
      <c r="N7047"/>
      <c r="O7047"/>
      <c r="P7047"/>
      <c r="Q7047"/>
      <c r="S7047" s="115"/>
      <c r="U7047"/>
      <c r="V7047"/>
      <c r="W7047" s="237"/>
      <c r="X7047"/>
      <c r="Y7047"/>
      <c r="Z7047"/>
      <c r="AA7047"/>
      <c r="AB7047"/>
      <c r="AC7047"/>
      <c r="AD7047"/>
      <c r="AE7047"/>
      <c r="AF7047"/>
      <c r="AG7047"/>
    </row>
    <row r="7048" spans="1:33" ht="18" x14ac:dyDescent="0.25">
      <c r="A7048" s="236"/>
      <c r="B7048" s="236"/>
      <c r="C7048" s="236"/>
      <c r="D7048" s="236"/>
      <c r="E7048"/>
      <c r="F7048" s="126"/>
      <c r="G7048" s="237"/>
      <c r="H7048"/>
      <c r="I7048"/>
      <c r="J7048" s="237"/>
      <c r="K7048"/>
      <c r="L7048"/>
      <c r="M7048"/>
      <c r="N7048"/>
      <c r="O7048"/>
      <c r="P7048"/>
      <c r="Q7048"/>
      <c r="S7048" s="115"/>
      <c r="U7048"/>
      <c r="V7048"/>
      <c r="W7048" s="237"/>
      <c r="X7048"/>
      <c r="Y7048"/>
      <c r="Z7048"/>
      <c r="AA7048"/>
      <c r="AB7048"/>
      <c r="AC7048"/>
      <c r="AD7048"/>
      <c r="AE7048"/>
      <c r="AF7048"/>
      <c r="AG7048"/>
    </row>
    <row r="7049" spans="1:33" ht="18" x14ac:dyDescent="0.25">
      <c r="A7049" s="236"/>
      <c r="B7049" s="236"/>
      <c r="C7049" s="236"/>
      <c r="D7049" s="236"/>
      <c r="E7049"/>
      <c r="F7049" s="126"/>
      <c r="G7049" s="237"/>
      <c r="H7049"/>
      <c r="I7049"/>
      <c r="J7049" s="237"/>
      <c r="K7049"/>
      <c r="L7049"/>
      <c r="M7049"/>
      <c r="N7049"/>
      <c r="O7049"/>
      <c r="P7049"/>
      <c r="Q7049"/>
      <c r="S7049" s="115"/>
      <c r="U7049"/>
      <c r="V7049"/>
      <c r="W7049" s="237"/>
      <c r="X7049"/>
      <c r="Y7049"/>
      <c r="Z7049"/>
      <c r="AA7049"/>
      <c r="AB7049"/>
      <c r="AC7049"/>
      <c r="AD7049"/>
      <c r="AE7049"/>
      <c r="AF7049"/>
      <c r="AG7049"/>
    </row>
    <row r="7050" spans="1:33" ht="18" x14ac:dyDescent="0.25">
      <c r="A7050" s="236"/>
      <c r="B7050" s="236"/>
      <c r="C7050" s="236"/>
      <c r="D7050" s="236"/>
      <c r="E7050"/>
      <c r="F7050" s="126"/>
      <c r="G7050" s="237"/>
      <c r="H7050"/>
      <c r="I7050"/>
      <c r="J7050" s="237"/>
      <c r="K7050"/>
      <c r="L7050"/>
      <c r="M7050"/>
      <c r="N7050"/>
      <c r="O7050"/>
      <c r="P7050"/>
      <c r="Q7050"/>
      <c r="S7050" s="115"/>
      <c r="U7050"/>
      <c r="V7050"/>
      <c r="W7050" s="237"/>
      <c r="X7050"/>
      <c r="Y7050"/>
      <c r="Z7050"/>
      <c r="AA7050"/>
      <c r="AB7050"/>
      <c r="AC7050"/>
      <c r="AD7050"/>
      <c r="AE7050"/>
      <c r="AF7050"/>
      <c r="AG7050"/>
    </row>
    <row r="7051" spans="1:33" ht="18" x14ac:dyDescent="0.25">
      <c r="A7051" s="236"/>
      <c r="B7051" s="236"/>
      <c r="C7051" s="236"/>
      <c r="D7051" s="236"/>
      <c r="E7051"/>
      <c r="F7051" s="126"/>
      <c r="G7051" s="237"/>
      <c r="H7051"/>
      <c r="I7051"/>
      <c r="J7051" s="237"/>
      <c r="K7051"/>
      <c r="L7051"/>
      <c r="M7051"/>
      <c r="N7051"/>
      <c r="O7051"/>
      <c r="P7051"/>
      <c r="Q7051"/>
      <c r="S7051" s="115"/>
      <c r="U7051"/>
      <c r="V7051"/>
      <c r="W7051" s="237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5">
      <c r="A7052"/>
      <c r="B7052"/>
      <c r="C7052"/>
      <c r="D7052"/>
      <c r="E7052"/>
      <c r="F7052" s="126"/>
      <c r="G7052"/>
      <c r="H7052"/>
      <c r="I7052"/>
      <c r="J7052"/>
      <c r="K7052"/>
      <c r="L7052"/>
      <c r="M7052"/>
      <c r="N7052"/>
      <c r="O7052"/>
      <c r="P7052"/>
      <c r="Q7052"/>
      <c r="S7052" s="115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ht="18" x14ac:dyDescent="0.25">
      <c r="A7053" s="236"/>
      <c r="B7053" s="236"/>
      <c r="C7053" s="236"/>
      <c r="D7053" s="236"/>
      <c r="E7053"/>
      <c r="F7053" s="126"/>
      <c r="G7053" s="237"/>
      <c r="H7053"/>
      <c r="I7053"/>
      <c r="J7053" s="237"/>
      <c r="K7053"/>
      <c r="L7053"/>
      <c r="M7053"/>
      <c r="N7053"/>
      <c r="O7053"/>
      <c r="P7053"/>
      <c r="Q7053"/>
      <c r="S7053" s="115"/>
      <c r="U7053"/>
      <c r="V7053"/>
      <c r="W7053" s="237"/>
      <c r="X7053"/>
      <c r="Y7053"/>
      <c r="Z7053"/>
      <c r="AA7053"/>
      <c r="AB7053"/>
      <c r="AC7053"/>
      <c r="AD7053"/>
      <c r="AE7053"/>
      <c r="AF7053"/>
      <c r="AG7053"/>
    </row>
    <row r="7054" spans="1:33" ht="18" x14ac:dyDescent="0.25">
      <c r="A7054" s="236"/>
      <c r="B7054" s="236"/>
      <c r="C7054" s="236"/>
      <c r="D7054" s="236"/>
      <c r="E7054"/>
      <c r="F7054" s="126"/>
      <c r="G7054" s="237"/>
      <c r="H7054"/>
      <c r="I7054"/>
      <c r="J7054" s="237"/>
      <c r="K7054"/>
      <c r="L7054"/>
      <c r="M7054"/>
      <c r="N7054"/>
      <c r="O7054"/>
      <c r="P7054"/>
      <c r="Q7054"/>
      <c r="S7054" s="115"/>
      <c r="U7054"/>
      <c r="V7054"/>
      <c r="W7054" s="237"/>
      <c r="X7054"/>
      <c r="Y7054"/>
      <c r="Z7054"/>
      <c r="AA7054"/>
      <c r="AB7054"/>
      <c r="AC7054"/>
      <c r="AD7054"/>
      <c r="AE7054"/>
      <c r="AF7054"/>
      <c r="AG7054"/>
    </row>
    <row r="7055" spans="1:33" ht="18" x14ac:dyDescent="0.25">
      <c r="A7055" s="236"/>
      <c r="B7055" s="236"/>
      <c r="C7055" s="236"/>
      <c r="D7055" s="236"/>
      <c r="E7055"/>
      <c r="F7055" s="126"/>
      <c r="G7055" s="237"/>
      <c r="H7055"/>
      <c r="I7055"/>
      <c r="J7055" s="237"/>
      <c r="K7055"/>
      <c r="L7055"/>
      <c r="M7055"/>
      <c r="N7055"/>
      <c r="O7055"/>
      <c r="P7055"/>
      <c r="Q7055"/>
      <c r="S7055" s="115"/>
      <c r="U7055"/>
      <c r="V7055"/>
      <c r="W7055" s="237"/>
      <c r="X7055"/>
      <c r="Y7055"/>
      <c r="Z7055"/>
      <c r="AA7055"/>
      <c r="AB7055"/>
      <c r="AC7055"/>
      <c r="AD7055"/>
      <c r="AE7055"/>
      <c r="AF7055"/>
      <c r="AG7055"/>
    </row>
    <row r="7056" spans="1:33" ht="18" x14ac:dyDescent="0.25">
      <c r="A7056" s="236"/>
      <c r="B7056" s="236"/>
      <c r="C7056" s="236"/>
      <c r="D7056" s="236"/>
      <c r="E7056"/>
      <c r="F7056" s="126"/>
      <c r="G7056" s="237"/>
      <c r="H7056"/>
      <c r="I7056"/>
      <c r="J7056" s="237"/>
      <c r="K7056"/>
      <c r="L7056"/>
      <c r="M7056"/>
      <c r="N7056"/>
      <c r="O7056"/>
      <c r="P7056"/>
      <c r="Q7056"/>
      <c r="S7056" s="115"/>
      <c r="U7056"/>
      <c r="V7056"/>
      <c r="W7056" s="237"/>
      <c r="X7056"/>
      <c r="Y7056"/>
      <c r="Z7056"/>
      <c r="AA7056"/>
      <c r="AB7056"/>
      <c r="AC7056"/>
      <c r="AD7056"/>
      <c r="AE7056"/>
      <c r="AF7056"/>
      <c r="AG7056"/>
    </row>
    <row r="7057" spans="1:33" ht="18" x14ac:dyDescent="0.25">
      <c r="A7057" s="236"/>
      <c r="B7057" s="236"/>
      <c r="C7057" s="236"/>
      <c r="D7057" s="236"/>
      <c r="E7057"/>
      <c r="F7057" s="126"/>
      <c r="G7057" s="237"/>
      <c r="H7057"/>
      <c r="I7057"/>
      <c r="J7057" s="237"/>
      <c r="K7057"/>
      <c r="L7057"/>
      <c r="M7057"/>
      <c r="N7057"/>
      <c r="O7057"/>
      <c r="P7057"/>
      <c r="Q7057"/>
      <c r="S7057" s="115"/>
      <c r="U7057"/>
      <c r="V7057"/>
      <c r="W7057" s="23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5">
      <c r="A7058"/>
      <c r="B7058"/>
      <c r="C7058"/>
      <c r="D7058"/>
      <c r="E7058"/>
      <c r="F7058" s="126"/>
      <c r="G7058"/>
      <c r="H7058"/>
      <c r="I7058"/>
      <c r="J7058"/>
      <c r="K7058"/>
      <c r="L7058"/>
      <c r="M7058"/>
      <c r="N7058"/>
      <c r="O7058"/>
      <c r="P7058"/>
      <c r="Q7058"/>
      <c r="S7058" s="115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ht="18" x14ac:dyDescent="0.25">
      <c r="A7059" s="236"/>
      <c r="B7059" s="236"/>
      <c r="C7059" s="236"/>
      <c r="D7059" s="236"/>
      <c r="E7059"/>
      <c r="F7059" s="126"/>
      <c r="G7059" s="237"/>
      <c r="H7059"/>
      <c r="I7059"/>
      <c r="J7059" s="237"/>
      <c r="K7059"/>
      <c r="L7059"/>
      <c r="M7059"/>
      <c r="N7059"/>
      <c r="O7059"/>
      <c r="P7059"/>
      <c r="Q7059"/>
      <c r="S7059" s="115"/>
      <c r="U7059"/>
      <c r="V7059"/>
      <c r="W7059" s="237"/>
      <c r="X7059"/>
      <c r="Y7059"/>
      <c r="Z7059"/>
      <c r="AA7059"/>
      <c r="AB7059"/>
      <c r="AC7059"/>
      <c r="AD7059"/>
      <c r="AE7059"/>
      <c r="AF7059"/>
      <c r="AG7059"/>
    </row>
    <row r="7060" spans="1:33" ht="18" x14ac:dyDescent="0.25">
      <c r="A7060" s="236"/>
      <c r="B7060" s="236"/>
      <c r="C7060" s="236"/>
      <c r="D7060" s="236"/>
      <c r="E7060"/>
      <c r="F7060" s="126"/>
      <c r="G7060" s="237"/>
      <c r="H7060"/>
      <c r="I7060"/>
      <c r="J7060" s="237"/>
      <c r="K7060"/>
      <c r="L7060"/>
      <c r="M7060"/>
      <c r="N7060"/>
      <c r="O7060"/>
      <c r="P7060"/>
      <c r="Q7060"/>
      <c r="S7060" s="115"/>
      <c r="U7060"/>
      <c r="V7060"/>
      <c r="W7060" s="237"/>
      <c r="X7060"/>
      <c r="Y7060"/>
      <c r="Z7060"/>
      <c r="AA7060"/>
      <c r="AB7060"/>
      <c r="AC7060"/>
      <c r="AD7060"/>
      <c r="AE7060"/>
      <c r="AF7060"/>
      <c r="AG7060"/>
    </row>
    <row r="7061" spans="1:33" ht="18" x14ac:dyDescent="0.25">
      <c r="A7061" s="236"/>
      <c r="B7061" s="236"/>
      <c r="C7061" s="236"/>
      <c r="D7061" s="236"/>
      <c r="E7061"/>
      <c r="F7061" s="126"/>
      <c r="G7061" s="237"/>
      <c r="H7061"/>
      <c r="I7061"/>
      <c r="J7061" s="237"/>
      <c r="K7061"/>
      <c r="L7061"/>
      <c r="M7061"/>
      <c r="N7061"/>
      <c r="O7061"/>
      <c r="P7061"/>
      <c r="Q7061"/>
      <c r="S7061" s="115"/>
      <c r="U7061"/>
      <c r="V7061"/>
      <c r="W7061" s="237"/>
      <c r="X7061"/>
      <c r="Y7061"/>
      <c r="Z7061"/>
      <c r="AA7061"/>
      <c r="AB7061"/>
      <c r="AC7061"/>
      <c r="AD7061"/>
      <c r="AE7061"/>
      <c r="AF7061"/>
      <c r="AG7061"/>
    </row>
    <row r="7062" spans="1:33" ht="18" x14ac:dyDescent="0.25">
      <c r="A7062" s="236"/>
      <c r="B7062" s="236"/>
      <c r="C7062" s="236"/>
      <c r="D7062" s="236"/>
      <c r="E7062"/>
      <c r="F7062" s="126"/>
      <c r="G7062" s="237"/>
      <c r="H7062"/>
      <c r="I7062"/>
      <c r="J7062" s="237"/>
      <c r="K7062"/>
      <c r="L7062"/>
      <c r="M7062"/>
      <c r="N7062"/>
      <c r="O7062"/>
      <c r="P7062"/>
      <c r="Q7062"/>
      <c r="S7062" s="115"/>
      <c r="U7062"/>
      <c r="V7062"/>
      <c r="W7062" s="237"/>
      <c r="X7062"/>
      <c r="Y7062"/>
      <c r="Z7062"/>
      <c r="AA7062"/>
      <c r="AB7062"/>
      <c r="AC7062"/>
      <c r="AD7062"/>
      <c r="AE7062"/>
      <c r="AF7062"/>
      <c r="AG7062"/>
    </row>
    <row r="7063" spans="1:33" ht="18" x14ac:dyDescent="0.25">
      <c r="A7063" s="236"/>
      <c r="B7063" s="236"/>
      <c r="C7063" s="236"/>
      <c r="D7063" s="236"/>
      <c r="E7063"/>
      <c r="F7063" s="126"/>
      <c r="G7063" s="237"/>
      <c r="H7063"/>
      <c r="I7063"/>
      <c r="J7063" s="237"/>
      <c r="K7063"/>
      <c r="L7063"/>
      <c r="M7063"/>
      <c r="N7063"/>
      <c r="O7063"/>
      <c r="P7063"/>
      <c r="Q7063"/>
      <c r="S7063" s="115"/>
      <c r="U7063"/>
      <c r="V7063"/>
      <c r="W7063" s="237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5">
      <c r="F7064" s="238"/>
      <c r="I7064"/>
      <c r="S7064" s="115"/>
      <c r="U7064"/>
      <c r="V7064"/>
    </row>
    <row r="7065" spans="1:33" ht="18" x14ac:dyDescent="0.25">
      <c r="A7065" s="236"/>
      <c r="B7065" s="236"/>
      <c r="C7065" s="236"/>
      <c r="D7065" s="236"/>
      <c r="E7065"/>
      <c r="F7065" s="126"/>
      <c r="G7065" s="237"/>
      <c r="H7065"/>
      <c r="I7065"/>
      <c r="J7065" s="237"/>
      <c r="K7065"/>
      <c r="L7065"/>
      <c r="M7065"/>
      <c r="N7065"/>
      <c r="O7065"/>
      <c r="P7065"/>
      <c r="Q7065"/>
      <c r="S7065" s="115"/>
      <c r="U7065"/>
      <c r="V7065"/>
      <c r="W7065" s="237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5">
      <c r="A7066"/>
      <c r="B7066"/>
      <c r="C7066"/>
      <c r="D7066"/>
      <c r="E7066"/>
      <c r="F7066" s="126"/>
      <c r="G7066"/>
      <c r="H7066"/>
      <c r="I7066"/>
      <c r="J7066"/>
      <c r="K7066"/>
      <c r="L7066"/>
      <c r="M7066"/>
      <c r="N7066"/>
      <c r="O7066"/>
      <c r="P7066"/>
      <c r="Q7066"/>
      <c r="S7066" s="115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ht="18" x14ac:dyDescent="0.25">
      <c r="A7067" s="236"/>
      <c r="B7067" s="236"/>
      <c r="C7067" s="236"/>
      <c r="D7067" s="236"/>
      <c r="E7067"/>
      <c r="F7067" s="126"/>
      <c r="G7067" s="237"/>
      <c r="H7067"/>
      <c r="I7067"/>
      <c r="J7067" s="237"/>
      <c r="K7067"/>
      <c r="L7067"/>
      <c r="M7067"/>
      <c r="N7067"/>
      <c r="O7067"/>
      <c r="P7067"/>
      <c r="Q7067"/>
      <c r="S7067" s="115"/>
      <c r="U7067"/>
      <c r="V7067"/>
      <c r="W7067" s="237"/>
      <c r="X7067"/>
      <c r="Y7067"/>
      <c r="Z7067"/>
      <c r="AA7067"/>
      <c r="AB7067"/>
      <c r="AC7067"/>
      <c r="AD7067"/>
      <c r="AE7067"/>
      <c r="AF7067"/>
      <c r="AG7067"/>
    </row>
    <row r="7068" spans="1:33" ht="18" x14ac:dyDescent="0.25">
      <c r="A7068" s="236"/>
      <c r="B7068" s="236"/>
      <c r="C7068" s="236"/>
      <c r="D7068" s="236"/>
      <c r="E7068"/>
      <c r="F7068" s="126"/>
      <c r="G7068" s="237"/>
      <c r="H7068"/>
      <c r="I7068"/>
      <c r="J7068" s="237"/>
      <c r="K7068"/>
      <c r="L7068"/>
      <c r="M7068"/>
      <c r="N7068"/>
      <c r="O7068"/>
      <c r="P7068"/>
      <c r="Q7068"/>
      <c r="S7068" s="115"/>
      <c r="U7068"/>
      <c r="V7068"/>
      <c r="W7068" s="237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5">
      <c r="A7069"/>
      <c r="B7069"/>
      <c r="C7069"/>
      <c r="D7069"/>
      <c r="E7069"/>
      <c r="F7069" s="126"/>
      <c r="G7069"/>
      <c r="H7069"/>
      <c r="I7069"/>
      <c r="J7069"/>
      <c r="K7069"/>
      <c r="L7069"/>
      <c r="M7069"/>
      <c r="N7069"/>
      <c r="O7069"/>
      <c r="P7069"/>
      <c r="Q7069"/>
      <c r="S7069" s="115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ht="18" x14ac:dyDescent="0.25">
      <c r="A7070" s="236"/>
      <c r="B7070" s="236"/>
      <c r="C7070" s="236"/>
      <c r="D7070" s="236"/>
      <c r="E7070"/>
      <c r="F7070" s="126"/>
      <c r="G7070" s="237"/>
      <c r="H7070"/>
      <c r="I7070"/>
      <c r="J7070" s="237"/>
      <c r="K7070"/>
      <c r="L7070"/>
      <c r="M7070"/>
      <c r="N7070"/>
      <c r="O7070"/>
      <c r="P7070"/>
      <c r="Q7070"/>
      <c r="S7070" s="115"/>
      <c r="U7070"/>
      <c r="V7070"/>
      <c r="W7070" s="237"/>
      <c r="X7070"/>
      <c r="Y7070"/>
      <c r="Z7070"/>
      <c r="AA7070"/>
      <c r="AB7070"/>
      <c r="AC7070"/>
      <c r="AD7070"/>
      <c r="AE7070"/>
      <c r="AF7070"/>
      <c r="AG7070"/>
    </row>
    <row r="7071" spans="1:33" ht="18" x14ac:dyDescent="0.25">
      <c r="A7071" s="236"/>
      <c r="B7071" s="236"/>
      <c r="C7071" s="236"/>
      <c r="D7071" s="236"/>
      <c r="E7071"/>
      <c r="F7071" s="126"/>
      <c r="G7071" s="237"/>
      <c r="H7071"/>
      <c r="I7071"/>
      <c r="J7071" s="237"/>
      <c r="K7071"/>
      <c r="L7071"/>
      <c r="M7071"/>
      <c r="N7071"/>
      <c r="O7071"/>
      <c r="P7071"/>
      <c r="Q7071"/>
      <c r="S7071" s="115"/>
      <c r="U7071"/>
      <c r="V7071"/>
      <c r="W7071" s="237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5">
      <c r="A7072"/>
      <c r="B7072"/>
      <c r="C7072"/>
      <c r="D7072"/>
      <c r="E7072"/>
      <c r="F7072" s="126"/>
      <c r="G7072"/>
      <c r="H7072"/>
      <c r="I7072"/>
      <c r="J7072"/>
      <c r="K7072"/>
      <c r="L7072"/>
      <c r="M7072"/>
      <c r="N7072"/>
      <c r="O7072"/>
      <c r="P7072"/>
      <c r="Q7072"/>
      <c r="S7072" s="115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ht="18" x14ac:dyDescent="0.25">
      <c r="A7073" s="236"/>
      <c r="B7073" s="236"/>
      <c r="C7073" s="236"/>
      <c r="D7073" s="236"/>
      <c r="E7073"/>
      <c r="F7073" s="126"/>
      <c r="G7073" s="237"/>
      <c r="H7073"/>
      <c r="I7073"/>
      <c r="J7073" s="237"/>
      <c r="K7073"/>
      <c r="L7073"/>
      <c r="M7073"/>
      <c r="N7073"/>
      <c r="O7073"/>
      <c r="P7073"/>
      <c r="Q7073"/>
      <c r="S7073" s="115"/>
      <c r="U7073"/>
      <c r="V7073"/>
      <c r="W7073" s="237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5">
      <c r="F7074" s="238"/>
      <c r="I7074"/>
      <c r="S7074" s="115"/>
      <c r="U7074"/>
      <c r="V7074"/>
    </row>
    <row r="7075" spans="1:33" ht="18" x14ac:dyDescent="0.25">
      <c r="A7075" s="236"/>
      <c r="B7075" s="236"/>
      <c r="C7075" s="236"/>
      <c r="D7075" s="236"/>
      <c r="E7075"/>
      <c r="F7075" s="126"/>
      <c r="G7075" s="237"/>
      <c r="H7075"/>
      <c r="I7075"/>
      <c r="J7075" s="237"/>
      <c r="K7075"/>
      <c r="L7075"/>
      <c r="M7075"/>
      <c r="N7075"/>
      <c r="O7075"/>
      <c r="P7075"/>
      <c r="Q7075"/>
      <c r="S7075" s="115"/>
      <c r="U7075"/>
      <c r="V7075"/>
      <c r="W7075" s="237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5">
      <c r="A7076"/>
      <c r="B7076"/>
      <c r="C7076"/>
      <c r="D7076"/>
      <c r="E7076"/>
      <c r="F7076" s="126"/>
      <c r="G7076"/>
      <c r="H7076"/>
      <c r="I7076"/>
      <c r="J7076"/>
      <c r="K7076"/>
      <c r="L7076"/>
      <c r="M7076"/>
      <c r="N7076"/>
      <c r="O7076"/>
      <c r="P7076"/>
      <c r="Q7076"/>
      <c r="S7076" s="115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5">
      <c r="A7077"/>
      <c r="B7077"/>
      <c r="C7077"/>
      <c r="D7077"/>
      <c r="E7077"/>
      <c r="F7077" s="126"/>
      <c r="G7077"/>
      <c r="H7077"/>
      <c r="I7077"/>
      <c r="J7077"/>
      <c r="K7077"/>
      <c r="L7077"/>
      <c r="M7077"/>
      <c r="N7077"/>
      <c r="O7077"/>
      <c r="P7077"/>
      <c r="Q7077"/>
      <c r="S7077" s="115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ht="18" x14ac:dyDescent="0.25">
      <c r="A7078" s="236"/>
      <c r="B7078" s="236"/>
      <c r="C7078" s="236"/>
      <c r="D7078" s="236"/>
      <c r="E7078"/>
      <c r="F7078" s="126"/>
      <c r="G7078" s="237"/>
      <c r="H7078"/>
      <c r="I7078"/>
      <c r="J7078" s="237"/>
      <c r="K7078"/>
      <c r="L7078"/>
      <c r="M7078"/>
      <c r="N7078"/>
      <c r="O7078"/>
      <c r="P7078"/>
      <c r="Q7078"/>
      <c r="S7078" s="115"/>
      <c r="U7078"/>
      <c r="V7078"/>
      <c r="W7078" s="237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5">
      <c r="F7079" s="238"/>
      <c r="I7079"/>
      <c r="S7079" s="115"/>
      <c r="U7079"/>
      <c r="V7079"/>
    </row>
    <row r="7080" spans="1:33" x14ac:dyDescent="0.25">
      <c r="A7080"/>
      <c r="B7080"/>
      <c r="C7080"/>
      <c r="D7080"/>
      <c r="E7080"/>
      <c r="F7080" s="126"/>
      <c r="G7080"/>
      <c r="H7080"/>
      <c r="I7080"/>
      <c r="J7080"/>
      <c r="K7080"/>
      <c r="L7080"/>
      <c r="M7080"/>
      <c r="N7080"/>
      <c r="O7080"/>
      <c r="P7080"/>
      <c r="Q7080"/>
      <c r="S7080" s="115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5">
      <c r="A7081"/>
      <c r="B7081"/>
      <c r="C7081"/>
      <c r="D7081"/>
      <c r="E7081"/>
      <c r="F7081" s="126"/>
      <c r="G7081"/>
      <c r="H7081"/>
      <c r="I7081"/>
      <c r="J7081"/>
      <c r="K7081"/>
      <c r="L7081"/>
      <c r="M7081"/>
      <c r="N7081"/>
      <c r="O7081"/>
      <c r="P7081"/>
      <c r="Q7081"/>
      <c r="S7081" s="115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5">
      <c r="F7082" s="238"/>
      <c r="I7082"/>
      <c r="S7082" s="115"/>
      <c r="U7082"/>
      <c r="V7082"/>
    </row>
    <row r="7083" spans="1:33" ht="18" x14ac:dyDescent="0.25">
      <c r="A7083" s="236"/>
      <c r="B7083" s="236"/>
      <c r="C7083" s="236"/>
      <c r="D7083" s="236"/>
      <c r="E7083"/>
      <c r="F7083" s="126"/>
      <c r="G7083" s="237"/>
      <c r="H7083"/>
      <c r="I7083"/>
      <c r="J7083" s="237"/>
      <c r="K7083"/>
      <c r="L7083"/>
      <c r="M7083"/>
      <c r="N7083"/>
      <c r="O7083"/>
      <c r="P7083"/>
      <c r="Q7083"/>
      <c r="S7083" s="115"/>
      <c r="U7083"/>
      <c r="V7083"/>
      <c r="W7083" s="237"/>
      <c r="X7083"/>
      <c r="Y7083"/>
      <c r="Z7083"/>
      <c r="AA7083"/>
      <c r="AB7083"/>
      <c r="AC7083"/>
      <c r="AD7083"/>
      <c r="AE7083"/>
      <c r="AF7083"/>
      <c r="AG7083"/>
    </row>
    <row r="7084" spans="1:33" ht="18" x14ac:dyDescent="0.25">
      <c r="A7084" s="236"/>
      <c r="B7084" s="236"/>
      <c r="C7084" s="236"/>
      <c r="D7084" s="236"/>
      <c r="E7084"/>
      <c r="F7084" s="126"/>
      <c r="G7084" s="237"/>
      <c r="H7084"/>
      <c r="I7084"/>
      <c r="J7084" s="237"/>
      <c r="K7084"/>
      <c r="L7084"/>
      <c r="M7084"/>
      <c r="N7084"/>
      <c r="O7084"/>
      <c r="P7084"/>
      <c r="Q7084"/>
      <c r="S7084" s="115"/>
      <c r="U7084"/>
      <c r="V7084"/>
      <c r="W7084" s="237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5">
      <c r="A7085"/>
      <c r="B7085"/>
      <c r="C7085"/>
      <c r="D7085"/>
      <c r="E7085"/>
      <c r="F7085" s="126"/>
      <c r="G7085"/>
      <c r="H7085"/>
      <c r="I7085"/>
      <c r="J7085"/>
      <c r="K7085"/>
      <c r="L7085"/>
      <c r="M7085"/>
      <c r="N7085"/>
      <c r="O7085"/>
      <c r="P7085"/>
      <c r="Q7085"/>
      <c r="S7085" s="11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ht="18" x14ac:dyDescent="0.25">
      <c r="A7086" s="236"/>
      <c r="B7086" s="236"/>
      <c r="C7086" s="236"/>
      <c r="D7086" s="236"/>
      <c r="E7086"/>
      <c r="F7086" s="126"/>
      <c r="G7086" s="237"/>
      <c r="H7086"/>
      <c r="I7086"/>
      <c r="J7086" s="237"/>
      <c r="K7086"/>
      <c r="L7086"/>
      <c r="M7086"/>
      <c r="N7086"/>
      <c r="O7086"/>
      <c r="P7086"/>
      <c r="Q7086"/>
      <c r="S7086" s="115"/>
      <c r="U7086"/>
      <c r="V7086"/>
      <c r="W7086" s="237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5">
      <c r="A7087"/>
      <c r="B7087"/>
      <c r="C7087"/>
      <c r="D7087"/>
      <c r="E7087"/>
      <c r="F7087" s="126"/>
      <c r="G7087"/>
      <c r="H7087"/>
      <c r="I7087"/>
      <c r="J7087"/>
      <c r="K7087"/>
      <c r="L7087"/>
      <c r="M7087"/>
      <c r="N7087"/>
      <c r="O7087"/>
      <c r="P7087"/>
      <c r="Q7087"/>
      <c r="S7087" s="115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ht="18" x14ac:dyDescent="0.25">
      <c r="A7088" s="236"/>
      <c r="B7088" s="236"/>
      <c r="C7088" s="236"/>
      <c r="D7088" s="236"/>
      <c r="E7088"/>
      <c r="F7088" s="126"/>
      <c r="G7088" s="237"/>
      <c r="H7088"/>
      <c r="I7088"/>
      <c r="J7088" s="237"/>
      <c r="K7088"/>
      <c r="L7088"/>
      <c r="M7088"/>
      <c r="N7088"/>
      <c r="O7088"/>
      <c r="P7088"/>
      <c r="Q7088"/>
      <c r="S7088" s="115"/>
      <c r="U7088"/>
      <c r="V7088"/>
      <c r="W7088" s="237"/>
      <c r="X7088"/>
      <c r="Y7088"/>
      <c r="Z7088"/>
      <c r="AA7088"/>
      <c r="AB7088"/>
      <c r="AC7088"/>
      <c r="AD7088"/>
      <c r="AE7088"/>
      <c r="AF7088"/>
      <c r="AG7088"/>
    </row>
    <row r="7089" spans="1:33" ht="18" x14ac:dyDescent="0.25">
      <c r="A7089" s="236"/>
      <c r="B7089" s="236"/>
      <c r="C7089" s="236"/>
      <c r="D7089" s="236"/>
      <c r="E7089"/>
      <c r="F7089" s="126"/>
      <c r="G7089" s="237"/>
      <c r="H7089"/>
      <c r="I7089"/>
      <c r="J7089" s="237"/>
      <c r="K7089"/>
      <c r="L7089"/>
      <c r="M7089"/>
      <c r="N7089"/>
      <c r="O7089"/>
      <c r="P7089"/>
      <c r="Q7089"/>
      <c r="S7089" s="115"/>
      <c r="U7089"/>
      <c r="V7089"/>
      <c r="W7089" s="237"/>
      <c r="X7089"/>
      <c r="Y7089"/>
      <c r="Z7089"/>
      <c r="AA7089"/>
      <c r="AB7089"/>
      <c r="AC7089"/>
      <c r="AD7089"/>
      <c r="AE7089"/>
      <c r="AF7089"/>
      <c r="AG7089"/>
    </row>
    <row r="7090" spans="1:33" ht="18" x14ac:dyDescent="0.25">
      <c r="A7090" s="236"/>
      <c r="B7090" s="236"/>
      <c r="C7090" s="236"/>
      <c r="D7090" s="236"/>
      <c r="E7090"/>
      <c r="F7090" s="126"/>
      <c r="G7090" s="237"/>
      <c r="H7090"/>
      <c r="I7090"/>
      <c r="J7090" s="237"/>
      <c r="K7090"/>
      <c r="L7090"/>
      <c r="M7090"/>
      <c r="N7090"/>
      <c r="O7090"/>
      <c r="P7090"/>
      <c r="Q7090"/>
      <c r="S7090" s="115"/>
      <c r="U7090"/>
      <c r="V7090"/>
      <c r="W7090" s="237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5">
      <c r="F7091" s="238"/>
      <c r="I7091"/>
      <c r="S7091" s="115"/>
      <c r="U7091"/>
      <c r="V7091"/>
    </row>
    <row r="7092" spans="1:33" x14ac:dyDescent="0.25">
      <c r="A7092"/>
      <c r="B7092"/>
      <c r="C7092"/>
      <c r="D7092"/>
      <c r="E7092"/>
      <c r="F7092" s="126"/>
      <c r="G7092"/>
      <c r="H7092"/>
      <c r="I7092"/>
      <c r="J7092"/>
      <c r="K7092"/>
      <c r="L7092"/>
      <c r="M7092"/>
      <c r="N7092"/>
      <c r="O7092"/>
      <c r="P7092"/>
      <c r="Q7092"/>
      <c r="S7092" s="115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5">
      <c r="A7093"/>
      <c r="B7093"/>
      <c r="C7093"/>
      <c r="D7093"/>
      <c r="E7093"/>
      <c r="F7093" s="126"/>
      <c r="G7093"/>
      <c r="H7093"/>
      <c r="I7093"/>
      <c r="J7093"/>
      <c r="K7093"/>
      <c r="L7093"/>
      <c r="M7093"/>
      <c r="N7093"/>
      <c r="O7093"/>
      <c r="P7093"/>
      <c r="Q7093"/>
      <c r="S7093" s="115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ht="18" x14ac:dyDescent="0.25">
      <c r="A7094" s="236"/>
      <c r="B7094" s="236"/>
      <c r="C7094" s="236"/>
      <c r="D7094" s="236"/>
      <c r="E7094"/>
      <c r="F7094" s="126"/>
      <c r="G7094" s="237"/>
      <c r="H7094"/>
      <c r="I7094"/>
      <c r="J7094" s="237"/>
      <c r="K7094"/>
      <c r="L7094"/>
      <c r="M7094"/>
      <c r="N7094"/>
      <c r="O7094"/>
      <c r="P7094"/>
      <c r="Q7094"/>
      <c r="S7094" s="115"/>
      <c r="U7094"/>
      <c r="V7094"/>
      <c r="W7094" s="237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5">
      <c r="A7095"/>
      <c r="B7095"/>
      <c r="C7095"/>
      <c r="D7095"/>
      <c r="E7095"/>
      <c r="F7095" s="126"/>
      <c r="G7095"/>
      <c r="H7095"/>
      <c r="I7095"/>
      <c r="J7095"/>
      <c r="K7095"/>
      <c r="L7095"/>
      <c r="M7095"/>
      <c r="N7095"/>
      <c r="O7095"/>
      <c r="P7095"/>
      <c r="Q7095"/>
      <c r="S7095" s="11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ht="18" x14ac:dyDescent="0.25">
      <c r="A7096" s="236"/>
      <c r="B7096" s="236"/>
      <c r="C7096" s="236"/>
      <c r="D7096" s="236"/>
      <c r="E7096"/>
      <c r="F7096" s="126"/>
      <c r="G7096" s="237"/>
      <c r="H7096"/>
      <c r="I7096"/>
      <c r="J7096" s="237"/>
      <c r="K7096"/>
      <c r="L7096"/>
      <c r="M7096"/>
      <c r="N7096"/>
      <c r="O7096"/>
      <c r="P7096"/>
      <c r="Q7096"/>
      <c r="S7096" s="115"/>
      <c r="U7096"/>
      <c r="V7096"/>
      <c r="W7096" s="237"/>
      <c r="X7096"/>
      <c r="Y7096"/>
      <c r="Z7096"/>
      <c r="AA7096"/>
      <c r="AB7096"/>
      <c r="AC7096"/>
      <c r="AD7096"/>
      <c r="AE7096"/>
      <c r="AF7096"/>
      <c r="AG7096"/>
    </row>
    <row r="7097" spans="1:33" ht="18" x14ac:dyDescent="0.25">
      <c r="A7097" s="236"/>
      <c r="B7097" s="236"/>
      <c r="C7097" s="236"/>
      <c r="D7097" s="236"/>
      <c r="E7097"/>
      <c r="F7097" s="126"/>
      <c r="G7097" s="237"/>
      <c r="H7097"/>
      <c r="I7097"/>
      <c r="J7097" s="237"/>
      <c r="K7097"/>
      <c r="L7097"/>
      <c r="M7097"/>
      <c r="N7097"/>
      <c r="O7097"/>
      <c r="P7097"/>
      <c r="Q7097"/>
      <c r="S7097" s="115"/>
      <c r="U7097"/>
      <c r="V7097"/>
      <c r="W7097" s="23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5">
      <c r="F7098" s="238"/>
      <c r="I7098"/>
      <c r="S7098" s="115"/>
      <c r="U7098"/>
      <c r="V7098"/>
    </row>
    <row r="7099" spans="1:33" ht="18" x14ac:dyDescent="0.25">
      <c r="A7099" s="236"/>
      <c r="B7099" s="236"/>
      <c r="C7099" s="236"/>
      <c r="D7099" s="236"/>
      <c r="E7099"/>
      <c r="F7099" s="126"/>
      <c r="G7099" s="237"/>
      <c r="H7099"/>
      <c r="I7099"/>
      <c r="J7099" s="237"/>
      <c r="K7099"/>
      <c r="L7099"/>
      <c r="M7099"/>
      <c r="N7099"/>
      <c r="O7099"/>
      <c r="P7099"/>
      <c r="Q7099"/>
      <c r="S7099" s="115"/>
      <c r="U7099"/>
      <c r="V7099"/>
      <c r="W7099" s="237"/>
      <c r="X7099"/>
      <c r="Y7099"/>
      <c r="Z7099"/>
      <c r="AA7099"/>
      <c r="AB7099"/>
      <c r="AC7099"/>
      <c r="AD7099"/>
      <c r="AE7099"/>
      <c r="AF7099"/>
      <c r="AG7099"/>
    </row>
    <row r="7100" spans="1:33" ht="18" x14ac:dyDescent="0.25">
      <c r="A7100" s="236"/>
      <c r="B7100" s="236"/>
      <c r="C7100" s="236"/>
      <c r="D7100" s="236"/>
      <c r="E7100"/>
      <c r="F7100" s="126"/>
      <c r="G7100" s="237"/>
      <c r="H7100"/>
      <c r="I7100"/>
      <c r="J7100" s="237"/>
      <c r="K7100"/>
      <c r="L7100"/>
      <c r="M7100"/>
      <c r="N7100"/>
      <c r="O7100"/>
      <c r="P7100"/>
      <c r="Q7100"/>
      <c r="S7100" s="115"/>
      <c r="U7100"/>
      <c r="V7100"/>
      <c r="W7100" s="237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5">
      <c r="A7101"/>
      <c r="B7101"/>
      <c r="C7101"/>
      <c r="D7101"/>
      <c r="E7101"/>
      <c r="F7101" s="126"/>
      <c r="G7101"/>
      <c r="H7101"/>
      <c r="I7101"/>
      <c r="J7101"/>
      <c r="K7101"/>
      <c r="L7101"/>
      <c r="M7101"/>
      <c r="N7101"/>
      <c r="O7101"/>
      <c r="P7101"/>
      <c r="Q7101"/>
      <c r="S7101" s="115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5">
      <c r="A7102"/>
      <c r="B7102"/>
      <c r="C7102"/>
      <c r="D7102"/>
      <c r="E7102"/>
      <c r="F7102" s="126"/>
      <c r="G7102"/>
      <c r="H7102"/>
      <c r="I7102"/>
      <c r="J7102"/>
      <c r="K7102"/>
      <c r="L7102"/>
      <c r="M7102"/>
      <c r="N7102"/>
      <c r="O7102"/>
      <c r="P7102"/>
      <c r="Q7102"/>
      <c r="S7102" s="115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ht="18" x14ac:dyDescent="0.25">
      <c r="A7103" s="236"/>
      <c r="B7103" s="236"/>
      <c r="C7103" s="236"/>
      <c r="D7103" s="236"/>
      <c r="E7103"/>
      <c r="F7103" s="126"/>
      <c r="G7103" s="237"/>
      <c r="H7103"/>
      <c r="I7103"/>
      <c r="J7103" s="237"/>
      <c r="K7103"/>
      <c r="L7103"/>
      <c r="M7103"/>
      <c r="N7103"/>
      <c r="O7103"/>
      <c r="P7103"/>
      <c r="Q7103"/>
      <c r="S7103" s="115"/>
      <c r="U7103"/>
      <c r="V7103"/>
      <c r="W7103" s="237"/>
      <c r="X7103"/>
      <c r="Y7103"/>
      <c r="Z7103"/>
      <c r="AA7103"/>
      <c r="AB7103"/>
      <c r="AC7103"/>
      <c r="AD7103"/>
      <c r="AE7103"/>
      <c r="AF7103"/>
      <c r="AG7103"/>
    </row>
    <row r="7104" spans="1:33" ht="18" x14ac:dyDescent="0.25">
      <c r="A7104" s="236"/>
      <c r="B7104" s="236"/>
      <c r="C7104" s="236"/>
      <c r="D7104" s="236"/>
      <c r="E7104"/>
      <c r="F7104" s="126"/>
      <c r="G7104" s="237"/>
      <c r="H7104"/>
      <c r="I7104"/>
      <c r="J7104" s="237"/>
      <c r="K7104"/>
      <c r="L7104"/>
      <c r="M7104"/>
      <c r="N7104"/>
      <c r="O7104"/>
      <c r="P7104"/>
      <c r="Q7104"/>
      <c r="S7104" s="115"/>
      <c r="U7104"/>
      <c r="V7104"/>
      <c r="W7104" s="237"/>
      <c r="X7104"/>
      <c r="Y7104"/>
      <c r="Z7104"/>
      <c r="AA7104"/>
      <c r="AB7104"/>
      <c r="AC7104"/>
      <c r="AD7104"/>
      <c r="AE7104"/>
      <c r="AF7104"/>
      <c r="AG7104"/>
    </row>
    <row r="7105" spans="1:33" ht="18" x14ac:dyDescent="0.25">
      <c r="A7105" s="236"/>
      <c r="B7105" s="236"/>
      <c r="C7105" s="236"/>
      <c r="D7105" s="236"/>
      <c r="E7105"/>
      <c r="F7105" s="126"/>
      <c r="G7105" s="237"/>
      <c r="H7105"/>
      <c r="I7105"/>
      <c r="J7105" s="237"/>
      <c r="K7105"/>
      <c r="L7105"/>
      <c r="M7105"/>
      <c r="N7105"/>
      <c r="O7105"/>
      <c r="P7105"/>
      <c r="Q7105"/>
      <c r="S7105" s="115"/>
      <c r="U7105"/>
      <c r="V7105"/>
      <c r="W7105" s="237"/>
      <c r="X7105"/>
      <c r="Y7105"/>
      <c r="Z7105"/>
      <c r="AA7105"/>
      <c r="AB7105"/>
      <c r="AC7105"/>
      <c r="AD7105"/>
      <c r="AE7105"/>
      <c r="AF7105"/>
      <c r="AG7105"/>
    </row>
    <row r="7106" spans="1:33" ht="18" x14ac:dyDescent="0.25">
      <c r="A7106" s="236"/>
      <c r="B7106" s="236"/>
      <c r="C7106" s="236"/>
      <c r="D7106" s="236"/>
      <c r="E7106"/>
      <c r="F7106" s="126"/>
      <c r="G7106" s="237"/>
      <c r="H7106"/>
      <c r="I7106"/>
      <c r="J7106" s="237"/>
      <c r="K7106"/>
      <c r="L7106"/>
      <c r="M7106"/>
      <c r="N7106"/>
      <c r="O7106"/>
      <c r="P7106"/>
      <c r="Q7106"/>
      <c r="S7106" s="115"/>
      <c r="U7106"/>
      <c r="V7106"/>
      <c r="W7106" s="237"/>
      <c r="X7106"/>
      <c r="Y7106"/>
      <c r="Z7106"/>
      <c r="AA7106"/>
      <c r="AB7106"/>
      <c r="AC7106"/>
      <c r="AD7106"/>
      <c r="AE7106"/>
      <c r="AF7106"/>
      <c r="AG7106"/>
    </row>
    <row r="7107" spans="1:33" ht="18" x14ac:dyDescent="0.25">
      <c r="A7107" s="236"/>
      <c r="B7107" s="236"/>
      <c r="C7107" s="236"/>
      <c r="D7107" s="236"/>
      <c r="E7107"/>
      <c r="F7107" s="126"/>
      <c r="G7107" s="237"/>
      <c r="H7107"/>
      <c r="I7107"/>
      <c r="J7107" s="237"/>
      <c r="K7107"/>
      <c r="L7107"/>
      <c r="M7107"/>
      <c r="N7107"/>
      <c r="O7107"/>
      <c r="P7107"/>
      <c r="Q7107"/>
      <c r="S7107" s="115"/>
      <c r="U7107"/>
      <c r="V7107"/>
      <c r="W7107" s="237"/>
      <c r="X7107"/>
      <c r="Y7107"/>
      <c r="Z7107"/>
      <c r="AA7107"/>
      <c r="AB7107"/>
      <c r="AC7107"/>
      <c r="AD7107"/>
      <c r="AE7107"/>
      <c r="AF7107"/>
      <c r="AG7107"/>
    </row>
    <row r="7108" spans="1:33" ht="18" x14ac:dyDescent="0.25">
      <c r="A7108" s="236"/>
      <c r="B7108" s="236"/>
      <c r="C7108" s="236"/>
      <c r="D7108" s="236"/>
      <c r="E7108"/>
      <c r="F7108" s="126"/>
      <c r="G7108" s="237"/>
      <c r="H7108"/>
      <c r="I7108"/>
      <c r="J7108" s="237"/>
      <c r="K7108"/>
      <c r="L7108"/>
      <c r="M7108"/>
      <c r="N7108"/>
      <c r="O7108"/>
      <c r="P7108"/>
      <c r="Q7108"/>
      <c r="S7108" s="115"/>
      <c r="U7108"/>
      <c r="V7108"/>
      <c r="W7108" s="237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5">
      <c r="A7109"/>
      <c r="B7109"/>
      <c r="C7109"/>
      <c r="D7109"/>
      <c r="E7109"/>
      <c r="F7109" s="126"/>
      <c r="G7109"/>
      <c r="H7109"/>
      <c r="I7109"/>
      <c r="J7109"/>
      <c r="K7109"/>
      <c r="L7109"/>
      <c r="M7109"/>
      <c r="N7109"/>
      <c r="O7109"/>
      <c r="P7109"/>
      <c r="Q7109"/>
      <c r="S7109" s="115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5">
      <c r="A7110"/>
      <c r="B7110"/>
      <c r="C7110"/>
      <c r="D7110"/>
      <c r="E7110"/>
      <c r="F7110" s="126"/>
      <c r="G7110"/>
      <c r="H7110"/>
      <c r="I7110"/>
      <c r="J7110"/>
      <c r="K7110"/>
      <c r="L7110"/>
      <c r="M7110"/>
      <c r="N7110"/>
      <c r="O7110"/>
      <c r="P7110"/>
      <c r="Q7110"/>
      <c r="S7110" s="115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5">
      <c r="A7111"/>
      <c r="B7111"/>
      <c r="C7111"/>
      <c r="D7111"/>
      <c r="E7111"/>
      <c r="F7111" s="126"/>
      <c r="G7111"/>
      <c r="H7111"/>
      <c r="I7111"/>
      <c r="J7111"/>
      <c r="K7111"/>
      <c r="L7111"/>
      <c r="M7111"/>
      <c r="N7111"/>
      <c r="O7111"/>
      <c r="P7111"/>
      <c r="Q7111"/>
      <c r="S7111" s="115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ht="18" x14ac:dyDescent="0.25">
      <c r="A7112" s="236"/>
      <c r="B7112" s="236"/>
      <c r="C7112" s="236"/>
      <c r="D7112" s="236"/>
      <c r="E7112"/>
      <c r="F7112" s="126"/>
      <c r="G7112" s="237"/>
      <c r="H7112"/>
      <c r="I7112"/>
      <c r="J7112" s="237"/>
      <c r="K7112"/>
      <c r="L7112"/>
      <c r="M7112"/>
      <c r="N7112"/>
      <c r="O7112"/>
      <c r="P7112"/>
      <c r="Q7112"/>
      <c r="S7112" s="115"/>
      <c r="U7112"/>
      <c r="V7112"/>
      <c r="W7112" s="237"/>
      <c r="X7112"/>
      <c r="Y7112"/>
      <c r="Z7112"/>
      <c r="AA7112"/>
      <c r="AB7112"/>
      <c r="AC7112"/>
      <c r="AD7112"/>
      <c r="AE7112"/>
      <c r="AF7112"/>
      <c r="AG7112"/>
    </row>
    <row r="7113" spans="1:33" ht="18" x14ac:dyDescent="0.25">
      <c r="A7113" s="236"/>
      <c r="B7113" s="236"/>
      <c r="C7113" s="236"/>
      <c r="D7113" s="236"/>
      <c r="E7113"/>
      <c r="F7113" s="126"/>
      <c r="G7113" s="237"/>
      <c r="H7113"/>
      <c r="I7113"/>
      <c r="J7113" s="237"/>
      <c r="K7113"/>
      <c r="L7113"/>
      <c r="M7113"/>
      <c r="N7113"/>
      <c r="O7113"/>
      <c r="P7113"/>
      <c r="Q7113"/>
      <c r="S7113" s="115"/>
      <c r="U7113"/>
      <c r="V7113"/>
      <c r="W7113" s="237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5">
      <c r="F7114" s="238"/>
      <c r="I7114"/>
      <c r="S7114" s="115"/>
      <c r="U7114"/>
      <c r="V7114"/>
    </row>
    <row r="7115" spans="1:33" ht="18" x14ac:dyDescent="0.25">
      <c r="A7115" s="236"/>
      <c r="B7115" s="236"/>
      <c r="C7115" s="236"/>
      <c r="D7115" s="236"/>
      <c r="E7115"/>
      <c r="F7115" s="126"/>
      <c r="G7115" s="237"/>
      <c r="H7115"/>
      <c r="I7115"/>
      <c r="J7115" s="237"/>
      <c r="K7115"/>
      <c r="L7115"/>
      <c r="M7115"/>
      <c r="N7115"/>
      <c r="O7115"/>
      <c r="P7115"/>
      <c r="Q7115"/>
      <c r="S7115" s="115"/>
      <c r="U7115"/>
      <c r="V7115"/>
      <c r="W7115" s="237"/>
      <c r="X7115"/>
      <c r="Y7115"/>
      <c r="Z7115"/>
      <c r="AA7115"/>
      <c r="AB7115"/>
      <c r="AC7115"/>
      <c r="AD7115"/>
      <c r="AE7115"/>
      <c r="AF7115"/>
      <c r="AG7115"/>
    </row>
    <row r="7116" spans="1:33" ht="18" x14ac:dyDescent="0.25">
      <c r="A7116" s="236"/>
      <c r="B7116" s="236"/>
      <c r="C7116" s="236"/>
      <c r="D7116" s="236"/>
      <c r="E7116"/>
      <c r="F7116" s="126"/>
      <c r="G7116" s="237"/>
      <c r="H7116"/>
      <c r="I7116"/>
      <c r="J7116" s="237"/>
      <c r="K7116"/>
      <c r="L7116"/>
      <c r="M7116"/>
      <c r="N7116"/>
      <c r="O7116"/>
      <c r="P7116"/>
      <c r="Q7116"/>
      <c r="S7116" s="115"/>
      <c r="U7116"/>
      <c r="V7116"/>
      <c r="W7116" s="237"/>
      <c r="X7116"/>
      <c r="Y7116"/>
      <c r="Z7116"/>
      <c r="AA7116"/>
      <c r="AB7116"/>
      <c r="AC7116"/>
      <c r="AD7116"/>
      <c r="AE7116"/>
      <c r="AF7116"/>
      <c r="AG7116"/>
    </row>
    <row r="7117" spans="1:33" ht="18" x14ac:dyDescent="0.25">
      <c r="A7117" s="236"/>
      <c r="B7117" s="236"/>
      <c r="C7117" s="236"/>
      <c r="D7117" s="236"/>
      <c r="E7117"/>
      <c r="F7117" s="126"/>
      <c r="G7117" s="237"/>
      <c r="H7117"/>
      <c r="I7117"/>
      <c r="J7117" s="237"/>
      <c r="K7117"/>
      <c r="L7117"/>
      <c r="M7117"/>
      <c r="N7117"/>
      <c r="O7117"/>
      <c r="P7117"/>
      <c r="Q7117"/>
      <c r="S7117" s="115"/>
      <c r="U7117"/>
      <c r="V7117"/>
      <c r="W7117" s="23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5">
      <c r="A7118"/>
      <c r="B7118"/>
      <c r="C7118"/>
      <c r="D7118"/>
      <c r="E7118"/>
      <c r="F7118" s="126"/>
      <c r="G7118"/>
      <c r="H7118"/>
      <c r="I7118"/>
      <c r="J7118"/>
      <c r="K7118"/>
      <c r="L7118"/>
      <c r="M7118"/>
      <c r="N7118"/>
      <c r="O7118"/>
      <c r="P7118"/>
      <c r="Q7118"/>
      <c r="S7118" s="115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ht="18" x14ac:dyDescent="0.25">
      <c r="A7119" s="236"/>
      <c r="B7119" s="236"/>
      <c r="C7119" s="236"/>
      <c r="D7119" s="236"/>
      <c r="E7119"/>
      <c r="F7119" s="126"/>
      <c r="G7119" s="237"/>
      <c r="H7119"/>
      <c r="I7119"/>
      <c r="J7119" s="237"/>
      <c r="K7119"/>
      <c r="L7119"/>
      <c r="M7119"/>
      <c r="N7119"/>
      <c r="O7119"/>
      <c r="P7119"/>
      <c r="Q7119"/>
      <c r="S7119" s="115"/>
      <c r="U7119"/>
      <c r="V7119"/>
      <c r="W7119" s="237"/>
      <c r="X7119"/>
      <c r="Y7119"/>
      <c r="Z7119"/>
      <c r="AA7119"/>
      <c r="AB7119"/>
      <c r="AC7119"/>
      <c r="AD7119"/>
      <c r="AE7119"/>
      <c r="AF7119"/>
      <c r="AG7119"/>
    </row>
    <row r="7120" spans="1:33" ht="18" x14ac:dyDescent="0.25">
      <c r="A7120" s="236"/>
      <c r="B7120" s="236"/>
      <c r="C7120" s="236"/>
      <c r="D7120" s="236"/>
      <c r="E7120"/>
      <c r="F7120" s="126"/>
      <c r="G7120" s="237"/>
      <c r="H7120"/>
      <c r="I7120"/>
      <c r="J7120" s="237"/>
      <c r="K7120"/>
      <c r="L7120"/>
      <c r="M7120"/>
      <c r="N7120"/>
      <c r="O7120"/>
      <c r="P7120"/>
      <c r="Q7120"/>
      <c r="S7120" s="115"/>
      <c r="U7120"/>
      <c r="V7120"/>
      <c r="W7120" s="237"/>
      <c r="X7120"/>
      <c r="Y7120"/>
      <c r="Z7120"/>
      <c r="AA7120"/>
      <c r="AB7120"/>
      <c r="AC7120"/>
      <c r="AD7120"/>
      <c r="AE7120"/>
      <c r="AF7120"/>
      <c r="AG7120"/>
    </row>
    <row r="7121" spans="1:33" ht="18" x14ac:dyDescent="0.25">
      <c r="A7121" s="236"/>
      <c r="B7121" s="236"/>
      <c r="C7121" s="236"/>
      <c r="D7121" s="236"/>
      <c r="E7121"/>
      <c r="F7121" s="126"/>
      <c r="G7121" s="237"/>
      <c r="H7121"/>
      <c r="I7121"/>
      <c r="J7121" s="237"/>
      <c r="K7121"/>
      <c r="L7121"/>
      <c r="M7121"/>
      <c r="N7121"/>
      <c r="O7121"/>
      <c r="P7121"/>
      <c r="Q7121"/>
      <c r="S7121" s="115"/>
      <c r="U7121"/>
      <c r="V7121"/>
      <c r="W7121" s="237"/>
      <c r="X7121"/>
      <c r="Y7121"/>
      <c r="Z7121"/>
      <c r="AA7121"/>
      <c r="AB7121"/>
      <c r="AC7121"/>
      <c r="AD7121"/>
      <c r="AE7121"/>
      <c r="AF7121"/>
      <c r="AG7121"/>
    </row>
    <row r="7122" spans="1:33" ht="18" x14ac:dyDescent="0.25">
      <c r="A7122" s="236"/>
      <c r="B7122" s="236"/>
      <c r="C7122" s="236"/>
      <c r="D7122" s="236"/>
      <c r="E7122"/>
      <c r="F7122" s="126"/>
      <c r="G7122" s="237"/>
      <c r="H7122"/>
      <c r="I7122"/>
      <c r="J7122" s="237"/>
      <c r="K7122"/>
      <c r="L7122"/>
      <c r="M7122"/>
      <c r="N7122"/>
      <c r="O7122"/>
      <c r="P7122"/>
      <c r="Q7122"/>
      <c r="S7122" s="115"/>
      <c r="U7122"/>
      <c r="V7122"/>
      <c r="W7122" s="237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5">
      <c r="F7123" s="238"/>
      <c r="I7123"/>
      <c r="S7123" s="115"/>
      <c r="U7123"/>
      <c r="V7123"/>
    </row>
    <row r="7124" spans="1:33" ht="18" x14ac:dyDescent="0.25">
      <c r="A7124" s="236"/>
      <c r="B7124" s="236"/>
      <c r="C7124" s="236"/>
      <c r="D7124" s="236"/>
      <c r="E7124"/>
      <c r="F7124" s="126"/>
      <c r="G7124" s="237"/>
      <c r="H7124"/>
      <c r="I7124"/>
      <c r="J7124" s="237"/>
      <c r="K7124"/>
      <c r="L7124"/>
      <c r="M7124"/>
      <c r="N7124"/>
      <c r="O7124"/>
      <c r="P7124"/>
      <c r="Q7124"/>
      <c r="S7124" s="115"/>
      <c r="U7124"/>
      <c r="V7124"/>
      <c r="W7124" s="237"/>
      <c r="X7124"/>
      <c r="Y7124"/>
      <c r="Z7124"/>
      <c r="AA7124"/>
      <c r="AB7124"/>
      <c r="AC7124"/>
      <c r="AD7124"/>
      <c r="AE7124"/>
      <c r="AF7124"/>
      <c r="AG7124"/>
    </row>
    <row r="7125" spans="1:33" ht="18" x14ac:dyDescent="0.25">
      <c r="A7125" s="236"/>
      <c r="B7125" s="236"/>
      <c r="C7125" s="236"/>
      <c r="D7125" s="236"/>
      <c r="E7125"/>
      <c r="F7125" s="126"/>
      <c r="G7125" s="237"/>
      <c r="H7125"/>
      <c r="I7125"/>
      <c r="J7125" s="237"/>
      <c r="K7125"/>
      <c r="L7125"/>
      <c r="M7125"/>
      <c r="N7125"/>
      <c r="O7125"/>
      <c r="P7125"/>
      <c r="Q7125"/>
      <c r="S7125" s="115"/>
      <c r="U7125"/>
      <c r="V7125"/>
      <c r="W7125" s="237"/>
      <c r="X7125"/>
      <c r="Y7125"/>
      <c r="Z7125"/>
      <c r="AA7125"/>
      <c r="AB7125"/>
      <c r="AC7125"/>
      <c r="AD7125"/>
      <c r="AE7125"/>
      <c r="AF7125"/>
      <c r="AG7125"/>
    </row>
    <row r="7126" spans="1:33" ht="18" x14ac:dyDescent="0.25">
      <c r="A7126" s="236"/>
      <c r="B7126" s="236"/>
      <c r="C7126" s="236"/>
      <c r="D7126" s="236"/>
      <c r="E7126"/>
      <c r="F7126" s="126"/>
      <c r="G7126" s="237"/>
      <c r="H7126"/>
      <c r="I7126"/>
      <c r="J7126" s="237"/>
      <c r="K7126"/>
      <c r="L7126"/>
      <c r="M7126"/>
      <c r="N7126"/>
      <c r="O7126"/>
      <c r="P7126"/>
      <c r="Q7126"/>
      <c r="S7126" s="115"/>
      <c r="U7126"/>
      <c r="V7126"/>
      <c r="W7126" s="237"/>
      <c r="X7126"/>
      <c r="Y7126"/>
      <c r="Z7126"/>
      <c r="AA7126"/>
      <c r="AB7126"/>
      <c r="AC7126"/>
      <c r="AD7126"/>
      <c r="AE7126"/>
      <c r="AF7126"/>
      <c r="AG7126"/>
    </row>
    <row r="7127" spans="1:33" ht="18" x14ac:dyDescent="0.25">
      <c r="A7127" s="236"/>
      <c r="B7127" s="236"/>
      <c r="C7127" s="236"/>
      <c r="D7127" s="236"/>
      <c r="E7127"/>
      <c r="F7127" s="126"/>
      <c r="G7127" s="237"/>
      <c r="H7127"/>
      <c r="I7127"/>
      <c r="J7127" s="237"/>
      <c r="K7127"/>
      <c r="L7127"/>
      <c r="M7127"/>
      <c r="N7127"/>
      <c r="O7127"/>
      <c r="P7127"/>
      <c r="Q7127"/>
      <c r="S7127" s="115"/>
      <c r="U7127"/>
      <c r="V7127"/>
      <c r="W7127" s="237"/>
      <c r="X7127"/>
      <c r="Y7127"/>
      <c r="Z7127"/>
      <c r="AA7127"/>
      <c r="AB7127"/>
      <c r="AC7127"/>
      <c r="AD7127"/>
      <c r="AE7127"/>
      <c r="AF7127"/>
      <c r="AG7127"/>
    </row>
    <row r="7128" spans="1:33" ht="18" x14ac:dyDescent="0.25">
      <c r="A7128" s="236"/>
      <c r="B7128" s="236"/>
      <c r="C7128" s="236"/>
      <c r="D7128" s="236"/>
      <c r="E7128"/>
      <c r="F7128" s="126"/>
      <c r="G7128" s="237"/>
      <c r="H7128"/>
      <c r="I7128"/>
      <c r="J7128" s="237"/>
      <c r="K7128"/>
      <c r="L7128"/>
      <c r="M7128"/>
      <c r="N7128"/>
      <c r="O7128"/>
      <c r="P7128"/>
      <c r="Q7128"/>
      <c r="S7128" s="115"/>
      <c r="U7128"/>
      <c r="V7128"/>
      <c r="W7128" s="237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5">
      <c r="A7129"/>
      <c r="B7129"/>
      <c r="C7129"/>
      <c r="D7129"/>
      <c r="E7129"/>
      <c r="F7129" s="126"/>
      <c r="G7129"/>
      <c r="H7129"/>
      <c r="I7129"/>
      <c r="J7129"/>
      <c r="K7129"/>
      <c r="L7129"/>
      <c r="M7129"/>
      <c r="N7129"/>
      <c r="O7129"/>
      <c r="P7129"/>
      <c r="Q7129"/>
      <c r="S7129" s="115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5">
      <c r="A7130"/>
      <c r="B7130"/>
      <c r="C7130"/>
      <c r="D7130"/>
      <c r="E7130"/>
      <c r="F7130" s="126"/>
      <c r="G7130"/>
      <c r="H7130"/>
      <c r="I7130"/>
      <c r="J7130"/>
      <c r="K7130"/>
      <c r="L7130"/>
      <c r="M7130"/>
      <c r="N7130"/>
      <c r="O7130"/>
      <c r="P7130"/>
      <c r="Q7130"/>
      <c r="S7130" s="115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ht="18" x14ac:dyDescent="0.25">
      <c r="A7131" s="236"/>
      <c r="B7131" s="236"/>
      <c r="C7131" s="236"/>
      <c r="D7131" s="236"/>
      <c r="E7131"/>
      <c r="F7131" s="126"/>
      <c r="G7131" s="237"/>
      <c r="H7131"/>
      <c r="I7131"/>
      <c r="J7131" s="237"/>
      <c r="K7131"/>
      <c r="L7131"/>
      <c r="M7131"/>
      <c r="N7131"/>
      <c r="O7131"/>
      <c r="P7131"/>
      <c r="Q7131"/>
      <c r="S7131" s="115"/>
      <c r="U7131"/>
      <c r="V7131"/>
      <c r="W7131" s="237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5">
      <c r="A7132"/>
      <c r="B7132"/>
      <c r="C7132"/>
      <c r="D7132"/>
      <c r="E7132"/>
      <c r="F7132" s="126"/>
      <c r="G7132"/>
      <c r="H7132"/>
      <c r="I7132"/>
      <c r="J7132"/>
      <c r="K7132"/>
      <c r="L7132"/>
      <c r="M7132"/>
      <c r="N7132"/>
      <c r="O7132"/>
      <c r="P7132"/>
      <c r="Q7132"/>
      <c r="S7132" s="115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5">
      <c r="A7133"/>
      <c r="B7133"/>
      <c r="C7133"/>
      <c r="D7133"/>
      <c r="E7133"/>
      <c r="F7133" s="126"/>
      <c r="G7133"/>
      <c r="H7133"/>
      <c r="I7133"/>
      <c r="J7133"/>
      <c r="K7133"/>
      <c r="L7133"/>
      <c r="M7133"/>
      <c r="N7133"/>
      <c r="O7133"/>
      <c r="P7133"/>
      <c r="Q7133"/>
      <c r="S7133" s="115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ht="18" x14ac:dyDescent="0.25">
      <c r="A7134" s="236"/>
      <c r="B7134" s="236"/>
      <c r="C7134" s="236"/>
      <c r="D7134" s="236"/>
      <c r="E7134"/>
      <c r="F7134" s="126"/>
      <c r="G7134" s="237"/>
      <c r="H7134"/>
      <c r="I7134"/>
      <c r="J7134" s="237"/>
      <c r="K7134"/>
      <c r="L7134"/>
      <c r="M7134"/>
      <c r="N7134"/>
      <c r="O7134"/>
      <c r="P7134"/>
      <c r="Q7134"/>
      <c r="S7134" s="115"/>
      <c r="U7134"/>
      <c r="V7134"/>
      <c r="W7134" s="237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5">
      <c r="A7135"/>
      <c r="B7135"/>
      <c r="C7135"/>
      <c r="D7135"/>
      <c r="E7135"/>
      <c r="F7135" s="126"/>
      <c r="G7135"/>
      <c r="H7135"/>
      <c r="I7135"/>
      <c r="J7135"/>
      <c r="K7135"/>
      <c r="L7135"/>
      <c r="M7135"/>
      <c r="N7135"/>
      <c r="O7135"/>
      <c r="P7135"/>
      <c r="Q7135"/>
      <c r="S7135" s="11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ht="18" x14ac:dyDescent="0.25">
      <c r="A7136" s="236"/>
      <c r="B7136" s="236"/>
      <c r="C7136" s="236"/>
      <c r="D7136" s="236"/>
      <c r="E7136"/>
      <c r="F7136" s="126"/>
      <c r="G7136" s="237"/>
      <c r="H7136"/>
      <c r="I7136"/>
      <c r="J7136" s="237"/>
      <c r="K7136"/>
      <c r="L7136"/>
      <c r="M7136"/>
      <c r="N7136"/>
      <c r="O7136"/>
      <c r="P7136"/>
      <c r="Q7136"/>
      <c r="S7136" s="115"/>
      <c r="U7136"/>
      <c r="V7136"/>
      <c r="W7136" s="237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5">
      <c r="A7137"/>
      <c r="B7137"/>
      <c r="C7137"/>
      <c r="D7137"/>
      <c r="E7137"/>
      <c r="F7137" s="126"/>
      <c r="G7137"/>
      <c r="H7137"/>
      <c r="I7137"/>
      <c r="J7137"/>
      <c r="K7137"/>
      <c r="L7137"/>
      <c r="M7137"/>
      <c r="N7137"/>
      <c r="O7137"/>
      <c r="P7137"/>
      <c r="Q7137"/>
      <c r="S7137" s="115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5">
      <c r="A7138"/>
      <c r="B7138"/>
      <c r="C7138"/>
      <c r="D7138"/>
      <c r="E7138"/>
      <c r="F7138" s="126"/>
      <c r="G7138"/>
      <c r="H7138"/>
      <c r="I7138"/>
      <c r="J7138"/>
      <c r="K7138"/>
      <c r="L7138"/>
      <c r="M7138"/>
      <c r="N7138"/>
      <c r="O7138"/>
      <c r="P7138"/>
      <c r="Q7138"/>
      <c r="S7138" s="115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ht="18" x14ac:dyDescent="0.25">
      <c r="A7139" s="236"/>
      <c r="B7139" s="236"/>
      <c r="C7139" s="236"/>
      <c r="D7139" s="236"/>
      <c r="E7139"/>
      <c r="F7139" s="126"/>
      <c r="G7139" s="237"/>
      <c r="H7139"/>
      <c r="I7139"/>
      <c r="J7139" s="237"/>
      <c r="K7139"/>
      <c r="L7139"/>
      <c r="M7139"/>
      <c r="N7139"/>
      <c r="O7139"/>
      <c r="P7139"/>
      <c r="Q7139"/>
      <c r="S7139" s="115"/>
      <c r="U7139"/>
      <c r="V7139"/>
      <c r="W7139" s="237"/>
      <c r="X7139"/>
      <c r="Y7139"/>
      <c r="Z7139"/>
      <c r="AA7139"/>
      <c r="AB7139"/>
      <c r="AC7139"/>
      <c r="AD7139"/>
      <c r="AE7139"/>
      <c r="AF7139"/>
      <c r="AG7139"/>
    </row>
    <row r="7140" spans="1:33" ht="18" x14ac:dyDescent="0.25">
      <c r="A7140" s="236"/>
      <c r="B7140" s="236"/>
      <c r="C7140" s="236"/>
      <c r="D7140" s="236"/>
      <c r="E7140"/>
      <c r="F7140" s="126"/>
      <c r="G7140" s="237"/>
      <c r="H7140"/>
      <c r="I7140"/>
      <c r="J7140" s="237"/>
      <c r="K7140"/>
      <c r="L7140"/>
      <c r="M7140"/>
      <c r="N7140"/>
      <c r="O7140"/>
      <c r="P7140"/>
      <c r="Q7140"/>
      <c r="S7140" s="115"/>
      <c r="U7140"/>
      <c r="V7140"/>
      <c r="W7140" s="237"/>
      <c r="X7140"/>
      <c r="Y7140"/>
      <c r="Z7140"/>
      <c r="AA7140"/>
      <c r="AB7140"/>
      <c r="AC7140"/>
      <c r="AD7140"/>
      <c r="AE7140"/>
      <c r="AF7140"/>
      <c r="AG7140"/>
    </row>
    <row r="7141" spans="1:33" ht="18" x14ac:dyDescent="0.25">
      <c r="A7141" s="236"/>
      <c r="B7141" s="236"/>
      <c r="C7141" s="236"/>
      <c r="D7141" s="236"/>
      <c r="E7141"/>
      <c r="F7141" s="126"/>
      <c r="G7141" s="237"/>
      <c r="H7141"/>
      <c r="I7141"/>
      <c r="J7141" s="237"/>
      <c r="K7141"/>
      <c r="L7141"/>
      <c r="M7141"/>
      <c r="N7141"/>
      <c r="O7141"/>
      <c r="P7141"/>
      <c r="Q7141"/>
      <c r="S7141" s="115"/>
      <c r="U7141"/>
      <c r="V7141"/>
      <c r="W7141" s="237"/>
      <c r="X7141"/>
      <c r="Y7141"/>
      <c r="Z7141"/>
      <c r="AA7141"/>
      <c r="AB7141"/>
      <c r="AC7141"/>
      <c r="AD7141"/>
      <c r="AE7141"/>
      <c r="AF7141"/>
      <c r="AG7141"/>
    </row>
    <row r="7142" spans="1:33" ht="18" x14ac:dyDescent="0.25">
      <c r="A7142" s="236"/>
      <c r="B7142" s="236"/>
      <c r="C7142" s="236"/>
      <c r="D7142" s="236"/>
      <c r="E7142"/>
      <c r="F7142" s="126"/>
      <c r="G7142" s="237"/>
      <c r="H7142"/>
      <c r="I7142"/>
      <c r="J7142" s="237"/>
      <c r="K7142"/>
      <c r="L7142"/>
      <c r="M7142"/>
      <c r="N7142"/>
      <c r="O7142"/>
      <c r="P7142"/>
      <c r="Q7142"/>
      <c r="S7142" s="115"/>
      <c r="U7142"/>
      <c r="V7142"/>
      <c r="W7142" s="237"/>
      <c r="X7142"/>
      <c r="Y7142"/>
      <c r="Z7142"/>
      <c r="AA7142"/>
      <c r="AB7142"/>
      <c r="AC7142"/>
      <c r="AD7142"/>
      <c r="AE7142"/>
      <c r="AF7142"/>
      <c r="AG7142"/>
    </row>
    <row r="7143" spans="1:33" ht="18" x14ac:dyDescent="0.25">
      <c r="A7143" s="236"/>
      <c r="B7143" s="236"/>
      <c r="C7143" s="236"/>
      <c r="D7143" s="236"/>
      <c r="E7143"/>
      <c r="F7143" s="126"/>
      <c r="G7143" s="237"/>
      <c r="H7143"/>
      <c r="I7143"/>
      <c r="J7143" s="237"/>
      <c r="K7143"/>
      <c r="L7143"/>
      <c r="M7143"/>
      <c r="N7143"/>
      <c r="O7143"/>
      <c r="P7143"/>
      <c r="Q7143"/>
      <c r="S7143" s="115"/>
      <c r="U7143"/>
      <c r="V7143"/>
      <c r="W7143" s="237"/>
      <c r="X7143"/>
      <c r="Y7143"/>
      <c r="Z7143"/>
      <c r="AA7143"/>
      <c r="AB7143"/>
      <c r="AC7143"/>
      <c r="AD7143"/>
      <c r="AE7143"/>
      <c r="AF7143"/>
      <c r="AG7143"/>
    </row>
    <row r="7144" spans="1:33" ht="18" x14ac:dyDescent="0.25">
      <c r="A7144" s="236"/>
      <c r="B7144" s="236"/>
      <c r="C7144" s="236"/>
      <c r="D7144" s="236"/>
      <c r="E7144"/>
      <c r="F7144" s="126"/>
      <c r="G7144" s="237"/>
      <c r="H7144"/>
      <c r="I7144"/>
      <c r="J7144" s="237"/>
      <c r="K7144"/>
      <c r="L7144"/>
      <c r="M7144"/>
      <c r="N7144"/>
      <c r="O7144"/>
      <c r="P7144"/>
      <c r="Q7144"/>
      <c r="S7144" s="115"/>
      <c r="U7144"/>
      <c r="V7144"/>
      <c r="W7144" s="237"/>
      <c r="X7144"/>
      <c r="Y7144"/>
      <c r="Z7144"/>
      <c r="AA7144"/>
      <c r="AB7144"/>
      <c r="AC7144"/>
      <c r="AD7144"/>
      <c r="AE7144"/>
      <c r="AF7144"/>
      <c r="AG7144"/>
    </row>
    <row r="7145" spans="1:33" ht="18" x14ac:dyDescent="0.25">
      <c r="A7145" s="236"/>
      <c r="B7145" s="236"/>
      <c r="C7145" s="236"/>
      <c r="D7145" s="236"/>
      <c r="E7145"/>
      <c r="F7145" s="126"/>
      <c r="G7145" s="237"/>
      <c r="H7145"/>
      <c r="I7145"/>
      <c r="J7145" s="237"/>
      <c r="K7145"/>
      <c r="L7145"/>
      <c r="M7145"/>
      <c r="N7145"/>
      <c r="O7145"/>
      <c r="P7145"/>
      <c r="Q7145"/>
      <c r="S7145" s="115"/>
      <c r="U7145"/>
      <c r="V7145"/>
      <c r="W7145" s="237"/>
      <c r="X7145"/>
      <c r="Y7145"/>
      <c r="Z7145"/>
      <c r="AA7145"/>
      <c r="AB7145"/>
      <c r="AC7145"/>
      <c r="AD7145"/>
      <c r="AE7145"/>
      <c r="AF7145"/>
      <c r="AG7145"/>
    </row>
    <row r="7146" spans="1:33" ht="18" x14ac:dyDescent="0.25">
      <c r="A7146" s="236"/>
      <c r="B7146" s="236"/>
      <c r="C7146" s="236"/>
      <c r="D7146" s="236"/>
      <c r="E7146"/>
      <c r="F7146" s="126"/>
      <c r="G7146" s="237"/>
      <c r="H7146"/>
      <c r="I7146"/>
      <c r="J7146" s="237"/>
      <c r="K7146"/>
      <c r="L7146"/>
      <c r="M7146"/>
      <c r="N7146"/>
      <c r="O7146"/>
      <c r="P7146"/>
      <c r="Q7146"/>
      <c r="S7146" s="115"/>
      <c r="U7146"/>
      <c r="V7146"/>
      <c r="W7146" s="237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5">
      <c r="A7147"/>
      <c r="B7147"/>
      <c r="C7147"/>
      <c r="D7147"/>
      <c r="E7147"/>
      <c r="F7147" s="126"/>
      <c r="G7147"/>
      <c r="H7147"/>
      <c r="I7147"/>
      <c r="J7147"/>
      <c r="K7147"/>
      <c r="L7147"/>
      <c r="M7147"/>
      <c r="N7147"/>
      <c r="O7147"/>
      <c r="P7147"/>
      <c r="Q7147"/>
      <c r="S7147" s="115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ht="18" x14ac:dyDescent="0.25">
      <c r="A7148" s="236"/>
      <c r="B7148" s="236"/>
      <c r="C7148" s="236"/>
      <c r="D7148" s="236"/>
      <c r="E7148"/>
      <c r="F7148" s="126"/>
      <c r="G7148" s="237"/>
      <c r="H7148"/>
      <c r="I7148"/>
      <c r="J7148" s="237"/>
      <c r="K7148"/>
      <c r="L7148"/>
      <c r="M7148"/>
      <c r="N7148"/>
      <c r="O7148"/>
      <c r="P7148"/>
      <c r="Q7148"/>
      <c r="S7148" s="115"/>
      <c r="U7148"/>
      <c r="V7148"/>
      <c r="W7148" s="237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5">
      <c r="A7149"/>
      <c r="B7149"/>
      <c r="C7149"/>
      <c r="D7149"/>
      <c r="E7149"/>
      <c r="F7149" s="126"/>
      <c r="G7149"/>
      <c r="H7149"/>
      <c r="I7149"/>
      <c r="J7149"/>
      <c r="K7149"/>
      <c r="L7149"/>
      <c r="M7149"/>
      <c r="N7149"/>
      <c r="O7149"/>
      <c r="P7149"/>
      <c r="Q7149"/>
      <c r="S7149" s="115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ht="18" x14ac:dyDescent="0.25">
      <c r="A7150" s="236"/>
      <c r="B7150" s="236"/>
      <c r="C7150" s="236"/>
      <c r="D7150" s="236"/>
      <c r="E7150"/>
      <c r="F7150" s="126"/>
      <c r="G7150" s="237"/>
      <c r="H7150"/>
      <c r="I7150"/>
      <c r="J7150" s="237"/>
      <c r="K7150"/>
      <c r="L7150"/>
      <c r="M7150"/>
      <c r="N7150"/>
      <c r="O7150"/>
      <c r="P7150"/>
      <c r="Q7150"/>
      <c r="S7150" s="115"/>
      <c r="U7150"/>
      <c r="V7150"/>
      <c r="W7150" s="237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5">
      <c r="A7151"/>
      <c r="B7151"/>
      <c r="C7151"/>
      <c r="D7151"/>
      <c r="E7151"/>
      <c r="F7151" s="126"/>
      <c r="G7151"/>
      <c r="H7151"/>
      <c r="I7151"/>
      <c r="J7151"/>
      <c r="K7151"/>
      <c r="L7151"/>
      <c r="M7151"/>
      <c r="N7151"/>
      <c r="O7151"/>
      <c r="P7151"/>
      <c r="Q7151"/>
      <c r="S7151" s="115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ht="18" x14ac:dyDescent="0.25">
      <c r="A7152" s="236"/>
      <c r="B7152" s="236"/>
      <c r="C7152" s="236"/>
      <c r="D7152" s="236"/>
      <c r="E7152"/>
      <c r="F7152" s="126"/>
      <c r="G7152" s="237"/>
      <c r="H7152"/>
      <c r="I7152"/>
      <c r="J7152" s="237"/>
      <c r="K7152"/>
      <c r="L7152"/>
      <c r="M7152"/>
      <c r="N7152"/>
      <c r="O7152"/>
      <c r="P7152"/>
      <c r="Q7152"/>
      <c r="S7152" s="115"/>
      <c r="U7152"/>
      <c r="V7152"/>
      <c r="W7152" s="237"/>
      <c r="X7152"/>
      <c r="Y7152"/>
      <c r="Z7152"/>
      <c r="AA7152"/>
      <c r="AB7152"/>
      <c r="AC7152"/>
      <c r="AD7152"/>
      <c r="AE7152"/>
      <c r="AF7152"/>
      <c r="AG7152"/>
    </row>
    <row r="7153" spans="1:33" ht="18" x14ac:dyDescent="0.25">
      <c r="A7153" s="236"/>
      <c r="B7153" s="236"/>
      <c r="C7153" s="236"/>
      <c r="D7153" s="236"/>
      <c r="E7153"/>
      <c r="F7153" s="126"/>
      <c r="G7153" s="237"/>
      <c r="H7153"/>
      <c r="I7153"/>
      <c r="J7153" s="237"/>
      <c r="K7153"/>
      <c r="L7153"/>
      <c r="M7153"/>
      <c r="N7153"/>
      <c r="O7153"/>
      <c r="P7153"/>
      <c r="Q7153"/>
      <c r="S7153" s="115"/>
      <c r="U7153"/>
      <c r="V7153"/>
      <c r="W7153" s="237"/>
      <c r="X7153"/>
      <c r="Y7153"/>
      <c r="Z7153"/>
      <c r="AA7153"/>
      <c r="AB7153"/>
      <c r="AC7153"/>
      <c r="AD7153"/>
      <c r="AE7153"/>
      <c r="AF7153"/>
      <c r="AG7153"/>
    </row>
    <row r="7154" spans="1:33" ht="18" x14ac:dyDescent="0.25">
      <c r="A7154" s="236"/>
      <c r="B7154" s="236"/>
      <c r="C7154" s="236"/>
      <c r="D7154" s="236"/>
      <c r="E7154"/>
      <c r="F7154" s="126"/>
      <c r="G7154" s="237"/>
      <c r="H7154"/>
      <c r="I7154"/>
      <c r="J7154" s="237"/>
      <c r="K7154"/>
      <c r="L7154"/>
      <c r="M7154"/>
      <c r="N7154"/>
      <c r="O7154"/>
      <c r="P7154"/>
      <c r="Q7154"/>
      <c r="S7154" s="115"/>
      <c r="U7154"/>
      <c r="V7154"/>
      <c r="W7154" s="237"/>
      <c r="X7154"/>
      <c r="Y7154"/>
      <c r="Z7154"/>
      <c r="AA7154"/>
      <c r="AB7154"/>
      <c r="AC7154"/>
      <c r="AD7154"/>
      <c r="AE7154"/>
      <c r="AF7154"/>
      <c r="AG7154"/>
    </row>
    <row r="7155" spans="1:33" ht="18" x14ac:dyDescent="0.25">
      <c r="A7155" s="236"/>
      <c r="B7155" s="236"/>
      <c r="C7155" s="236"/>
      <c r="D7155" s="236"/>
      <c r="E7155"/>
      <c r="F7155" s="126"/>
      <c r="G7155" s="237"/>
      <c r="H7155"/>
      <c r="I7155"/>
      <c r="J7155" s="237"/>
      <c r="K7155"/>
      <c r="L7155"/>
      <c r="M7155"/>
      <c r="N7155"/>
      <c r="O7155"/>
      <c r="P7155"/>
      <c r="Q7155"/>
      <c r="S7155" s="115"/>
      <c r="U7155"/>
      <c r="V7155"/>
      <c r="W7155" s="237"/>
      <c r="X7155"/>
      <c r="Y7155"/>
      <c r="Z7155"/>
      <c r="AA7155"/>
      <c r="AB7155"/>
      <c r="AC7155"/>
      <c r="AD7155"/>
      <c r="AE7155"/>
      <c r="AF7155"/>
      <c r="AG7155"/>
    </row>
    <row r="7156" spans="1:33" ht="18" x14ac:dyDescent="0.25">
      <c r="A7156" s="236"/>
      <c r="B7156" s="236"/>
      <c r="C7156" s="236"/>
      <c r="D7156" s="236"/>
      <c r="E7156"/>
      <c r="F7156" s="126"/>
      <c r="G7156" s="237"/>
      <c r="H7156"/>
      <c r="I7156"/>
      <c r="J7156" s="237"/>
      <c r="K7156"/>
      <c r="L7156"/>
      <c r="M7156"/>
      <c r="N7156"/>
      <c r="O7156"/>
      <c r="P7156"/>
      <c r="Q7156"/>
      <c r="S7156" s="115"/>
      <c r="U7156"/>
      <c r="V7156"/>
      <c r="W7156" s="237"/>
      <c r="X7156"/>
      <c r="Y7156"/>
      <c r="Z7156"/>
      <c r="AA7156"/>
      <c r="AB7156"/>
      <c r="AC7156"/>
      <c r="AD7156"/>
      <c r="AE7156"/>
      <c r="AF7156"/>
      <c r="AG7156"/>
    </row>
    <row r="7157" spans="1:33" ht="18" x14ac:dyDescent="0.25">
      <c r="A7157" s="236"/>
      <c r="B7157" s="236"/>
      <c r="C7157" s="236"/>
      <c r="D7157" s="236"/>
      <c r="E7157"/>
      <c r="F7157" s="126"/>
      <c r="G7157" s="237"/>
      <c r="H7157"/>
      <c r="I7157"/>
      <c r="J7157" s="237"/>
      <c r="K7157"/>
      <c r="L7157"/>
      <c r="M7157"/>
      <c r="N7157"/>
      <c r="O7157"/>
      <c r="P7157"/>
      <c r="Q7157"/>
      <c r="S7157" s="115"/>
      <c r="U7157"/>
      <c r="V7157"/>
      <c r="W7157" s="237"/>
      <c r="X7157"/>
      <c r="Y7157"/>
      <c r="Z7157"/>
      <c r="AA7157"/>
      <c r="AB7157"/>
      <c r="AC7157"/>
      <c r="AD7157"/>
      <c r="AE7157"/>
      <c r="AF7157"/>
      <c r="AG7157"/>
    </row>
    <row r="7158" spans="1:33" ht="18" x14ac:dyDescent="0.25">
      <c r="A7158" s="236"/>
      <c r="B7158" s="236"/>
      <c r="C7158" s="236"/>
      <c r="D7158" s="236"/>
      <c r="E7158"/>
      <c r="F7158" s="126"/>
      <c r="G7158" s="237"/>
      <c r="H7158"/>
      <c r="I7158"/>
      <c r="J7158" s="237"/>
      <c r="K7158"/>
      <c r="L7158"/>
      <c r="M7158"/>
      <c r="N7158"/>
      <c r="O7158"/>
      <c r="P7158"/>
      <c r="Q7158"/>
      <c r="S7158" s="115"/>
      <c r="U7158"/>
      <c r="V7158"/>
      <c r="W7158" s="237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5">
      <c r="A7159"/>
      <c r="B7159"/>
      <c r="C7159"/>
      <c r="D7159"/>
      <c r="E7159"/>
      <c r="F7159" s="126"/>
      <c r="G7159"/>
      <c r="H7159"/>
      <c r="I7159"/>
      <c r="J7159"/>
      <c r="K7159"/>
      <c r="L7159"/>
      <c r="M7159"/>
      <c r="N7159"/>
      <c r="O7159"/>
      <c r="P7159"/>
      <c r="Q7159"/>
      <c r="S7159" s="115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ht="18" x14ac:dyDescent="0.25">
      <c r="A7160" s="236"/>
      <c r="B7160" s="236"/>
      <c r="C7160" s="236"/>
      <c r="D7160" s="236"/>
      <c r="E7160"/>
      <c r="F7160" s="126"/>
      <c r="G7160" s="237"/>
      <c r="H7160"/>
      <c r="I7160"/>
      <c r="J7160" s="237"/>
      <c r="K7160"/>
      <c r="L7160"/>
      <c r="M7160"/>
      <c r="N7160"/>
      <c r="O7160"/>
      <c r="P7160"/>
      <c r="Q7160"/>
      <c r="S7160" s="115"/>
      <c r="U7160"/>
      <c r="V7160"/>
      <c r="W7160" s="237"/>
      <c r="X7160"/>
      <c r="Y7160"/>
      <c r="Z7160"/>
      <c r="AA7160"/>
      <c r="AB7160"/>
      <c r="AC7160"/>
      <c r="AD7160"/>
      <c r="AE7160"/>
      <c r="AF7160"/>
      <c r="AG7160"/>
    </row>
    <row r="7161" spans="1:33" ht="18" x14ac:dyDescent="0.25">
      <c r="A7161" s="236"/>
      <c r="B7161" s="236"/>
      <c r="C7161" s="236"/>
      <c r="D7161" s="236"/>
      <c r="E7161"/>
      <c r="F7161" s="126"/>
      <c r="G7161" s="237"/>
      <c r="H7161"/>
      <c r="I7161"/>
      <c r="J7161" s="237"/>
      <c r="K7161"/>
      <c r="L7161"/>
      <c r="M7161"/>
      <c r="N7161"/>
      <c r="O7161"/>
      <c r="P7161"/>
      <c r="Q7161"/>
      <c r="S7161" s="115"/>
      <c r="U7161"/>
      <c r="V7161"/>
      <c r="W7161" s="237"/>
      <c r="X7161"/>
      <c r="Y7161"/>
      <c r="Z7161"/>
      <c r="AA7161"/>
      <c r="AB7161"/>
      <c r="AC7161"/>
      <c r="AD7161"/>
      <c r="AE7161"/>
      <c r="AF7161"/>
      <c r="AG7161"/>
    </row>
    <row r="7162" spans="1:33" ht="18" x14ac:dyDescent="0.25">
      <c r="A7162" s="236"/>
      <c r="B7162" s="236"/>
      <c r="C7162" s="236"/>
      <c r="D7162" s="236"/>
      <c r="E7162"/>
      <c r="F7162" s="126"/>
      <c r="G7162" s="237"/>
      <c r="H7162"/>
      <c r="I7162"/>
      <c r="J7162" s="237"/>
      <c r="K7162"/>
      <c r="L7162"/>
      <c r="M7162"/>
      <c r="N7162"/>
      <c r="O7162"/>
      <c r="P7162"/>
      <c r="Q7162"/>
      <c r="S7162" s="115"/>
      <c r="U7162"/>
      <c r="V7162"/>
      <c r="W7162" s="237"/>
      <c r="X7162"/>
      <c r="Y7162"/>
      <c r="Z7162"/>
      <c r="AA7162"/>
      <c r="AB7162"/>
      <c r="AC7162"/>
      <c r="AD7162"/>
      <c r="AE7162"/>
      <c r="AF7162"/>
      <c r="AG7162"/>
    </row>
    <row r="7163" spans="1:33" ht="18" x14ac:dyDescent="0.25">
      <c r="A7163" s="236"/>
      <c r="B7163" s="236"/>
      <c r="C7163" s="236"/>
      <c r="D7163" s="236"/>
      <c r="E7163"/>
      <c r="F7163" s="126"/>
      <c r="G7163" s="237"/>
      <c r="H7163"/>
      <c r="I7163"/>
      <c r="J7163" s="237"/>
      <c r="K7163"/>
      <c r="L7163"/>
      <c r="M7163"/>
      <c r="N7163"/>
      <c r="O7163"/>
      <c r="P7163"/>
      <c r="Q7163"/>
      <c r="S7163" s="115"/>
      <c r="U7163"/>
      <c r="V7163"/>
      <c r="W7163" s="237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5">
      <c r="A7164"/>
      <c r="B7164"/>
      <c r="C7164"/>
      <c r="D7164"/>
      <c r="E7164"/>
      <c r="F7164" s="126"/>
      <c r="G7164"/>
      <c r="H7164"/>
      <c r="I7164"/>
      <c r="J7164"/>
      <c r="K7164"/>
      <c r="L7164"/>
      <c r="M7164"/>
      <c r="N7164"/>
      <c r="O7164"/>
      <c r="P7164"/>
      <c r="Q7164"/>
      <c r="S7164" s="115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5">
      <c r="A7165"/>
      <c r="B7165"/>
      <c r="C7165"/>
      <c r="D7165"/>
      <c r="E7165"/>
      <c r="F7165" s="126"/>
      <c r="G7165"/>
      <c r="H7165"/>
      <c r="I7165"/>
      <c r="J7165"/>
      <c r="K7165"/>
      <c r="L7165"/>
      <c r="M7165"/>
      <c r="N7165"/>
      <c r="O7165"/>
      <c r="P7165"/>
      <c r="Q7165"/>
      <c r="S7165" s="11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ht="18" x14ac:dyDescent="0.25">
      <c r="A7166" s="236"/>
      <c r="B7166" s="236"/>
      <c r="C7166" s="236"/>
      <c r="D7166" s="236"/>
      <c r="E7166"/>
      <c r="F7166" s="126"/>
      <c r="G7166" s="237"/>
      <c r="H7166"/>
      <c r="I7166"/>
      <c r="J7166" s="237"/>
      <c r="K7166"/>
      <c r="L7166"/>
      <c r="M7166"/>
      <c r="N7166"/>
      <c r="O7166"/>
      <c r="P7166"/>
      <c r="Q7166"/>
      <c r="S7166" s="115"/>
      <c r="U7166"/>
      <c r="V7166"/>
      <c r="W7166" s="237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5">
      <c r="F7167" s="238"/>
      <c r="I7167"/>
      <c r="S7167" s="115"/>
      <c r="U7167"/>
      <c r="V7167"/>
    </row>
    <row r="7168" spans="1:33" x14ac:dyDescent="0.25">
      <c r="A7168"/>
      <c r="B7168"/>
      <c r="C7168"/>
      <c r="D7168"/>
      <c r="E7168"/>
      <c r="F7168" s="126"/>
      <c r="G7168"/>
      <c r="H7168"/>
      <c r="I7168"/>
      <c r="J7168"/>
      <c r="K7168"/>
      <c r="L7168"/>
      <c r="M7168"/>
      <c r="N7168"/>
      <c r="O7168"/>
      <c r="P7168"/>
      <c r="Q7168"/>
      <c r="S7168" s="115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5">
      <c r="A7169"/>
      <c r="B7169"/>
      <c r="C7169"/>
      <c r="D7169"/>
      <c r="E7169"/>
      <c r="F7169" s="126"/>
      <c r="G7169"/>
      <c r="H7169"/>
      <c r="I7169"/>
      <c r="J7169"/>
      <c r="K7169"/>
      <c r="L7169"/>
      <c r="M7169"/>
      <c r="N7169"/>
      <c r="O7169"/>
      <c r="P7169"/>
      <c r="Q7169"/>
      <c r="S7169" s="115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ht="18" x14ac:dyDescent="0.25">
      <c r="A7170" s="236"/>
      <c r="B7170" s="236"/>
      <c r="C7170" s="236"/>
      <c r="D7170" s="236"/>
      <c r="E7170"/>
      <c r="F7170" s="126"/>
      <c r="G7170" s="237"/>
      <c r="H7170"/>
      <c r="I7170"/>
      <c r="J7170" s="237"/>
      <c r="K7170"/>
      <c r="L7170"/>
      <c r="M7170"/>
      <c r="N7170"/>
      <c r="O7170"/>
      <c r="P7170"/>
      <c r="Q7170"/>
      <c r="S7170" s="115"/>
      <c r="U7170"/>
      <c r="V7170"/>
      <c r="W7170" s="237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5">
      <c r="A7171"/>
      <c r="B7171"/>
      <c r="C7171"/>
      <c r="D7171"/>
      <c r="E7171"/>
      <c r="F7171" s="126"/>
      <c r="G7171"/>
      <c r="H7171"/>
      <c r="I7171"/>
      <c r="J7171"/>
      <c r="K7171"/>
      <c r="L7171"/>
      <c r="M7171"/>
      <c r="N7171"/>
      <c r="O7171"/>
      <c r="P7171"/>
      <c r="Q7171"/>
      <c r="S7171" s="115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5">
      <c r="A7172"/>
      <c r="B7172"/>
      <c r="C7172"/>
      <c r="D7172"/>
      <c r="E7172"/>
      <c r="F7172" s="126"/>
      <c r="G7172"/>
      <c r="H7172"/>
      <c r="I7172"/>
      <c r="J7172"/>
      <c r="K7172"/>
      <c r="L7172"/>
      <c r="M7172"/>
      <c r="N7172"/>
      <c r="O7172"/>
      <c r="P7172"/>
      <c r="Q7172"/>
      <c r="S7172" s="115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ht="18" x14ac:dyDescent="0.25">
      <c r="A7173" s="236"/>
      <c r="B7173" s="236"/>
      <c r="C7173" s="236"/>
      <c r="D7173" s="236"/>
      <c r="E7173"/>
      <c r="F7173" s="126"/>
      <c r="G7173" s="237"/>
      <c r="H7173"/>
      <c r="I7173"/>
      <c r="J7173" s="237"/>
      <c r="K7173"/>
      <c r="L7173"/>
      <c r="M7173"/>
      <c r="N7173"/>
      <c r="O7173"/>
      <c r="P7173"/>
      <c r="Q7173"/>
      <c r="S7173" s="115"/>
      <c r="U7173"/>
      <c r="V7173"/>
      <c r="W7173" s="237"/>
      <c r="X7173"/>
      <c r="Y7173"/>
      <c r="Z7173"/>
      <c r="AA7173"/>
      <c r="AB7173"/>
      <c r="AC7173"/>
      <c r="AD7173"/>
      <c r="AE7173"/>
      <c r="AF7173"/>
      <c r="AG7173"/>
    </row>
    <row r="7174" spans="1:33" ht="18" x14ac:dyDescent="0.25">
      <c r="A7174" s="236"/>
      <c r="B7174" s="236"/>
      <c r="C7174" s="236"/>
      <c r="D7174" s="236"/>
      <c r="E7174"/>
      <c r="F7174" s="126"/>
      <c r="G7174" s="237"/>
      <c r="H7174"/>
      <c r="I7174"/>
      <c r="J7174" s="237"/>
      <c r="K7174"/>
      <c r="L7174"/>
      <c r="M7174"/>
      <c r="N7174"/>
      <c r="O7174"/>
      <c r="P7174"/>
      <c r="Q7174"/>
      <c r="S7174" s="115"/>
      <c r="U7174"/>
      <c r="V7174"/>
      <c r="W7174" s="237"/>
      <c r="X7174"/>
      <c r="Y7174"/>
      <c r="Z7174"/>
      <c r="AA7174"/>
      <c r="AB7174"/>
      <c r="AC7174"/>
      <c r="AD7174"/>
      <c r="AE7174"/>
      <c r="AF7174"/>
      <c r="AG7174"/>
    </row>
    <row r="7175" spans="1:33" ht="18" x14ac:dyDescent="0.25">
      <c r="A7175" s="236"/>
      <c r="B7175" s="236"/>
      <c r="C7175" s="236"/>
      <c r="D7175" s="236"/>
      <c r="E7175"/>
      <c r="F7175" s="126"/>
      <c r="G7175" s="237"/>
      <c r="H7175"/>
      <c r="I7175"/>
      <c r="J7175" s="237"/>
      <c r="K7175"/>
      <c r="L7175"/>
      <c r="M7175"/>
      <c r="N7175"/>
      <c r="O7175"/>
      <c r="P7175"/>
      <c r="Q7175"/>
      <c r="S7175" s="115"/>
      <c r="U7175"/>
      <c r="V7175"/>
      <c r="W7175" s="237"/>
      <c r="X7175"/>
      <c r="Y7175"/>
      <c r="Z7175"/>
      <c r="AA7175"/>
      <c r="AB7175"/>
      <c r="AC7175"/>
      <c r="AD7175"/>
      <c r="AE7175"/>
      <c r="AF7175"/>
      <c r="AG7175"/>
    </row>
    <row r="7176" spans="1:33" ht="18" x14ac:dyDescent="0.25">
      <c r="A7176" s="236"/>
      <c r="B7176" s="236"/>
      <c r="C7176" s="236"/>
      <c r="D7176" s="236"/>
      <c r="E7176"/>
      <c r="F7176" s="126"/>
      <c r="G7176" s="237"/>
      <c r="H7176"/>
      <c r="I7176"/>
      <c r="J7176" s="237"/>
      <c r="K7176"/>
      <c r="L7176"/>
      <c r="M7176"/>
      <c r="N7176"/>
      <c r="O7176"/>
      <c r="P7176"/>
      <c r="Q7176"/>
      <c r="S7176" s="115"/>
      <c r="U7176"/>
      <c r="V7176"/>
      <c r="W7176" s="237"/>
      <c r="X7176"/>
      <c r="Y7176"/>
      <c r="Z7176"/>
      <c r="AA7176"/>
      <c r="AB7176"/>
      <c r="AC7176"/>
      <c r="AD7176"/>
      <c r="AE7176"/>
      <c r="AF7176"/>
      <c r="AG7176"/>
    </row>
    <row r="7177" spans="1:33" ht="18" x14ac:dyDescent="0.25">
      <c r="A7177" s="236"/>
      <c r="B7177" s="236"/>
      <c r="C7177" s="236"/>
      <c r="D7177" s="236"/>
      <c r="E7177"/>
      <c r="F7177" s="126"/>
      <c r="G7177" s="237"/>
      <c r="H7177"/>
      <c r="I7177"/>
      <c r="J7177" s="237"/>
      <c r="K7177"/>
      <c r="L7177"/>
      <c r="M7177"/>
      <c r="N7177"/>
      <c r="O7177"/>
      <c r="P7177"/>
      <c r="Q7177"/>
      <c r="S7177" s="115"/>
      <c r="U7177"/>
      <c r="V7177"/>
      <c r="W7177" s="237"/>
      <c r="X7177"/>
      <c r="Y7177"/>
      <c r="Z7177"/>
      <c r="AA7177"/>
      <c r="AB7177"/>
      <c r="AC7177"/>
      <c r="AD7177"/>
      <c r="AE7177"/>
      <c r="AF7177"/>
      <c r="AG7177"/>
    </row>
    <row r="7178" spans="1:33" ht="18" x14ac:dyDescent="0.25">
      <c r="A7178" s="236"/>
      <c r="B7178" s="236"/>
      <c r="C7178" s="236"/>
      <c r="D7178" s="236"/>
      <c r="E7178"/>
      <c r="F7178" s="126"/>
      <c r="G7178" s="237"/>
      <c r="H7178"/>
      <c r="I7178"/>
      <c r="J7178" s="237"/>
      <c r="K7178"/>
      <c r="L7178"/>
      <c r="M7178"/>
      <c r="N7178"/>
      <c r="O7178"/>
      <c r="P7178"/>
      <c r="Q7178"/>
      <c r="S7178" s="115"/>
      <c r="U7178"/>
      <c r="V7178"/>
      <c r="W7178" s="237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5">
      <c r="A7179"/>
      <c r="B7179"/>
      <c r="C7179"/>
      <c r="D7179"/>
      <c r="E7179"/>
      <c r="F7179" s="126"/>
      <c r="G7179"/>
      <c r="H7179"/>
      <c r="I7179"/>
      <c r="J7179"/>
      <c r="K7179"/>
      <c r="L7179"/>
      <c r="M7179"/>
      <c r="N7179"/>
      <c r="O7179"/>
      <c r="P7179"/>
      <c r="Q7179"/>
      <c r="S7179" s="115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5">
      <c r="A7180"/>
      <c r="B7180"/>
      <c r="C7180"/>
      <c r="D7180"/>
      <c r="E7180"/>
      <c r="F7180" s="126"/>
      <c r="G7180"/>
      <c r="H7180"/>
      <c r="I7180"/>
      <c r="J7180"/>
      <c r="K7180"/>
      <c r="L7180"/>
      <c r="M7180"/>
      <c r="N7180"/>
      <c r="O7180"/>
      <c r="P7180"/>
      <c r="Q7180"/>
      <c r="S7180" s="115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5">
      <c r="A7181"/>
      <c r="B7181"/>
      <c r="C7181"/>
      <c r="D7181"/>
      <c r="E7181"/>
      <c r="F7181" s="126"/>
      <c r="G7181"/>
      <c r="H7181"/>
      <c r="I7181"/>
      <c r="J7181"/>
      <c r="K7181"/>
      <c r="L7181"/>
      <c r="M7181"/>
      <c r="N7181"/>
      <c r="O7181"/>
      <c r="P7181"/>
      <c r="Q7181"/>
      <c r="S7181" s="115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ht="18" x14ac:dyDescent="0.25">
      <c r="A7182" s="236"/>
      <c r="B7182" s="236"/>
      <c r="C7182" s="236"/>
      <c r="D7182" s="236"/>
      <c r="E7182"/>
      <c r="F7182" s="126"/>
      <c r="G7182" s="237"/>
      <c r="H7182"/>
      <c r="I7182"/>
      <c r="J7182" s="237"/>
      <c r="K7182"/>
      <c r="L7182"/>
      <c r="M7182"/>
      <c r="N7182"/>
      <c r="O7182"/>
      <c r="P7182"/>
      <c r="Q7182"/>
      <c r="S7182" s="115"/>
      <c r="U7182"/>
      <c r="V7182"/>
      <c r="W7182" s="237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5">
      <c r="A7183"/>
      <c r="B7183"/>
      <c r="C7183"/>
      <c r="D7183"/>
      <c r="E7183"/>
      <c r="F7183" s="126"/>
      <c r="G7183"/>
      <c r="H7183"/>
      <c r="I7183"/>
      <c r="J7183"/>
      <c r="K7183"/>
      <c r="L7183"/>
      <c r="M7183"/>
      <c r="N7183"/>
      <c r="O7183"/>
      <c r="P7183"/>
      <c r="Q7183"/>
      <c r="S7183" s="115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ht="18" x14ac:dyDescent="0.25">
      <c r="A7184" s="236"/>
      <c r="B7184" s="236"/>
      <c r="C7184" s="236"/>
      <c r="D7184" s="236"/>
      <c r="E7184"/>
      <c r="F7184" s="126"/>
      <c r="G7184" s="237"/>
      <c r="H7184"/>
      <c r="I7184"/>
      <c r="J7184" s="237"/>
      <c r="K7184"/>
      <c r="L7184"/>
      <c r="M7184"/>
      <c r="N7184"/>
      <c r="O7184"/>
      <c r="P7184"/>
      <c r="Q7184"/>
      <c r="S7184" s="115"/>
      <c r="U7184"/>
      <c r="V7184"/>
      <c r="W7184" s="237"/>
      <c r="X7184"/>
      <c r="Y7184"/>
      <c r="Z7184"/>
      <c r="AA7184"/>
      <c r="AB7184"/>
      <c r="AC7184"/>
      <c r="AD7184"/>
      <c r="AE7184"/>
      <c r="AF7184"/>
      <c r="AG7184"/>
    </row>
    <row r="7185" spans="1:33" ht="18" x14ac:dyDescent="0.25">
      <c r="A7185" s="236"/>
      <c r="B7185" s="236"/>
      <c r="C7185" s="236"/>
      <c r="D7185" s="236"/>
      <c r="E7185"/>
      <c r="F7185" s="126"/>
      <c r="G7185" s="237"/>
      <c r="H7185"/>
      <c r="I7185"/>
      <c r="J7185" s="237"/>
      <c r="K7185"/>
      <c r="L7185"/>
      <c r="M7185"/>
      <c r="N7185"/>
      <c r="O7185"/>
      <c r="P7185"/>
      <c r="Q7185"/>
      <c r="S7185" s="115"/>
      <c r="U7185"/>
      <c r="V7185"/>
      <c r="W7185" s="237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5">
      <c r="A7186"/>
      <c r="B7186"/>
      <c r="C7186"/>
      <c r="D7186"/>
      <c r="E7186"/>
      <c r="F7186" s="126"/>
      <c r="G7186"/>
      <c r="H7186"/>
      <c r="I7186"/>
      <c r="J7186"/>
      <c r="K7186"/>
      <c r="L7186"/>
      <c r="M7186"/>
      <c r="N7186"/>
      <c r="O7186"/>
      <c r="P7186"/>
      <c r="Q7186"/>
      <c r="S7186" s="115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ht="18" x14ac:dyDescent="0.25">
      <c r="A7187" s="236"/>
      <c r="B7187" s="236"/>
      <c r="C7187" s="236"/>
      <c r="D7187" s="236"/>
      <c r="E7187"/>
      <c r="F7187" s="126"/>
      <c r="G7187" s="237"/>
      <c r="H7187"/>
      <c r="I7187"/>
      <c r="J7187" s="237"/>
      <c r="K7187"/>
      <c r="L7187"/>
      <c r="M7187"/>
      <c r="N7187"/>
      <c r="O7187"/>
      <c r="P7187"/>
      <c r="Q7187"/>
      <c r="S7187" s="115"/>
      <c r="U7187"/>
      <c r="V7187"/>
      <c r="W7187" s="23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5">
      <c r="F7188" s="238"/>
      <c r="I7188"/>
      <c r="S7188" s="115"/>
      <c r="U7188"/>
      <c r="V7188"/>
    </row>
    <row r="7189" spans="1:33" x14ac:dyDescent="0.25">
      <c r="A7189"/>
      <c r="B7189"/>
      <c r="C7189"/>
      <c r="D7189"/>
      <c r="E7189"/>
      <c r="F7189" s="126"/>
      <c r="G7189"/>
      <c r="H7189"/>
      <c r="I7189"/>
      <c r="J7189"/>
      <c r="K7189"/>
      <c r="L7189"/>
      <c r="M7189"/>
      <c r="N7189"/>
      <c r="O7189"/>
      <c r="P7189"/>
      <c r="Q7189"/>
      <c r="S7189" s="115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ht="18" x14ac:dyDescent="0.25">
      <c r="A7190" s="236"/>
      <c r="B7190" s="236"/>
      <c r="C7190" s="236"/>
      <c r="D7190" s="236"/>
      <c r="E7190"/>
      <c r="F7190" s="126"/>
      <c r="G7190" s="237"/>
      <c r="H7190"/>
      <c r="I7190"/>
      <c r="J7190" s="237"/>
      <c r="K7190"/>
      <c r="L7190"/>
      <c r="M7190"/>
      <c r="N7190"/>
      <c r="O7190"/>
      <c r="P7190"/>
      <c r="Q7190"/>
      <c r="S7190" s="115"/>
      <c r="U7190"/>
      <c r="V7190"/>
      <c r="W7190" s="237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5">
      <c r="A7191"/>
      <c r="B7191"/>
      <c r="C7191"/>
      <c r="D7191"/>
      <c r="E7191"/>
      <c r="F7191" s="126"/>
      <c r="G7191"/>
      <c r="H7191"/>
      <c r="I7191"/>
      <c r="J7191"/>
      <c r="K7191"/>
      <c r="L7191"/>
      <c r="M7191"/>
      <c r="N7191"/>
      <c r="O7191"/>
      <c r="P7191"/>
      <c r="Q7191"/>
      <c r="S7191" s="115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5">
      <c r="A7192"/>
      <c r="B7192"/>
      <c r="C7192"/>
      <c r="D7192"/>
      <c r="E7192"/>
      <c r="F7192" s="126"/>
      <c r="G7192"/>
      <c r="H7192"/>
      <c r="I7192"/>
      <c r="J7192"/>
      <c r="K7192"/>
      <c r="L7192"/>
      <c r="M7192"/>
      <c r="N7192"/>
      <c r="O7192"/>
      <c r="P7192"/>
      <c r="Q7192"/>
      <c r="S7192" s="115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5">
      <c r="A7193"/>
      <c r="B7193"/>
      <c r="C7193"/>
      <c r="D7193"/>
      <c r="E7193"/>
      <c r="F7193" s="126"/>
      <c r="G7193"/>
      <c r="H7193"/>
      <c r="I7193"/>
      <c r="J7193"/>
      <c r="K7193"/>
      <c r="L7193"/>
      <c r="M7193"/>
      <c r="N7193"/>
      <c r="O7193"/>
      <c r="P7193"/>
      <c r="Q7193"/>
      <c r="S7193" s="115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ht="18" x14ac:dyDescent="0.25">
      <c r="A7194" s="236"/>
      <c r="B7194" s="236"/>
      <c r="C7194" s="236"/>
      <c r="D7194" s="236"/>
      <c r="E7194"/>
      <c r="F7194" s="126"/>
      <c r="G7194" s="237"/>
      <c r="H7194"/>
      <c r="I7194"/>
      <c r="J7194" s="237"/>
      <c r="K7194"/>
      <c r="L7194"/>
      <c r="M7194"/>
      <c r="N7194"/>
      <c r="O7194"/>
      <c r="P7194"/>
      <c r="Q7194"/>
      <c r="S7194" s="115"/>
      <c r="U7194"/>
      <c r="V7194"/>
      <c r="W7194" s="237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5">
      <c r="A7195"/>
      <c r="B7195"/>
      <c r="C7195"/>
      <c r="D7195"/>
      <c r="E7195"/>
      <c r="F7195" s="126"/>
      <c r="G7195"/>
      <c r="H7195"/>
      <c r="I7195"/>
      <c r="J7195"/>
      <c r="K7195"/>
      <c r="L7195"/>
      <c r="M7195"/>
      <c r="N7195"/>
      <c r="O7195"/>
      <c r="P7195"/>
      <c r="Q7195"/>
      <c r="S7195" s="11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ht="18" x14ac:dyDescent="0.25">
      <c r="A7196" s="236"/>
      <c r="B7196" s="236"/>
      <c r="C7196" s="236"/>
      <c r="D7196" s="236"/>
      <c r="E7196"/>
      <c r="F7196" s="126"/>
      <c r="G7196" s="237"/>
      <c r="H7196"/>
      <c r="I7196"/>
      <c r="J7196" s="237"/>
      <c r="K7196"/>
      <c r="L7196"/>
      <c r="M7196"/>
      <c r="N7196"/>
      <c r="O7196"/>
      <c r="P7196"/>
      <c r="Q7196"/>
      <c r="S7196" s="115"/>
      <c r="U7196"/>
      <c r="V7196"/>
      <c r="W7196" s="237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5">
      <c r="A7197"/>
      <c r="B7197"/>
      <c r="C7197"/>
      <c r="D7197"/>
      <c r="E7197"/>
      <c r="F7197" s="126"/>
      <c r="G7197"/>
      <c r="H7197"/>
      <c r="I7197"/>
      <c r="J7197"/>
      <c r="K7197"/>
      <c r="L7197"/>
      <c r="M7197"/>
      <c r="N7197"/>
      <c r="O7197"/>
      <c r="P7197"/>
      <c r="Q7197"/>
      <c r="S7197" s="115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5">
      <c r="A7198"/>
      <c r="B7198"/>
      <c r="C7198"/>
      <c r="D7198"/>
      <c r="E7198"/>
      <c r="F7198" s="126"/>
      <c r="G7198"/>
      <c r="H7198"/>
      <c r="I7198"/>
      <c r="J7198"/>
      <c r="K7198"/>
      <c r="L7198"/>
      <c r="M7198"/>
      <c r="N7198"/>
      <c r="O7198"/>
      <c r="P7198"/>
      <c r="Q7198"/>
      <c r="S7198" s="115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ht="18" x14ac:dyDescent="0.25">
      <c r="A7199" s="236"/>
      <c r="B7199" s="236"/>
      <c r="C7199" s="236"/>
      <c r="D7199" s="236"/>
      <c r="E7199"/>
      <c r="F7199" s="126"/>
      <c r="G7199" s="237"/>
      <c r="H7199"/>
      <c r="I7199"/>
      <c r="J7199" s="237"/>
      <c r="K7199"/>
      <c r="L7199"/>
      <c r="M7199"/>
      <c r="N7199"/>
      <c r="O7199"/>
      <c r="P7199"/>
      <c r="Q7199"/>
      <c r="S7199" s="115"/>
      <c r="U7199"/>
      <c r="V7199"/>
      <c r="W7199" s="237"/>
      <c r="X7199"/>
      <c r="Y7199"/>
      <c r="Z7199"/>
      <c r="AA7199"/>
      <c r="AB7199"/>
      <c r="AC7199"/>
      <c r="AD7199"/>
      <c r="AE7199"/>
      <c r="AF7199"/>
      <c r="AG7199"/>
    </row>
    <row r="7200" spans="1:33" ht="18" x14ac:dyDescent="0.25">
      <c r="A7200" s="236"/>
      <c r="B7200" s="236"/>
      <c r="C7200" s="236"/>
      <c r="D7200" s="236"/>
      <c r="E7200"/>
      <c r="F7200" s="126"/>
      <c r="G7200" s="237"/>
      <c r="H7200"/>
      <c r="I7200"/>
      <c r="J7200" s="237"/>
      <c r="K7200"/>
      <c r="L7200"/>
      <c r="M7200"/>
      <c r="N7200"/>
      <c r="O7200"/>
      <c r="P7200"/>
      <c r="Q7200"/>
      <c r="S7200" s="115"/>
      <c r="U7200"/>
      <c r="V7200"/>
      <c r="W7200" s="237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5">
      <c r="F7201" s="238"/>
      <c r="I7201"/>
      <c r="S7201" s="115"/>
      <c r="U7201"/>
      <c r="V7201"/>
    </row>
    <row r="7202" spans="1:33" ht="18" x14ac:dyDescent="0.25">
      <c r="A7202" s="236"/>
      <c r="B7202" s="236"/>
      <c r="C7202" s="236"/>
      <c r="D7202" s="236"/>
      <c r="E7202"/>
      <c r="F7202" s="126"/>
      <c r="G7202" s="237"/>
      <c r="H7202"/>
      <c r="I7202"/>
      <c r="J7202" s="237"/>
      <c r="K7202"/>
      <c r="L7202"/>
      <c r="M7202"/>
      <c r="N7202"/>
      <c r="O7202"/>
      <c r="P7202"/>
      <c r="Q7202"/>
      <c r="S7202" s="115"/>
      <c r="U7202"/>
      <c r="V7202"/>
      <c r="W7202" s="237"/>
      <c r="X7202"/>
      <c r="Y7202"/>
      <c r="Z7202"/>
      <c r="AA7202"/>
      <c r="AB7202"/>
      <c r="AC7202"/>
      <c r="AD7202"/>
      <c r="AE7202"/>
      <c r="AF7202"/>
      <c r="AG7202"/>
    </row>
    <row r="7203" spans="1:33" ht="18" x14ac:dyDescent="0.25">
      <c r="A7203" s="236"/>
      <c r="B7203" s="236"/>
      <c r="C7203" s="236"/>
      <c r="D7203" s="236"/>
      <c r="E7203"/>
      <c r="F7203" s="126"/>
      <c r="G7203" s="237"/>
      <c r="H7203"/>
      <c r="I7203"/>
      <c r="J7203" s="237"/>
      <c r="K7203"/>
      <c r="L7203"/>
      <c r="M7203"/>
      <c r="N7203"/>
      <c r="O7203"/>
      <c r="P7203"/>
      <c r="Q7203"/>
      <c r="S7203" s="115"/>
      <c r="U7203"/>
      <c r="V7203"/>
      <c r="W7203" s="237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5">
      <c r="F7204" s="238"/>
      <c r="I7204"/>
      <c r="S7204" s="115"/>
      <c r="U7204"/>
      <c r="V7204"/>
    </row>
    <row r="7205" spans="1:33" x14ac:dyDescent="0.25">
      <c r="A7205"/>
      <c r="B7205"/>
      <c r="C7205"/>
      <c r="D7205"/>
      <c r="E7205"/>
      <c r="F7205" s="126"/>
      <c r="G7205"/>
      <c r="H7205"/>
      <c r="I7205"/>
      <c r="J7205"/>
      <c r="K7205"/>
      <c r="L7205"/>
      <c r="M7205"/>
      <c r="N7205"/>
      <c r="O7205"/>
      <c r="P7205"/>
      <c r="Q7205"/>
      <c r="S7205" s="11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5">
      <c r="F7206" s="238"/>
      <c r="I7206"/>
      <c r="S7206" s="115"/>
      <c r="U7206"/>
      <c r="V7206"/>
    </row>
    <row r="7207" spans="1:33" ht="18" x14ac:dyDescent="0.25">
      <c r="A7207" s="236"/>
      <c r="B7207" s="236"/>
      <c r="C7207" s="236"/>
      <c r="D7207" s="236"/>
      <c r="E7207"/>
      <c r="F7207" s="126"/>
      <c r="G7207" s="237"/>
      <c r="H7207"/>
      <c r="I7207"/>
      <c r="J7207" s="237"/>
      <c r="K7207"/>
      <c r="L7207"/>
      <c r="M7207"/>
      <c r="N7207"/>
      <c r="O7207"/>
      <c r="P7207"/>
      <c r="Q7207"/>
      <c r="S7207" s="115"/>
      <c r="U7207"/>
      <c r="V7207"/>
      <c r="W7207" s="237"/>
      <c r="X7207"/>
      <c r="Y7207"/>
      <c r="Z7207"/>
      <c r="AA7207"/>
      <c r="AB7207"/>
      <c r="AC7207"/>
      <c r="AD7207"/>
      <c r="AE7207"/>
      <c r="AF7207"/>
      <c r="AG7207"/>
    </row>
    <row r="7208" spans="1:33" ht="18" x14ac:dyDescent="0.25">
      <c r="A7208" s="236"/>
      <c r="B7208" s="236"/>
      <c r="C7208" s="236"/>
      <c r="D7208" s="236"/>
      <c r="E7208"/>
      <c r="F7208" s="126"/>
      <c r="G7208" s="237"/>
      <c r="H7208"/>
      <c r="I7208"/>
      <c r="J7208" s="237"/>
      <c r="K7208"/>
      <c r="L7208"/>
      <c r="M7208"/>
      <c r="N7208"/>
      <c r="O7208"/>
      <c r="P7208"/>
      <c r="Q7208"/>
      <c r="S7208" s="115"/>
      <c r="U7208"/>
      <c r="V7208"/>
      <c r="W7208" s="237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5">
      <c r="F7209" s="238"/>
      <c r="I7209"/>
      <c r="S7209" s="115"/>
      <c r="U7209"/>
      <c r="V7209"/>
    </row>
    <row r="7210" spans="1:33" ht="18" x14ac:dyDescent="0.25">
      <c r="A7210" s="236"/>
      <c r="B7210" s="236"/>
      <c r="C7210" s="236"/>
      <c r="D7210" s="236"/>
      <c r="E7210"/>
      <c r="F7210" s="126"/>
      <c r="G7210" s="237"/>
      <c r="H7210"/>
      <c r="I7210"/>
      <c r="J7210" s="237"/>
      <c r="K7210"/>
      <c r="L7210"/>
      <c r="M7210"/>
      <c r="N7210"/>
      <c r="O7210"/>
      <c r="P7210"/>
      <c r="Q7210"/>
      <c r="S7210" s="115"/>
      <c r="U7210"/>
      <c r="V7210"/>
      <c r="W7210" s="237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5">
      <c r="F7211" s="238"/>
      <c r="I7211"/>
      <c r="S7211" s="115"/>
      <c r="U7211"/>
      <c r="V7211"/>
    </row>
    <row r="7212" spans="1:33" x14ac:dyDescent="0.25">
      <c r="A7212"/>
      <c r="B7212"/>
      <c r="C7212"/>
      <c r="D7212"/>
      <c r="E7212"/>
      <c r="F7212" s="126"/>
      <c r="G7212"/>
      <c r="H7212"/>
      <c r="I7212"/>
      <c r="J7212"/>
      <c r="K7212"/>
      <c r="L7212"/>
      <c r="M7212"/>
      <c r="N7212"/>
      <c r="O7212"/>
      <c r="P7212"/>
      <c r="Q7212"/>
      <c r="S7212" s="115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5">
      <c r="A7213"/>
      <c r="B7213"/>
      <c r="C7213"/>
      <c r="D7213"/>
      <c r="E7213"/>
      <c r="F7213" s="126"/>
      <c r="G7213"/>
      <c r="H7213"/>
      <c r="I7213"/>
      <c r="J7213"/>
      <c r="K7213"/>
      <c r="L7213"/>
      <c r="M7213"/>
      <c r="N7213"/>
      <c r="O7213"/>
      <c r="P7213"/>
      <c r="Q7213"/>
      <c r="S7213" s="115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ht="18" x14ac:dyDescent="0.25">
      <c r="A7214" s="236"/>
      <c r="B7214" s="236"/>
      <c r="C7214" s="236"/>
      <c r="D7214" s="236"/>
      <c r="E7214"/>
      <c r="F7214" s="126"/>
      <c r="G7214" s="237"/>
      <c r="H7214"/>
      <c r="I7214"/>
      <c r="J7214" s="237"/>
      <c r="K7214"/>
      <c r="L7214"/>
      <c r="M7214"/>
      <c r="N7214"/>
      <c r="O7214"/>
      <c r="P7214"/>
      <c r="Q7214"/>
      <c r="S7214" s="115"/>
      <c r="U7214"/>
      <c r="V7214"/>
      <c r="W7214" s="237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5">
      <c r="F7215" s="238"/>
      <c r="I7215"/>
      <c r="S7215" s="115"/>
      <c r="U7215"/>
      <c r="V7215"/>
    </row>
    <row r="7216" spans="1:33" x14ac:dyDescent="0.25">
      <c r="A7216"/>
      <c r="B7216"/>
      <c r="C7216"/>
      <c r="D7216"/>
      <c r="E7216"/>
      <c r="F7216" s="126"/>
      <c r="G7216"/>
      <c r="H7216"/>
      <c r="I7216"/>
      <c r="J7216"/>
      <c r="K7216"/>
      <c r="L7216"/>
      <c r="M7216"/>
      <c r="N7216"/>
      <c r="O7216"/>
      <c r="P7216"/>
      <c r="Q7216"/>
      <c r="S7216" s="115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ht="18" x14ac:dyDescent="0.25">
      <c r="A7217" s="236"/>
      <c r="B7217" s="236"/>
      <c r="C7217" s="236"/>
      <c r="D7217" s="236"/>
      <c r="E7217"/>
      <c r="F7217" s="126"/>
      <c r="G7217" s="237"/>
      <c r="H7217"/>
      <c r="I7217"/>
      <c r="J7217" s="237"/>
      <c r="K7217"/>
      <c r="L7217"/>
      <c r="M7217"/>
      <c r="N7217"/>
      <c r="O7217"/>
      <c r="P7217"/>
      <c r="Q7217"/>
      <c r="S7217" s="115"/>
      <c r="U7217"/>
      <c r="V7217"/>
      <c r="W7217" s="23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5">
      <c r="A7218"/>
      <c r="B7218"/>
      <c r="C7218"/>
      <c r="D7218"/>
      <c r="E7218"/>
      <c r="F7218" s="126"/>
      <c r="G7218"/>
      <c r="H7218"/>
      <c r="I7218"/>
      <c r="J7218"/>
      <c r="K7218"/>
      <c r="L7218"/>
      <c r="M7218"/>
      <c r="N7218"/>
      <c r="O7218"/>
      <c r="P7218"/>
      <c r="Q7218"/>
      <c r="S7218" s="115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ht="18" x14ac:dyDescent="0.25">
      <c r="A7219" s="236"/>
      <c r="B7219" s="236"/>
      <c r="C7219" s="236"/>
      <c r="D7219" s="236"/>
      <c r="E7219"/>
      <c r="F7219" s="126"/>
      <c r="G7219" s="237"/>
      <c r="H7219"/>
      <c r="I7219"/>
      <c r="J7219" s="237"/>
      <c r="K7219"/>
      <c r="L7219"/>
      <c r="M7219"/>
      <c r="N7219"/>
      <c r="O7219"/>
      <c r="P7219"/>
      <c r="Q7219"/>
      <c r="S7219" s="115"/>
      <c r="U7219"/>
      <c r="V7219"/>
      <c r="W7219" s="237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5">
      <c r="F7220" s="238"/>
      <c r="I7220"/>
      <c r="S7220" s="115"/>
      <c r="U7220"/>
      <c r="V7220"/>
    </row>
    <row r="7221" spans="1:33" x14ac:dyDescent="0.25">
      <c r="A7221"/>
      <c r="B7221"/>
      <c r="C7221"/>
      <c r="D7221"/>
      <c r="E7221"/>
      <c r="F7221" s="126"/>
      <c r="G7221"/>
      <c r="H7221"/>
      <c r="I7221"/>
      <c r="J7221"/>
      <c r="K7221"/>
      <c r="L7221"/>
      <c r="M7221"/>
      <c r="N7221"/>
      <c r="O7221"/>
      <c r="P7221"/>
      <c r="Q7221"/>
      <c r="S7221" s="115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5">
      <c r="A7222"/>
      <c r="B7222"/>
      <c r="C7222"/>
      <c r="D7222"/>
      <c r="E7222"/>
      <c r="F7222" s="126"/>
      <c r="G7222"/>
      <c r="H7222"/>
      <c r="I7222"/>
      <c r="J7222"/>
      <c r="K7222"/>
      <c r="L7222"/>
      <c r="M7222"/>
      <c r="N7222"/>
      <c r="O7222"/>
      <c r="P7222"/>
      <c r="Q7222"/>
      <c r="S7222" s="115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ht="18" x14ac:dyDescent="0.25">
      <c r="A7223" s="236"/>
      <c r="B7223" s="236"/>
      <c r="C7223" s="236"/>
      <c r="D7223" s="236"/>
      <c r="E7223"/>
      <c r="F7223" s="126"/>
      <c r="G7223" s="237"/>
      <c r="H7223"/>
      <c r="I7223"/>
      <c r="J7223" s="237"/>
      <c r="K7223"/>
      <c r="L7223"/>
      <c r="M7223"/>
      <c r="N7223"/>
      <c r="O7223"/>
      <c r="P7223"/>
      <c r="Q7223"/>
      <c r="S7223" s="115"/>
      <c r="U7223"/>
      <c r="V7223"/>
      <c r="W7223" s="237"/>
      <c r="X7223"/>
      <c r="Y7223"/>
      <c r="Z7223"/>
      <c r="AA7223"/>
      <c r="AB7223"/>
      <c r="AC7223"/>
      <c r="AD7223"/>
      <c r="AE7223"/>
      <c r="AF7223"/>
      <c r="AG7223"/>
    </row>
    <row r="7224" spans="1:33" ht="18" x14ac:dyDescent="0.25">
      <c r="A7224" s="236"/>
      <c r="B7224" s="236"/>
      <c r="C7224" s="236"/>
      <c r="D7224" s="236"/>
      <c r="E7224"/>
      <c r="F7224" s="126"/>
      <c r="G7224" s="237"/>
      <c r="H7224"/>
      <c r="I7224"/>
      <c r="J7224" s="237"/>
      <c r="K7224"/>
      <c r="L7224"/>
      <c r="M7224"/>
      <c r="N7224"/>
      <c r="O7224"/>
      <c r="P7224"/>
      <c r="Q7224"/>
      <c r="S7224" s="115"/>
      <c r="U7224"/>
      <c r="V7224"/>
      <c r="W7224" s="237"/>
      <c r="X7224"/>
      <c r="Y7224"/>
      <c r="Z7224"/>
      <c r="AA7224"/>
      <c r="AB7224"/>
      <c r="AC7224"/>
      <c r="AD7224"/>
      <c r="AE7224"/>
      <c r="AF7224"/>
      <c r="AG7224"/>
    </row>
    <row r="7225" spans="1:33" ht="18" x14ac:dyDescent="0.25">
      <c r="A7225" s="236"/>
      <c r="B7225" s="236"/>
      <c r="C7225" s="236"/>
      <c r="D7225" s="236"/>
      <c r="E7225"/>
      <c r="F7225" s="126"/>
      <c r="G7225" s="237"/>
      <c r="H7225"/>
      <c r="I7225"/>
      <c r="J7225" s="237"/>
      <c r="K7225"/>
      <c r="L7225"/>
      <c r="M7225"/>
      <c r="N7225"/>
      <c r="O7225"/>
      <c r="P7225"/>
      <c r="Q7225"/>
      <c r="S7225" s="115"/>
      <c r="U7225"/>
      <c r="V7225"/>
      <c r="W7225" s="237"/>
      <c r="X7225"/>
      <c r="Y7225"/>
      <c r="Z7225"/>
      <c r="AA7225"/>
      <c r="AB7225"/>
      <c r="AC7225"/>
      <c r="AD7225"/>
      <c r="AE7225"/>
      <c r="AF7225"/>
      <c r="AG7225"/>
    </row>
    <row r="7226" spans="1:33" ht="18" x14ac:dyDescent="0.25">
      <c r="A7226" s="236"/>
      <c r="B7226" s="236"/>
      <c r="C7226" s="236"/>
      <c r="D7226" s="236"/>
      <c r="E7226"/>
      <c r="F7226" s="126"/>
      <c r="G7226" s="237"/>
      <c r="H7226"/>
      <c r="I7226"/>
      <c r="J7226" s="237"/>
      <c r="K7226"/>
      <c r="L7226"/>
      <c r="M7226"/>
      <c r="N7226"/>
      <c r="O7226"/>
      <c r="P7226"/>
      <c r="Q7226"/>
      <c r="S7226" s="115"/>
      <c r="U7226"/>
      <c r="V7226"/>
      <c r="W7226" s="237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5">
      <c r="A7227"/>
      <c r="B7227"/>
      <c r="C7227"/>
      <c r="D7227"/>
      <c r="E7227"/>
      <c r="F7227" s="126"/>
      <c r="G7227"/>
      <c r="H7227"/>
      <c r="I7227"/>
      <c r="J7227"/>
      <c r="K7227"/>
      <c r="L7227"/>
      <c r="M7227"/>
      <c r="N7227"/>
      <c r="O7227"/>
      <c r="P7227"/>
      <c r="Q7227"/>
      <c r="S7227" s="115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ht="18" x14ac:dyDescent="0.25">
      <c r="A7228" s="236"/>
      <c r="B7228" s="236"/>
      <c r="C7228" s="236"/>
      <c r="D7228" s="236"/>
      <c r="E7228"/>
      <c r="F7228" s="126"/>
      <c r="G7228" s="237"/>
      <c r="H7228"/>
      <c r="I7228"/>
      <c r="J7228" s="237"/>
      <c r="K7228"/>
      <c r="L7228"/>
      <c r="M7228"/>
      <c r="N7228"/>
      <c r="O7228"/>
      <c r="P7228"/>
      <c r="Q7228"/>
      <c r="S7228" s="115"/>
      <c r="U7228"/>
      <c r="V7228"/>
      <c r="W7228" s="237"/>
      <c r="X7228"/>
      <c r="Y7228"/>
      <c r="Z7228"/>
      <c r="AA7228"/>
      <c r="AB7228"/>
      <c r="AC7228"/>
      <c r="AD7228"/>
      <c r="AE7228"/>
      <c r="AF7228"/>
      <c r="AG7228"/>
    </row>
    <row r="7229" spans="1:33" ht="18" x14ac:dyDescent="0.25">
      <c r="A7229" s="236"/>
      <c r="B7229" s="236"/>
      <c r="C7229" s="236"/>
      <c r="D7229" s="236"/>
      <c r="E7229"/>
      <c r="F7229" s="126"/>
      <c r="G7229" s="237"/>
      <c r="H7229"/>
      <c r="I7229"/>
      <c r="J7229" s="237"/>
      <c r="K7229"/>
      <c r="L7229"/>
      <c r="M7229"/>
      <c r="N7229"/>
      <c r="O7229"/>
      <c r="P7229"/>
      <c r="Q7229"/>
      <c r="S7229" s="115"/>
      <c r="U7229"/>
      <c r="V7229"/>
      <c r="W7229" s="237"/>
      <c r="X7229"/>
      <c r="Y7229"/>
      <c r="Z7229"/>
      <c r="AA7229"/>
      <c r="AB7229"/>
      <c r="AC7229"/>
      <c r="AD7229"/>
      <c r="AE7229"/>
      <c r="AF7229"/>
      <c r="AG7229"/>
    </row>
    <row r="7230" spans="1:33" ht="18" x14ac:dyDescent="0.25">
      <c r="A7230" s="236"/>
      <c r="B7230" s="236"/>
      <c r="C7230" s="236"/>
      <c r="D7230" s="236"/>
      <c r="E7230"/>
      <c r="F7230" s="126"/>
      <c r="G7230" s="237"/>
      <c r="H7230"/>
      <c r="I7230"/>
      <c r="J7230" s="237"/>
      <c r="K7230"/>
      <c r="L7230"/>
      <c r="M7230"/>
      <c r="N7230"/>
      <c r="O7230"/>
      <c r="P7230"/>
      <c r="Q7230"/>
      <c r="S7230" s="115"/>
      <c r="U7230"/>
      <c r="V7230"/>
      <c r="W7230" s="237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5">
      <c r="A7231"/>
      <c r="B7231"/>
      <c r="C7231"/>
      <c r="D7231"/>
      <c r="E7231"/>
      <c r="F7231" s="126"/>
      <c r="G7231"/>
      <c r="H7231"/>
      <c r="I7231"/>
      <c r="J7231"/>
      <c r="K7231"/>
      <c r="L7231"/>
      <c r="M7231"/>
      <c r="N7231"/>
      <c r="O7231"/>
      <c r="P7231"/>
      <c r="Q7231"/>
      <c r="S7231" s="115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ht="18" x14ac:dyDescent="0.25">
      <c r="A7232" s="236"/>
      <c r="B7232" s="236"/>
      <c r="C7232" s="236"/>
      <c r="D7232" s="236"/>
      <c r="E7232"/>
      <c r="F7232" s="126"/>
      <c r="G7232" s="237"/>
      <c r="H7232"/>
      <c r="I7232"/>
      <c r="J7232" s="237"/>
      <c r="K7232"/>
      <c r="L7232"/>
      <c r="M7232"/>
      <c r="N7232"/>
      <c r="O7232"/>
      <c r="P7232"/>
      <c r="Q7232"/>
      <c r="S7232" s="115"/>
      <c r="U7232"/>
      <c r="V7232"/>
      <c r="W7232" s="237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5">
      <c r="A7233"/>
      <c r="B7233"/>
      <c r="C7233"/>
      <c r="D7233"/>
      <c r="E7233"/>
      <c r="F7233" s="126"/>
      <c r="G7233"/>
      <c r="H7233"/>
      <c r="I7233"/>
      <c r="J7233"/>
      <c r="K7233"/>
      <c r="L7233"/>
      <c r="M7233"/>
      <c r="N7233"/>
      <c r="O7233"/>
      <c r="P7233"/>
      <c r="Q7233"/>
      <c r="S7233" s="115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ht="18" x14ac:dyDescent="0.25">
      <c r="A7234" s="236"/>
      <c r="B7234" s="236"/>
      <c r="C7234" s="236"/>
      <c r="D7234" s="236"/>
      <c r="E7234"/>
      <c r="F7234" s="126"/>
      <c r="G7234" s="237"/>
      <c r="H7234"/>
      <c r="I7234"/>
      <c r="J7234" s="237"/>
      <c r="K7234"/>
      <c r="L7234"/>
      <c r="M7234"/>
      <c r="N7234"/>
      <c r="O7234"/>
      <c r="P7234"/>
      <c r="Q7234"/>
      <c r="S7234" s="115"/>
      <c r="U7234"/>
      <c r="V7234"/>
      <c r="W7234" s="237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5">
      <c r="A7235"/>
      <c r="B7235"/>
      <c r="C7235"/>
      <c r="D7235"/>
      <c r="E7235"/>
      <c r="F7235" s="126"/>
      <c r="G7235"/>
      <c r="H7235"/>
      <c r="I7235"/>
      <c r="J7235"/>
      <c r="K7235"/>
      <c r="L7235"/>
      <c r="M7235"/>
      <c r="N7235"/>
      <c r="O7235"/>
      <c r="P7235"/>
      <c r="Q7235"/>
      <c r="S7235" s="11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ht="18" x14ac:dyDescent="0.25">
      <c r="A7236" s="236"/>
      <c r="B7236" s="236"/>
      <c r="C7236" s="236"/>
      <c r="D7236" s="236"/>
      <c r="E7236"/>
      <c r="F7236" s="126"/>
      <c r="G7236" s="237"/>
      <c r="H7236"/>
      <c r="I7236"/>
      <c r="J7236" s="237"/>
      <c r="K7236"/>
      <c r="L7236"/>
      <c r="M7236"/>
      <c r="N7236"/>
      <c r="O7236"/>
      <c r="P7236"/>
      <c r="Q7236"/>
      <c r="S7236" s="115"/>
      <c r="U7236"/>
      <c r="V7236"/>
      <c r="W7236" s="237"/>
      <c r="X7236"/>
      <c r="Y7236"/>
      <c r="Z7236"/>
      <c r="AA7236"/>
      <c r="AB7236"/>
      <c r="AC7236"/>
      <c r="AD7236"/>
      <c r="AE7236"/>
      <c r="AF7236"/>
      <c r="AG7236"/>
    </row>
    <row r="7237" spans="1:33" ht="18" x14ac:dyDescent="0.25">
      <c r="A7237" s="236"/>
      <c r="B7237" s="236"/>
      <c r="C7237" s="236"/>
      <c r="D7237" s="236"/>
      <c r="E7237"/>
      <c r="F7237" s="126"/>
      <c r="G7237" s="237"/>
      <c r="H7237"/>
      <c r="I7237"/>
      <c r="J7237" s="237"/>
      <c r="K7237"/>
      <c r="L7237"/>
      <c r="M7237"/>
      <c r="N7237"/>
      <c r="O7237"/>
      <c r="P7237"/>
      <c r="Q7237"/>
      <c r="S7237" s="115"/>
      <c r="U7237"/>
      <c r="V7237"/>
      <c r="W7237" s="237"/>
      <c r="X7237"/>
      <c r="Y7237"/>
      <c r="Z7237"/>
      <c r="AA7237"/>
      <c r="AB7237"/>
      <c r="AC7237"/>
      <c r="AD7237"/>
      <c r="AE7237"/>
      <c r="AF7237"/>
      <c r="AG7237"/>
    </row>
    <row r="7238" spans="1:33" ht="18" x14ac:dyDescent="0.25">
      <c r="A7238" s="236"/>
      <c r="B7238" s="236"/>
      <c r="C7238" s="236"/>
      <c r="D7238" s="236"/>
      <c r="E7238"/>
      <c r="F7238" s="126"/>
      <c r="G7238" s="237"/>
      <c r="H7238"/>
      <c r="I7238"/>
      <c r="J7238" s="237"/>
      <c r="K7238"/>
      <c r="L7238"/>
      <c r="M7238"/>
      <c r="N7238"/>
      <c r="O7238"/>
      <c r="P7238"/>
      <c r="Q7238"/>
      <c r="S7238" s="115"/>
      <c r="U7238"/>
      <c r="V7238"/>
      <c r="W7238" s="237"/>
      <c r="X7238"/>
      <c r="Y7238"/>
      <c r="Z7238"/>
      <c r="AA7238"/>
      <c r="AB7238"/>
      <c r="AC7238"/>
      <c r="AD7238"/>
      <c r="AE7238"/>
      <c r="AF7238"/>
      <c r="AG7238"/>
    </row>
    <row r="7239" spans="1:33" ht="18" x14ac:dyDescent="0.25">
      <c r="A7239" s="236"/>
      <c r="B7239" s="236"/>
      <c r="C7239" s="236"/>
      <c r="D7239" s="236"/>
      <c r="E7239"/>
      <c r="F7239" s="126"/>
      <c r="G7239" s="237"/>
      <c r="H7239"/>
      <c r="I7239"/>
      <c r="J7239" s="237"/>
      <c r="K7239"/>
      <c r="L7239"/>
      <c r="M7239"/>
      <c r="N7239"/>
      <c r="O7239"/>
      <c r="P7239"/>
      <c r="Q7239"/>
      <c r="S7239" s="115"/>
      <c r="U7239"/>
      <c r="V7239"/>
      <c r="W7239" s="237"/>
      <c r="X7239"/>
      <c r="Y7239"/>
      <c r="Z7239"/>
      <c r="AA7239"/>
      <c r="AB7239"/>
      <c r="AC7239"/>
      <c r="AD7239"/>
      <c r="AE7239"/>
      <c r="AF7239"/>
      <c r="AG7239"/>
    </row>
    <row r="7240" spans="1:33" ht="18" x14ac:dyDescent="0.25">
      <c r="A7240" s="236"/>
      <c r="B7240" s="236"/>
      <c r="C7240" s="236"/>
      <c r="D7240" s="236"/>
      <c r="E7240"/>
      <c r="F7240" s="126"/>
      <c r="G7240" s="237"/>
      <c r="H7240"/>
      <c r="I7240"/>
      <c r="J7240" s="237"/>
      <c r="K7240"/>
      <c r="L7240"/>
      <c r="M7240"/>
      <c r="N7240"/>
      <c r="O7240"/>
      <c r="P7240"/>
      <c r="Q7240"/>
      <c r="S7240" s="115"/>
      <c r="U7240"/>
      <c r="V7240"/>
      <c r="W7240" s="237"/>
      <c r="X7240"/>
      <c r="Y7240"/>
      <c r="Z7240"/>
      <c r="AA7240"/>
      <c r="AB7240"/>
      <c r="AC7240"/>
      <c r="AD7240"/>
      <c r="AE7240"/>
      <c r="AF7240"/>
      <c r="AG7240"/>
    </row>
    <row r="7241" spans="1:33" ht="18" x14ac:dyDescent="0.25">
      <c r="A7241" s="236"/>
      <c r="B7241" s="236"/>
      <c r="C7241" s="236"/>
      <c r="D7241" s="236"/>
      <c r="E7241"/>
      <c r="F7241" s="126"/>
      <c r="G7241" s="237"/>
      <c r="H7241"/>
      <c r="I7241"/>
      <c r="J7241" s="237"/>
      <c r="K7241"/>
      <c r="L7241"/>
      <c r="M7241"/>
      <c r="N7241"/>
      <c r="O7241"/>
      <c r="P7241"/>
      <c r="Q7241"/>
      <c r="S7241" s="115"/>
      <c r="U7241"/>
      <c r="V7241"/>
      <c r="W7241" s="237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5">
      <c r="F7242" s="238"/>
      <c r="I7242"/>
      <c r="S7242" s="115"/>
      <c r="U7242"/>
      <c r="V7242"/>
    </row>
    <row r="7243" spans="1:33" x14ac:dyDescent="0.25">
      <c r="A7243"/>
      <c r="B7243"/>
      <c r="C7243"/>
      <c r="D7243"/>
      <c r="E7243"/>
      <c r="F7243" s="126"/>
      <c r="G7243"/>
      <c r="H7243"/>
      <c r="I7243"/>
      <c r="J7243"/>
      <c r="K7243"/>
      <c r="L7243"/>
      <c r="M7243"/>
      <c r="N7243"/>
      <c r="O7243"/>
      <c r="P7243"/>
      <c r="Q7243"/>
      <c r="S7243" s="115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5">
      <c r="F7244" s="238"/>
      <c r="I7244"/>
      <c r="S7244" s="115"/>
      <c r="U7244"/>
      <c r="V7244"/>
    </row>
    <row r="7245" spans="1:33" ht="18" x14ac:dyDescent="0.25">
      <c r="A7245" s="236"/>
      <c r="B7245" s="236"/>
      <c r="C7245" s="236"/>
      <c r="D7245" s="236"/>
      <c r="E7245"/>
      <c r="F7245" s="126"/>
      <c r="G7245" s="237"/>
      <c r="H7245"/>
      <c r="I7245"/>
      <c r="J7245" s="237"/>
      <c r="K7245"/>
      <c r="L7245"/>
      <c r="M7245"/>
      <c r="N7245"/>
      <c r="O7245"/>
      <c r="P7245"/>
      <c r="Q7245"/>
      <c r="S7245" s="115"/>
      <c r="U7245"/>
      <c r="V7245"/>
      <c r="W7245" s="237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5">
      <c r="F7246" s="238"/>
      <c r="I7246"/>
      <c r="S7246" s="115"/>
      <c r="U7246"/>
      <c r="V7246"/>
    </row>
    <row r="7247" spans="1:33" ht="18" x14ac:dyDescent="0.25">
      <c r="A7247" s="236"/>
      <c r="B7247" s="236"/>
      <c r="C7247" s="236"/>
      <c r="D7247" s="236"/>
      <c r="E7247"/>
      <c r="F7247" s="126"/>
      <c r="G7247" s="237"/>
      <c r="H7247"/>
      <c r="I7247"/>
      <c r="J7247" s="237"/>
      <c r="K7247"/>
      <c r="L7247"/>
      <c r="M7247"/>
      <c r="N7247"/>
      <c r="O7247"/>
      <c r="P7247"/>
      <c r="Q7247"/>
      <c r="S7247" s="115"/>
      <c r="U7247"/>
      <c r="V7247"/>
      <c r="W7247" s="237"/>
      <c r="X7247"/>
      <c r="Y7247"/>
      <c r="Z7247"/>
      <c r="AA7247"/>
      <c r="AB7247"/>
      <c r="AC7247"/>
      <c r="AD7247"/>
      <c r="AE7247"/>
      <c r="AF7247"/>
      <c r="AG7247"/>
    </row>
    <row r="7248" spans="1:33" ht="18" x14ac:dyDescent="0.25">
      <c r="A7248" s="236"/>
      <c r="B7248" s="236"/>
      <c r="C7248" s="236"/>
      <c r="D7248" s="236"/>
      <c r="E7248"/>
      <c r="F7248" s="126"/>
      <c r="G7248" s="237"/>
      <c r="H7248"/>
      <c r="I7248"/>
      <c r="J7248" s="237"/>
      <c r="K7248"/>
      <c r="L7248"/>
      <c r="M7248"/>
      <c r="N7248"/>
      <c r="O7248"/>
      <c r="P7248"/>
      <c r="Q7248"/>
      <c r="S7248" s="115"/>
      <c r="U7248"/>
      <c r="V7248"/>
      <c r="W7248" s="237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5">
      <c r="A7249"/>
      <c r="B7249"/>
      <c r="C7249"/>
      <c r="D7249"/>
      <c r="E7249"/>
      <c r="F7249" s="126"/>
      <c r="G7249"/>
      <c r="H7249"/>
      <c r="I7249"/>
      <c r="J7249"/>
      <c r="K7249"/>
      <c r="L7249"/>
      <c r="M7249"/>
      <c r="N7249"/>
      <c r="O7249"/>
      <c r="P7249"/>
      <c r="Q7249"/>
      <c r="S7249" s="115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ht="18" x14ac:dyDescent="0.25">
      <c r="A7250" s="236"/>
      <c r="B7250" s="236"/>
      <c r="C7250" s="236"/>
      <c r="D7250" s="236"/>
      <c r="E7250"/>
      <c r="F7250" s="126"/>
      <c r="G7250" s="237"/>
      <c r="H7250"/>
      <c r="I7250"/>
      <c r="J7250" s="237"/>
      <c r="K7250"/>
      <c r="L7250"/>
      <c r="M7250"/>
      <c r="N7250"/>
      <c r="O7250"/>
      <c r="P7250"/>
      <c r="Q7250"/>
      <c r="S7250" s="115"/>
      <c r="U7250"/>
      <c r="V7250"/>
      <c r="W7250" s="237"/>
      <c r="X7250"/>
      <c r="Y7250"/>
      <c r="Z7250"/>
      <c r="AA7250"/>
      <c r="AB7250"/>
      <c r="AC7250"/>
      <c r="AD7250"/>
      <c r="AE7250"/>
      <c r="AF7250"/>
      <c r="AG7250"/>
    </row>
    <row r="7251" spans="1:33" ht="18" x14ac:dyDescent="0.25">
      <c r="A7251" s="236"/>
      <c r="B7251" s="236"/>
      <c r="C7251" s="236"/>
      <c r="D7251" s="236"/>
      <c r="E7251"/>
      <c r="F7251" s="126"/>
      <c r="G7251" s="237"/>
      <c r="H7251"/>
      <c r="I7251"/>
      <c r="J7251" s="237"/>
      <c r="K7251"/>
      <c r="L7251"/>
      <c r="M7251"/>
      <c r="N7251"/>
      <c r="O7251"/>
      <c r="P7251"/>
      <c r="Q7251"/>
      <c r="S7251" s="115"/>
      <c r="U7251"/>
      <c r="V7251"/>
      <c r="W7251" s="237"/>
      <c r="X7251"/>
      <c r="Y7251"/>
      <c r="Z7251"/>
      <c r="AA7251"/>
      <c r="AB7251"/>
      <c r="AC7251"/>
      <c r="AD7251"/>
      <c r="AE7251"/>
      <c r="AF7251"/>
      <c r="AG7251"/>
    </row>
    <row r="7252" spans="1:33" ht="18" x14ac:dyDescent="0.25">
      <c r="A7252" s="236"/>
      <c r="B7252" s="236"/>
      <c r="C7252" s="236"/>
      <c r="D7252" s="236"/>
      <c r="E7252"/>
      <c r="F7252" s="126"/>
      <c r="G7252" s="237"/>
      <c r="H7252"/>
      <c r="I7252"/>
      <c r="J7252" s="237"/>
      <c r="K7252"/>
      <c r="L7252"/>
      <c r="M7252"/>
      <c r="N7252"/>
      <c r="O7252"/>
      <c r="P7252"/>
      <c r="Q7252"/>
      <c r="S7252" s="115"/>
      <c r="U7252"/>
      <c r="V7252"/>
      <c r="W7252" s="237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5">
      <c r="A7253"/>
      <c r="B7253"/>
      <c r="C7253"/>
      <c r="D7253"/>
      <c r="E7253"/>
      <c r="F7253" s="126"/>
      <c r="G7253"/>
      <c r="H7253"/>
      <c r="I7253"/>
      <c r="J7253"/>
      <c r="K7253"/>
      <c r="L7253"/>
      <c r="M7253"/>
      <c r="N7253"/>
      <c r="O7253"/>
      <c r="P7253"/>
      <c r="Q7253"/>
      <c r="S7253" s="115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ht="18" x14ac:dyDescent="0.25">
      <c r="A7254" s="236"/>
      <c r="B7254" s="236"/>
      <c r="C7254" s="236"/>
      <c r="D7254" s="236"/>
      <c r="E7254"/>
      <c r="F7254" s="126"/>
      <c r="G7254" s="237"/>
      <c r="H7254"/>
      <c r="I7254"/>
      <c r="J7254" s="237"/>
      <c r="K7254"/>
      <c r="L7254"/>
      <c r="M7254"/>
      <c r="N7254"/>
      <c r="O7254"/>
      <c r="P7254"/>
      <c r="Q7254"/>
      <c r="S7254" s="115"/>
      <c r="U7254"/>
      <c r="V7254"/>
      <c r="W7254" s="237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5">
      <c r="A7255"/>
      <c r="B7255"/>
      <c r="C7255"/>
      <c r="D7255"/>
      <c r="E7255"/>
      <c r="F7255" s="126"/>
      <c r="G7255"/>
      <c r="H7255"/>
      <c r="I7255"/>
      <c r="J7255"/>
      <c r="K7255"/>
      <c r="L7255"/>
      <c r="M7255"/>
      <c r="N7255"/>
      <c r="O7255"/>
      <c r="P7255"/>
      <c r="Q7255"/>
      <c r="S7255" s="11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ht="18" x14ac:dyDescent="0.25">
      <c r="A7256" s="236"/>
      <c r="B7256" s="236"/>
      <c r="C7256" s="236"/>
      <c r="D7256" s="236"/>
      <c r="E7256"/>
      <c r="F7256" s="126"/>
      <c r="G7256" s="237"/>
      <c r="H7256"/>
      <c r="I7256"/>
      <c r="J7256" s="237"/>
      <c r="K7256"/>
      <c r="L7256"/>
      <c r="M7256"/>
      <c r="N7256"/>
      <c r="O7256"/>
      <c r="P7256"/>
      <c r="Q7256"/>
      <c r="S7256" s="115"/>
      <c r="U7256"/>
      <c r="V7256"/>
      <c r="W7256" s="237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5">
      <c r="F7257" s="238"/>
      <c r="I7257"/>
      <c r="S7257" s="115"/>
      <c r="U7257"/>
      <c r="V7257"/>
    </row>
    <row r="7258" spans="1:33" x14ac:dyDescent="0.25">
      <c r="F7258" s="238"/>
      <c r="I7258"/>
      <c r="S7258" s="115"/>
      <c r="U7258"/>
      <c r="V7258"/>
    </row>
    <row r="7259" spans="1:33" ht="18" x14ac:dyDescent="0.25">
      <c r="A7259" s="236"/>
      <c r="B7259" s="236"/>
      <c r="C7259" s="236"/>
      <c r="D7259" s="236"/>
      <c r="E7259"/>
      <c r="F7259" s="126"/>
      <c r="G7259" s="237"/>
      <c r="H7259"/>
      <c r="I7259"/>
      <c r="J7259" s="237"/>
      <c r="K7259"/>
      <c r="L7259"/>
      <c r="M7259"/>
      <c r="N7259"/>
      <c r="O7259"/>
      <c r="P7259"/>
      <c r="Q7259"/>
      <c r="S7259" s="115"/>
      <c r="U7259"/>
      <c r="V7259"/>
      <c r="W7259" s="237"/>
      <c r="X7259"/>
      <c r="Y7259"/>
      <c r="Z7259"/>
      <c r="AA7259"/>
      <c r="AB7259"/>
      <c r="AC7259"/>
      <c r="AD7259"/>
      <c r="AE7259"/>
      <c r="AF7259"/>
      <c r="AG7259"/>
    </row>
    <row r="7260" spans="1:33" ht="18" x14ac:dyDescent="0.25">
      <c r="A7260" s="236"/>
      <c r="B7260" s="236"/>
      <c r="C7260" s="236"/>
      <c r="D7260" s="236"/>
      <c r="E7260"/>
      <c r="F7260" s="126"/>
      <c r="G7260" s="237"/>
      <c r="H7260"/>
      <c r="I7260"/>
      <c r="J7260" s="237"/>
      <c r="K7260"/>
      <c r="L7260"/>
      <c r="M7260"/>
      <c r="N7260"/>
      <c r="O7260"/>
      <c r="P7260"/>
      <c r="Q7260"/>
      <c r="S7260" s="115"/>
      <c r="U7260"/>
      <c r="V7260"/>
      <c r="W7260" s="237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5">
      <c r="A7261"/>
      <c r="B7261"/>
      <c r="C7261"/>
      <c r="D7261"/>
      <c r="E7261"/>
      <c r="F7261" s="126"/>
      <c r="G7261"/>
      <c r="H7261"/>
      <c r="I7261"/>
      <c r="J7261"/>
      <c r="K7261"/>
      <c r="L7261"/>
      <c r="M7261"/>
      <c r="N7261"/>
      <c r="O7261"/>
      <c r="P7261"/>
      <c r="Q7261"/>
      <c r="S7261" s="115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5">
      <c r="A7262"/>
      <c r="B7262"/>
      <c r="C7262"/>
      <c r="D7262"/>
      <c r="E7262"/>
      <c r="F7262" s="126"/>
      <c r="G7262"/>
      <c r="H7262"/>
      <c r="I7262"/>
      <c r="J7262"/>
      <c r="K7262"/>
      <c r="L7262"/>
      <c r="M7262"/>
      <c r="N7262"/>
      <c r="O7262"/>
      <c r="P7262"/>
      <c r="Q7262"/>
      <c r="S7262" s="115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ht="18" x14ac:dyDescent="0.25">
      <c r="A7263" s="236"/>
      <c r="B7263" s="236"/>
      <c r="C7263" s="236"/>
      <c r="D7263" s="236"/>
      <c r="E7263"/>
      <c r="F7263" s="126"/>
      <c r="G7263" s="237"/>
      <c r="H7263"/>
      <c r="I7263"/>
      <c r="J7263" s="237"/>
      <c r="K7263"/>
      <c r="L7263"/>
      <c r="M7263"/>
      <c r="N7263"/>
      <c r="O7263"/>
      <c r="P7263"/>
      <c r="Q7263"/>
      <c r="S7263" s="115"/>
      <c r="U7263"/>
      <c r="V7263"/>
      <c r="W7263" s="237"/>
      <c r="X7263"/>
      <c r="Y7263"/>
      <c r="Z7263"/>
      <c r="AA7263"/>
      <c r="AB7263"/>
      <c r="AC7263"/>
      <c r="AD7263"/>
      <c r="AE7263"/>
      <c r="AF7263"/>
      <c r="AG7263"/>
    </row>
    <row r="7264" spans="1:33" ht="18" x14ac:dyDescent="0.25">
      <c r="A7264" s="236"/>
      <c r="B7264" s="236"/>
      <c r="C7264" s="236"/>
      <c r="D7264" s="236"/>
      <c r="E7264"/>
      <c r="F7264" s="126"/>
      <c r="G7264" s="237"/>
      <c r="H7264"/>
      <c r="I7264"/>
      <c r="J7264" s="237"/>
      <c r="K7264"/>
      <c r="L7264"/>
      <c r="M7264"/>
      <c r="N7264"/>
      <c r="O7264"/>
      <c r="P7264"/>
      <c r="Q7264"/>
      <c r="S7264" s="115"/>
      <c r="U7264"/>
      <c r="V7264"/>
      <c r="W7264" s="237"/>
      <c r="X7264"/>
      <c r="Y7264"/>
      <c r="Z7264"/>
      <c r="AA7264"/>
      <c r="AB7264"/>
      <c r="AC7264"/>
      <c r="AD7264"/>
      <c r="AE7264"/>
      <c r="AF7264"/>
      <c r="AG7264"/>
    </row>
    <row r="7265" spans="1:33" ht="18" x14ac:dyDescent="0.25">
      <c r="A7265" s="236"/>
      <c r="B7265" s="236"/>
      <c r="C7265" s="236"/>
      <c r="D7265" s="236"/>
      <c r="E7265"/>
      <c r="F7265" s="126"/>
      <c r="G7265" s="237"/>
      <c r="H7265"/>
      <c r="I7265"/>
      <c r="J7265" s="237"/>
      <c r="K7265"/>
      <c r="L7265"/>
      <c r="M7265"/>
      <c r="N7265"/>
      <c r="O7265"/>
      <c r="P7265"/>
      <c r="Q7265"/>
      <c r="S7265" s="115"/>
      <c r="U7265"/>
      <c r="V7265"/>
      <c r="W7265" s="237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5">
      <c r="A7266"/>
      <c r="B7266"/>
      <c r="C7266"/>
      <c r="D7266"/>
      <c r="E7266"/>
      <c r="F7266" s="126"/>
      <c r="G7266"/>
      <c r="H7266"/>
      <c r="I7266"/>
      <c r="J7266"/>
      <c r="K7266"/>
      <c r="L7266"/>
      <c r="M7266"/>
      <c r="N7266"/>
      <c r="O7266"/>
      <c r="P7266"/>
      <c r="Q7266"/>
      <c r="S7266" s="115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ht="18" x14ac:dyDescent="0.25">
      <c r="A7267" s="236"/>
      <c r="B7267" s="236"/>
      <c r="C7267" s="236"/>
      <c r="D7267" s="236"/>
      <c r="E7267"/>
      <c r="F7267" s="126"/>
      <c r="G7267" s="237"/>
      <c r="H7267"/>
      <c r="I7267"/>
      <c r="J7267" s="237"/>
      <c r="K7267"/>
      <c r="L7267"/>
      <c r="M7267"/>
      <c r="N7267"/>
      <c r="O7267"/>
      <c r="P7267"/>
      <c r="Q7267"/>
      <c r="S7267" s="115"/>
      <c r="U7267"/>
      <c r="V7267"/>
      <c r="W7267" s="23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5">
      <c r="A7268"/>
      <c r="B7268"/>
      <c r="C7268"/>
      <c r="D7268"/>
      <c r="E7268"/>
      <c r="F7268" s="126"/>
      <c r="G7268"/>
      <c r="H7268"/>
      <c r="I7268"/>
      <c r="J7268"/>
      <c r="K7268"/>
      <c r="L7268"/>
      <c r="M7268"/>
      <c r="N7268"/>
      <c r="O7268"/>
      <c r="P7268"/>
      <c r="Q7268"/>
      <c r="S7268" s="115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5">
      <c r="F7269" s="238"/>
      <c r="I7269"/>
      <c r="S7269" s="115"/>
      <c r="U7269"/>
      <c r="V7269"/>
    </row>
    <row r="7270" spans="1:33" ht="18" x14ac:dyDescent="0.25">
      <c r="A7270" s="236"/>
      <c r="B7270" s="236"/>
      <c r="C7270" s="236"/>
      <c r="D7270" s="236"/>
      <c r="E7270"/>
      <c r="F7270" s="126"/>
      <c r="G7270" s="237"/>
      <c r="H7270"/>
      <c r="I7270"/>
      <c r="J7270" s="237"/>
      <c r="K7270"/>
      <c r="L7270"/>
      <c r="M7270"/>
      <c r="N7270"/>
      <c r="O7270"/>
      <c r="P7270"/>
      <c r="Q7270"/>
      <c r="S7270" s="115"/>
      <c r="U7270"/>
      <c r="V7270"/>
      <c r="W7270" s="237"/>
      <c r="X7270"/>
      <c r="Y7270"/>
      <c r="Z7270"/>
      <c r="AA7270"/>
      <c r="AB7270"/>
      <c r="AC7270"/>
      <c r="AD7270"/>
      <c r="AE7270"/>
      <c r="AF7270"/>
      <c r="AG7270"/>
    </row>
    <row r="7271" spans="1:33" ht="18" x14ac:dyDescent="0.25">
      <c r="A7271" s="236"/>
      <c r="B7271" s="236"/>
      <c r="C7271" s="236"/>
      <c r="D7271" s="236"/>
      <c r="E7271"/>
      <c r="F7271" s="126"/>
      <c r="G7271" s="237"/>
      <c r="H7271"/>
      <c r="I7271"/>
      <c r="J7271" s="237"/>
      <c r="K7271"/>
      <c r="L7271"/>
      <c r="M7271"/>
      <c r="N7271"/>
      <c r="O7271"/>
      <c r="P7271"/>
      <c r="Q7271"/>
      <c r="S7271" s="115"/>
      <c r="U7271"/>
      <c r="V7271"/>
      <c r="W7271" s="237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5">
      <c r="F7272" s="238"/>
      <c r="I7272"/>
      <c r="S7272" s="115"/>
      <c r="U7272"/>
      <c r="V7272"/>
    </row>
    <row r="7273" spans="1:33" ht="18" x14ac:dyDescent="0.25">
      <c r="A7273" s="236"/>
      <c r="B7273" s="236"/>
      <c r="C7273" s="236"/>
      <c r="D7273" s="236"/>
      <c r="E7273"/>
      <c r="F7273" s="126"/>
      <c r="G7273" s="237"/>
      <c r="H7273"/>
      <c r="I7273"/>
      <c r="J7273" s="237"/>
      <c r="K7273"/>
      <c r="L7273"/>
      <c r="M7273"/>
      <c r="N7273"/>
      <c r="O7273"/>
      <c r="P7273"/>
      <c r="Q7273"/>
      <c r="S7273" s="115"/>
      <c r="U7273"/>
      <c r="V7273"/>
      <c r="W7273" s="237"/>
      <c r="X7273"/>
      <c r="Y7273"/>
      <c r="Z7273"/>
      <c r="AA7273"/>
      <c r="AB7273"/>
      <c r="AC7273"/>
      <c r="AD7273"/>
      <c r="AE7273"/>
      <c r="AF7273"/>
      <c r="AG7273"/>
    </row>
    <row r="7274" spans="1:33" ht="18" x14ac:dyDescent="0.25">
      <c r="A7274" s="236"/>
      <c r="B7274" s="236"/>
      <c r="C7274" s="236"/>
      <c r="D7274" s="236"/>
      <c r="E7274"/>
      <c r="F7274" s="126"/>
      <c r="G7274" s="237"/>
      <c r="H7274"/>
      <c r="I7274"/>
      <c r="J7274" s="237"/>
      <c r="K7274"/>
      <c r="L7274"/>
      <c r="M7274"/>
      <c r="N7274"/>
      <c r="O7274"/>
      <c r="P7274"/>
      <c r="Q7274"/>
      <c r="S7274" s="115"/>
      <c r="U7274"/>
      <c r="V7274"/>
      <c r="W7274" s="237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5">
      <c r="F7275" s="238"/>
      <c r="I7275"/>
      <c r="S7275" s="115"/>
      <c r="U7275"/>
      <c r="V7275"/>
    </row>
    <row r="7276" spans="1:33" ht="18" x14ac:dyDescent="0.25">
      <c r="A7276" s="236"/>
      <c r="B7276" s="236"/>
      <c r="C7276" s="236"/>
      <c r="D7276" s="236"/>
      <c r="E7276"/>
      <c r="F7276" s="126"/>
      <c r="G7276" s="237"/>
      <c r="H7276"/>
      <c r="I7276"/>
      <c r="J7276" s="237"/>
      <c r="K7276"/>
      <c r="L7276"/>
      <c r="M7276"/>
      <c r="N7276"/>
      <c r="O7276"/>
      <c r="P7276"/>
      <c r="Q7276"/>
      <c r="S7276" s="115"/>
      <c r="U7276"/>
      <c r="V7276"/>
      <c r="W7276" s="237"/>
      <c r="X7276"/>
      <c r="Y7276"/>
      <c r="Z7276"/>
      <c r="AA7276"/>
      <c r="AB7276"/>
      <c r="AC7276"/>
      <c r="AD7276"/>
      <c r="AE7276"/>
      <c r="AF7276"/>
      <c r="AG7276"/>
    </row>
    <row r="7277" spans="1:33" ht="18" x14ac:dyDescent="0.25">
      <c r="A7277" s="236"/>
      <c r="B7277" s="236"/>
      <c r="C7277" s="236"/>
      <c r="D7277" s="236"/>
      <c r="E7277"/>
      <c r="F7277" s="126"/>
      <c r="G7277" s="237"/>
      <c r="H7277"/>
      <c r="I7277"/>
      <c r="J7277" s="237"/>
      <c r="K7277"/>
      <c r="L7277"/>
      <c r="M7277"/>
      <c r="N7277"/>
      <c r="O7277"/>
      <c r="P7277"/>
      <c r="Q7277"/>
      <c r="S7277" s="115"/>
      <c r="U7277"/>
      <c r="V7277"/>
      <c r="W7277" s="237"/>
      <c r="X7277"/>
      <c r="Y7277"/>
      <c r="Z7277"/>
      <c r="AA7277"/>
      <c r="AB7277"/>
      <c r="AC7277"/>
      <c r="AD7277"/>
      <c r="AE7277"/>
      <c r="AF7277"/>
      <c r="AG7277"/>
    </row>
    <row r="7278" spans="1:33" ht="18" x14ac:dyDescent="0.25">
      <c r="A7278" s="236"/>
      <c r="B7278" s="236"/>
      <c r="C7278" s="236"/>
      <c r="D7278" s="236"/>
      <c r="E7278"/>
      <c r="F7278" s="126"/>
      <c r="G7278" s="237"/>
      <c r="H7278"/>
      <c r="I7278"/>
      <c r="J7278" s="237"/>
      <c r="K7278"/>
      <c r="L7278"/>
      <c r="M7278"/>
      <c r="N7278"/>
      <c r="O7278"/>
      <c r="P7278"/>
      <c r="Q7278"/>
      <c r="S7278" s="115"/>
      <c r="U7278"/>
      <c r="V7278"/>
      <c r="W7278" s="237"/>
      <c r="X7278"/>
      <c r="Y7278"/>
      <c r="Z7278"/>
      <c r="AA7278"/>
      <c r="AB7278"/>
      <c r="AC7278"/>
      <c r="AD7278"/>
      <c r="AE7278"/>
      <c r="AF7278"/>
      <c r="AG7278"/>
    </row>
    <row r="7279" spans="1:33" ht="18" x14ac:dyDescent="0.25">
      <c r="A7279" s="236"/>
      <c r="B7279" s="236"/>
      <c r="C7279" s="236"/>
      <c r="D7279" s="236"/>
      <c r="E7279"/>
      <c r="F7279" s="126"/>
      <c r="G7279" s="237"/>
      <c r="H7279"/>
      <c r="I7279"/>
      <c r="J7279" s="237"/>
      <c r="K7279"/>
      <c r="L7279"/>
      <c r="M7279"/>
      <c r="N7279"/>
      <c r="O7279"/>
      <c r="P7279"/>
      <c r="Q7279"/>
      <c r="S7279" s="115"/>
      <c r="U7279"/>
      <c r="V7279"/>
      <c r="W7279" s="237"/>
      <c r="X7279"/>
      <c r="Y7279"/>
      <c r="Z7279"/>
      <c r="AA7279"/>
      <c r="AB7279"/>
      <c r="AC7279"/>
      <c r="AD7279"/>
      <c r="AE7279"/>
      <c r="AF7279"/>
      <c r="AG7279"/>
    </row>
    <row r="7280" spans="1:33" ht="18" x14ac:dyDescent="0.25">
      <c r="A7280" s="236"/>
      <c r="B7280" s="236"/>
      <c r="C7280" s="236"/>
      <c r="D7280" s="236"/>
      <c r="E7280"/>
      <c r="F7280" s="126"/>
      <c r="G7280" s="237"/>
      <c r="H7280"/>
      <c r="I7280"/>
      <c r="J7280" s="237"/>
      <c r="K7280"/>
      <c r="L7280"/>
      <c r="M7280"/>
      <c r="N7280"/>
      <c r="O7280"/>
      <c r="P7280"/>
      <c r="Q7280"/>
      <c r="S7280" s="115"/>
      <c r="U7280"/>
      <c r="V7280"/>
      <c r="W7280" s="237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5">
      <c r="A7281"/>
      <c r="B7281"/>
      <c r="C7281"/>
      <c r="D7281"/>
      <c r="E7281"/>
      <c r="F7281" s="126"/>
      <c r="G7281"/>
      <c r="H7281"/>
      <c r="I7281"/>
      <c r="J7281"/>
      <c r="K7281"/>
      <c r="L7281"/>
      <c r="M7281"/>
      <c r="N7281"/>
      <c r="O7281"/>
      <c r="P7281"/>
      <c r="Q7281"/>
      <c r="S7281" s="115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ht="18" x14ac:dyDescent="0.25">
      <c r="A7282" s="236"/>
      <c r="B7282" s="236"/>
      <c r="C7282" s="236"/>
      <c r="D7282" s="236"/>
      <c r="E7282"/>
      <c r="F7282" s="126"/>
      <c r="G7282" s="237"/>
      <c r="H7282"/>
      <c r="I7282"/>
      <c r="J7282" s="237"/>
      <c r="K7282"/>
      <c r="L7282"/>
      <c r="M7282"/>
      <c r="N7282"/>
      <c r="O7282"/>
      <c r="P7282"/>
      <c r="Q7282"/>
      <c r="S7282" s="115"/>
      <c r="U7282"/>
      <c r="V7282"/>
      <c r="W7282" s="237"/>
      <c r="X7282"/>
      <c r="Y7282"/>
      <c r="Z7282"/>
      <c r="AA7282"/>
      <c r="AB7282"/>
      <c r="AC7282"/>
      <c r="AD7282"/>
      <c r="AE7282"/>
      <c r="AF7282"/>
      <c r="AG7282"/>
    </row>
    <row r="7283" spans="1:33" ht="18" x14ac:dyDescent="0.25">
      <c r="A7283" s="236"/>
      <c r="B7283" s="236"/>
      <c r="C7283" s="236"/>
      <c r="D7283" s="236"/>
      <c r="E7283"/>
      <c r="F7283" s="126"/>
      <c r="G7283" s="237"/>
      <c r="H7283"/>
      <c r="I7283"/>
      <c r="J7283" s="237"/>
      <c r="K7283"/>
      <c r="L7283"/>
      <c r="M7283"/>
      <c r="N7283"/>
      <c r="O7283"/>
      <c r="P7283"/>
      <c r="Q7283"/>
      <c r="S7283" s="115"/>
      <c r="U7283"/>
      <c r="V7283"/>
      <c r="W7283" s="237"/>
      <c r="X7283"/>
      <c r="Y7283"/>
      <c r="Z7283"/>
      <c r="AA7283"/>
      <c r="AB7283"/>
      <c r="AC7283"/>
      <c r="AD7283"/>
      <c r="AE7283"/>
      <c r="AF7283"/>
      <c r="AG7283"/>
    </row>
    <row r="7284" spans="1:33" ht="18" x14ac:dyDescent="0.25">
      <c r="A7284" s="236"/>
      <c r="B7284" s="236"/>
      <c r="C7284" s="236"/>
      <c r="D7284" s="236"/>
      <c r="E7284"/>
      <c r="F7284" s="126"/>
      <c r="G7284" s="237"/>
      <c r="H7284"/>
      <c r="I7284"/>
      <c r="J7284" s="237"/>
      <c r="K7284"/>
      <c r="L7284"/>
      <c r="M7284"/>
      <c r="N7284"/>
      <c r="O7284"/>
      <c r="P7284"/>
      <c r="Q7284"/>
      <c r="S7284" s="115"/>
      <c r="U7284"/>
      <c r="V7284"/>
      <c r="W7284" s="237"/>
      <c r="X7284"/>
      <c r="Y7284"/>
      <c r="Z7284"/>
      <c r="AA7284"/>
      <c r="AB7284"/>
      <c r="AC7284"/>
      <c r="AD7284"/>
      <c r="AE7284"/>
      <c r="AF7284"/>
      <c r="AG7284"/>
    </row>
    <row r="7285" spans="1:33" ht="18" x14ac:dyDescent="0.25">
      <c r="A7285" s="236"/>
      <c r="B7285" s="236"/>
      <c r="C7285" s="236"/>
      <c r="D7285" s="236"/>
      <c r="E7285"/>
      <c r="F7285" s="126"/>
      <c r="G7285" s="237"/>
      <c r="H7285"/>
      <c r="I7285"/>
      <c r="J7285" s="237"/>
      <c r="K7285"/>
      <c r="L7285"/>
      <c r="M7285"/>
      <c r="N7285"/>
      <c r="O7285"/>
      <c r="P7285"/>
      <c r="Q7285"/>
      <c r="S7285" s="115"/>
      <c r="U7285"/>
      <c r="V7285"/>
      <c r="W7285" s="237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5">
      <c r="A7286"/>
      <c r="B7286"/>
      <c r="C7286"/>
      <c r="D7286"/>
      <c r="E7286"/>
      <c r="F7286" s="126"/>
      <c r="G7286"/>
      <c r="H7286"/>
      <c r="I7286"/>
      <c r="J7286"/>
      <c r="K7286"/>
      <c r="L7286"/>
      <c r="M7286"/>
      <c r="N7286"/>
      <c r="O7286"/>
      <c r="P7286"/>
      <c r="Q7286"/>
      <c r="S7286" s="115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ht="18" x14ac:dyDescent="0.25">
      <c r="A7287" s="236"/>
      <c r="B7287" s="236"/>
      <c r="C7287" s="236"/>
      <c r="D7287" s="236"/>
      <c r="E7287"/>
      <c r="F7287" s="126"/>
      <c r="G7287" s="237"/>
      <c r="H7287"/>
      <c r="I7287"/>
      <c r="J7287" s="237"/>
      <c r="K7287"/>
      <c r="L7287"/>
      <c r="M7287"/>
      <c r="N7287"/>
      <c r="O7287"/>
      <c r="P7287"/>
      <c r="Q7287"/>
      <c r="S7287" s="115"/>
      <c r="U7287"/>
      <c r="V7287"/>
      <c r="W7287" s="237"/>
      <c r="X7287"/>
      <c r="Y7287"/>
      <c r="Z7287"/>
      <c r="AA7287"/>
      <c r="AB7287"/>
      <c r="AC7287"/>
      <c r="AD7287"/>
      <c r="AE7287"/>
      <c r="AF7287"/>
      <c r="AG7287"/>
    </row>
    <row r="7288" spans="1:33" ht="18" x14ac:dyDescent="0.25">
      <c r="A7288" s="236"/>
      <c r="B7288" s="236"/>
      <c r="C7288" s="236"/>
      <c r="D7288" s="236"/>
      <c r="E7288"/>
      <c r="F7288" s="126"/>
      <c r="G7288" s="237"/>
      <c r="H7288"/>
      <c r="I7288"/>
      <c r="J7288" s="237"/>
      <c r="K7288"/>
      <c r="L7288"/>
      <c r="M7288"/>
      <c r="N7288"/>
      <c r="O7288"/>
      <c r="P7288"/>
      <c r="Q7288"/>
      <c r="S7288" s="115"/>
      <c r="U7288"/>
      <c r="V7288"/>
      <c r="W7288" s="237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5">
      <c r="A7289"/>
      <c r="B7289"/>
      <c r="C7289"/>
      <c r="D7289"/>
      <c r="E7289"/>
      <c r="F7289" s="126"/>
      <c r="G7289"/>
      <c r="H7289"/>
      <c r="I7289"/>
      <c r="J7289"/>
      <c r="K7289"/>
      <c r="L7289"/>
      <c r="M7289"/>
      <c r="N7289"/>
      <c r="O7289"/>
      <c r="P7289"/>
      <c r="Q7289"/>
      <c r="S7289" s="115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5">
      <c r="A7290"/>
      <c r="B7290"/>
      <c r="C7290"/>
      <c r="D7290"/>
      <c r="E7290"/>
      <c r="F7290" s="126"/>
      <c r="G7290"/>
      <c r="H7290"/>
      <c r="I7290"/>
      <c r="J7290"/>
      <c r="K7290"/>
      <c r="L7290"/>
      <c r="M7290"/>
      <c r="N7290"/>
      <c r="O7290"/>
      <c r="P7290"/>
      <c r="Q7290"/>
      <c r="S7290" s="115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ht="18" x14ac:dyDescent="0.25">
      <c r="A7291" s="236"/>
      <c r="B7291" s="236"/>
      <c r="C7291" s="236"/>
      <c r="D7291" s="236"/>
      <c r="E7291"/>
      <c r="F7291" s="126"/>
      <c r="G7291" s="237"/>
      <c r="H7291"/>
      <c r="I7291"/>
      <c r="J7291" s="237"/>
      <c r="K7291"/>
      <c r="L7291"/>
      <c r="M7291"/>
      <c r="N7291"/>
      <c r="O7291"/>
      <c r="P7291"/>
      <c r="Q7291"/>
      <c r="S7291" s="115"/>
      <c r="U7291"/>
      <c r="V7291"/>
      <c r="W7291" s="237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5">
      <c r="A7292"/>
      <c r="B7292"/>
      <c r="C7292"/>
      <c r="D7292"/>
      <c r="E7292"/>
      <c r="F7292" s="126"/>
      <c r="G7292"/>
      <c r="H7292"/>
      <c r="I7292"/>
      <c r="J7292"/>
      <c r="K7292"/>
      <c r="L7292"/>
      <c r="M7292"/>
      <c r="N7292"/>
      <c r="O7292"/>
      <c r="P7292"/>
      <c r="Q7292"/>
      <c r="S7292" s="115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ht="18" x14ac:dyDescent="0.25">
      <c r="A7293" s="236"/>
      <c r="B7293" s="236"/>
      <c r="C7293" s="236"/>
      <c r="D7293" s="236"/>
      <c r="E7293"/>
      <c r="F7293" s="126"/>
      <c r="G7293" s="237"/>
      <c r="H7293"/>
      <c r="I7293"/>
      <c r="J7293" s="237"/>
      <c r="K7293"/>
      <c r="L7293"/>
      <c r="M7293"/>
      <c r="N7293"/>
      <c r="O7293"/>
      <c r="P7293"/>
      <c r="Q7293"/>
      <c r="S7293" s="115"/>
      <c r="U7293"/>
      <c r="V7293"/>
      <c r="W7293" s="237"/>
      <c r="X7293"/>
      <c r="Y7293"/>
      <c r="Z7293"/>
      <c r="AA7293"/>
      <c r="AB7293"/>
      <c r="AC7293"/>
      <c r="AD7293"/>
      <c r="AE7293"/>
      <c r="AF7293"/>
      <c r="AG7293"/>
    </row>
    <row r="7294" spans="1:33" ht="18" x14ac:dyDescent="0.25">
      <c r="A7294" s="236"/>
      <c r="B7294" s="236"/>
      <c r="C7294" s="236"/>
      <c r="D7294" s="236"/>
      <c r="E7294"/>
      <c r="F7294" s="126"/>
      <c r="G7294" s="237"/>
      <c r="H7294"/>
      <c r="I7294"/>
      <c r="J7294" s="237"/>
      <c r="K7294"/>
      <c r="L7294"/>
      <c r="M7294"/>
      <c r="N7294"/>
      <c r="O7294"/>
      <c r="P7294"/>
      <c r="Q7294"/>
      <c r="S7294" s="115"/>
      <c r="U7294"/>
      <c r="V7294"/>
      <c r="W7294" s="237"/>
      <c r="X7294"/>
      <c r="Y7294"/>
      <c r="Z7294"/>
      <c r="AA7294"/>
      <c r="AB7294"/>
      <c r="AC7294"/>
      <c r="AD7294"/>
      <c r="AE7294"/>
      <c r="AF7294"/>
      <c r="AG7294"/>
    </row>
    <row r="7295" spans="1:33" ht="18" x14ac:dyDescent="0.25">
      <c r="A7295" s="236"/>
      <c r="B7295" s="236"/>
      <c r="C7295" s="236"/>
      <c r="D7295" s="236"/>
      <c r="E7295"/>
      <c r="F7295" s="126"/>
      <c r="G7295" s="237"/>
      <c r="H7295"/>
      <c r="I7295"/>
      <c r="J7295" s="237"/>
      <c r="K7295"/>
      <c r="L7295"/>
      <c r="M7295"/>
      <c r="N7295"/>
      <c r="O7295"/>
      <c r="P7295"/>
      <c r="Q7295"/>
      <c r="S7295" s="115"/>
      <c r="U7295"/>
      <c r="V7295"/>
      <c r="W7295" s="237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5">
      <c r="A7296"/>
      <c r="B7296"/>
      <c r="C7296"/>
      <c r="D7296"/>
      <c r="E7296"/>
      <c r="F7296" s="126"/>
      <c r="G7296"/>
      <c r="H7296"/>
      <c r="I7296"/>
      <c r="J7296"/>
      <c r="K7296"/>
      <c r="L7296"/>
      <c r="M7296"/>
      <c r="N7296"/>
      <c r="O7296"/>
      <c r="P7296"/>
      <c r="Q7296"/>
      <c r="S7296" s="115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ht="18" x14ac:dyDescent="0.25">
      <c r="A7297" s="236"/>
      <c r="B7297" s="236"/>
      <c r="C7297" s="236"/>
      <c r="D7297" s="236"/>
      <c r="E7297"/>
      <c r="F7297" s="126"/>
      <c r="G7297" s="237"/>
      <c r="H7297"/>
      <c r="I7297"/>
      <c r="J7297" s="237"/>
      <c r="K7297"/>
      <c r="L7297"/>
      <c r="M7297"/>
      <c r="N7297"/>
      <c r="O7297"/>
      <c r="P7297"/>
      <c r="Q7297"/>
      <c r="S7297" s="115"/>
      <c r="U7297"/>
      <c r="V7297"/>
      <c r="W7297" s="23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5">
      <c r="F7298" s="238"/>
      <c r="I7298"/>
      <c r="S7298" s="115"/>
      <c r="U7298"/>
      <c r="V7298"/>
    </row>
    <row r="7299" spans="1:33" ht="18" x14ac:dyDescent="0.25">
      <c r="A7299" s="236"/>
      <c r="B7299" s="236"/>
      <c r="C7299" s="236"/>
      <c r="D7299" s="236"/>
      <c r="E7299"/>
      <c r="F7299" s="126"/>
      <c r="G7299" s="237"/>
      <c r="H7299"/>
      <c r="I7299"/>
      <c r="J7299" s="237"/>
      <c r="K7299"/>
      <c r="L7299"/>
      <c r="M7299"/>
      <c r="N7299"/>
      <c r="O7299"/>
      <c r="P7299"/>
      <c r="Q7299"/>
      <c r="S7299" s="115"/>
      <c r="U7299"/>
      <c r="V7299"/>
      <c r="W7299" s="237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5">
      <c r="A7300"/>
      <c r="B7300"/>
      <c r="C7300"/>
      <c r="D7300"/>
      <c r="E7300"/>
      <c r="F7300" s="126"/>
      <c r="G7300"/>
      <c r="H7300"/>
      <c r="I7300"/>
      <c r="J7300"/>
      <c r="K7300"/>
      <c r="L7300"/>
      <c r="M7300"/>
      <c r="N7300"/>
      <c r="O7300"/>
      <c r="P7300"/>
      <c r="Q7300"/>
      <c r="S7300" s="115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ht="18" x14ac:dyDescent="0.25">
      <c r="A7301" s="236"/>
      <c r="B7301" s="236"/>
      <c r="C7301" s="236"/>
      <c r="D7301" s="236"/>
      <c r="E7301"/>
      <c r="F7301" s="126"/>
      <c r="G7301" s="237"/>
      <c r="H7301"/>
      <c r="I7301"/>
      <c r="J7301" s="237"/>
      <c r="K7301"/>
      <c r="L7301"/>
      <c r="M7301"/>
      <c r="N7301"/>
      <c r="O7301"/>
      <c r="P7301"/>
      <c r="Q7301"/>
      <c r="S7301" s="115"/>
      <c r="U7301"/>
      <c r="V7301"/>
      <c r="W7301" s="237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5">
      <c r="A7302"/>
      <c r="B7302"/>
      <c r="C7302"/>
      <c r="D7302"/>
      <c r="E7302"/>
      <c r="F7302" s="126"/>
      <c r="G7302"/>
      <c r="H7302"/>
      <c r="I7302"/>
      <c r="J7302"/>
      <c r="K7302"/>
      <c r="L7302"/>
      <c r="M7302"/>
      <c r="N7302"/>
      <c r="O7302"/>
      <c r="P7302"/>
      <c r="Q7302"/>
      <c r="S7302" s="115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5">
      <c r="A7303"/>
      <c r="B7303"/>
      <c r="C7303"/>
      <c r="D7303"/>
      <c r="E7303"/>
      <c r="F7303" s="126"/>
      <c r="G7303"/>
      <c r="H7303"/>
      <c r="I7303"/>
      <c r="J7303"/>
      <c r="K7303"/>
      <c r="L7303"/>
      <c r="M7303"/>
      <c r="N7303"/>
      <c r="O7303"/>
      <c r="P7303"/>
      <c r="Q7303"/>
      <c r="S7303" s="115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ht="18" x14ac:dyDescent="0.25">
      <c r="A7304" s="236"/>
      <c r="B7304" s="236"/>
      <c r="C7304" s="236"/>
      <c r="D7304" s="236"/>
      <c r="E7304"/>
      <c r="F7304" s="126"/>
      <c r="G7304" s="237"/>
      <c r="H7304"/>
      <c r="I7304"/>
      <c r="J7304" s="237"/>
      <c r="K7304"/>
      <c r="L7304"/>
      <c r="M7304"/>
      <c r="N7304"/>
      <c r="O7304"/>
      <c r="P7304"/>
      <c r="Q7304"/>
      <c r="S7304" s="115"/>
      <c r="U7304"/>
      <c r="V7304"/>
      <c r="W7304" s="237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5">
      <c r="F7305" s="238"/>
      <c r="I7305"/>
      <c r="S7305" s="115"/>
      <c r="U7305"/>
      <c r="V7305"/>
    </row>
    <row r="7306" spans="1:33" ht="18" x14ac:dyDescent="0.25">
      <c r="A7306" s="236"/>
      <c r="B7306" s="236"/>
      <c r="C7306" s="236"/>
      <c r="D7306" s="236"/>
      <c r="E7306"/>
      <c r="F7306" s="126"/>
      <c r="G7306" s="237"/>
      <c r="H7306"/>
      <c r="I7306"/>
      <c r="J7306" s="237"/>
      <c r="K7306"/>
      <c r="L7306"/>
      <c r="M7306"/>
      <c r="N7306"/>
      <c r="O7306"/>
      <c r="P7306"/>
      <c r="Q7306"/>
      <c r="S7306" s="115"/>
      <c r="U7306"/>
      <c r="V7306"/>
      <c r="W7306" s="237"/>
      <c r="X7306"/>
      <c r="Y7306"/>
      <c r="Z7306"/>
      <c r="AA7306"/>
      <c r="AB7306"/>
      <c r="AC7306"/>
      <c r="AD7306"/>
      <c r="AE7306"/>
      <c r="AF7306"/>
      <c r="AG7306"/>
    </row>
    <row r="7307" spans="1:33" ht="18" x14ac:dyDescent="0.25">
      <c r="A7307" s="236"/>
      <c r="B7307" s="236"/>
      <c r="C7307" s="236"/>
      <c r="D7307" s="236"/>
      <c r="E7307"/>
      <c r="F7307" s="126"/>
      <c r="G7307" s="237"/>
      <c r="H7307"/>
      <c r="I7307"/>
      <c r="J7307" s="237"/>
      <c r="K7307"/>
      <c r="L7307"/>
      <c r="M7307"/>
      <c r="N7307"/>
      <c r="O7307"/>
      <c r="P7307"/>
      <c r="Q7307"/>
      <c r="S7307" s="115"/>
      <c r="U7307"/>
      <c r="V7307"/>
      <c r="W7307" s="237"/>
      <c r="X7307"/>
      <c r="Y7307"/>
      <c r="Z7307"/>
      <c r="AA7307"/>
      <c r="AB7307"/>
      <c r="AC7307"/>
      <c r="AD7307"/>
      <c r="AE7307"/>
      <c r="AF7307"/>
      <c r="AG7307"/>
    </row>
    <row r="7308" spans="1:33" ht="18" x14ac:dyDescent="0.25">
      <c r="A7308" s="236"/>
      <c r="B7308" s="236"/>
      <c r="C7308" s="236"/>
      <c r="D7308" s="236"/>
      <c r="E7308"/>
      <c r="F7308" s="126"/>
      <c r="G7308" s="237"/>
      <c r="H7308"/>
      <c r="I7308"/>
      <c r="J7308" s="237"/>
      <c r="K7308"/>
      <c r="L7308"/>
      <c r="M7308"/>
      <c r="N7308"/>
      <c r="O7308"/>
      <c r="P7308"/>
      <c r="Q7308"/>
      <c r="S7308" s="115"/>
      <c r="U7308"/>
      <c r="V7308"/>
      <c r="W7308" s="237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5">
      <c r="F7309" s="238"/>
      <c r="I7309"/>
      <c r="S7309" s="115"/>
      <c r="U7309"/>
      <c r="V7309"/>
    </row>
    <row r="7310" spans="1:33" ht="18" x14ac:dyDescent="0.25">
      <c r="A7310" s="236"/>
      <c r="B7310" s="236"/>
      <c r="C7310" s="236"/>
      <c r="D7310" s="236"/>
      <c r="E7310"/>
      <c r="F7310" s="126"/>
      <c r="G7310" s="237"/>
      <c r="H7310"/>
      <c r="I7310"/>
      <c r="J7310" s="237"/>
      <c r="K7310"/>
      <c r="L7310"/>
      <c r="M7310"/>
      <c r="N7310"/>
      <c r="O7310"/>
      <c r="P7310"/>
      <c r="Q7310"/>
      <c r="S7310" s="115"/>
      <c r="U7310"/>
      <c r="V7310"/>
      <c r="W7310" s="237"/>
      <c r="X7310"/>
      <c r="Y7310"/>
      <c r="Z7310"/>
      <c r="AA7310"/>
      <c r="AB7310"/>
      <c r="AC7310"/>
      <c r="AD7310"/>
      <c r="AE7310"/>
      <c r="AF7310"/>
      <c r="AG7310"/>
    </row>
    <row r="7311" spans="1:33" ht="18" x14ac:dyDescent="0.25">
      <c r="A7311" s="236"/>
      <c r="B7311" s="236"/>
      <c r="C7311" s="236"/>
      <c r="D7311" s="236"/>
      <c r="E7311"/>
      <c r="F7311" s="126"/>
      <c r="G7311" s="237"/>
      <c r="H7311"/>
      <c r="I7311"/>
      <c r="J7311" s="237"/>
      <c r="K7311"/>
      <c r="L7311"/>
      <c r="M7311"/>
      <c r="N7311"/>
      <c r="O7311"/>
      <c r="P7311"/>
      <c r="Q7311"/>
      <c r="S7311" s="115"/>
      <c r="U7311"/>
      <c r="V7311"/>
      <c r="W7311" s="237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5">
      <c r="A7312"/>
      <c r="B7312"/>
      <c r="C7312"/>
      <c r="D7312"/>
      <c r="E7312"/>
      <c r="F7312" s="126"/>
      <c r="G7312"/>
      <c r="H7312"/>
      <c r="I7312"/>
      <c r="J7312"/>
      <c r="K7312"/>
      <c r="L7312"/>
      <c r="M7312"/>
      <c r="N7312"/>
      <c r="O7312"/>
      <c r="P7312"/>
      <c r="Q7312"/>
      <c r="S7312" s="115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ht="18" x14ac:dyDescent="0.25">
      <c r="A7313" s="236"/>
      <c r="B7313" s="236"/>
      <c r="C7313" s="236"/>
      <c r="D7313" s="236"/>
      <c r="E7313"/>
      <c r="F7313" s="126"/>
      <c r="G7313" s="237"/>
      <c r="H7313"/>
      <c r="I7313"/>
      <c r="J7313" s="237"/>
      <c r="K7313"/>
      <c r="L7313"/>
      <c r="M7313"/>
      <c r="N7313"/>
      <c r="O7313"/>
      <c r="P7313"/>
      <c r="Q7313"/>
      <c r="S7313" s="115"/>
      <c r="U7313"/>
      <c r="V7313"/>
      <c r="W7313" s="237"/>
      <c r="X7313"/>
      <c r="Y7313"/>
      <c r="Z7313"/>
      <c r="AA7313"/>
      <c r="AB7313"/>
      <c r="AC7313"/>
      <c r="AD7313"/>
      <c r="AE7313"/>
      <c r="AF7313"/>
      <c r="AG7313"/>
    </row>
    <row r="7314" spans="1:33" ht="18" x14ac:dyDescent="0.25">
      <c r="A7314" s="236"/>
      <c r="B7314" s="236"/>
      <c r="C7314" s="236"/>
      <c r="D7314" s="236"/>
      <c r="E7314"/>
      <c r="F7314" s="126"/>
      <c r="G7314" s="237"/>
      <c r="H7314"/>
      <c r="I7314"/>
      <c r="J7314" s="237"/>
      <c r="K7314"/>
      <c r="L7314"/>
      <c r="M7314"/>
      <c r="N7314"/>
      <c r="O7314"/>
      <c r="P7314"/>
      <c r="Q7314"/>
      <c r="S7314" s="115"/>
      <c r="U7314"/>
      <c r="V7314"/>
      <c r="W7314" s="237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5">
      <c r="A7315"/>
      <c r="B7315"/>
      <c r="C7315"/>
      <c r="D7315"/>
      <c r="E7315"/>
      <c r="F7315" s="126"/>
      <c r="G7315"/>
      <c r="H7315"/>
      <c r="I7315"/>
      <c r="J7315"/>
      <c r="K7315"/>
      <c r="L7315"/>
      <c r="M7315"/>
      <c r="N7315"/>
      <c r="O7315"/>
      <c r="P7315"/>
      <c r="Q7315"/>
      <c r="S7315" s="1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ht="18" x14ac:dyDescent="0.25">
      <c r="A7316" s="236"/>
      <c r="B7316" s="236"/>
      <c r="C7316" s="236"/>
      <c r="D7316" s="236"/>
      <c r="E7316"/>
      <c r="F7316" s="126"/>
      <c r="G7316" s="237"/>
      <c r="H7316"/>
      <c r="I7316"/>
      <c r="J7316" s="237"/>
      <c r="K7316"/>
      <c r="L7316"/>
      <c r="M7316"/>
      <c r="N7316"/>
      <c r="O7316"/>
      <c r="P7316"/>
      <c r="Q7316"/>
      <c r="S7316" s="115"/>
      <c r="U7316"/>
      <c r="V7316"/>
      <c r="W7316" s="237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5">
      <c r="A7317"/>
      <c r="B7317"/>
      <c r="C7317"/>
      <c r="D7317"/>
      <c r="E7317"/>
      <c r="F7317" s="126"/>
      <c r="G7317"/>
      <c r="H7317"/>
      <c r="I7317"/>
      <c r="J7317"/>
      <c r="K7317"/>
      <c r="L7317"/>
      <c r="M7317"/>
      <c r="N7317"/>
      <c r="O7317"/>
      <c r="P7317"/>
      <c r="Q7317"/>
      <c r="S7317" s="115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5">
      <c r="A7318"/>
      <c r="B7318"/>
      <c r="C7318"/>
      <c r="D7318"/>
      <c r="E7318"/>
      <c r="F7318" s="126"/>
      <c r="G7318"/>
      <c r="H7318"/>
      <c r="I7318"/>
      <c r="J7318"/>
      <c r="K7318"/>
      <c r="L7318"/>
      <c r="M7318"/>
      <c r="N7318"/>
      <c r="O7318"/>
      <c r="P7318"/>
      <c r="Q7318"/>
      <c r="S7318" s="115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ht="18" x14ac:dyDescent="0.25">
      <c r="A7319" s="236"/>
      <c r="B7319" s="236"/>
      <c r="C7319" s="236"/>
      <c r="D7319" s="236"/>
      <c r="E7319"/>
      <c r="F7319" s="126"/>
      <c r="G7319" s="237"/>
      <c r="H7319"/>
      <c r="I7319"/>
      <c r="J7319" s="237"/>
      <c r="K7319"/>
      <c r="L7319"/>
      <c r="M7319"/>
      <c r="N7319"/>
      <c r="O7319"/>
      <c r="P7319"/>
      <c r="Q7319"/>
      <c r="S7319" s="115"/>
      <c r="U7319"/>
      <c r="V7319"/>
      <c r="W7319" s="237"/>
      <c r="X7319"/>
      <c r="Y7319"/>
      <c r="Z7319"/>
      <c r="AA7319"/>
      <c r="AB7319"/>
      <c r="AC7319"/>
      <c r="AD7319"/>
      <c r="AE7319"/>
      <c r="AF7319"/>
      <c r="AG7319"/>
    </row>
    <row r="7320" spans="1:33" ht="18" x14ac:dyDescent="0.25">
      <c r="A7320" s="236"/>
      <c r="B7320" s="236"/>
      <c r="C7320" s="236"/>
      <c r="D7320" s="236"/>
      <c r="E7320"/>
      <c r="F7320" s="126"/>
      <c r="G7320" s="237"/>
      <c r="H7320"/>
      <c r="I7320"/>
      <c r="J7320" s="237"/>
      <c r="K7320"/>
      <c r="L7320"/>
      <c r="M7320"/>
      <c r="N7320"/>
      <c r="O7320"/>
      <c r="P7320"/>
      <c r="Q7320"/>
      <c r="S7320" s="115"/>
      <c r="U7320"/>
      <c r="V7320"/>
      <c r="W7320" s="237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5">
      <c r="A7321"/>
      <c r="B7321"/>
      <c r="C7321"/>
      <c r="D7321"/>
      <c r="E7321"/>
      <c r="F7321" s="126"/>
      <c r="G7321"/>
      <c r="H7321"/>
      <c r="I7321"/>
      <c r="J7321"/>
      <c r="K7321"/>
      <c r="L7321"/>
      <c r="M7321"/>
      <c r="N7321"/>
      <c r="O7321"/>
      <c r="P7321"/>
      <c r="Q7321"/>
      <c r="S7321" s="115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ht="18" x14ac:dyDescent="0.25">
      <c r="A7322" s="236"/>
      <c r="B7322" s="236"/>
      <c r="C7322" s="236"/>
      <c r="D7322" s="236"/>
      <c r="E7322"/>
      <c r="F7322" s="126"/>
      <c r="G7322" s="237"/>
      <c r="H7322"/>
      <c r="I7322"/>
      <c r="J7322" s="237"/>
      <c r="K7322"/>
      <c r="L7322"/>
      <c r="M7322"/>
      <c r="N7322"/>
      <c r="O7322"/>
      <c r="P7322"/>
      <c r="Q7322"/>
      <c r="S7322" s="115"/>
      <c r="U7322"/>
      <c r="V7322"/>
      <c r="W7322" s="237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5">
      <c r="F7323" s="238"/>
      <c r="I7323"/>
      <c r="S7323" s="115"/>
      <c r="U7323"/>
      <c r="V7323"/>
    </row>
    <row r="7324" spans="1:33" ht="18" x14ac:dyDescent="0.25">
      <c r="A7324" s="236"/>
      <c r="B7324" s="236"/>
      <c r="C7324" s="236"/>
      <c r="D7324" s="236"/>
      <c r="E7324"/>
      <c r="F7324" s="126"/>
      <c r="G7324" s="237"/>
      <c r="H7324"/>
      <c r="I7324"/>
      <c r="J7324" s="237"/>
      <c r="K7324"/>
      <c r="L7324"/>
      <c r="M7324"/>
      <c r="N7324"/>
      <c r="O7324"/>
      <c r="P7324"/>
      <c r="Q7324"/>
      <c r="S7324" s="115"/>
      <c r="U7324"/>
      <c r="V7324"/>
      <c r="W7324" s="237"/>
      <c r="X7324"/>
      <c r="Y7324"/>
      <c r="Z7324"/>
      <c r="AA7324"/>
      <c r="AB7324"/>
      <c r="AC7324"/>
      <c r="AD7324"/>
      <c r="AE7324"/>
      <c r="AF7324"/>
      <c r="AG7324"/>
    </row>
    <row r="7325" spans="1:33" ht="18" x14ac:dyDescent="0.25">
      <c r="A7325" s="236"/>
      <c r="B7325" s="236"/>
      <c r="C7325" s="236"/>
      <c r="D7325" s="236"/>
      <c r="E7325"/>
      <c r="F7325" s="126"/>
      <c r="G7325" s="237"/>
      <c r="H7325"/>
      <c r="I7325"/>
      <c r="J7325" s="237"/>
      <c r="K7325"/>
      <c r="L7325"/>
      <c r="M7325"/>
      <c r="N7325"/>
      <c r="O7325"/>
      <c r="P7325"/>
      <c r="Q7325"/>
      <c r="S7325" s="115"/>
      <c r="U7325"/>
      <c r="V7325"/>
      <c r="W7325" s="237"/>
      <c r="X7325"/>
      <c r="Y7325"/>
      <c r="Z7325"/>
      <c r="AA7325"/>
      <c r="AB7325"/>
      <c r="AC7325"/>
      <c r="AD7325"/>
      <c r="AE7325"/>
      <c r="AF7325"/>
      <c r="AG7325"/>
    </row>
    <row r="7326" spans="1:33" ht="18" x14ac:dyDescent="0.25">
      <c r="A7326" s="236"/>
      <c r="B7326" s="236"/>
      <c r="C7326" s="236"/>
      <c r="D7326" s="236"/>
      <c r="E7326"/>
      <c r="F7326" s="126"/>
      <c r="G7326" s="237"/>
      <c r="H7326"/>
      <c r="I7326"/>
      <c r="J7326" s="237"/>
      <c r="K7326"/>
      <c r="L7326"/>
      <c r="M7326"/>
      <c r="N7326"/>
      <c r="O7326"/>
      <c r="P7326"/>
      <c r="Q7326"/>
      <c r="S7326" s="115"/>
      <c r="U7326"/>
      <c r="V7326"/>
      <c r="W7326" s="237"/>
      <c r="X7326"/>
      <c r="Y7326"/>
      <c r="Z7326"/>
      <c r="AA7326"/>
      <c r="AB7326"/>
      <c r="AC7326"/>
      <c r="AD7326"/>
      <c r="AE7326"/>
      <c r="AF7326"/>
      <c r="AG7326"/>
    </row>
    <row r="7327" spans="1:33" ht="18" x14ac:dyDescent="0.25">
      <c r="A7327" s="236"/>
      <c r="B7327" s="236"/>
      <c r="C7327" s="236"/>
      <c r="D7327" s="236"/>
      <c r="E7327"/>
      <c r="F7327" s="126"/>
      <c r="G7327" s="237"/>
      <c r="H7327"/>
      <c r="I7327"/>
      <c r="J7327" s="237"/>
      <c r="K7327"/>
      <c r="L7327"/>
      <c r="M7327"/>
      <c r="N7327"/>
      <c r="O7327"/>
      <c r="P7327"/>
      <c r="Q7327"/>
      <c r="S7327" s="115"/>
      <c r="U7327"/>
      <c r="V7327"/>
      <c r="W7327" s="23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5">
      <c r="F7328" s="238"/>
      <c r="I7328"/>
      <c r="S7328" s="115"/>
      <c r="U7328"/>
      <c r="V7328"/>
    </row>
    <row r="7329" spans="1:33" x14ac:dyDescent="0.25">
      <c r="A7329"/>
      <c r="B7329"/>
      <c r="C7329"/>
      <c r="D7329"/>
      <c r="E7329"/>
      <c r="F7329" s="126"/>
      <c r="G7329"/>
      <c r="H7329"/>
      <c r="I7329"/>
      <c r="J7329"/>
      <c r="K7329"/>
      <c r="L7329"/>
      <c r="M7329"/>
      <c r="N7329"/>
      <c r="O7329"/>
      <c r="P7329"/>
      <c r="Q7329"/>
      <c r="S7329" s="115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5">
      <c r="F7330" s="238"/>
      <c r="I7330"/>
      <c r="S7330" s="115"/>
      <c r="U7330"/>
      <c r="V7330"/>
    </row>
    <row r="7331" spans="1:33" x14ac:dyDescent="0.25">
      <c r="A7331"/>
      <c r="B7331"/>
      <c r="C7331"/>
      <c r="D7331"/>
      <c r="E7331"/>
      <c r="F7331" s="126"/>
      <c r="G7331"/>
      <c r="H7331"/>
      <c r="I7331"/>
      <c r="J7331"/>
      <c r="K7331"/>
      <c r="L7331"/>
      <c r="M7331"/>
      <c r="N7331"/>
      <c r="O7331"/>
      <c r="P7331"/>
      <c r="Q7331"/>
      <c r="S7331" s="115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ht="18" x14ac:dyDescent="0.25">
      <c r="A7332" s="236"/>
      <c r="B7332" s="236"/>
      <c r="C7332" s="236"/>
      <c r="D7332" s="236"/>
      <c r="E7332"/>
      <c r="F7332" s="126"/>
      <c r="G7332" s="237"/>
      <c r="H7332"/>
      <c r="I7332"/>
      <c r="J7332" s="237"/>
      <c r="K7332"/>
      <c r="L7332"/>
      <c r="M7332"/>
      <c r="N7332"/>
      <c r="O7332"/>
      <c r="P7332"/>
      <c r="Q7332"/>
      <c r="S7332" s="115"/>
      <c r="U7332"/>
      <c r="V7332"/>
      <c r="W7332" s="237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5">
      <c r="A7333"/>
      <c r="B7333"/>
      <c r="C7333"/>
      <c r="D7333"/>
      <c r="E7333"/>
      <c r="F7333" s="126"/>
      <c r="G7333"/>
      <c r="H7333"/>
      <c r="I7333"/>
      <c r="J7333"/>
      <c r="K7333"/>
      <c r="L7333"/>
      <c r="M7333"/>
      <c r="N7333"/>
      <c r="O7333"/>
      <c r="P7333"/>
      <c r="Q7333"/>
      <c r="S7333" s="115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5">
      <c r="A7334"/>
      <c r="B7334"/>
      <c r="C7334"/>
      <c r="D7334"/>
      <c r="E7334"/>
      <c r="F7334" s="126"/>
      <c r="G7334"/>
      <c r="H7334"/>
      <c r="I7334"/>
      <c r="J7334"/>
      <c r="K7334"/>
      <c r="L7334"/>
      <c r="M7334"/>
      <c r="N7334"/>
      <c r="O7334"/>
      <c r="P7334"/>
      <c r="Q7334"/>
      <c r="S7334" s="115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ht="18" x14ac:dyDescent="0.25">
      <c r="A7335" s="236"/>
      <c r="B7335" s="236"/>
      <c r="C7335" s="236"/>
      <c r="D7335" s="236"/>
      <c r="E7335"/>
      <c r="F7335" s="126"/>
      <c r="G7335" s="237"/>
      <c r="H7335"/>
      <c r="I7335"/>
      <c r="J7335" s="237"/>
      <c r="K7335"/>
      <c r="L7335"/>
      <c r="M7335"/>
      <c r="N7335"/>
      <c r="O7335"/>
      <c r="P7335"/>
      <c r="Q7335"/>
      <c r="S7335" s="115"/>
      <c r="U7335"/>
      <c r="V7335"/>
      <c r="W7335" s="237"/>
      <c r="X7335"/>
      <c r="Y7335"/>
      <c r="Z7335"/>
      <c r="AA7335"/>
      <c r="AB7335"/>
      <c r="AC7335"/>
      <c r="AD7335"/>
      <c r="AE7335"/>
      <c r="AF7335"/>
      <c r="AG7335"/>
    </row>
    <row r="7336" spans="1:33" ht="18" x14ac:dyDescent="0.25">
      <c r="A7336" s="236"/>
      <c r="B7336" s="236"/>
      <c r="C7336" s="236"/>
      <c r="D7336" s="236"/>
      <c r="E7336"/>
      <c r="F7336" s="126"/>
      <c r="G7336" s="237"/>
      <c r="H7336"/>
      <c r="I7336"/>
      <c r="J7336" s="237"/>
      <c r="K7336"/>
      <c r="L7336"/>
      <c r="M7336"/>
      <c r="N7336"/>
      <c r="O7336"/>
      <c r="P7336"/>
      <c r="Q7336"/>
      <c r="S7336" s="115"/>
      <c r="U7336"/>
      <c r="V7336"/>
      <c r="W7336" s="237"/>
      <c r="X7336"/>
      <c r="Y7336"/>
      <c r="Z7336"/>
      <c r="AA7336"/>
      <c r="AB7336"/>
      <c r="AC7336"/>
      <c r="AD7336"/>
      <c r="AE7336"/>
      <c r="AF7336"/>
      <c r="AG7336"/>
    </row>
    <row r="7337" spans="1:33" ht="18" x14ac:dyDescent="0.25">
      <c r="A7337" s="236"/>
      <c r="B7337" s="236"/>
      <c r="C7337" s="236"/>
      <c r="D7337" s="236"/>
      <c r="E7337"/>
      <c r="F7337" s="126"/>
      <c r="G7337" s="237"/>
      <c r="H7337"/>
      <c r="I7337"/>
      <c r="J7337" s="237"/>
      <c r="K7337"/>
      <c r="L7337"/>
      <c r="M7337"/>
      <c r="N7337"/>
      <c r="O7337"/>
      <c r="P7337"/>
      <c r="Q7337"/>
      <c r="S7337" s="115"/>
      <c r="U7337"/>
      <c r="V7337"/>
      <c r="W7337" s="237"/>
      <c r="X7337"/>
      <c r="Y7337"/>
      <c r="Z7337"/>
      <c r="AA7337"/>
      <c r="AB7337"/>
      <c r="AC7337"/>
      <c r="AD7337"/>
      <c r="AE7337"/>
      <c r="AF7337"/>
      <c r="AG7337"/>
    </row>
    <row r="7338" spans="1:33" ht="18" x14ac:dyDescent="0.25">
      <c r="A7338" s="236"/>
      <c r="B7338" s="236"/>
      <c r="C7338" s="236"/>
      <c r="D7338" s="236"/>
      <c r="E7338"/>
      <c r="F7338" s="126"/>
      <c r="G7338" s="237"/>
      <c r="H7338"/>
      <c r="I7338"/>
      <c r="J7338" s="237"/>
      <c r="K7338"/>
      <c r="L7338"/>
      <c r="M7338"/>
      <c r="N7338"/>
      <c r="O7338"/>
      <c r="P7338"/>
      <c r="Q7338"/>
      <c r="S7338" s="115"/>
      <c r="U7338"/>
      <c r="V7338"/>
      <c r="W7338" s="237"/>
      <c r="X7338"/>
      <c r="Y7338"/>
      <c r="Z7338"/>
      <c r="AA7338"/>
      <c r="AB7338"/>
      <c r="AC7338"/>
      <c r="AD7338"/>
      <c r="AE7338"/>
      <c r="AF7338"/>
      <c r="AG7338"/>
    </row>
    <row r="7339" spans="1:33" ht="18" x14ac:dyDescent="0.25">
      <c r="A7339" s="236"/>
      <c r="B7339" s="236"/>
      <c r="C7339" s="236"/>
      <c r="D7339" s="236"/>
      <c r="E7339"/>
      <c r="F7339" s="126"/>
      <c r="G7339" s="237"/>
      <c r="H7339"/>
      <c r="I7339"/>
      <c r="J7339" s="237"/>
      <c r="K7339"/>
      <c r="L7339"/>
      <c r="M7339"/>
      <c r="N7339"/>
      <c r="O7339"/>
      <c r="P7339"/>
      <c r="Q7339"/>
      <c r="S7339" s="115"/>
      <c r="U7339"/>
      <c r="V7339"/>
      <c r="W7339" s="237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5">
      <c r="F7340" s="238"/>
      <c r="I7340"/>
      <c r="S7340" s="115"/>
      <c r="U7340"/>
      <c r="V7340"/>
    </row>
    <row r="7341" spans="1:33" x14ac:dyDescent="0.25">
      <c r="A7341"/>
      <c r="B7341"/>
      <c r="C7341"/>
      <c r="D7341"/>
      <c r="E7341"/>
      <c r="F7341" s="126"/>
      <c r="G7341"/>
      <c r="H7341"/>
      <c r="I7341"/>
      <c r="J7341"/>
      <c r="K7341"/>
      <c r="L7341"/>
      <c r="M7341"/>
      <c r="N7341"/>
      <c r="O7341"/>
      <c r="P7341"/>
      <c r="Q7341"/>
      <c r="S7341" s="115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ht="18" x14ac:dyDescent="0.25">
      <c r="A7342" s="236"/>
      <c r="B7342" s="236"/>
      <c r="C7342" s="236"/>
      <c r="D7342" s="236"/>
      <c r="E7342"/>
      <c r="F7342" s="126"/>
      <c r="G7342" s="237"/>
      <c r="H7342"/>
      <c r="I7342"/>
      <c r="J7342" s="237"/>
      <c r="K7342"/>
      <c r="L7342"/>
      <c r="M7342"/>
      <c r="N7342"/>
      <c r="O7342"/>
      <c r="P7342"/>
      <c r="Q7342"/>
      <c r="S7342" s="115"/>
      <c r="U7342"/>
      <c r="V7342"/>
      <c r="W7342" s="237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5">
      <c r="A7343"/>
      <c r="B7343"/>
      <c r="C7343"/>
      <c r="D7343"/>
      <c r="E7343"/>
      <c r="F7343" s="126"/>
      <c r="G7343"/>
      <c r="H7343"/>
      <c r="I7343"/>
      <c r="J7343"/>
      <c r="K7343"/>
      <c r="L7343"/>
      <c r="M7343"/>
      <c r="N7343"/>
      <c r="O7343"/>
      <c r="P7343"/>
      <c r="Q7343"/>
      <c r="S7343" s="115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ht="18" x14ac:dyDescent="0.25">
      <c r="A7344" s="236"/>
      <c r="B7344" s="236"/>
      <c r="C7344" s="236"/>
      <c r="D7344" s="236"/>
      <c r="E7344"/>
      <c r="F7344" s="126"/>
      <c r="G7344" s="237"/>
      <c r="H7344"/>
      <c r="I7344"/>
      <c r="J7344" s="237"/>
      <c r="K7344"/>
      <c r="L7344"/>
      <c r="M7344"/>
      <c r="N7344"/>
      <c r="O7344"/>
      <c r="P7344"/>
      <c r="Q7344"/>
      <c r="S7344" s="115"/>
      <c r="U7344"/>
      <c r="V7344"/>
      <c r="W7344" s="237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5">
      <c r="A7345"/>
      <c r="B7345"/>
      <c r="C7345"/>
      <c r="D7345"/>
      <c r="E7345"/>
      <c r="F7345" s="126"/>
      <c r="G7345"/>
      <c r="H7345"/>
      <c r="I7345"/>
      <c r="J7345"/>
      <c r="K7345"/>
      <c r="L7345"/>
      <c r="M7345"/>
      <c r="N7345"/>
      <c r="O7345"/>
      <c r="P7345"/>
      <c r="Q7345"/>
      <c r="S7345" s="11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5">
      <c r="F7346" s="238"/>
      <c r="I7346"/>
      <c r="S7346" s="115"/>
      <c r="U7346"/>
      <c r="V7346"/>
    </row>
    <row r="7347" spans="1:33" ht="18" x14ac:dyDescent="0.25">
      <c r="A7347" s="236"/>
      <c r="B7347" s="236"/>
      <c r="C7347" s="236"/>
      <c r="D7347" s="236"/>
      <c r="E7347"/>
      <c r="F7347" s="126"/>
      <c r="G7347" s="237"/>
      <c r="H7347"/>
      <c r="I7347"/>
      <c r="J7347" s="237"/>
      <c r="K7347"/>
      <c r="L7347"/>
      <c r="M7347"/>
      <c r="N7347"/>
      <c r="O7347"/>
      <c r="P7347"/>
      <c r="Q7347"/>
      <c r="S7347" s="115"/>
      <c r="U7347"/>
      <c r="V7347"/>
      <c r="W7347" s="23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5">
      <c r="F7348" s="238"/>
      <c r="I7348"/>
      <c r="S7348" s="115"/>
      <c r="U7348"/>
      <c r="V7348"/>
    </row>
    <row r="7349" spans="1:33" ht="18" x14ac:dyDescent="0.25">
      <c r="A7349" s="236"/>
      <c r="B7349" s="236"/>
      <c r="C7349" s="236"/>
      <c r="D7349" s="236"/>
      <c r="E7349"/>
      <c r="F7349" s="126"/>
      <c r="G7349" s="237"/>
      <c r="H7349"/>
      <c r="I7349"/>
      <c r="J7349" s="237"/>
      <c r="K7349"/>
      <c r="L7349"/>
      <c r="M7349"/>
      <c r="N7349"/>
      <c r="O7349"/>
      <c r="P7349"/>
      <c r="Q7349"/>
      <c r="S7349" s="115"/>
      <c r="U7349"/>
      <c r="V7349"/>
      <c r="W7349" s="237"/>
      <c r="X7349"/>
      <c r="Y7349"/>
      <c r="Z7349"/>
      <c r="AA7349"/>
      <c r="AB7349"/>
      <c r="AC7349"/>
      <c r="AD7349"/>
      <c r="AE7349"/>
      <c r="AF7349"/>
      <c r="AG7349"/>
    </row>
    <row r="7350" spans="1:33" ht="18" x14ac:dyDescent="0.25">
      <c r="A7350" s="236"/>
      <c r="B7350" s="236"/>
      <c r="C7350" s="236"/>
      <c r="D7350" s="236"/>
      <c r="E7350"/>
      <c r="F7350" s="126"/>
      <c r="G7350" s="237"/>
      <c r="H7350"/>
      <c r="I7350"/>
      <c r="J7350" s="237"/>
      <c r="K7350"/>
      <c r="L7350"/>
      <c r="M7350"/>
      <c r="N7350"/>
      <c r="O7350"/>
      <c r="P7350"/>
      <c r="Q7350"/>
      <c r="S7350" s="115"/>
      <c r="U7350"/>
      <c r="V7350"/>
      <c r="W7350" s="237"/>
      <c r="X7350"/>
      <c r="Y7350"/>
      <c r="Z7350"/>
      <c r="AA7350"/>
      <c r="AB7350"/>
      <c r="AC7350"/>
      <c r="AD7350"/>
      <c r="AE7350"/>
      <c r="AF7350"/>
      <c r="AG7350"/>
    </row>
    <row r="7351" spans="1:33" ht="18" x14ac:dyDescent="0.25">
      <c r="A7351" s="236"/>
      <c r="B7351" s="236"/>
      <c r="C7351" s="236"/>
      <c r="D7351" s="236"/>
      <c r="E7351"/>
      <c r="F7351" s="126"/>
      <c r="G7351" s="237"/>
      <c r="H7351"/>
      <c r="I7351"/>
      <c r="J7351" s="237"/>
      <c r="K7351"/>
      <c r="L7351"/>
      <c r="M7351"/>
      <c r="N7351"/>
      <c r="O7351"/>
      <c r="P7351"/>
      <c r="Q7351"/>
      <c r="S7351" s="115"/>
      <c r="U7351"/>
      <c r="V7351"/>
      <c r="W7351" s="237"/>
      <c r="X7351"/>
      <c r="Y7351"/>
      <c r="Z7351"/>
      <c r="AA7351"/>
      <c r="AB7351"/>
      <c r="AC7351"/>
      <c r="AD7351"/>
      <c r="AE7351"/>
      <c r="AF7351"/>
      <c r="AG7351"/>
    </row>
    <row r="7352" spans="1:33" ht="18" x14ac:dyDescent="0.25">
      <c r="A7352" s="236"/>
      <c r="B7352" s="236"/>
      <c r="C7352" s="236"/>
      <c r="D7352" s="236"/>
      <c r="E7352"/>
      <c r="F7352" s="126"/>
      <c r="G7352" s="237"/>
      <c r="H7352"/>
      <c r="I7352"/>
      <c r="J7352" s="237"/>
      <c r="K7352"/>
      <c r="L7352"/>
      <c r="M7352"/>
      <c r="N7352"/>
      <c r="O7352"/>
      <c r="P7352"/>
      <c r="Q7352"/>
      <c r="S7352" s="115"/>
      <c r="U7352"/>
      <c r="V7352"/>
      <c r="W7352" s="237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5">
      <c r="A7353"/>
      <c r="B7353"/>
      <c r="C7353"/>
      <c r="D7353"/>
      <c r="E7353"/>
      <c r="F7353" s="126"/>
      <c r="G7353"/>
      <c r="H7353"/>
      <c r="I7353"/>
      <c r="J7353"/>
      <c r="K7353"/>
      <c r="L7353"/>
      <c r="M7353"/>
      <c r="N7353"/>
      <c r="O7353"/>
      <c r="P7353"/>
      <c r="Q7353"/>
      <c r="S7353" s="115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5">
      <c r="F7354" s="238"/>
      <c r="I7354"/>
      <c r="S7354" s="115"/>
      <c r="U7354"/>
      <c r="V7354"/>
    </row>
    <row r="7355" spans="1:33" ht="18" x14ac:dyDescent="0.25">
      <c r="A7355" s="236"/>
      <c r="B7355" s="236"/>
      <c r="C7355" s="236"/>
      <c r="D7355" s="236"/>
      <c r="E7355"/>
      <c r="F7355" s="126"/>
      <c r="G7355" s="237"/>
      <c r="H7355"/>
      <c r="I7355"/>
      <c r="J7355" s="237"/>
      <c r="K7355"/>
      <c r="L7355"/>
      <c r="M7355"/>
      <c r="N7355"/>
      <c r="O7355"/>
      <c r="P7355"/>
      <c r="Q7355"/>
      <c r="S7355" s="115"/>
      <c r="U7355"/>
      <c r="V7355"/>
      <c r="W7355" s="237"/>
      <c r="X7355"/>
      <c r="Y7355"/>
      <c r="Z7355"/>
      <c r="AA7355"/>
      <c r="AB7355"/>
      <c r="AC7355"/>
      <c r="AD7355"/>
      <c r="AE7355"/>
      <c r="AF7355"/>
      <c r="AG7355"/>
    </row>
    <row r="7356" spans="1:33" ht="18" x14ac:dyDescent="0.25">
      <c r="A7356" s="236"/>
      <c r="B7356" s="236"/>
      <c r="C7356" s="236"/>
      <c r="D7356" s="236"/>
      <c r="E7356"/>
      <c r="F7356" s="126"/>
      <c r="G7356" s="237"/>
      <c r="H7356"/>
      <c r="I7356"/>
      <c r="J7356" s="237"/>
      <c r="K7356"/>
      <c r="L7356"/>
      <c r="M7356"/>
      <c r="N7356"/>
      <c r="O7356"/>
      <c r="P7356"/>
      <c r="Q7356"/>
      <c r="S7356" s="115"/>
      <c r="U7356"/>
      <c r="V7356"/>
      <c r="W7356" s="237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5">
      <c r="A7357"/>
      <c r="B7357"/>
      <c r="C7357"/>
      <c r="D7357"/>
      <c r="E7357"/>
      <c r="F7357" s="126"/>
      <c r="G7357"/>
      <c r="H7357"/>
      <c r="I7357"/>
      <c r="J7357"/>
      <c r="K7357"/>
      <c r="L7357"/>
      <c r="M7357"/>
      <c r="N7357"/>
      <c r="O7357"/>
      <c r="P7357"/>
      <c r="Q7357"/>
      <c r="S7357" s="115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5">
      <c r="F7358" s="238"/>
      <c r="I7358"/>
      <c r="S7358" s="115"/>
      <c r="U7358"/>
      <c r="V7358"/>
    </row>
    <row r="7359" spans="1:33" x14ac:dyDescent="0.25">
      <c r="A7359"/>
      <c r="B7359"/>
      <c r="C7359"/>
      <c r="D7359"/>
      <c r="E7359"/>
      <c r="F7359" s="126"/>
      <c r="G7359"/>
      <c r="H7359"/>
      <c r="I7359"/>
      <c r="J7359"/>
      <c r="K7359"/>
      <c r="L7359"/>
      <c r="M7359"/>
      <c r="N7359"/>
      <c r="O7359"/>
      <c r="P7359"/>
      <c r="Q7359"/>
      <c r="S7359" s="115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ht="18" x14ac:dyDescent="0.25">
      <c r="A7360" s="236"/>
      <c r="B7360" s="236"/>
      <c r="C7360" s="236"/>
      <c r="D7360" s="236"/>
      <c r="E7360"/>
      <c r="F7360" s="126"/>
      <c r="G7360" s="237"/>
      <c r="H7360"/>
      <c r="I7360"/>
      <c r="J7360" s="237"/>
      <c r="K7360"/>
      <c r="L7360"/>
      <c r="M7360"/>
      <c r="N7360"/>
      <c r="O7360"/>
      <c r="P7360"/>
      <c r="Q7360"/>
      <c r="S7360" s="115"/>
      <c r="U7360"/>
      <c r="V7360"/>
      <c r="W7360" s="237"/>
      <c r="X7360"/>
      <c r="Y7360"/>
      <c r="Z7360"/>
      <c r="AA7360"/>
      <c r="AB7360"/>
      <c r="AC7360"/>
      <c r="AD7360"/>
      <c r="AE7360"/>
      <c r="AF7360"/>
      <c r="AG7360"/>
    </row>
    <row r="7361" spans="1:33" ht="18" x14ac:dyDescent="0.25">
      <c r="A7361" s="236"/>
      <c r="B7361" s="236"/>
      <c r="C7361" s="236"/>
      <c r="D7361" s="236"/>
      <c r="E7361"/>
      <c r="F7361" s="126"/>
      <c r="G7361" s="237"/>
      <c r="H7361"/>
      <c r="I7361"/>
      <c r="J7361" s="237"/>
      <c r="K7361"/>
      <c r="L7361"/>
      <c r="M7361"/>
      <c r="N7361"/>
      <c r="O7361"/>
      <c r="P7361"/>
      <c r="Q7361"/>
      <c r="S7361" s="115"/>
      <c r="U7361"/>
      <c r="V7361"/>
      <c r="W7361" s="237"/>
      <c r="X7361"/>
      <c r="Y7361"/>
      <c r="Z7361"/>
      <c r="AA7361"/>
      <c r="AB7361"/>
      <c r="AC7361"/>
      <c r="AD7361"/>
      <c r="AE7361"/>
      <c r="AF7361"/>
      <c r="AG7361"/>
    </row>
    <row r="7362" spans="1:33" ht="18" x14ac:dyDescent="0.25">
      <c r="A7362" s="236"/>
      <c r="B7362" s="236"/>
      <c r="C7362" s="236"/>
      <c r="D7362" s="236"/>
      <c r="E7362"/>
      <c r="F7362" s="126"/>
      <c r="G7362" s="237"/>
      <c r="H7362"/>
      <c r="I7362"/>
      <c r="J7362" s="237"/>
      <c r="K7362"/>
      <c r="L7362"/>
      <c r="M7362"/>
      <c r="N7362"/>
      <c r="O7362"/>
      <c r="P7362"/>
      <c r="Q7362"/>
      <c r="S7362" s="115"/>
      <c r="U7362"/>
      <c r="V7362"/>
      <c r="W7362" s="237"/>
      <c r="X7362"/>
      <c r="Y7362"/>
      <c r="Z7362"/>
      <c r="AA7362"/>
      <c r="AB7362"/>
      <c r="AC7362"/>
      <c r="AD7362"/>
      <c r="AE7362"/>
      <c r="AF7362"/>
      <c r="AG7362"/>
    </row>
    <row r="7363" spans="1:33" ht="18" x14ac:dyDescent="0.25">
      <c r="A7363" s="236"/>
      <c r="B7363" s="236"/>
      <c r="C7363" s="236"/>
      <c r="D7363" s="236"/>
      <c r="E7363"/>
      <c r="F7363" s="126"/>
      <c r="G7363" s="237"/>
      <c r="H7363"/>
      <c r="I7363"/>
      <c r="J7363" s="237"/>
      <c r="K7363"/>
      <c r="L7363"/>
      <c r="M7363"/>
      <c r="N7363"/>
      <c r="O7363"/>
      <c r="P7363"/>
      <c r="Q7363"/>
      <c r="S7363" s="115"/>
      <c r="U7363"/>
      <c r="V7363"/>
      <c r="W7363" s="237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5">
      <c r="F7364" s="238"/>
      <c r="I7364"/>
      <c r="S7364" s="115"/>
      <c r="U7364"/>
      <c r="V7364"/>
    </row>
    <row r="7365" spans="1:33" x14ac:dyDescent="0.25">
      <c r="A7365"/>
      <c r="B7365"/>
      <c r="C7365"/>
      <c r="D7365"/>
      <c r="E7365"/>
      <c r="F7365" s="126"/>
      <c r="G7365"/>
      <c r="H7365"/>
      <c r="I7365"/>
      <c r="J7365"/>
      <c r="K7365"/>
      <c r="L7365"/>
      <c r="M7365"/>
      <c r="N7365"/>
      <c r="O7365"/>
      <c r="P7365"/>
      <c r="Q7365"/>
      <c r="S7365" s="11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ht="18" x14ac:dyDescent="0.25">
      <c r="A7366" s="236"/>
      <c r="B7366" s="236"/>
      <c r="C7366" s="236"/>
      <c r="D7366" s="236"/>
      <c r="E7366"/>
      <c r="F7366" s="126"/>
      <c r="G7366" s="237"/>
      <c r="H7366"/>
      <c r="I7366"/>
      <c r="J7366" s="237"/>
      <c r="K7366"/>
      <c r="L7366"/>
      <c r="M7366"/>
      <c r="N7366"/>
      <c r="O7366"/>
      <c r="P7366"/>
      <c r="Q7366"/>
      <c r="S7366" s="115"/>
      <c r="U7366"/>
      <c r="V7366"/>
      <c r="W7366" s="237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5">
      <c r="A7367"/>
      <c r="B7367"/>
      <c r="C7367"/>
      <c r="D7367"/>
      <c r="E7367"/>
      <c r="F7367" s="126"/>
      <c r="G7367"/>
      <c r="H7367"/>
      <c r="I7367"/>
      <c r="J7367"/>
      <c r="K7367"/>
      <c r="L7367"/>
      <c r="M7367"/>
      <c r="N7367"/>
      <c r="O7367"/>
      <c r="P7367"/>
      <c r="Q7367"/>
      <c r="S7367" s="115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5">
      <c r="A7368"/>
      <c r="B7368"/>
      <c r="C7368"/>
      <c r="D7368"/>
      <c r="E7368"/>
      <c r="F7368" s="126"/>
      <c r="G7368"/>
      <c r="H7368"/>
      <c r="I7368"/>
      <c r="J7368"/>
      <c r="K7368"/>
      <c r="L7368"/>
      <c r="M7368"/>
      <c r="N7368"/>
      <c r="O7368"/>
      <c r="P7368"/>
      <c r="Q7368"/>
      <c r="S7368" s="115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ht="18" x14ac:dyDescent="0.25">
      <c r="A7369" s="236"/>
      <c r="B7369" s="236"/>
      <c r="C7369" s="236"/>
      <c r="D7369" s="236"/>
      <c r="E7369"/>
      <c r="F7369" s="126"/>
      <c r="G7369" s="237"/>
      <c r="H7369"/>
      <c r="I7369"/>
      <c r="J7369" s="237"/>
      <c r="K7369"/>
      <c r="L7369"/>
      <c r="M7369"/>
      <c r="N7369"/>
      <c r="O7369"/>
      <c r="P7369"/>
      <c r="Q7369"/>
      <c r="S7369" s="115"/>
      <c r="U7369"/>
      <c r="V7369"/>
      <c r="W7369" s="237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5">
      <c r="F7370" s="238"/>
      <c r="I7370"/>
      <c r="S7370" s="115"/>
      <c r="U7370"/>
      <c r="V7370"/>
    </row>
    <row r="7371" spans="1:33" x14ac:dyDescent="0.25">
      <c r="A7371"/>
      <c r="B7371"/>
      <c r="C7371"/>
      <c r="D7371"/>
      <c r="E7371"/>
      <c r="F7371" s="126"/>
      <c r="G7371"/>
      <c r="H7371"/>
      <c r="I7371"/>
      <c r="J7371"/>
      <c r="K7371"/>
      <c r="L7371"/>
      <c r="M7371"/>
      <c r="N7371"/>
      <c r="O7371"/>
      <c r="P7371"/>
      <c r="Q7371"/>
      <c r="S7371" s="115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ht="18" x14ac:dyDescent="0.25">
      <c r="A7372" s="236"/>
      <c r="B7372" s="236"/>
      <c r="C7372" s="236"/>
      <c r="D7372" s="236"/>
      <c r="E7372"/>
      <c r="F7372" s="126"/>
      <c r="G7372" s="237"/>
      <c r="H7372"/>
      <c r="I7372"/>
      <c r="J7372" s="237"/>
      <c r="K7372"/>
      <c r="L7372"/>
      <c r="M7372"/>
      <c r="N7372"/>
      <c r="O7372"/>
      <c r="P7372"/>
      <c r="Q7372"/>
      <c r="S7372" s="115"/>
      <c r="U7372"/>
      <c r="V7372"/>
      <c r="W7372" s="237"/>
      <c r="X7372"/>
      <c r="Y7372"/>
      <c r="Z7372"/>
      <c r="AA7372"/>
      <c r="AB7372"/>
      <c r="AC7372"/>
      <c r="AD7372"/>
      <c r="AE7372"/>
      <c r="AF7372"/>
      <c r="AG7372"/>
    </row>
    <row r="7373" spans="1:33" ht="18" x14ac:dyDescent="0.25">
      <c r="A7373" s="236"/>
      <c r="B7373" s="236"/>
      <c r="C7373" s="236"/>
      <c r="D7373" s="236"/>
      <c r="E7373"/>
      <c r="F7373" s="126"/>
      <c r="G7373" s="237"/>
      <c r="H7373"/>
      <c r="I7373"/>
      <c r="J7373" s="237"/>
      <c r="K7373"/>
      <c r="L7373"/>
      <c r="M7373"/>
      <c r="N7373"/>
      <c r="O7373"/>
      <c r="P7373"/>
      <c r="Q7373"/>
      <c r="S7373" s="115"/>
      <c r="U7373"/>
      <c r="V7373"/>
      <c r="W7373" s="237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5">
      <c r="A7374"/>
      <c r="B7374"/>
      <c r="C7374"/>
      <c r="D7374"/>
      <c r="E7374"/>
      <c r="F7374" s="126"/>
      <c r="G7374"/>
      <c r="H7374"/>
      <c r="I7374"/>
      <c r="J7374"/>
      <c r="K7374"/>
      <c r="L7374"/>
      <c r="M7374"/>
      <c r="N7374"/>
      <c r="O7374"/>
      <c r="P7374"/>
      <c r="Q7374"/>
      <c r="S7374" s="115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5">
      <c r="A7375"/>
      <c r="B7375"/>
      <c r="C7375"/>
      <c r="D7375"/>
      <c r="E7375"/>
      <c r="F7375" s="126"/>
      <c r="G7375"/>
      <c r="H7375"/>
      <c r="I7375"/>
      <c r="J7375"/>
      <c r="K7375"/>
      <c r="L7375"/>
      <c r="M7375"/>
      <c r="N7375"/>
      <c r="O7375"/>
      <c r="P7375"/>
      <c r="Q7375"/>
      <c r="S7375" s="11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5">
      <c r="A7376"/>
      <c r="B7376"/>
      <c r="C7376"/>
      <c r="D7376"/>
      <c r="E7376"/>
      <c r="F7376" s="126"/>
      <c r="G7376"/>
      <c r="H7376"/>
      <c r="I7376"/>
      <c r="J7376"/>
      <c r="K7376"/>
      <c r="L7376"/>
      <c r="M7376"/>
      <c r="N7376"/>
      <c r="O7376"/>
      <c r="P7376"/>
      <c r="Q7376"/>
      <c r="S7376" s="115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ht="18" x14ac:dyDescent="0.25">
      <c r="A7377" s="236"/>
      <c r="B7377" s="236"/>
      <c r="C7377" s="236"/>
      <c r="D7377" s="236"/>
      <c r="E7377"/>
      <c r="F7377" s="126"/>
      <c r="G7377" s="237"/>
      <c r="H7377"/>
      <c r="I7377"/>
      <c r="J7377" s="237"/>
      <c r="K7377"/>
      <c r="L7377"/>
      <c r="M7377"/>
      <c r="N7377"/>
      <c r="O7377"/>
      <c r="P7377"/>
      <c r="Q7377"/>
      <c r="S7377" s="115"/>
      <c r="U7377"/>
      <c r="V7377"/>
      <c r="W7377" s="237"/>
      <c r="X7377"/>
      <c r="Y7377"/>
      <c r="Z7377"/>
      <c r="AA7377"/>
      <c r="AB7377"/>
      <c r="AC7377"/>
      <c r="AD7377"/>
      <c r="AE7377"/>
      <c r="AF7377"/>
      <c r="AG7377"/>
    </row>
    <row r="7378" spans="1:33" ht="18" x14ac:dyDescent="0.25">
      <c r="A7378" s="236"/>
      <c r="B7378" s="236"/>
      <c r="C7378" s="236"/>
      <c r="D7378" s="236"/>
      <c r="E7378"/>
      <c r="F7378" s="126"/>
      <c r="G7378" s="237"/>
      <c r="H7378"/>
      <c r="I7378"/>
      <c r="J7378" s="237"/>
      <c r="K7378"/>
      <c r="L7378"/>
      <c r="M7378"/>
      <c r="N7378"/>
      <c r="O7378"/>
      <c r="P7378"/>
      <c r="Q7378"/>
      <c r="S7378" s="115"/>
      <c r="U7378"/>
      <c r="V7378"/>
      <c r="W7378" s="237"/>
      <c r="X7378"/>
      <c r="Y7378"/>
      <c r="Z7378"/>
      <c r="AA7378"/>
      <c r="AB7378"/>
      <c r="AC7378"/>
      <c r="AD7378"/>
      <c r="AE7378"/>
      <c r="AF7378"/>
      <c r="AG7378"/>
    </row>
    <row r="7379" spans="1:33" ht="18" x14ac:dyDescent="0.25">
      <c r="A7379" s="236"/>
      <c r="B7379" s="236"/>
      <c r="C7379" s="236"/>
      <c r="D7379" s="236"/>
      <c r="E7379"/>
      <c r="F7379" s="126"/>
      <c r="G7379" s="237"/>
      <c r="H7379"/>
      <c r="I7379"/>
      <c r="J7379" s="237"/>
      <c r="K7379"/>
      <c r="L7379"/>
      <c r="M7379"/>
      <c r="N7379"/>
      <c r="O7379"/>
      <c r="P7379"/>
      <c r="Q7379"/>
      <c r="S7379" s="115"/>
      <c r="U7379"/>
      <c r="V7379"/>
      <c r="W7379" s="237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5">
      <c r="F7380" s="238"/>
      <c r="I7380"/>
      <c r="S7380" s="115"/>
      <c r="U7380"/>
      <c r="V7380"/>
    </row>
    <row r="7381" spans="1:33" ht="18" x14ac:dyDescent="0.25">
      <c r="A7381" s="236"/>
      <c r="B7381" s="236"/>
      <c r="C7381" s="236"/>
      <c r="D7381" s="236"/>
      <c r="E7381"/>
      <c r="F7381" s="126"/>
      <c r="G7381" s="237"/>
      <c r="H7381"/>
      <c r="I7381"/>
      <c r="J7381" s="237"/>
      <c r="K7381"/>
      <c r="L7381"/>
      <c r="M7381"/>
      <c r="N7381"/>
      <c r="O7381"/>
      <c r="P7381"/>
      <c r="Q7381"/>
      <c r="S7381" s="115"/>
      <c r="U7381"/>
      <c r="V7381"/>
      <c r="W7381" s="237"/>
      <c r="X7381"/>
      <c r="Y7381"/>
      <c r="Z7381"/>
      <c r="AA7381"/>
      <c r="AB7381"/>
      <c r="AC7381"/>
      <c r="AD7381"/>
      <c r="AE7381"/>
      <c r="AF7381"/>
      <c r="AG7381"/>
    </row>
    <row r="7382" spans="1:33" ht="18" x14ac:dyDescent="0.25">
      <c r="A7382" s="236"/>
      <c r="B7382" s="236"/>
      <c r="C7382" s="236"/>
      <c r="D7382" s="236"/>
      <c r="E7382"/>
      <c r="F7382" s="126"/>
      <c r="G7382" s="237"/>
      <c r="H7382"/>
      <c r="I7382"/>
      <c r="J7382" s="237"/>
      <c r="K7382"/>
      <c r="L7382"/>
      <c r="M7382"/>
      <c r="N7382"/>
      <c r="O7382"/>
      <c r="P7382"/>
      <c r="Q7382"/>
      <c r="S7382" s="115"/>
      <c r="U7382"/>
      <c r="V7382"/>
      <c r="W7382" s="237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5">
      <c r="A7383"/>
      <c r="B7383"/>
      <c r="C7383"/>
      <c r="D7383"/>
      <c r="E7383"/>
      <c r="F7383" s="126"/>
      <c r="G7383"/>
      <c r="H7383"/>
      <c r="I7383"/>
      <c r="J7383"/>
      <c r="K7383"/>
      <c r="L7383"/>
      <c r="M7383"/>
      <c r="N7383"/>
      <c r="O7383"/>
      <c r="P7383"/>
      <c r="Q7383"/>
      <c r="S7383" s="115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ht="18" x14ac:dyDescent="0.25">
      <c r="A7384" s="236"/>
      <c r="B7384" s="236"/>
      <c r="C7384" s="236"/>
      <c r="D7384" s="236"/>
      <c r="E7384"/>
      <c r="F7384" s="126"/>
      <c r="G7384" s="237"/>
      <c r="H7384"/>
      <c r="I7384"/>
      <c r="J7384" s="237"/>
      <c r="K7384"/>
      <c r="L7384"/>
      <c r="M7384"/>
      <c r="N7384"/>
      <c r="O7384"/>
      <c r="P7384"/>
      <c r="Q7384"/>
      <c r="S7384" s="115"/>
      <c r="U7384"/>
      <c r="V7384"/>
      <c r="W7384" s="237"/>
      <c r="X7384"/>
      <c r="Y7384"/>
      <c r="Z7384"/>
      <c r="AA7384"/>
      <c r="AB7384"/>
      <c r="AC7384"/>
      <c r="AD7384"/>
      <c r="AE7384"/>
      <c r="AF7384"/>
      <c r="AG7384"/>
    </row>
    <row r="7385" spans="1:33" ht="18" x14ac:dyDescent="0.25">
      <c r="A7385" s="236"/>
      <c r="B7385" s="236"/>
      <c r="C7385" s="236"/>
      <c r="D7385" s="236"/>
      <c r="E7385"/>
      <c r="F7385" s="126"/>
      <c r="G7385" s="237"/>
      <c r="H7385"/>
      <c r="I7385"/>
      <c r="J7385" s="237"/>
      <c r="K7385"/>
      <c r="L7385"/>
      <c r="M7385"/>
      <c r="N7385"/>
      <c r="O7385"/>
      <c r="P7385"/>
      <c r="Q7385"/>
      <c r="S7385" s="115"/>
      <c r="U7385"/>
      <c r="V7385"/>
      <c r="W7385" s="237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5">
      <c r="F7386" s="238"/>
      <c r="I7386"/>
      <c r="S7386" s="115"/>
      <c r="U7386"/>
      <c r="V7386"/>
    </row>
    <row r="7387" spans="1:33" ht="18" x14ac:dyDescent="0.25">
      <c r="A7387" s="236"/>
      <c r="B7387" s="236"/>
      <c r="C7387" s="236"/>
      <c r="D7387" s="236"/>
      <c r="E7387"/>
      <c r="F7387" s="126"/>
      <c r="G7387" s="237"/>
      <c r="H7387"/>
      <c r="I7387"/>
      <c r="J7387" s="237"/>
      <c r="K7387"/>
      <c r="L7387"/>
      <c r="M7387"/>
      <c r="N7387"/>
      <c r="O7387"/>
      <c r="P7387"/>
      <c r="Q7387"/>
      <c r="S7387" s="115"/>
      <c r="U7387"/>
      <c r="V7387"/>
      <c r="W7387" s="23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5">
      <c r="A7388"/>
      <c r="B7388"/>
      <c r="C7388"/>
      <c r="D7388"/>
      <c r="E7388"/>
      <c r="F7388" s="126"/>
      <c r="G7388"/>
      <c r="H7388"/>
      <c r="I7388"/>
      <c r="J7388"/>
      <c r="K7388"/>
      <c r="L7388"/>
      <c r="M7388"/>
      <c r="N7388"/>
      <c r="O7388"/>
      <c r="P7388"/>
      <c r="Q7388"/>
      <c r="S7388" s="115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ht="18" x14ac:dyDescent="0.25">
      <c r="A7389" s="236"/>
      <c r="B7389" s="236"/>
      <c r="C7389" s="236"/>
      <c r="D7389" s="236"/>
      <c r="E7389"/>
      <c r="F7389" s="126"/>
      <c r="G7389" s="237"/>
      <c r="H7389"/>
      <c r="I7389"/>
      <c r="J7389" s="237"/>
      <c r="K7389"/>
      <c r="L7389"/>
      <c r="M7389"/>
      <c r="N7389"/>
      <c r="O7389"/>
      <c r="P7389"/>
      <c r="Q7389"/>
      <c r="S7389" s="115"/>
      <c r="U7389"/>
      <c r="V7389"/>
      <c r="W7389" s="237"/>
      <c r="X7389"/>
      <c r="Y7389"/>
      <c r="Z7389"/>
      <c r="AA7389"/>
      <c r="AB7389"/>
      <c r="AC7389"/>
      <c r="AD7389"/>
      <c r="AE7389"/>
      <c r="AF7389"/>
      <c r="AG7389"/>
    </row>
    <row r="7390" spans="1:33" ht="18" x14ac:dyDescent="0.25">
      <c r="A7390" s="236"/>
      <c r="B7390" s="236"/>
      <c r="C7390" s="236"/>
      <c r="D7390" s="236"/>
      <c r="E7390"/>
      <c r="F7390" s="126"/>
      <c r="G7390" s="237"/>
      <c r="H7390"/>
      <c r="I7390"/>
      <c r="J7390" s="237"/>
      <c r="K7390"/>
      <c r="L7390"/>
      <c r="M7390"/>
      <c r="N7390"/>
      <c r="O7390"/>
      <c r="P7390"/>
      <c r="Q7390"/>
      <c r="S7390" s="115"/>
      <c r="U7390"/>
      <c r="V7390"/>
      <c r="W7390" s="237"/>
      <c r="X7390"/>
      <c r="Y7390"/>
      <c r="Z7390"/>
      <c r="AA7390"/>
      <c r="AB7390"/>
      <c r="AC7390"/>
      <c r="AD7390"/>
      <c r="AE7390"/>
      <c r="AF7390"/>
      <c r="AG7390"/>
    </row>
    <row r="7391" spans="1:33" ht="18" x14ac:dyDescent="0.25">
      <c r="A7391" s="236"/>
      <c r="B7391" s="236"/>
      <c r="C7391" s="236"/>
      <c r="D7391" s="236"/>
      <c r="E7391"/>
      <c r="F7391" s="126"/>
      <c r="G7391" s="237"/>
      <c r="H7391"/>
      <c r="I7391"/>
      <c r="J7391" s="237"/>
      <c r="K7391"/>
      <c r="L7391"/>
      <c r="M7391"/>
      <c r="N7391"/>
      <c r="O7391"/>
      <c r="P7391"/>
      <c r="Q7391"/>
      <c r="S7391" s="115"/>
      <c r="U7391"/>
      <c r="V7391"/>
      <c r="W7391" s="237"/>
      <c r="X7391"/>
      <c r="Y7391"/>
      <c r="Z7391"/>
      <c r="AA7391"/>
      <c r="AB7391"/>
      <c r="AC7391"/>
      <c r="AD7391"/>
      <c r="AE7391"/>
      <c r="AF7391"/>
      <c r="AG7391"/>
    </row>
    <row r="7392" spans="1:33" ht="18" x14ac:dyDescent="0.25">
      <c r="A7392" s="236"/>
      <c r="B7392" s="236"/>
      <c r="C7392" s="236"/>
      <c r="D7392" s="236"/>
      <c r="E7392"/>
      <c r="F7392" s="126"/>
      <c r="G7392" s="237"/>
      <c r="H7392"/>
      <c r="I7392"/>
      <c r="J7392" s="237"/>
      <c r="K7392"/>
      <c r="L7392"/>
      <c r="M7392"/>
      <c r="N7392"/>
      <c r="O7392"/>
      <c r="P7392"/>
      <c r="Q7392"/>
      <c r="S7392" s="115"/>
      <c r="U7392"/>
      <c r="V7392"/>
      <c r="W7392" s="237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5">
      <c r="F7393" s="238"/>
      <c r="I7393"/>
      <c r="S7393" s="115"/>
      <c r="U7393"/>
      <c r="V7393"/>
    </row>
    <row r="7394" spans="1:33" x14ac:dyDescent="0.25">
      <c r="F7394" s="238"/>
      <c r="I7394"/>
      <c r="S7394" s="115"/>
      <c r="U7394"/>
      <c r="V7394"/>
    </row>
    <row r="7395" spans="1:33" ht="18" x14ac:dyDescent="0.25">
      <c r="A7395" s="236"/>
      <c r="B7395" s="236"/>
      <c r="C7395" s="236"/>
      <c r="D7395" s="236"/>
      <c r="E7395"/>
      <c r="F7395" s="126"/>
      <c r="G7395" s="237"/>
      <c r="H7395"/>
      <c r="I7395"/>
      <c r="J7395" s="237"/>
      <c r="K7395"/>
      <c r="L7395"/>
      <c r="M7395"/>
      <c r="N7395"/>
      <c r="O7395"/>
      <c r="P7395"/>
      <c r="Q7395"/>
      <c r="S7395" s="115"/>
      <c r="U7395"/>
      <c r="V7395"/>
      <c r="W7395" s="237"/>
      <c r="X7395"/>
      <c r="Y7395"/>
      <c r="Z7395"/>
      <c r="AA7395"/>
      <c r="AB7395"/>
      <c r="AC7395"/>
      <c r="AD7395"/>
      <c r="AE7395"/>
      <c r="AF7395"/>
      <c r="AG7395"/>
    </row>
    <row r="7396" spans="1:33" ht="18" x14ac:dyDescent="0.25">
      <c r="A7396" s="236"/>
      <c r="B7396" s="236"/>
      <c r="C7396" s="236"/>
      <c r="D7396" s="236"/>
      <c r="E7396"/>
      <c r="F7396" s="126"/>
      <c r="G7396" s="237"/>
      <c r="H7396"/>
      <c r="I7396"/>
      <c r="J7396" s="237"/>
      <c r="K7396"/>
      <c r="L7396"/>
      <c r="M7396"/>
      <c r="N7396"/>
      <c r="O7396"/>
      <c r="P7396"/>
      <c r="Q7396"/>
      <c r="S7396" s="115"/>
      <c r="U7396"/>
      <c r="V7396"/>
      <c r="W7396" s="237"/>
      <c r="X7396"/>
      <c r="Y7396"/>
      <c r="Z7396"/>
      <c r="AA7396"/>
      <c r="AB7396"/>
      <c r="AC7396"/>
      <c r="AD7396"/>
      <c r="AE7396"/>
      <c r="AF7396"/>
      <c r="AG7396"/>
    </row>
    <row r="7397" spans="1:33" ht="18" x14ac:dyDescent="0.25">
      <c r="A7397" s="236"/>
      <c r="B7397" s="236"/>
      <c r="C7397" s="236"/>
      <c r="D7397" s="236"/>
      <c r="E7397"/>
      <c r="F7397" s="126"/>
      <c r="G7397" s="237"/>
      <c r="H7397"/>
      <c r="I7397"/>
      <c r="J7397" s="237"/>
      <c r="K7397"/>
      <c r="L7397"/>
      <c r="M7397"/>
      <c r="N7397"/>
      <c r="O7397"/>
      <c r="P7397"/>
      <c r="Q7397"/>
      <c r="S7397" s="115"/>
      <c r="U7397"/>
      <c r="V7397"/>
      <c r="W7397" s="237"/>
      <c r="X7397"/>
      <c r="Y7397"/>
      <c r="Z7397"/>
      <c r="AA7397"/>
      <c r="AB7397"/>
      <c r="AC7397"/>
      <c r="AD7397"/>
      <c r="AE7397"/>
      <c r="AF7397"/>
      <c r="AG7397"/>
    </row>
    <row r="7398" spans="1:33" ht="18" x14ac:dyDescent="0.25">
      <c r="A7398" s="236"/>
      <c r="B7398" s="236"/>
      <c r="C7398" s="236"/>
      <c r="D7398" s="236"/>
      <c r="E7398"/>
      <c r="F7398" s="126"/>
      <c r="G7398" s="237"/>
      <c r="H7398"/>
      <c r="I7398"/>
      <c r="J7398" s="237"/>
      <c r="K7398"/>
      <c r="L7398"/>
      <c r="M7398"/>
      <c r="N7398"/>
      <c r="O7398"/>
      <c r="P7398"/>
      <c r="Q7398"/>
      <c r="S7398" s="115"/>
      <c r="U7398"/>
      <c r="V7398"/>
      <c r="W7398" s="237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5">
      <c r="A7399"/>
      <c r="B7399"/>
      <c r="C7399"/>
      <c r="D7399"/>
      <c r="E7399"/>
      <c r="F7399" s="126"/>
      <c r="G7399"/>
      <c r="H7399"/>
      <c r="I7399"/>
      <c r="J7399"/>
      <c r="K7399"/>
      <c r="L7399"/>
      <c r="M7399"/>
      <c r="N7399"/>
      <c r="O7399"/>
      <c r="P7399"/>
      <c r="Q7399"/>
      <c r="S7399" s="115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5">
      <c r="F7400" s="238"/>
      <c r="I7400"/>
      <c r="S7400" s="115"/>
      <c r="U7400"/>
      <c r="V7400"/>
    </row>
    <row r="7401" spans="1:33" ht="18" x14ac:dyDescent="0.25">
      <c r="A7401" s="236"/>
      <c r="B7401" s="236"/>
      <c r="C7401" s="236"/>
      <c r="D7401" s="236"/>
      <c r="E7401"/>
      <c r="F7401" s="126"/>
      <c r="G7401" s="237"/>
      <c r="H7401"/>
      <c r="I7401"/>
      <c r="J7401" s="237"/>
      <c r="K7401"/>
      <c r="L7401"/>
      <c r="M7401"/>
      <c r="N7401"/>
      <c r="O7401"/>
      <c r="P7401"/>
      <c r="Q7401"/>
      <c r="S7401" s="115"/>
      <c r="U7401"/>
      <c r="V7401"/>
      <c r="W7401" s="237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5">
      <c r="F7402" s="238"/>
      <c r="I7402"/>
      <c r="S7402" s="115"/>
      <c r="U7402"/>
      <c r="V7402"/>
    </row>
    <row r="7403" spans="1:33" x14ac:dyDescent="0.25">
      <c r="A7403"/>
      <c r="B7403"/>
      <c r="C7403"/>
      <c r="D7403"/>
      <c r="E7403"/>
      <c r="F7403" s="126"/>
      <c r="G7403"/>
      <c r="H7403"/>
      <c r="I7403"/>
      <c r="J7403"/>
      <c r="K7403"/>
      <c r="L7403"/>
      <c r="M7403"/>
      <c r="N7403"/>
      <c r="O7403"/>
      <c r="P7403"/>
      <c r="Q7403"/>
      <c r="S7403" s="115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ht="18" x14ac:dyDescent="0.25">
      <c r="A7404" s="236"/>
      <c r="B7404" s="236"/>
      <c r="C7404" s="236"/>
      <c r="D7404" s="236"/>
      <c r="E7404"/>
      <c r="F7404" s="126"/>
      <c r="G7404" s="237"/>
      <c r="H7404"/>
      <c r="I7404"/>
      <c r="J7404" s="237"/>
      <c r="K7404"/>
      <c r="L7404"/>
      <c r="M7404"/>
      <c r="N7404"/>
      <c r="O7404"/>
      <c r="P7404"/>
      <c r="Q7404"/>
      <c r="S7404" s="115"/>
      <c r="U7404"/>
      <c r="V7404"/>
      <c r="W7404" s="237"/>
      <c r="X7404"/>
      <c r="Y7404"/>
      <c r="Z7404"/>
      <c r="AA7404"/>
      <c r="AB7404"/>
      <c r="AC7404"/>
      <c r="AD7404"/>
      <c r="AE7404"/>
      <c r="AF7404"/>
      <c r="AG7404"/>
    </row>
    <row r="7405" spans="1:33" ht="18" x14ac:dyDescent="0.25">
      <c r="A7405" s="236"/>
      <c r="B7405" s="236"/>
      <c r="C7405" s="236"/>
      <c r="D7405" s="236"/>
      <c r="E7405"/>
      <c r="F7405" s="126"/>
      <c r="G7405" s="237"/>
      <c r="H7405"/>
      <c r="I7405"/>
      <c r="J7405" s="237"/>
      <c r="K7405"/>
      <c r="L7405"/>
      <c r="M7405"/>
      <c r="N7405"/>
      <c r="O7405"/>
      <c r="P7405"/>
      <c r="Q7405"/>
      <c r="S7405" s="115"/>
      <c r="U7405"/>
      <c r="V7405"/>
      <c r="W7405" s="237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5">
      <c r="F7406" s="238"/>
      <c r="I7406"/>
      <c r="S7406" s="115"/>
      <c r="U7406"/>
      <c r="V7406"/>
    </row>
    <row r="7407" spans="1:33" x14ac:dyDescent="0.25">
      <c r="A7407"/>
      <c r="B7407"/>
      <c r="C7407"/>
      <c r="D7407"/>
      <c r="E7407"/>
      <c r="F7407" s="126"/>
      <c r="G7407"/>
      <c r="H7407"/>
      <c r="I7407"/>
      <c r="J7407"/>
      <c r="K7407"/>
      <c r="L7407"/>
      <c r="M7407"/>
      <c r="N7407"/>
      <c r="O7407"/>
      <c r="P7407"/>
      <c r="Q7407"/>
      <c r="S7407" s="115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5">
      <c r="F7408" s="238"/>
      <c r="I7408"/>
      <c r="S7408" s="115"/>
      <c r="U7408"/>
      <c r="V7408"/>
    </row>
    <row r="7409" spans="1:33" x14ac:dyDescent="0.25">
      <c r="A7409"/>
      <c r="B7409"/>
      <c r="C7409"/>
      <c r="D7409"/>
      <c r="E7409"/>
      <c r="F7409" s="126"/>
      <c r="G7409"/>
      <c r="H7409"/>
      <c r="I7409"/>
      <c r="J7409"/>
      <c r="K7409"/>
      <c r="L7409"/>
      <c r="M7409"/>
      <c r="N7409"/>
      <c r="O7409"/>
      <c r="P7409"/>
      <c r="Q7409"/>
      <c r="S7409" s="115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5">
      <c r="A7410"/>
      <c r="B7410"/>
      <c r="C7410"/>
      <c r="D7410"/>
      <c r="E7410"/>
      <c r="F7410" s="126"/>
      <c r="G7410"/>
      <c r="H7410"/>
      <c r="I7410"/>
      <c r="J7410"/>
      <c r="K7410"/>
      <c r="L7410"/>
      <c r="M7410"/>
      <c r="N7410"/>
      <c r="O7410"/>
      <c r="P7410"/>
      <c r="Q7410"/>
      <c r="S7410" s="115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5">
      <c r="A7411"/>
      <c r="B7411"/>
      <c r="C7411"/>
      <c r="D7411"/>
      <c r="E7411"/>
      <c r="F7411" s="126"/>
      <c r="G7411"/>
      <c r="H7411"/>
      <c r="I7411"/>
      <c r="J7411"/>
      <c r="K7411"/>
      <c r="L7411"/>
      <c r="M7411"/>
      <c r="N7411"/>
      <c r="O7411"/>
      <c r="P7411"/>
      <c r="Q7411"/>
      <c r="S7411" s="115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ht="18" x14ac:dyDescent="0.25">
      <c r="A7412" s="236"/>
      <c r="B7412" s="236"/>
      <c r="C7412" s="236"/>
      <c r="D7412" s="236"/>
      <c r="E7412"/>
      <c r="F7412" s="126"/>
      <c r="G7412" s="237"/>
      <c r="H7412"/>
      <c r="I7412"/>
      <c r="J7412" s="237"/>
      <c r="K7412"/>
      <c r="L7412"/>
      <c r="M7412"/>
      <c r="N7412"/>
      <c r="O7412"/>
      <c r="P7412"/>
      <c r="Q7412"/>
      <c r="S7412" s="115"/>
      <c r="U7412"/>
      <c r="V7412"/>
      <c r="W7412" s="237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5">
      <c r="A7413"/>
      <c r="B7413"/>
      <c r="C7413"/>
      <c r="D7413"/>
      <c r="E7413"/>
      <c r="F7413" s="126"/>
      <c r="G7413"/>
      <c r="H7413"/>
      <c r="I7413"/>
      <c r="J7413"/>
      <c r="K7413"/>
      <c r="L7413"/>
      <c r="M7413"/>
      <c r="N7413"/>
      <c r="O7413"/>
      <c r="P7413"/>
      <c r="Q7413"/>
      <c r="S7413" s="115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5">
      <c r="F7414" s="238"/>
      <c r="I7414"/>
      <c r="S7414" s="115"/>
      <c r="U7414"/>
      <c r="V7414"/>
    </row>
    <row r="7415" spans="1:33" ht="18" x14ac:dyDescent="0.25">
      <c r="A7415" s="236"/>
      <c r="B7415" s="236"/>
      <c r="C7415" s="236"/>
      <c r="D7415" s="236"/>
      <c r="E7415"/>
      <c r="F7415" s="126"/>
      <c r="G7415" s="237"/>
      <c r="H7415"/>
      <c r="I7415"/>
      <c r="J7415" s="237"/>
      <c r="K7415"/>
      <c r="L7415"/>
      <c r="M7415"/>
      <c r="N7415"/>
      <c r="O7415"/>
      <c r="P7415"/>
      <c r="Q7415"/>
      <c r="S7415" s="115"/>
      <c r="U7415"/>
      <c r="V7415"/>
      <c r="W7415" s="237"/>
      <c r="X7415"/>
      <c r="Y7415"/>
      <c r="Z7415"/>
      <c r="AA7415"/>
      <c r="AB7415"/>
      <c r="AC7415"/>
      <c r="AD7415"/>
      <c r="AE7415"/>
      <c r="AF7415"/>
      <c r="AG7415"/>
    </row>
    <row r="7416" spans="1:33" ht="18" x14ac:dyDescent="0.25">
      <c r="A7416" s="236"/>
      <c r="B7416" s="236"/>
      <c r="C7416" s="236"/>
      <c r="D7416" s="236"/>
      <c r="E7416"/>
      <c r="F7416" s="126"/>
      <c r="G7416" s="237"/>
      <c r="H7416"/>
      <c r="I7416"/>
      <c r="J7416" s="237"/>
      <c r="K7416"/>
      <c r="L7416"/>
      <c r="M7416"/>
      <c r="N7416"/>
      <c r="O7416"/>
      <c r="P7416"/>
      <c r="Q7416"/>
      <c r="S7416" s="115"/>
      <c r="U7416"/>
      <c r="V7416"/>
      <c r="W7416" s="237"/>
      <c r="X7416"/>
      <c r="Y7416"/>
      <c r="Z7416"/>
      <c r="AA7416"/>
      <c r="AB7416"/>
      <c r="AC7416"/>
      <c r="AD7416"/>
      <c r="AE7416"/>
      <c r="AF7416"/>
      <c r="AG7416"/>
    </row>
    <row r="7417" spans="1:33" ht="18" x14ac:dyDescent="0.25">
      <c r="A7417" s="236"/>
      <c r="B7417" s="236"/>
      <c r="C7417" s="236"/>
      <c r="D7417" s="236"/>
      <c r="E7417"/>
      <c r="F7417" s="126"/>
      <c r="G7417" s="237"/>
      <c r="H7417"/>
      <c r="I7417"/>
      <c r="J7417" s="237"/>
      <c r="K7417"/>
      <c r="L7417"/>
      <c r="M7417"/>
      <c r="N7417"/>
      <c r="O7417"/>
      <c r="P7417"/>
      <c r="Q7417"/>
      <c r="S7417" s="115"/>
      <c r="U7417"/>
      <c r="V7417"/>
      <c r="W7417" s="237"/>
      <c r="X7417"/>
      <c r="Y7417"/>
      <c r="Z7417"/>
      <c r="AA7417"/>
      <c r="AB7417"/>
      <c r="AC7417"/>
      <c r="AD7417"/>
      <c r="AE7417"/>
      <c r="AF7417"/>
      <c r="AG7417"/>
    </row>
    <row r="7418" spans="1:33" ht="18" x14ac:dyDescent="0.25">
      <c r="A7418" s="236"/>
      <c r="B7418" s="236"/>
      <c r="C7418" s="236"/>
      <c r="D7418" s="236"/>
      <c r="E7418"/>
      <c r="F7418" s="126"/>
      <c r="G7418" s="237"/>
      <c r="H7418"/>
      <c r="I7418"/>
      <c r="J7418" s="237"/>
      <c r="K7418"/>
      <c r="L7418"/>
      <c r="M7418"/>
      <c r="N7418"/>
      <c r="O7418"/>
      <c r="P7418"/>
      <c r="Q7418"/>
      <c r="S7418" s="115"/>
      <c r="U7418"/>
      <c r="V7418"/>
      <c r="W7418" s="237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5">
      <c r="A7419"/>
      <c r="B7419"/>
      <c r="C7419"/>
      <c r="D7419"/>
      <c r="E7419"/>
      <c r="F7419" s="126"/>
      <c r="G7419"/>
      <c r="H7419"/>
      <c r="I7419"/>
      <c r="J7419"/>
      <c r="K7419"/>
      <c r="L7419"/>
      <c r="M7419"/>
      <c r="N7419"/>
      <c r="O7419"/>
      <c r="P7419"/>
      <c r="Q7419"/>
      <c r="S7419" s="115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5">
      <c r="A7420"/>
      <c r="B7420"/>
      <c r="C7420"/>
      <c r="D7420"/>
      <c r="E7420"/>
      <c r="F7420" s="126"/>
      <c r="G7420"/>
      <c r="H7420"/>
      <c r="I7420"/>
      <c r="J7420"/>
      <c r="K7420"/>
      <c r="L7420"/>
      <c r="M7420"/>
      <c r="N7420"/>
      <c r="O7420"/>
      <c r="P7420"/>
      <c r="Q7420"/>
      <c r="S7420" s="115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5">
      <c r="A7421"/>
      <c r="B7421"/>
      <c r="C7421"/>
      <c r="D7421"/>
      <c r="E7421"/>
      <c r="F7421" s="126"/>
      <c r="G7421"/>
      <c r="H7421"/>
      <c r="I7421"/>
      <c r="J7421"/>
      <c r="K7421"/>
      <c r="L7421"/>
      <c r="M7421"/>
      <c r="N7421"/>
      <c r="O7421"/>
      <c r="P7421"/>
      <c r="Q7421"/>
      <c r="S7421" s="115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5">
      <c r="F7422" s="238"/>
      <c r="I7422"/>
      <c r="S7422" s="115"/>
      <c r="U7422"/>
      <c r="V7422"/>
    </row>
    <row r="7423" spans="1:33" ht="18" x14ac:dyDescent="0.25">
      <c r="A7423" s="236"/>
      <c r="B7423" s="236"/>
      <c r="C7423" s="236"/>
      <c r="D7423" s="236"/>
      <c r="E7423"/>
      <c r="F7423" s="126"/>
      <c r="G7423" s="237"/>
      <c r="H7423"/>
      <c r="I7423"/>
      <c r="J7423" s="237"/>
      <c r="K7423"/>
      <c r="L7423"/>
      <c r="M7423"/>
      <c r="N7423"/>
      <c r="O7423"/>
      <c r="P7423"/>
      <c r="Q7423"/>
      <c r="S7423" s="115"/>
      <c r="U7423"/>
      <c r="V7423"/>
      <c r="W7423" s="237"/>
      <c r="X7423"/>
      <c r="Y7423"/>
      <c r="Z7423"/>
      <c r="AA7423"/>
      <c r="AB7423"/>
      <c r="AC7423"/>
      <c r="AD7423"/>
      <c r="AE7423"/>
      <c r="AF7423"/>
      <c r="AG7423"/>
    </row>
    <row r="7424" spans="1:33" ht="18" x14ac:dyDescent="0.25">
      <c r="A7424" s="236"/>
      <c r="B7424" s="236"/>
      <c r="C7424" s="236"/>
      <c r="D7424" s="236"/>
      <c r="E7424"/>
      <c r="F7424" s="126"/>
      <c r="G7424" s="237"/>
      <c r="H7424"/>
      <c r="I7424"/>
      <c r="J7424" s="237"/>
      <c r="K7424"/>
      <c r="L7424"/>
      <c r="M7424"/>
      <c r="N7424"/>
      <c r="O7424"/>
      <c r="P7424"/>
      <c r="Q7424"/>
      <c r="S7424" s="115"/>
      <c r="U7424"/>
      <c r="V7424"/>
      <c r="W7424" s="237"/>
      <c r="X7424"/>
      <c r="Y7424"/>
      <c r="Z7424"/>
      <c r="AA7424"/>
      <c r="AB7424"/>
      <c r="AC7424"/>
      <c r="AD7424"/>
      <c r="AE7424"/>
      <c r="AF7424"/>
      <c r="AG7424"/>
    </row>
    <row r="7425" spans="1:33" ht="18" x14ac:dyDescent="0.25">
      <c r="A7425" s="236"/>
      <c r="B7425" s="236"/>
      <c r="C7425" s="236"/>
      <c r="D7425" s="236"/>
      <c r="E7425"/>
      <c r="F7425" s="126"/>
      <c r="G7425" s="237"/>
      <c r="H7425"/>
      <c r="I7425"/>
      <c r="J7425" s="237"/>
      <c r="K7425"/>
      <c r="L7425"/>
      <c r="M7425"/>
      <c r="N7425"/>
      <c r="O7425"/>
      <c r="P7425"/>
      <c r="Q7425"/>
      <c r="S7425" s="115"/>
      <c r="U7425"/>
      <c r="V7425"/>
      <c r="W7425" s="237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5">
      <c r="A7426"/>
      <c r="B7426"/>
      <c r="C7426"/>
      <c r="D7426"/>
      <c r="E7426"/>
      <c r="F7426" s="126"/>
      <c r="G7426"/>
      <c r="H7426"/>
      <c r="I7426"/>
      <c r="J7426"/>
      <c r="K7426"/>
      <c r="L7426"/>
      <c r="M7426"/>
      <c r="N7426"/>
      <c r="O7426"/>
      <c r="P7426"/>
      <c r="Q7426"/>
      <c r="S7426" s="115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5">
      <c r="A7427"/>
      <c r="B7427"/>
      <c r="C7427"/>
      <c r="D7427"/>
      <c r="E7427"/>
      <c r="F7427" s="126"/>
      <c r="G7427"/>
      <c r="H7427"/>
      <c r="I7427"/>
      <c r="J7427"/>
      <c r="K7427"/>
      <c r="L7427"/>
      <c r="M7427"/>
      <c r="N7427"/>
      <c r="O7427"/>
      <c r="P7427"/>
      <c r="Q7427"/>
      <c r="S7427" s="115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5">
      <c r="A7428"/>
      <c r="B7428"/>
      <c r="C7428"/>
      <c r="D7428"/>
      <c r="E7428"/>
      <c r="F7428" s="126"/>
      <c r="G7428"/>
      <c r="H7428"/>
      <c r="I7428"/>
      <c r="J7428"/>
      <c r="K7428"/>
      <c r="L7428"/>
      <c r="M7428"/>
      <c r="N7428"/>
      <c r="O7428"/>
      <c r="P7428"/>
      <c r="Q7428"/>
      <c r="S7428" s="115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ht="18" x14ac:dyDescent="0.25">
      <c r="A7429" s="236"/>
      <c r="B7429" s="236"/>
      <c r="C7429" s="236"/>
      <c r="D7429" s="236"/>
      <c r="E7429"/>
      <c r="F7429" s="126"/>
      <c r="G7429" s="237"/>
      <c r="H7429"/>
      <c r="I7429"/>
      <c r="J7429" s="237"/>
      <c r="K7429"/>
      <c r="L7429"/>
      <c r="M7429"/>
      <c r="N7429"/>
      <c r="O7429"/>
      <c r="P7429"/>
      <c r="Q7429"/>
      <c r="S7429" s="115"/>
      <c r="U7429"/>
      <c r="V7429"/>
      <c r="W7429" s="237"/>
      <c r="X7429"/>
      <c r="Y7429"/>
      <c r="Z7429"/>
      <c r="AA7429"/>
      <c r="AB7429"/>
      <c r="AC7429"/>
      <c r="AD7429"/>
      <c r="AE7429"/>
      <c r="AF7429"/>
      <c r="AG7429"/>
    </row>
    <row r="7430" spans="1:33" ht="18" x14ac:dyDescent="0.25">
      <c r="A7430" s="236"/>
      <c r="B7430" s="236"/>
      <c r="C7430" s="236"/>
      <c r="D7430" s="236"/>
      <c r="E7430"/>
      <c r="F7430" s="126"/>
      <c r="G7430" s="237"/>
      <c r="H7430"/>
      <c r="I7430"/>
      <c r="J7430" s="237"/>
      <c r="K7430"/>
      <c r="L7430"/>
      <c r="M7430"/>
      <c r="N7430"/>
      <c r="O7430"/>
      <c r="P7430"/>
      <c r="Q7430"/>
      <c r="S7430" s="115"/>
      <c r="U7430"/>
      <c r="V7430"/>
      <c r="W7430" s="237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5">
      <c r="A7431"/>
      <c r="B7431"/>
      <c r="C7431"/>
      <c r="D7431"/>
      <c r="E7431"/>
      <c r="F7431" s="126"/>
      <c r="G7431"/>
      <c r="H7431"/>
      <c r="I7431"/>
      <c r="J7431"/>
      <c r="K7431"/>
      <c r="L7431"/>
      <c r="M7431"/>
      <c r="N7431"/>
      <c r="O7431"/>
      <c r="P7431"/>
      <c r="Q7431"/>
      <c r="S7431" s="115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ht="18" x14ac:dyDescent="0.25">
      <c r="A7432" s="236"/>
      <c r="B7432" s="236"/>
      <c r="C7432" s="236"/>
      <c r="D7432" s="236"/>
      <c r="E7432"/>
      <c r="F7432" s="126"/>
      <c r="G7432" s="237"/>
      <c r="H7432"/>
      <c r="I7432"/>
      <c r="J7432" s="237"/>
      <c r="K7432"/>
      <c r="L7432"/>
      <c r="M7432"/>
      <c r="N7432"/>
      <c r="O7432"/>
      <c r="P7432"/>
      <c r="Q7432"/>
      <c r="S7432" s="115"/>
      <c r="U7432"/>
      <c r="V7432"/>
      <c r="W7432" s="237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5">
      <c r="A7433"/>
      <c r="B7433"/>
      <c r="C7433"/>
      <c r="D7433"/>
      <c r="E7433"/>
      <c r="F7433" s="126"/>
      <c r="G7433"/>
      <c r="H7433"/>
      <c r="I7433"/>
      <c r="J7433"/>
      <c r="K7433"/>
      <c r="L7433"/>
      <c r="M7433"/>
      <c r="N7433"/>
      <c r="O7433"/>
      <c r="P7433"/>
      <c r="Q7433"/>
      <c r="S7433" s="115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ht="18" x14ac:dyDescent="0.25">
      <c r="A7434" s="236"/>
      <c r="B7434" s="236"/>
      <c r="C7434" s="236"/>
      <c r="D7434" s="236"/>
      <c r="E7434"/>
      <c r="F7434" s="126"/>
      <c r="G7434" s="237"/>
      <c r="H7434"/>
      <c r="I7434"/>
      <c r="J7434" s="237"/>
      <c r="K7434"/>
      <c r="L7434"/>
      <c r="M7434"/>
      <c r="N7434"/>
      <c r="O7434"/>
      <c r="P7434"/>
      <c r="Q7434"/>
      <c r="S7434" s="115"/>
      <c r="U7434"/>
      <c r="V7434"/>
      <c r="W7434" s="237"/>
      <c r="X7434"/>
      <c r="Y7434"/>
      <c r="Z7434"/>
      <c r="AA7434"/>
      <c r="AB7434"/>
      <c r="AC7434"/>
      <c r="AD7434"/>
      <c r="AE7434"/>
      <c r="AF7434"/>
      <c r="AG7434"/>
    </row>
    <row r="7435" spans="1:33" ht="18" x14ac:dyDescent="0.25">
      <c r="A7435" s="236"/>
      <c r="B7435" s="236"/>
      <c r="C7435" s="236"/>
      <c r="D7435" s="236"/>
      <c r="E7435"/>
      <c r="F7435" s="126"/>
      <c r="G7435" s="237"/>
      <c r="H7435"/>
      <c r="I7435"/>
      <c r="J7435" s="237"/>
      <c r="K7435"/>
      <c r="L7435"/>
      <c r="M7435"/>
      <c r="N7435"/>
      <c r="O7435"/>
      <c r="P7435"/>
      <c r="Q7435"/>
      <c r="S7435" s="115"/>
      <c r="U7435"/>
      <c r="V7435"/>
      <c r="W7435" s="237"/>
      <c r="X7435"/>
      <c r="Y7435"/>
      <c r="Z7435"/>
      <c r="AA7435"/>
      <c r="AB7435"/>
      <c r="AC7435"/>
      <c r="AD7435"/>
      <c r="AE7435"/>
      <c r="AF7435"/>
      <c r="AG7435"/>
    </row>
    <row r="7436" spans="1:33" ht="18" x14ac:dyDescent="0.25">
      <c r="A7436" s="236"/>
      <c r="B7436" s="236"/>
      <c r="C7436" s="236"/>
      <c r="D7436" s="236"/>
      <c r="E7436"/>
      <c r="F7436" s="126"/>
      <c r="G7436" s="237"/>
      <c r="H7436"/>
      <c r="I7436"/>
      <c r="J7436" s="237"/>
      <c r="K7436"/>
      <c r="L7436"/>
      <c r="M7436"/>
      <c r="N7436"/>
      <c r="O7436"/>
      <c r="P7436"/>
      <c r="Q7436"/>
      <c r="S7436" s="115"/>
      <c r="U7436"/>
      <c r="V7436"/>
      <c r="W7436" s="237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5">
      <c r="A7437"/>
      <c r="B7437"/>
      <c r="C7437"/>
      <c r="D7437"/>
      <c r="E7437"/>
      <c r="F7437" s="126"/>
      <c r="G7437"/>
      <c r="H7437"/>
      <c r="I7437"/>
      <c r="J7437"/>
      <c r="K7437"/>
      <c r="L7437"/>
      <c r="M7437"/>
      <c r="N7437"/>
      <c r="O7437"/>
      <c r="P7437"/>
      <c r="Q7437"/>
      <c r="S7437" s="115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5">
      <c r="A7438"/>
      <c r="B7438"/>
      <c r="C7438"/>
      <c r="D7438"/>
      <c r="E7438"/>
      <c r="F7438" s="126"/>
      <c r="G7438"/>
      <c r="H7438"/>
      <c r="I7438"/>
      <c r="J7438"/>
      <c r="K7438"/>
      <c r="L7438"/>
      <c r="M7438"/>
      <c r="N7438"/>
      <c r="O7438"/>
      <c r="P7438"/>
      <c r="Q7438"/>
      <c r="S7438" s="115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5">
      <c r="A7439"/>
      <c r="B7439"/>
      <c r="C7439"/>
      <c r="D7439"/>
      <c r="E7439"/>
      <c r="F7439" s="126"/>
      <c r="G7439"/>
      <c r="H7439"/>
      <c r="I7439"/>
      <c r="J7439"/>
      <c r="K7439"/>
      <c r="L7439"/>
      <c r="M7439"/>
      <c r="N7439"/>
      <c r="O7439"/>
      <c r="P7439"/>
      <c r="Q7439"/>
      <c r="S7439" s="115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5">
      <c r="A7440"/>
      <c r="B7440"/>
      <c r="C7440"/>
      <c r="D7440"/>
      <c r="E7440"/>
      <c r="F7440" s="126"/>
      <c r="G7440"/>
      <c r="H7440"/>
      <c r="I7440"/>
      <c r="J7440"/>
      <c r="K7440"/>
      <c r="L7440"/>
      <c r="M7440"/>
      <c r="N7440"/>
      <c r="O7440"/>
      <c r="P7440"/>
      <c r="Q7440"/>
      <c r="S7440" s="115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5">
      <c r="F7441" s="238"/>
      <c r="I7441"/>
      <c r="S7441" s="115"/>
      <c r="U7441"/>
      <c r="V7441"/>
    </row>
    <row r="7442" spans="1:33" ht="18" x14ac:dyDescent="0.25">
      <c r="A7442" s="236"/>
      <c r="B7442" s="236"/>
      <c r="C7442" s="236"/>
      <c r="D7442" s="236"/>
      <c r="E7442"/>
      <c r="F7442" s="126"/>
      <c r="G7442" s="237"/>
      <c r="H7442"/>
      <c r="I7442"/>
      <c r="J7442" s="237"/>
      <c r="K7442"/>
      <c r="L7442"/>
      <c r="M7442"/>
      <c r="N7442"/>
      <c r="O7442"/>
      <c r="P7442"/>
      <c r="Q7442"/>
      <c r="S7442" s="115"/>
      <c r="U7442"/>
      <c r="V7442"/>
      <c r="W7442" s="237"/>
      <c r="X7442"/>
      <c r="Y7442"/>
      <c r="Z7442"/>
      <c r="AA7442"/>
      <c r="AB7442"/>
      <c r="AC7442"/>
      <c r="AD7442"/>
      <c r="AE7442"/>
      <c r="AF7442"/>
      <c r="AG7442"/>
    </row>
    <row r="7443" spans="1:33" ht="18" x14ac:dyDescent="0.25">
      <c r="A7443" s="236"/>
      <c r="B7443" s="236"/>
      <c r="C7443" s="236"/>
      <c r="D7443" s="236"/>
      <c r="E7443"/>
      <c r="F7443" s="126"/>
      <c r="G7443" s="237"/>
      <c r="H7443"/>
      <c r="I7443"/>
      <c r="J7443" s="237"/>
      <c r="K7443"/>
      <c r="L7443"/>
      <c r="M7443"/>
      <c r="N7443"/>
      <c r="O7443"/>
      <c r="P7443"/>
      <c r="Q7443"/>
      <c r="S7443" s="115"/>
      <c r="U7443"/>
      <c r="V7443"/>
      <c r="W7443" s="237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5">
      <c r="F7444" s="238"/>
      <c r="I7444"/>
      <c r="S7444" s="115"/>
      <c r="U7444"/>
      <c r="V7444"/>
    </row>
    <row r="7445" spans="1:33" x14ac:dyDescent="0.25">
      <c r="A7445"/>
      <c r="B7445"/>
      <c r="C7445"/>
      <c r="D7445"/>
      <c r="E7445"/>
      <c r="F7445" s="126"/>
      <c r="G7445"/>
      <c r="H7445"/>
      <c r="I7445"/>
      <c r="J7445"/>
      <c r="K7445"/>
      <c r="L7445"/>
      <c r="M7445"/>
      <c r="N7445"/>
      <c r="O7445"/>
      <c r="P7445"/>
      <c r="Q7445"/>
      <c r="S7445" s="11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5">
      <c r="A7446"/>
      <c r="B7446"/>
      <c r="C7446"/>
      <c r="D7446"/>
      <c r="E7446"/>
      <c r="F7446" s="126"/>
      <c r="G7446"/>
      <c r="H7446"/>
      <c r="I7446"/>
      <c r="J7446"/>
      <c r="K7446"/>
      <c r="L7446"/>
      <c r="M7446"/>
      <c r="N7446"/>
      <c r="O7446"/>
      <c r="P7446"/>
      <c r="Q7446"/>
      <c r="S7446" s="115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ht="18" x14ac:dyDescent="0.25">
      <c r="A7447" s="236"/>
      <c r="B7447" s="236"/>
      <c r="C7447" s="236"/>
      <c r="D7447" s="236"/>
      <c r="E7447"/>
      <c r="F7447" s="126"/>
      <c r="G7447" s="237"/>
      <c r="H7447"/>
      <c r="I7447"/>
      <c r="J7447" s="237"/>
      <c r="K7447"/>
      <c r="L7447"/>
      <c r="M7447"/>
      <c r="N7447"/>
      <c r="O7447"/>
      <c r="P7447"/>
      <c r="Q7447"/>
      <c r="S7447" s="115"/>
      <c r="U7447"/>
      <c r="V7447"/>
      <c r="W7447" s="237"/>
      <c r="X7447"/>
      <c r="Y7447"/>
      <c r="Z7447"/>
      <c r="AA7447"/>
      <c r="AB7447"/>
      <c r="AC7447"/>
      <c r="AD7447"/>
      <c r="AE7447"/>
      <c r="AF7447"/>
      <c r="AG7447"/>
    </row>
    <row r="7448" spans="1:33" ht="18" x14ac:dyDescent="0.25">
      <c r="A7448" s="236"/>
      <c r="B7448" s="236"/>
      <c r="C7448" s="236"/>
      <c r="D7448" s="236"/>
      <c r="E7448"/>
      <c r="F7448" s="126"/>
      <c r="G7448" s="237"/>
      <c r="H7448"/>
      <c r="I7448"/>
      <c r="J7448" s="237"/>
      <c r="K7448"/>
      <c r="L7448"/>
      <c r="M7448"/>
      <c r="N7448"/>
      <c r="O7448"/>
      <c r="P7448"/>
      <c r="Q7448"/>
      <c r="S7448" s="115"/>
      <c r="U7448"/>
      <c r="V7448"/>
      <c r="W7448" s="237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5">
      <c r="A7449"/>
      <c r="B7449"/>
      <c r="C7449"/>
      <c r="D7449"/>
      <c r="E7449"/>
      <c r="F7449" s="126"/>
      <c r="G7449"/>
      <c r="H7449"/>
      <c r="I7449"/>
      <c r="J7449"/>
      <c r="K7449"/>
      <c r="L7449"/>
      <c r="M7449"/>
      <c r="N7449"/>
      <c r="O7449"/>
      <c r="P7449"/>
      <c r="Q7449"/>
      <c r="S7449" s="115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5">
      <c r="F7450" s="238"/>
      <c r="I7450"/>
      <c r="S7450" s="115"/>
      <c r="U7450"/>
      <c r="V7450"/>
    </row>
    <row r="7451" spans="1:33" ht="18" x14ac:dyDescent="0.25">
      <c r="A7451" s="236"/>
      <c r="B7451" s="236"/>
      <c r="C7451" s="236"/>
      <c r="D7451" s="236"/>
      <c r="E7451"/>
      <c r="F7451" s="126"/>
      <c r="G7451" s="237"/>
      <c r="H7451"/>
      <c r="I7451"/>
      <c r="J7451" s="237"/>
      <c r="K7451"/>
      <c r="L7451"/>
      <c r="M7451"/>
      <c r="N7451"/>
      <c r="O7451"/>
      <c r="P7451"/>
      <c r="Q7451"/>
      <c r="S7451" s="115"/>
      <c r="U7451"/>
      <c r="V7451"/>
      <c r="W7451" s="237"/>
      <c r="X7451"/>
      <c r="Y7451"/>
      <c r="Z7451"/>
      <c r="AA7451"/>
      <c r="AB7451"/>
      <c r="AC7451"/>
      <c r="AD7451"/>
      <c r="AE7451"/>
      <c r="AF7451"/>
      <c r="AG7451"/>
    </row>
    <row r="7452" spans="1:33" ht="18" x14ac:dyDescent="0.25">
      <c r="A7452" s="236"/>
      <c r="B7452" s="236"/>
      <c r="C7452" s="236"/>
      <c r="D7452" s="236"/>
      <c r="E7452"/>
      <c r="F7452" s="126"/>
      <c r="G7452" s="237"/>
      <c r="H7452"/>
      <c r="I7452"/>
      <c r="J7452" s="237"/>
      <c r="K7452"/>
      <c r="L7452"/>
      <c r="M7452"/>
      <c r="N7452"/>
      <c r="O7452"/>
      <c r="P7452"/>
      <c r="Q7452"/>
      <c r="S7452" s="115"/>
      <c r="U7452"/>
      <c r="V7452"/>
      <c r="W7452" s="237"/>
      <c r="X7452"/>
      <c r="Y7452"/>
      <c r="Z7452"/>
      <c r="AA7452"/>
      <c r="AB7452"/>
      <c r="AC7452"/>
      <c r="AD7452"/>
      <c r="AE7452"/>
      <c r="AF7452"/>
      <c r="AG7452"/>
    </row>
    <row r="7453" spans="1:33" ht="18" x14ac:dyDescent="0.25">
      <c r="A7453" s="236"/>
      <c r="B7453" s="236"/>
      <c r="C7453" s="236"/>
      <c r="D7453" s="236"/>
      <c r="E7453"/>
      <c r="F7453" s="126"/>
      <c r="G7453" s="237"/>
      <c r="H7453"/>
      <c r="I7453"/>
      <c r="J7453" s="237"/>
      <c r="K7453"/>
      <c r="L7453"/>
      <c r="M7453"/>
      <c r="N7453"/>
      <c r="O7453"/>
      <c r="P7453"/>
      <c r="Q7453"/>
      <c r="S7453" s="115"/>
      <c r="U7453"/>
      <c r="V7453"/>
      <c r="W7453" s="237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5">
      <c r="F7454" s="238"/>
      <c r="I7454"/>
      <c r="S7454" s="115"/>
      <c r="U7454"/>
      <c r="V7454"/>
    </row>
    <row r="7455" spans="1:33" x14ac:dyDescent="0.25">
      <c r="F7455" s="238"/>
      <c r="I7455"/>
      <c r="S7455" s="115"/>
      <c r="U7455"/>
      <c r="V7455"/>
    </row>
    <row r="7456" spans="1:33" x14ac:dyDescent="0.25">
      <c r="A7456"/>
      <c r="B7456"/>
      <c r="C7456"/>
      <c r="D7456"/>
      <c r="E7456"/>
      <c r="F7456" s="126"/>
      <c r="G7456"/>
      <c r="H7456"/>
      <c r="I7456"/>
      <c r="J7456"/>
      <c r="K7456"/>
      <c r="L7456"/>
      <c r="M7456"/>
      <c r="N7456"/>
      <c r="O7456"/>
      <c r="P7456"/>
      <c r="Q7456"/>
      <c r="S7456" s="115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ht="18" x14ac:dyDescent="0.25">
      <c r="A7457" s="236"/>
      <c r="B7457" s="236"/>
      <c r="C7457" s="236"/>
      <c r="D7457" s="236"/>
      <c r="E7457"/>
      <c r="F7457" s="126"/>
      <c r="G7457" s="237"/>
      <c r="H7457"/>
      <c r="I7457"/>
      <c r="J7457" s="237"/>
      <c r="K7457"/>
      <c r="L7457"/>
      <c r="M7457"/>
      <c r="N7457"/>
      <c r="O7457"/>
      <c r="P7457"/>
      <c r="Q7457"/>
      <c r="S7457" s="115"/>
      <c r="U7457"/>
      <c r="V7457"/>
      <c r="W7457" s="23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5">
      <c r="A7458"/>
      <c r="B7458"/>
      <c r="C7458"/>
      <c r="D7458"/>
      <c r="E7458"/>
      <c r="F7458" s="126"/>
      <c r="G7458"/>
      <c r="H7458"/>
      <c r="I7458"/>
      <c r="J7458"/>
      <c r="K7458"/>
      <c r="L7458"/>
      <c r="M7458"/>
      <c r="N7458"/>
      <c r="O7458"/>
      <c r="P7458"/>
      <c r="Q7458"/>
      <c r="S7458" s="115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ht="18" x14ac:dyDescent="0.25">
      <c r="A7459" s="236"/>
      <c r="B7459" s="236"/>
      <c r="C7459" s="236"/>
      <c r="D7459" s="236"/>
      <c r="E7459"/>
      <c r="F7459" s="126"/>
      <c r="G7459" s="237"/>
      <c r="H7459"/>
      <c r="I7459"/>
      <c r="J7459" s="237"/>
      <c r="K7459"/>
      <c r="L7459"/>
      <c r="M7459"/>
      <c r="N7459"/>
      <c r="O7459"/>
      <c r="P7459"/>
      <c r="Q7459"/>
      <c r="S7459" s="115"/>
      <c r="U7459"/>
      <c r="V7459"/>
      <c r="W7459" s="237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5">
      <c r="A7460"/>
      <c r="B7460"/>
      <c r="C7460"/>
      <c r="D7460"/>
      <c r="E7460"/>
      <c r="F7460" s="126"/>
      <c r="G7460"/>
      <c r="H7460"/>
      <c r="I7460"/>
      <c r="J7460"/>
      <c r="K7460"/>
      <c r="L7460"/>
      <c r="M7460"/>
      <c r="N7460"/>
      <c r="O7460"/>
      <c r="P7460"/>
      <c r="Q7460"/>
      <c r="S7460" s="115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5">
      <c r="F7461" s="238"/>
      <c r="I7461"/>
      <c r="S7461" s="115"/>
      <c r="U7461"/>
      <c r="V7461"/>
    </row>
    <row r="7462" spans="1:33" ht="18" x14ac:dyDescent="0.25">
      <c r="A7462" s="236"/>
      <c r="B7462" s="236"/>
      <c r="C7462" s="236"/>
      <c r="D7462" s="236"/>
      <c r="E7462"/>
      <c r="F7462" s="126"/>
      <c r="G7462" s="237"/>
      <c r="H7462"/>
      <c r="I7462"/>
      <c r="J7462" s="237"/>
      <c r="K7462"/>
      <c r="L7462"/>
      <c r="M7462"/>
      <c r="N7462"/>
      <c r="O7462"/>
      <c r="P7462"/>
      <c r="Q7462"/>
      <c r="S7462" s="115"/>
      <c r="U7462"/>
      <c r="V7462"/>
      <c r="W7462" s="237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5">
      <c r="A7463"/>
      <c r="B7463"/>
      <c r="C7463"/>
      <c r="D7463"/>
      <c r="E7463"/>
      <c r="F7463" s="126"/>
      <c r="G7463"/>
      <c r="H7463"/>
      <c r="I7463"/>
      <c r="J7463"/>
      <c r="K7463"/>
      <c r="L7463"/>
      <c r="M7463"/>
      <c r="N7463"/>
      <c r="O7463"/>
      <c r="P7463"/>
      <c r="Q7463"/>
      <c r="S7463" s="115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ht="18" x14ac:dyDescent="0.25">
      <c r="A7464" s="236"/>
      <c r="B7464" s="236"/>
      <c r="C7464" s="236"/>
      <c r="D7464" s="236"/>
      <c r="E7464"/>
      <c r="F7464" s="126"/>
      <c r="G7464" s="237"/>
      <c r="H7464"/>
      <c r="I7464"/>
      <c r="J7464" s="237"/>
      <c r="K7464"/>
      <c r="L7464"/>
      <c r="M7464"/>
      <c r="N7464"/>
      <c r="O7464"/>
      <c r="P7464"/>
      <c r="Q7464"/>
      <c r="S7464" s="115"/>
      <c r="U7464"/>
      <c r="V7464"/>
      <c r="W7464" s="237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5">
      <c r="A7465"/>
      <c r="B7465"/>
      <c r="C7465"/>
      <c r="D7465"/>
      <c r="E7465"/>
      <c r="F7465" s="126"/>
      <c r="G7465"/>
      <c r="H7465"/>
      <c r="I7465"/>
      <c r="J7465"/>
      <c r="K7465"/>
      <c r="L7465"/>
      <c r="M7465"/>
      <c r="N7465"/>
      <c r="O7465"/>
      <c r="P7465"/>
      <c r="Q7465"/>
      <c r="S7465" s="11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5">
      <c r="F7466" s="238"/>
      <c r="I7466"/>
      <c r="S7466" s="115"/>
      <c r="U7466"/>
      <c r="V7466"/>
    </row>
    <row r="7467" spans="1:33" x14ac:dyDescent="0.25">
      <c r="F7467" s="238"/>
      <c r="I7467"/>
      <c r="S7467" s="115"/>
      <c r="U7467"/>
      <c r="V7467"/>
    </row>
    <row r="7468" spans="1:33" x14ac:dyDescent="0.25">
      <c r="A7468"/>
      <c r="B7468"/>
      <c r="C7468"/>
      <c r="D7468"/>
      <c r="E7468"/>
      <c r="F7468" s="126"/>
      <c r="G7468"/>
      <c r="H7468"/>
      <c r="I7468"/>
      <c r="J7468"/>
      <c r="K7468"/>
      <c r="L7468"/>
      <c r="M7468"/>
      <c r="N7468"/>
      <c r="O7468"/>
      <c r="P7468"/>
      <c r="Q7468"/>
      <c r="S7468" s="115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ht="18" x14ac:dyDescent="0.25">
      <c r="A7469" s="236"/>
      <c r="B7469" s="236"/>
      <c r="C7469" s="236"/>
      <c r="D7469" s="236"/>
      <c r="E7469"/>
      <c r="F7469" s="126"/>
      <c r="G7469" s="237"/>
      <c r="H7469"/>
      <c r="I7469"/>
      <c r="J7469" s="237"/>
      <c r="K7469"/>
      <c r="L7469"/>
      <c r="M7469"/>
      <c r="N7469"/>
      <c r="O7469"/>
      <c r="P7469"/>
      <c r="Q7469"/>
      <c r="S7469" s="115"/>
      <c r="U7469"/>
      <c r="V7469"/>
      <c r="W7469" s="237"/>
      <c r="X7469"/>
      <c r="Y7469"/>
      <c r="Z7469"/>
      <c r="AA7469"/>
      <c r="AB7469"/>
      <c r="AC7469"/>
      <c r="AD7469"/>
      <c r="AE7469"/>
      <c r="AF7469"/>
      <c r="AG7469"/>
    </row>
    <row r="7470" spans="1:33" ht="18" x14ac:dyDescent="0.25">
      <c r="A7470" s="236"/>
      <c r="B7470" s="236"/>
      <c r="C7470" s="236"/>
      <c r="D7470" s="236"/>
      <c r="E7470"/>
      <c r="F7470" s="126"/>
      <c r="G7470" s="237"/>
      <c r="H7470"/>
      <c r="I7470"/>
      <c r="J7470" s="237"/>
      <c r="K7470"/>
      <c r="L7470"/>
      <c r="M7470"/>
      <c r="N7470"/>
      <c r="O7470"/>
      <c r="P7470"/>
      <c r="Q7470"/>
      <c r="S7470" s="115"/>
      <c r="U7470"/>
      <c r="V7470"/>
      <c r="W7470" s="237"/>
      <c r="X7470"/>
      <c r="Y7470"/>
      <c r="Z7470"/>
      <c r="AA7470"/>
      <c r="AB7470"/>
      <c r="AC7470"/>
      <c r="AD7470"/>
      <c r="AE7470"/>
      <c r="AF7470"/>
      <c r="AG7470"/>
    </row>
    <row r="7471" spans="1:33" ht="18" x14ac:dyDescent="0.25">
      <c r="A7471" s="236"/>
      <c r="B7471" s="236"/>
      <c r="C7471" s="236"/>
      <c r="D7471" s="236"/>
      <c r="E7471"/>
      <c r="F7471" s="126"/>
      <c r="G7471" s="237"/>
      <c r="H7471"/>
      <c r="I7471"/>
      <c r="J7471" s="237"/>
      <c r="K7471"/>
      <c r="L7471"/>
      <c r="M7471"/>
      <c r="N7471"/>
      <c r="O7471"/>
      <c r="P7471"/>
      <c r="Q7471"/>
      <c r="S7471" s="115"/>
      <c r="U7471"/>
      <c r="V7471"/>
      <c r="W7471" s="237"/>
      <c r="X7471"/>
      <c r="Y7471"/>
      <c r="Z7471"/>
      <c r="AA7471"/>
      <c r="AB7471"/>
      <c r="AC7471"/>
      <c r="AD7471"/>
      <c r="AE7471"/>
      <c r="AF7471"/>
      <c r="AG7471"/>
    </row>
    <row r="7472" spans="1:33" ht="18" x14ac:dyDescent="0.25">
      <c r="A7472" s="236"/>
      <c r="B7472" s="236"/>
      <c r="C7472" s="236"/>
      <c r="D7472" s="236"/>
      <c r="E7472"/>
      <c r="F7472" s="126"/>
      <c r="G7472" s="237"/>
      <c r="H7472"/>
      <c r="I7472"/>
      <c r="J7472" s="237"/>
      <c r="K7472"/>
      <c r="L7472"/>
      <c r="M7472"/>
      <c r="N7472"/>
      <c r="O7472"/>
      <c r="P7472"/>
      <c r="Q7472"/>
      <c r="S7472" s="115"/>
      <c r="U7472"/>
      <c r="V7472"/>
      <c r="W7472" s="237"/>
      <c r="X7472"/>
      <c r="Y7472"/>
      <c r="Z7472"/>
      <c r="AA7472"/>
      <c r="AB7472"/>
      <c r="AC7472"/>
      <c r="AD7472"/>
      <c r="AE7472"/>
      <c r="AF7472"/>
      <c r="AG7472"/>
    </row>
    <row r="7473" spans="1:33" ht="18" x14ac:dyDescent="0.25">
      <c r="A7473" s="236"/>
      <c r="B7473" s="236"/>
      <c r="C7473" s="236"/>
      <c r="D7473" s="236"/>
      <c r="E7473"/>
      <c r="F7473" s="126"/>
      <c r="G7473" s="237"/>
      <c r="H7473"/>
      <c r="I7473"/>
      <c r="J7473" s="237"/>
      <c r="K7473"/>
      <c r="L7473"/>
      <c r="M7473"/>
      <c r="N7473"/>
      <c r="O7473"/>
      <c r="P7473"/>
      <c r="Q7473"/>
      <c r="S7473" s="115"/>
      <c r="U7473"/>
      <c r="V7473"/>
      <c r="W7473" s="237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5">
      <c r="A7474"/>
      <c r="B7474"/>
      <c r="C7474"/>
      <c r="D7474"/>
      <c r="E7474"/>
      <c r="F7474" s="126"/>
      <c r="G7474"/>
      <c r="H7474"/>
      <c r="I7474"/>
      <c r="J7474"/>
      <c r="K7474"/>
      <c r="L7474"/>
      <c r="M7474"/>
      <c r="N7474"/>
      <c r="O7474"/>
      <c r="P7474"/>
      <c r="Q7474"/>
      <c r="S7474" s="115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ht="18" x14ac:dyDescent="0.25">
      <c r="A7475" s="236"/>
      <c r="B7475" s="236"/>
      <c r="C7475" s="236"/>
      <c r="D7475" s="236"/>
      <c r="E7475"/>
      <c r="F7475" s="126"/>
      <c r="G7475" s="237"/>
      <c r="H7475"/>
      <c r="I7475"/>
      <c r="J7475" s="237"/>
      <c r="K7475"/>
      <c r="L7475"/>
      <c r="M7475"/>
      <c r="N7475"/>
      <c r="O7475"/>
      <c r="P7475"/>
      <c r="Q7475"/>
      <c r="S7475" s="115"/>
      <c r="U7475"/>
      <c r="V7475"/>
      <c r="W7475" s="237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5">
      <c r="F7476" s="238"/>
      <c r="I7476"/>
      <c r="S7476" s="115"/>
      <c r="U7476"/>
      <c r="V7476"/>
    </row>
    <row r="7477" spans="1:33" ht="18" x14ac:dyDescent="0.25">
      <c r="A7477" s="236"/>
      <c r="B7477" s="236"/>
      <c r="C7477" s="236"/>
      <c r="D7477" s="236"/>
      <c r="E7477"/>
      <c r="F7477" s="126"/>
      <c r="G7477" s="237"/>
      <c r="H7477"/>
      <c r="I7477"/>
      <c r="J7477" s="237"/>
      <c r="K7477"/>
      <c r="L7477"/>
      <c r="M7477"/>
      <c r="N7477"/>
      <c r="O7477"/>
      <c r="P7477"/>
      <c r="Q7477"/>
      <c r="S7477" s="115"/>
      <c r="U7477"/>
      <c r="V7477"/>
      <c r="W7477" s="237"/>
      <c r="X7477"/>
      <c r="Y7477"/>
      <c r="Z7477"/>
      <c r="AA7477"/>
      <c r="AB7477"/>
      <c r="AC7477"/>
      <c r="AD7477"/>
      <c r="AE7477"/>
      <c r="AF7477"/>
      <c r="AG7477"/>
    </row>
    <row r="7478" spans="1:33" ht="18" x14ac:dyDescent="0.25">
      <c r="A7478" s="236"/>
      <c r="B7478" s="236"/>
      <c r="C7478" s="236"/>
      <c r="D7478" s="236"/>
      <c r="E7478"/>
      <c r="F7478" s="126"/>
      <c r="G7478" s="237"/>
      <c r="H7478"/>
      <c r="I7478"/>
      <c r="J7478" s="237"/>
      <c r="K7478"/>
      <c r="L7478"/>
      <c r="M7478"/>
      <c r="N7478"/>
      <c r="O7478"/>
      <c r="P7478"/>
      <c r="Q7478"/>
      <c r="S7478" s="115"/>
      <c r="U7478"/>
      <c r="V7478"/>
      <c r="W7478" s="237"/>
      <c r="X7478"/>
      <c r="Y7478"/>
      <c r="Z7478"/>
      <c r="AA7478"/>
      <c r="AB7478"/>
      <c r="AC7478"/>
      <c r="AD7478"/>
      <c r="AE7478"/>
      <c r="AF7478"/>
      <c r="AG7478"/>
    </row>
    <row r="7479" spans="1:33" ht="18" x14ac:dyDescent="0.25">
      <c r="A7479" s="236"/>
      <c r="B7479" s="236"/>
      <c r="C7479" s="236"/>
      <c r="D7479" s="236"/>
      <c r="E7479"/>
      <c r="F7479" s="126"/>
      <c r="G7479" s="237"/>
      <c r="H7479"/>
      <c r="I7479"/>
      <c r="J7479" s="237"/>
      <c r="K7479"/>
      <c r="L7479"/>
      <c r="M7479"/>
      <c r="N7479"/>
      <c r="O7479"/>
      <c r="P7479"/>
      <c r="Q7479"/>
      <c r="S7479" s="115"/>
      <c r="U7479"/>
      <c r="V7479"/>
      <c r="W7479" s="237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5">
      <c r="A7480"/>
      <c r="B7480"/>
      <c r="C7480"/>
      <c r="D7480"/>
      <c r="E7480"/>
      <c r="F7480" s="126"/>
      <c r="G7480"/>
      <c r="H7480"/>
      <c r="I7480"/>
      <c r="J7480"/>
      <c r="K7480"/>
      <c r="L7480"/>
      <c r="M7480"/>
      <c r="N7480"/>
      <c r="O7480"/>
      <c r="P7480"/>
      <c r="Q7480"/>
      <c r="S7480" s="115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ht="18" x14ac:dyDescent="0.25">
      <c r="A7481" s="236"/>
      <c r="B7481" s="236"/>
      <c r="C7481" s="236"/>
      <c r="D7481" s="236"/>
      <c r="E7481"/>
      <c r="F7481" s="126"/>
      <c r="G7481" s="237"/>
      <c r="H7481"/>
      <c r="I7481"/>
      <c r="J7481" s="237"/>
      <c r="K7481"/>
      <c r="L7481"/>
      <c r="M7481"/>
      <c r="N7481"/>
      <c r="O7481"/>
      <c r="P7481"/>
      <c r="Q7481"/>
      <c r="S7481" s="115"/>
      <c r="U7481"/>
      <c r="V7481"/>
      <c r="W7481" s="237"/>
      <c r="X7481"/>
      <c r="Y7481"/>
      <c r="Z7481"/>
      <c r="AA7481"/>
      <c r="AB7481"/>
      <c r="AC7481"/>
      <c r="AD7481"/>
      <c r="AE7481"/>
      <c r="AF7481"/>
      <c r="AG7481"/>
    </row>
    <row r="7482" spans="1:33" ht="18" x14ac:dyDescent="0.25">
      <c r="A7482" s="236"/>
      <c r="B7482" s="236"/>
      <c r="C7482" s="236"/>
      <c r="D7482" s="236"/>
      <c r="E7482"/>
      <c r="F7482" s="126"/>
      <c r="G7482" s="237"/>
      <c r="H7482"/>
      <c r="I7482"/>
      <c r="J7482" s="237"/>
      <c r="K7482"/>
      <c r="L7482"/>
      <c r="M7482"/>
      <c r="N7482"/>
      <c r="O7482"/>
      <c r="P7482"/>
      <c r="Q7482"/>
      <c r="S7482" s="115"/>
      <c r="U7482"/>
      <c r="V7482"/>
      <c r="W7482" s="237"/>
      <c r="X7482"/>
      <c r="Y7482"/>
      <c r="Z7482"/>
      <c r="AA7482"/>
      <c r="AB7482"/>
      <c r="AC7482"/>
      <c r="AD7482"/>
      <c r="AE7482"/>
      <c r="AF7482"/>
      <c r="AG7482"/>
    </row>
    <row r="7483" spans="1:33" ht="18" x14ac:dyDescent="0.25">
      <c r="A7483" s="236"/>
      <c r="B7483" s="236"/>
      <c r="C7483" s="236"/>
      <c r="D7483" s="236"/>
      <c r="E7483"/>
      <c r="F7483" s="126"/>
      <c r="G7483" s="237"/>
      <c r="H7483"/>
      <c r="I7483"/>
      <c r="J7483" s="237"/>
      <c r="K7483"/>
      <c r="L7483"/>
      <c r="M7483"/>
      <c r="N7483"/>
      <c r="O7483"/>
      <c r="P7483"/>
      <c r="Q7483"/>
      <c r="S7483" s="115"/>
      <c r="U7483"/>
      <c r="V7483"/>
      <c r="W7483" s="237"/>
      <c r="X7483"/>
      <c r="Y7483"/>
      <c r="Z7483"/>
      <c r="AA7483"/>
      <c r="AB7483"/>
      <c r="AC7483"/>
      <c r="AD7483"/>
      <c r="AE7483"/>
      <c r="AF7483"/>
      <c r="AG7483"/>
    </row>
    <row r="7484" spans="1:33" ht="18" x14ac:dyDescent="0.25">
      <c r="A7484" s="236"/>
      <c r="B7484" s="236"/>
      <c r="C7484" s="236"/>
      <c r="D7484" s="236"/>
      <c r="E7484"/>
      <c r="F7484" s="126"/>
      <c r="G7484" s="237"/>
      <c r="H7484"/>
      <c r="I7484"/>
      <c r="J7484" s="237"/>
      <c r="K7484"/>
      <c r="L7484"/>
      <c r="M7484"/>
      <c r="N7484"/>
      <c r="O7484"/>
      <c r="P7484"/>
      <c r="Q7484"/>
      <c r="S7484" s="115"/>
      <c r="U7484"/>
      <c r="V7484"/>
      <c r="W7484" s="237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5">
      <c r="F7485" s="238"/>
      <c r="I7485"/>
      <c r="S7485" s="115"/>
      <c r="U7485"/>
      <c r="V7485"/>
    </row>
    <row r="7486" spans="1:33" x14ac:dyDescent="0.25">
      <c r="F7486" s="238"/>
      <c r="I7486"/>
      <c r="S7486" s="115"/>
      <c r="U7486"/>
      <c r="V7486"/>
    </row>
    <row r="7487" spans="1:33" x14ac:dyDescent="0.25">
      <c r="A7487"/>
      <c r="B7487"/>
      <c r="C7487"/>
      <c r="D7487"/>
      <c r="E7487"/>
      <c r="F7487" s="126"/>
      <c r="G7487"/>
      <c r="H7487"/>
      <c r="I7487"/>
      <c r="J7487"/>
      <c r="K7487"/>
      <c r="L7487"/>
      <c r="M7487"/>
      <c r="N7487"/>
      <c r="O7487"/>
      <c r="P7487"/>
      <c r="Q7487"/>
      <c r="S7487" s="115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5">
      <c r="F7488" s="238"/>
      <c r="I7488"/>
      <c r="S7488" s="115"/>
      <c r="U7488"/>
      <c r="V7488"/>
    </row>
    <row r="7489" spans="1:33" ht="18" x14ac:dyDescent="0.25">
      <c r="A7489" s="236"/>
      <c r="B7489" s="236"/>
      <c r="C7489" s="236"/>
      <c r="D7489" s="236"/>
      <c r="E7489"/>
      <c r="F7489" s="126"/>
      <c r="G7489" s="237"/>
      <c r="H7489"/>
      <c r="I7489"/>
      <c r="J7489" s="237"/>
      <c r="K7489"/>
      <c r="L7489"/>
      <c r="M7489"/>
      <c r="N7489"/>
      <c r="O7489"/>
      <c r="P7489"/>
      <c r="Q7489"/>
      <c r="S7489" s="115"/>
      <c r="U7489"/>
      <c r="V7489"/>
      <c r="W7489" s="237"/>
      <c r="X7489"/>
      <c r="Y7489"/>
      <c r="Z7489"/>
      <c r="AA7489"/>
      <c r="AB7489"/>
      <c r="AC7489"/>
      <c r="AD7489"/>
      <c r="AE7489"/>
      <c r="AF7489"/>
      <c r="AG7489"/>
    </row>
    <row r="7490" spans="1:33" ht="18" x14ac:dyDescent="0.25">
      <c r="A7490" s="236"/>
      <c r="B7490" s="236"/>
      <c r="C7490" s="236"/>
      <c r="D7490" s="236"/>
      <c r="E7490"/>
      <c r="F7490" s="126"/>
      <c r="G7490" s="237"/>
      <c r="H7490"/>
      <c r="I7490"/>
      <c r="J7490" s="237"/>
      <c r="K7490"/>
      <c r="L7490"/>
      <c r="M7490"/>
      <c r="N7490"/>
      <c r="O7490"/>
      <c r="P7490"/>
      <c r="Q7490"/>
      <c r="S7490" s="115"/>
      <c r="U7490"/>
      <c r="V7490"/>
      <c r="W7490" s="237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5">
      <c r="F7491" s="238"/>
      <c r="I7491"/>
      <c r="S7491" s="115"/>
      <c r="U7491"/>
      <c r="V7491"/>
    </row>
    <row r="7492" spans="1:33" x14ac:dyDescent="0.25">
      <c r="F7492" s="238"/>
      <c r="I7492"/>
      <c r="S7492" s="115"/>
      <c r="U7492"/>
      <c r="V7492"/>
    </row>
    <row r="7493" spans="1:33" ht="18" x14ac:dyDescent="0.25">
      <c r="A7493" s="236"/>
      <c r="B7493" s="236"/>
      <c r="C7493" s="236"/>
      <c r="D7493" s="236"/>
      <c r="E7493"/>
      <c r="F7493" s="126"/>
      <c r="G7493" s="237"/>
      <c r="H7493"/>
      <c r="I7493"/>
      <c r="J7493" s="237"/>
      <c r="K7493"/>
      <c r="L7493"/>
      <c r="M7493"/>
      <c r="N7493"/>
      <c r="O7493"/>
      <c r="P7493"/>
      <c r="Q7493"/>
      <c r="S7493" s="115"/>
      <c r="U7493"/>
      <c r="V7493"/>
      <c r="W7493" s="237"/>
      <c r="X7493"/>
      <c r="Y7493"/>
      <c r="Z7493"/>
      <c r="AA7493"/>
      <c r="AB7493"/>
      <c r="AC7493"/>
      <c r="AD7493"/>
      <c r="AE7493"/>
      <c r="AF7493"/>
      <c r="AG7493"/>
    </row>
    <row r="7494" spans="1:33" ht="18" x14ac:dyDescent="0.25">
      <c r="A7494" s="236"/>
      <c r="B7494" s="236"/>
      <c r="C7494" s="236"/>
      <c r="D7494" s="236"/>
      <c r="E7494"/>
      <c r="F7494" s="126"/>
      <c r="G7494" s="237"/>
      <c r="H7494"/>
      <c r="I7494"/>
      <c r="J7494" s="237"/>
      <c r="K7494"/>
      <c r="L7494"/>
      <c r="M7494"/>
      <c r="N7494"/>
      <c r="O7494"/>
      <c r="P7494"/>
      <c r="Q7494"/>
      <c r="S7494" s="115"/>
      <c r="U7494"/>
      <c r="V7494"/>
      <c r="W7494" s="237"/>
      <c r="X7494"/>
      <c r="Y7494"/>
      <c r="Z7494"/>
      <c r="AA7494"/>
      <c r="AB7494"/>
      <c r="AC7494"/>
      <c r="AD7494"/>
      <c r="AE7494"/>
      <c r="AF7494"/>
      <c r="AG7494"/>
    </row>
    <row r="7495" spans="1:33" ht="18" x14ac:dyDescent="0.25">
      <c r="A7495" s="236"/>
      <c r="B7495" s="236"/>
      <c r="C7495" s="236"/>
      <c r="D7495" s="236"/>
      <c r="E7495"/>
      <c r="F7495" s="126"/>
      <c r="G7495" s="237"/>
      <c r="H7495"/>
      <c r="I7495"/>
      <c r="J7495" s="237"/>
      <c r="K7495"/>
      <c r="L7495"/>
      <c r="M7495"/>
      <c r="N7495"/>
      <c r="O7495"/>
      <c r="P7495"/>
      <c r="Q7495"/>
      <c r="S7495" s="115"/>
      <c r="U7495"/>
      <c r="V7495"/>
      <c r="W7495" s="237"/>
      <c r="X7495"/>
      <c r="Y7495"/>
      <c r="Z7495"/>
      <c r="AA7495"/>
      <c r="AB7495"/>
      <c r="AC7495"/>
      <c r="AD7495"/>
      <c r="AE7495"/>
      <c r="AF7495"/>
      <c r="AG7495"/>
    </row>
    <row r="7496" spans="1:33" ht="18" x14ac:dyDescent="0.25">
      <c r="A7496" s="236"/>
      <c r="B7496" s="236"/>
      <c r="C7496" s="236"/>
      <c r="D7496" s="236"/>
      <c r="E7496"/>
      <c r="F7496" s="126"/>
      <c r="G7496" s="237"/>
      <c r="H7496"/>
      <c r="I7496"/>
      <c r="J7496" s="237"/>
      <c r="K7496"/>
      <c r="L7496"/>
      <c r="M7496"/>
      <c r="N7496"/>
      <c r="O7496"/>
      <c r="P7496"/>
      <c r="Q7496"/>
      <c r="S7496" s="115"/>
      <c r="U7496"/>
      <c r="V7496"/>
      <c r="W7496" s="237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5">
      <c r="F7497" s="238"/>
      <c r="I7497"/>
      <c r="S7497" s="115"/>
      <c r="U7497"/>
      <c r="V7497"/>
    </row>
    <row r="7498" spans="1:33" ht="18" x14ac:dyDescent="0.25">
      <c r="A7498" s="236"/>
      <c r="B7498" s="236"/>
      <c r="C7498" s="236"/>
      <c r="D7498" s="236"/>
      <c r="E7498"/>
      <c r="F7498" s="126"/>
      <c r="G7498" s="237"/>
      <c r="H7498"/>
      <c r="I7498"/>
      <c r="J7498" s="237"/>
      <c r="K7498"/>
      <c r="L7498"/>
      <c r="M7498"/>
      <c r="N7498"/>
      <c r="O7498"/>
      <c r="P7498"/>
      <c r="Q7498"/>
      <c r="S7498" s="115"/>
      <c r="U7498"/>
      <c r="V7498"/>
      <c r="W7498" s="237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5">
      <c r="F7499" s="238"/>
      <c r="I7499"/>
      <c r="S7499" s="115"/>
      <c r="U7499"/>
      <c r="V7499"/>
    </row>
    <row r="7500" spans="1:33" x14ac:dyDescent="0.25">
      <c r="A7500"/>
      <c r="B7500"/>
      <c r="C7500"/>
      <c r="D7500"/>
      <c r="E7500"/>
      <c r="F7500" s="126"/>
      <c r="G7500"/>
      <c r="H7500"/>
      <c r="I7500"/>
      <c r="J7500"/>
      <c r="K7500"/>
      <c r="L7500"/>
      <c r="M7500"/>
      <c r="N7500"/>
      <c r="O7500"/>
      <c r="P7500"/>
      <c r="Q7500"/>
      <c r="S7500" s="115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ht="18" x14ac:dyDescent="0.25">
      <c r="A7501" s="236"/>
      <c r="B7501" s="236"/>
      <c r="C7501" s="236"/>
      <c r="D7501" s="236"/>
      <c r="E7501"/>
      <c r="F7501" s="126"/>
      <c r="G7501" s="237"/>
      <c r="H7501"/>
      <c r="I7501"/>
      <c r="J7501" s="237"/>
      <c r="K7501"/>
      <c r="L7501"/>
      <c r="M7501"/>
      <c r="N7501"/>
      <c r="O7501"/>
      <c r="P7501"/>
      <c r="Q7501"/>
      <c r="S7501" s="115"/>
      <c r="U7501"/>
      <c r="V7501"/>
      <c r="W7501" s="237"/>
      <c r="X7501"/>
      <c r="Y7501"/>
      <c r="Z7501"/>
      <c r="AA7501"/>
      <c r="AB7501"/>
      <c r="AC7501"/>
      <c r="AD7501"/>
      <c r="AE7501"/>
      <c r="AF7501"/>
      <c r="AG7501"/>
    </row>
    <row r="7502" spans="1:33" ht="18" x14ac:dyDescent="0.25">
      <c r="A7502" s="236"/>
      <c r="B7502" s="236"/>
      <c r="C7502" s="236"/>
      <c r="D7502" s="236"/>
      <c r="E7502"/>
      <c r="F7502" s="126"/>
      <c r="G7502" s="237"/>
      <c r="H7502"/>
      <c r="I7502"/>
      <c r="J7502" s="237"/>
      <c r="K7502"/>
      <c r="L7502"/>
      <c r="M7502"/>
      <c r="N7502"/>
      <c r="O7502"/>
      <c r="P7502"/>
      <c r="Q7502"/>
      <c r="S7502" s="115"/>
      <c r="U7502"/>
      <c r="V7502"/>
      <c r="W7502" s="237"/>
      <c r="X7502"/>
      <c r="Y7502"/>
      <c r="Z7502"/>
      <c r="AA7502"/>
      <c r="AB7502"/>
      <c r="AC7502"/>
      <c r="AD7502"/>
      <c r="AE7502"/>
      <c r="AF7502"/>
      <c r="AG7502"/>
    </row>
    <row r="7503" spans="1:33" ht="18" x14ac:dyDescent="0.25">
      <c r="A7503" s="236"/>
      <c r="B7503" s="236"/>
      <c r="C7503" s="236"/>
      <c r="D7503" s="236"/>
      <c r="E7503"/>
      <c r="F7503" s="126"/>
      <c r="G7503" s="237"/>
      <c r="H7503"/>
      <c r="I7503"/>
      <c r="J7503" s="237"/>
      <c r="K7503"/>
      <c r="L7503"/>
      <c r="M7503"/>
      <c r="N7503"/>
      <c r="O7503"/>
      <c r="P7503"/>
      <c r="Q7503"/>
      <c r="S7503" s="115"/>
      <c r="U7503"/>
      <c r="V7503"/>
      <c r="W7503" s="237"/>
      <c r="X7503"/>
      <c r="Y7503"/>
      <c r="Z7503"/>
      <c r="AA7503"/>
      <c r="AB7503"/>
      <c r="AC7503"/>
      <c r="AD7503"/>
      <c r="AE7503"/>
      <c r="AF7503"/>
      <c r="AG7503"/>
    </row>
    <row r="7504" spans="1:33" ht="18" x14ac:dyDescent="0.25">
      <c r="A7504" s="236"/>
      <c r="B7504" s="236"/>
      <c r="C7504" s="236"/>
      <c r="D7504" s="236"/>
      <c r="E7504"/>
      <c r="F7504" s="126"/>
      <c r="G7504" s="237"/>
      <c r="H7504"/>
      <c r="I7504"/>
      <c r="J7504" s="237"/>
      <c r="K7504"/>
      <c r="L7504"/>
      <c r="M7504"/>
      <c r="N7504"/>
      <c r="O7504"/>
      <c r="P7504"/>
      <c r="Q7504"/>
      <c r="S7504" s="115"/>
      <c r="U7504"/>
      <c r="V7504"/>
      <c r="W7504" s="237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5">
      <c r="A7505"/>
      <c r="B7505"/>
      <c r="C7505"/>
      <c r="D7505"/>
      <c r="E7505"/>
      <c r="F7505" s="126"/>
      <c r="G7505"/>
      <c r="H7505"/>
      <c r="I7505"/>
      <c r="J7505"/>
      <c r="K7505"/>
      <c r="L7505"/>
      <c r="M7505"/>
      <c r="N7505"/>
      <c r="O7505"/>
      <c r="P7505"/>
      <c r="Q7505"/>
      <c r="S7505" s="11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5">
      <c r="A7506"/>
      <c r="B7506"/>
      <c r="C7506"/>
      <c r="D7506"/>
      <c r="E7506"/>
      <c r="F7506" s="126"/>
      <c r="G7506"/>
      <c r="H7506"/>
      <c r="I7506"/>
      <c r="J7506"/>
      <c r="K7506"/>
      <c r="L7506"/>
      <c r="M7506"/>
      <c r="N7506"/>
      <c r="O7506"/>
      <c r="P7506"/>
      <c r="Q7506"/>
      <c r="S7506" s="115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ht="18" x14ac:dyDescent="0.25">
      <c r="A7507" s="236"/>
      <c r="B7507" s="236"/>
      <c r="C7507" s="236"/>
      <c r="D7507" s="236"/>
      <c r="E7507"/>
      <c r="F7507" s="126"/>
      <c r="G7507" s="237"/>
      <c r="H7507"/>
      <c r="I7507"/>
      <c r="J7507" s="237"/>
      <c r="K7507"/>
      <c r="L7507"/>
      <c r="M7507"/>
      <c r="N7507"/>
      <c r="O7507"/>
      <c r="P7507"/>
      <c r="Q7507"/>
      <c r="S7507" s="115"/>
      <c r="U7507"/>
      <c r="V7507"/>
      <c r="W7507" s="237"/>
      <c r="X7507"/>
      <c r="Y7507"/>
      <c r="Z7507"/>
      <c r="AA7507"/>
      <c r="AB7507"/>
      <c r="AC7507"/>
      <c r="AD7507"/>
      <c r="AE7507"/>
      <c r="AF7507"/>
      <c r="AG7507"/>
    </row>
    <row r="7508" spans="1:33" ht="18" x14ac:dyDescent="0.25">
      <c r="A7508" s="236"/>
      <c r="B7508" s="236"/>
      <c r="C7508" s="236"/>
      <c r="D7508" s="236"/>
      <c r="E7508"/>
      <c r="F7508" s="126"/>
      <c r="G7508" s="237"/>
      <c r="H7508"/>
      <c r="I7508"/>
      <c r="J7508" s="237"/>
      <c r="K7508"/>
      <c r="L7508"/>
      <c r="M7508"/>
      <c r="N7508"/>
      <c r="O7508"/>
      <c r="P7508"/>
      <c r="Q7508"/>
      <c r="S7508" s="115"/>
      <c r="U7508"/>
      <c r="V7508"/>
      <c r="W7508" s="237"/>
      <c r="X7508"/>
      <c r="Y7508"/>
      <c r="Z7508"/>
      <c r="AA7508"/>
      <c r="AB7508"/>
      <c r="AC7508"/>
      <c r="AD7508"/>
      <c r="AE7508"/>
      <c r="AF7508"/>
      <c r="AG7508"/>
    </row>
    <row r="7509" spans="1:33" ht="18" x14ac:dyDescent="0.25">
      <c r="A7509" s="236"/>
      <c r="B7509" s="236"/>
      <c r="C7509" s="236"/>
      <c r="D7509" s="236"/>
      <c r="E7509"/>
      <c r="F7509" s="126"/>
      <c r="G7509" s="237"/>
      <c r="H7509"/>
      <c r="I7509"/>
      <c r="J7509" s="237"/>
      <c r="K7509"/>
      <c r="L7509"/>
      <c r="M7509"/>
      <c r="N7509"/>
      <c r="O7509"/>
      <c r="P7509"/>
      <c r="Q7509"/>
      <c r="S7509" s="115"/>
      <c r="U7509"/>
      <c r="V7509"/>
      <c r="W7509" s="237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5">
      <c r="F7510" s="238"/>
      <c r="I7510"/>
      <c r="S7510" s="115"/>
      <c r="U7510"/>
      <c r="V7510"/>
    </row>
    <row r="7511" spans="1:33" x14ac:dyDescent="0.25">
      <c r="F7511" s="238"/>
      <c r="I7511"/>
      <c r="S7511" s="115"/>
      <c r="U7511"/>
      <c r="V7511"/>
    </row>
    <row r="7512" spans="1:33" ht="18" x14ac:dyDescent="0.25">
      <c r="A7512" s="236"/>
      <c r="B7512" s="236"/>
      <c r="C7512" s="236"/>
      <c r="D7512" s="236"/>
      <c r="E7512"/>
      <c r="F7512" s="126"/>
      <c r="G7512" s="237"/>
      <c r="H7512"/>
      <c r="I7512"/>
      <c r="J7512" s="237"/>
      <c r="K7512"/>
      <c r="L7512"/>
      <c r="M7512"/>
      <c r="N7512"/>
      <c r="O7512"/>
      <c r="P7512"/>
      <c r="Q7512"/>
      <c r="S7512" s="115"/>
      <c r="U7512"/>
      <c r="V7512"/>
      <c r="W7512" s="237"/>
      <c r="X7512"/>
      <c r="Y7512"/>
      <c r="Z7512"/>
      <c r="AA7512"/>
      <c r="AB7512"/>
      <c r="AC7512"/>
      <c r="AD7512"/>
      <c r="AE7512"/>
      <c r="AF7512"/>
      <c r="AG7512"/>
    </row>
    <row r="7513" spans="1:33" ht="18" x14ac:dyDescent="0.25">
      <c r="A7513" s="236"/>
      <c r="B7513" s="236"/>
      <c r="C7513" s="236"/>
      <c r="D7513" s="236"/>
      <c r="E7513"/>
      <c r="F7513" s="126"/>
      <c r="G7513" s="237"/>
      <c r="H7513"/>
      <c r="I7513"/>
      <c r="J7513" s="237"/>
      <c r="K7513"/>
      <c r="L7513"/>
      <c r="M7513"/>
      <c r="N7513"/>
      <c r="O7513"/>
      <c r="P7513"/>
      <c r="Q7513"/>
      <c r="S7513" s="115"/>
      <c r="U7513"/>
      <c r="V7513"/>
      <c r="W7513" s="237"/>
      <c r="X7513"/>
      <c r="Y7513"/>
      <c r="Z7513"/>
      <c r="AA7513"/>
      <c r="AB7513"/>
      <c r="AC7513"/>
      <c r="AD7513"/>
      <c r="AE7513"/>
      <c r="AF7513"/>
      <c r="AG7513"/>
    </row>
    <row r="7514" spans="1:33" ht="18" x14ac:dyDescent="0.25">
      <c r="A7514" s="236"/>
      <c r="B7514" s="236"/>
      <c r="C7514" s="236"/>
      <c r="D7514" s="236"/>
      <c r="E7514"/>
      <c r="F7514" s="126"/>
      <c r="G7514" s="237"/>
      <c r="H7514"/>
      <c r="I7514"/>
      <c r="J7514" s="237"/>
      <c r="K7514"/>
      <c r="L7514"/>
      <c r="M7514"/>
      <c r="N7514"/>
      <c r="O7514"/>
      <c r="P7514"/>
      <c r="Q7514"/>
      <c r="S7514" s="115"/>
      <c r="U7514"/>
      <c r="V7514"/>
      <c r="W7514" s="237"/>
      <c r="X7514"/>
      <c r="Y7514"/>
      <c r="Z7514"/>
      <c r="AA7514"/>
      <c r="AB7514"/>
      <c r="AC7514"/>
      <c r="AD7514"/>
      <c r="AE7514"/>
      <c r="AF7514"/>
      <c r="AG7514"/>
    </row>
    <row r="7515" spans="1:33" ht="18" x14ac:dyDescent="0.25">
      <c r="A7515" s="236"/>
      <c r="B7515" s="236"/>
      <c r="C7515" s="236"/>
      <c r="D7515" s="236"/>
      <c r="E7515"/>
      <c r="F7515" s="126"/>
      <c r="G7515" s="237"/>
      <c r="H7515"/>
      <c r="I7515"/>
      <c r="J7515" s="237"/>
      <c r="K7515"/>
      <c r="L7515"/>
      <c r="M7515"/>
      <c r="N7515"/>
      <c r="O7515"/>
      <c r="P7515"/>
      <c r="Q7515"/>
      <c r="S7515" s="115"/>
      <c r="U7515"/>
      <c r="V7515"/>
      <c r="W7515" s="237"/>
      <c r="X7515"/>
      <c r="Y7515"/>
      <c r="Z7515"/>
      <c r="AA7515"/>
      <c r="AB7515"/>
      <c r="AC7515"/>
      <c r="AD7515"/>
      <c r="AE7515"/>
      <c r="AF7515"/>
      <c r="AG7515"/>
    </row>
    <row r="7516" spans="1:33" ht="18" x14ac:dyDescent="0.25">
      <c r="A7516" s="236"/>
      <c r="B7516" s="236"/>
      <c r="C7516" s="236"/>
      <c r="D7516" s="236"/>
      <c r="E7516"/>
      <c r="F7516" s="126"/>
      <c r="G7516" s="237"/>
      <c r="H7516"/>
      <c r="I7516"/>
      <c r="J7516" s="237"/>
      <c r="K7516"/>
      <c r="L7516"/>
      <c r="M7516"/>
      <c r="N7516"/>
      <c r="O7516"/>
      <c r="P7516"/>
      <c r="Q7516"/>
      <c r="S7516" s="115"/>
      <c r="U7516"/>
      <c r="V7516"/>
      <c r="W7516" s="237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5">
      <c r="A7517"/>
      <c r="B7517"/>
      <c r="C7517"/>
      <c r="D7517"/>
      <c r="E7517"/>
      <c r="F7517" s="126"/>
      <c r="G7517"/>
      <c r="H7517"/>
      <c r="I7517"/>
      <c r="J7517"/>
      <c r="K7517"/>
      <c r="L7517"/>
      <c r="M7517"/>
      <c r="N7517"/>
      <c r="O7517"/>
      <c r="P7517"/>
      <c r="Q7517"/>
      <c r="S7517" s="115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ht="18" x14ac:dyDescent="0.25">
      <c r="A7518" s="236"/>
      <c r="B7518" s="236"/>
      <c r="C7518" s="236"/>
      <c r="D7518" s="236"/>
      <c r="E7518"/>
      <c r="F7518" s="126"/>
      <c r="G7518" s="237"/>
      <c r="H7518"/>
      <c r="I7518"/>
      <c r="J7518" s="237"/>
      <c r="K7518"/>
      <c r="L7518"/>
      <c r="M7518"/>
      <c r="N7518"/>
      <c r="O7518"/>
      <c r="P7518"/>
      <c r="Q7518"/>
      <c r="S7518" s="115"/>
      <c r="U7518"/>
      <c r="V7518"/>
      <c r="W7518" s="237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5">
      <c r="A7519"/>
      <c r="B7519"/>
      <c r="C7519"/>
      <c r="D7519"/>
      <c r="E7519"/>
      <c r="F7519" s="126"/>
      <c r="G7519"/>
      <c r="H7519"/>
      <c r="I7519"/>
      <c r="J7519"/>
      <c r="K7519"/>
      <c r="L7519"/>
      <c r="M7519"/>
      <c r="N7519"/>
      <c r="O7519"/>
      <c r="P7519"/>
      <c r="Q7519"/>
      <c r="S7519" s="115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5">
      <c r="A7520"/>
      <c r="B7520"/>
      <c r="C7520"/>
      <c r="D7520"/>
      <c r="E7520"/>
      <c r="F7520" s="126"/>
      <c r="G7520"/>
      <c r="H7520"/>
      <c r="I7520"/>
      <c r="J7520"/>
      <c r="K7520"/>
      <c r="L7520"/>
      <c r="M7520"/>
      <c r="N7520"/>
      <c r="O7520"/>
      <c r="P7520"/>
      <c r="Q7520"/>
      <c r="S7520" s="115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ht="18" x14ac:dyDescent="0.25">
      <c r="A7521" s="236"/>
      <c r="B7521" s="236"/>
      <c r="C7521" s="236"/>
      <c r="D7521" s="236"/>
      <c r="E7521"/>
      <c r="F7521" s="126"/>
      <c r="G7521" s="237"/>
      <c r="H7521"/>
      <c r="I7521"/>
      <c r="J7521" s="237"/>
      <c r="K7521"/>
      <c r="L7521"/>
      <c r="M7521"/>
      <c r="N7521"/>
      <c r="O7521"/>
      <c r="P7521"/>
      <c r="Q7521"/>
      <c r="S7521" s="115"/>
      <c r="U7521"/>
      <c r="V7521"/>
      <c r="W7521" s="237"/>
      <c r="X7521"/>
      <c r="Y7521"/>
      <c r="Z7521"/>
      <c r="AA7521"/>
      <c r="AB7521"/>
      <c r="AC7521"/>
      <c r="AD7521"/>
      <c r="AE7521"/>
      <c r="AF7521"/>
      <c r="AG7521"/>
    </row>
    <row r="7522" spans="1:33" ht="18" x14ac:dyDescent="0.25">
      <c r="A7522" s="236"/>
      <c r="B7522" s="236"/>
      <c r="C7522" s="236"/>
      <c r="D7522" s="236"/>
      <c r="E7522"/>
      <c r="F7522" s="126"/>
      <c r="G7522" s="237"/>
      <c r="H7522"/>
      <c r="I7522"/>
      <c r="J7522" s="237"/>
      <c r="K7522"/>
      <c r="L7522"/>
      <c r="M7522"/>
      <c r="N7522"/>
      <c r="O7522"/>
      <c r="P7522"/>
      <c r="Q7522"/>
      <c r="S7522" s="115"/>
      <c r="U7522"/>
      <c r="V7522"/>
      <c r="W7522" s="237"/>
      <c r="X7522"/>
      <c r="Y7522"/>
      <c r="Z7522"/>
      <c r="AA7522"/>
      <c r="AB7522"/>
      <c r="AC7522"/>
      <c r="AD7522"/>
      <c r="AE7522"/>
      <c r="AF7522"/>
      <c r="AG7522"/>
    </row>
    <row r="7523" spans="1:33" ht="18" x14ac:dyDescent="0.25">
      <c r="A7523" s="236"/>
      <c r="B7523" s="236"/>
      <c r="C7523" s="236"/>
      <c r="D7523" s="236"/>
      <c r="E7523"/>
      <c r="F7523" s="126"/>
      <c r="G7523" s="237"/>
      <c r="H7523"/>
      <c r="I7523"/>
      <c r="J7523" s="237"/>
      <c r="K7523"/>
      <c r="L7523"/>
      <c r="M7523"/>
      <c r="N7523"/>
      <c r="O7523"/>
      <c r="P7523"/>
      <c r="Q7523"/>
      <c r="S7523" s="115"/>
      <c r="U7523"/>
      <c r="V7523"/>
      <c r="W7523" s="237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5">
      <c r="A7524"/>
      <c r="B7524"/>
      <c r="C7524"/>
      <c r="D7524"/>
      <c r="E7524"/>
      <c r="F7524" s="126"/>
      <c r="G7524"/>
      <c r="H7524"/>
      <c r="I7524"/>
      <c r="J7524"/>
      <c r="K7524"/>
      <c r="L7524"/>
      <c r="M7524"/>
      <c r="N7524"/>
      <c r="O7524"/>
      <c r="P7524"/>
      <c r="Q7524"/>
      <c r="S7524" s="115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5">
      <c r="A7525"/>
      <c r="B7525"/>
      <c r="C7525"/>
      <c r="D7525"/>
      <c r="E7525"/>
      <c r="F7525" s="126"/>
      <c r="G7525"/>
      <c r="H7525"/>
      <c r="I7525"/>
      <c r="J7525"/>
      <c r="K7525"/>
      <c r="L7525"/>
      <c r="M7525"/>
      <c r="N7525"/>
      <c r="O7525"/>
      <c r="P7525"/>
      <c r="Q7525"/>
      <c r="S7525" s="11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ht="18" x14ac:dyDescent="0.25">
      <c r="A7526" s="236"/>
      <c r="B7526" s="236"/>
      <c r="C7526" s="236"/>
      <c r="D7526" s="236"/>
      <c r="E7526"/>
      <c r="F7526" s="126"/>
      <c r="G7526" s="237"/>
      <c r="H7526"/>
      <c r="I7526"/>
      <c r="J7526" s="237"/>
      <c r="K7526"/>
      <c r="L7526"/>
      <c r="M7526"/>
      <c r="N7526"/>
      <c r="O7526"/>
      <c r="P7526"/>
      <c r="Q7526"/>
      <c r="S7526" s="115"/>
      <c r="U7526"/>
      <c r="V7526"/>
      <c r="W7526" s="237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5">
      <c r="F7527" s="238"/>
      <c r="I7527"/>
      <c r="S7527" s="115"/>
      <c r="U7527"/>
      <c r="V7527"/>
    </row>
    <row r="7528" spans="1:33" x14ac:dyDescent="0.25">
      <c r="F7528" s="238"/>
      <c r="I7528"/>
      <c r="S7528" s="115"/>
      <c r="U7528"/>
      <c r="V7528"/>
    </row>
    <row r="7529" spans="1:33" ht="18" x14ac:dyDescent="0.25">
      <c r="A7529" s="236"/>
      <c r="B7529" s="236"/>
      <c r="C7529" s="236"/>
      <c r="D7529" s="236"/>
      <c r="E7529"/>
      <c r="F7529" s="126"/>
      <c r="G7529" s="237"/>
      <c r="H7529"/>
      <c r="I7529"/>
      <c r="J7529" s="237"/>
      <c r="K7529"/>
      <c r="L7529"/>
      <c r="M7529"/>
      <c r="N7529"/>
      <c r="O7529"/>
      <c r="P7529"/>
      <c r="Q7529"/>
      <c r="S7529" s="115"/>
      <c r="U7529"/>
      <c r="V7529"/>
      <c r="W7529" s="237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5">
      <c r="F7530" s="238"/>
      <c r="I7530"/>
      <c r="S7530" s="115"/>
      <c r="U7530"/>
      <c r="V7530"/>
    </row>
    <row r="7531" spans="1:33" ht="18" x14ac:dyDescent="0.25">
      <c r="A7531" s="236"/>
      <c r="B7531" s="236"/>
      <c r="C7531" s="236"/>
      <c r="D7531" s="236"/>
      <c r="E7531"/>
      <c r="F7531" s="126"/>
      <c r="G7531" s="237"/>
      <c r="H7531"/>
      <c r="I7531"/>
      <c r="J7531" s="237"/>
      <c r="K7531"/>
      <c r="L7531"/>
      <c r="M7531"/>
      <c r="N7531"/>
      <c r="O7531"/>
      <c r="P7531"/>
      <c r="Q7531"/>
      <c r="S7531" s="115"/>
      <c r="U7531"/>
      <c r="V7531"/>
      <c r="W7531" s="237"/>
      <c r="X7531"/>
      <c r="Y7531"/>
      <c r="Z7531"/>
      <c r="AA7531"/>
      <c r="AB7531"/>
      <c r="AC7531"/>
      <c r="AD7531"/>
      <c r="AE7531"/>
      <c r="AF7531"/>
      <c r="AG7531"/>
    </row>
    <row r="7532" spans="1:33" ht="18" x14ac:dyDescent="0.25">
      <c r="A7532" s="236"/>
      <c r="B7532" s="236"/>
      <c r="C7532" s="236"/>
      <c r="D7532" s="236"/>
      <c r="E7532"/>
      <c r="F7532" s="126"/>
      <c r="G7532" s="237"/>
      <c r="H7532"/>
      <c r="I7532"/>
      <c r="J7532" s="237"/>
      <c r="K7532"/>
      <c r="L7532"/>
      <c r="M7532"/>
      <c r="N7532"/>
      <c r="O7532"/>
      <c r="P7532"/>
      <c r="Q7532"/>
      <c r="S7532" s="115"/>
      <c r="U7532"/>
      <c r="V7532"/>
      <c r="W7532" s="237"/>
      <c r="X7532"/>
      <c r="Y7532"/>
      <c r="Z7532"/>
      <c r="AA7532"/>
      <c r="AB7532"/>
      <c r="AC7532"/>
      <c r="AD7532"/>
      <c r="AE7532"/>
      <c r="AF7532"/>
      <c r="AG7532"/>
    </row>
    <row r="7533" spans="1:33" ht="18" x14ac:dyDescent="0.25">
      <c r="A7533" s="236"/>
      <c r="B7533" s="236"/>
      <c r="C7533" s="236"/>
      <c r="D7533" s="236"/>
      <c r="E7533"/>
      <c r="F7533" s="126"/>
      <c r="G7533" s="237"/>
      <c r="H7533"/>
      <c r="I7533"/>
      <c r="J7533" s="237"/>
      <c r="K7533"/>
      <c r="L7533"/>
      <c r="M7533"/>
      <c r="N7533"/>
      <c r="O7533"/>
      <c r="P7533"/>
      <c r="Q7533"/>
      <c r="S7533" s="115"/>
      <c r="U7533"/>
      <c r="V7533"/>
      <c r="W7533" s="237"/>
      <c r="X7533"/>
      <c r="Y7533"/>
      <c r="Z7533"/>
      <c r="AA7533"/>
      <c r="AB7533"/>
      <c r="AC7533"/>
      <c r="AD7533"/>
      <c r="AE7533"/>
      <c r="AF7533"/>
      <c r="AG7533"/>
    </row>
    <row r="7534" spans="1:33" ht="18" x14ac:dyDescent="0.25">
      <c r="A7534" s="236"/>
      <c r="B7534" s="236"/>
      <c r="C7534" s="236"/>
      <c r="D7534" s="236"/>
      <c r="E7534"/>
      <c r="F7534" s="126"/>
      <c r="G7534" s="237"/>
      <c r="H7534"/>
      <c r="I7534"/>
      <c r="J7534" s="237"/>
      <c r="K7534"/>
      <c r="L7534"/>
      <c r="M7534"/>
      <c r="N7534"/>
      <c r="O7534"/>
      <c r="P7534"/>
      <c r="Q7534"/>
      <c r="S7534" s="115"/>
      <c r="U7534"/>
      <c r="V7534"/>
      <c r="W7534" s="237"/>
      <c r="X7534"/>
      <c r="Y7534"/>
      <c r="Z7534"/>
      <c r="AA7534"/>
      <c r="AB7534"/>
      <c r="AC7534"/>
      <c r="AD7534"/>
      <c r="AE7534"/>
      <c r="AF7534"/>
      <c r="AG7534"/>
    </row>
    <row r="7535" spans="1:33" ht="18" x14ac:dyDescent="0.25">
      <c r="A7535" s="236"/>
      <c r="B7535" s="236"/>
      <c r="C7535" s="236"/>
      <c r="D7535" s="236"/>
      <c r="E7535"/>
      <c r="F7535" s="126"/>
      <c r="G7535" s="237"/>
      <c r="H7535"/>
      <c r="I7535"/>
      <c r="J7535" s="237"/>
      <c r="K7535"/>
      <c r="L7535"/>
      <c r="M7535"/>
      <c r="N7535"/>
      <c r="O7535"/>
      <c r="P7535"/>
      <c r="Q7535"/>
      <c r="S7535" s="115"/>
      <c r="U7535"/>
      <c r="V7535"/>
      <c r="W7535" s="237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5">
      <c r="A7536"/>
      <c r="B7536"/>
      <c r="C7536"/>
      <c r="D7536"/>
      <c r="E7536"/>
      <c r="F7536" s="126"/>
      <c r="G7536"/>
      <c r="H7536"/>
      <c r="I7536"/>
      <c r="J7536"/>
      <c r="K7536"/>
      <c r="L7536"/>
      <c r="M7536"/>
      <c r="N7536"/>
      <c r="O7536"/>
      <c r="P7536"/>
      <c r="Q7536"/>
      <c r="S7536" s="115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5">
      <c r="F7537" s="238"/>
      <c r="I7537"/>
      <c r="S7537" s="115"/>
      <c r="U7537"/>
      <c r="V7537"/>
    </row>
    <row r="7538" spans="1:33" ht="18" x14ac:dyDescent="0.25">
      <c r="A7538" s="236"/>
      <c r="B7538" s="236"/>
      <c r="C7538" s="236"/>
      <c r="D7538" s="236"/>
      <c r="E7538"/>
      <c r="F7538" s="126"/>
      <c r="G7538" s="237"/>
      <c r="H7538"/>
      <c r="I7538"/>
      <c r="J7538" s="237"/>
      <c r="K7538"/>
      <c r="L7538"/>
      <c r="M7538"/>
      <c r="N7538"/>
      <c r="O7538"/>
      <c r="P7538"/>
      <c r="Q7538"/>
      <c r="S7538" s="115"/>
      <c r="U7538"/>
      <c r="V7538"/>
      <c r="W7538" s="237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5">
      <c r="A7539"/>
      <c r="B7539"/>
      <c r="C7539"/>
      <c r="D7539"/>
      <c r="E7539"/>
      <c r="F7539" s="126"/>
      <c r="G7539"/>
      <c r="H7539"/>
      <c r="I7539"/>
      <c r="J7539"/>
      <c r="K7539"/>
      <c r="L7539"/>
      <c r="M7539"/>
      <c r="N7539"/>
      <c r="O7539"/>
      <c r="P7539"/>
      <c r="Q7539"/>
      <c r="S7539" s="115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ht="18" x14ac:dyDescent="0.25">
      <c r="A7540" s="236"/>
      <c r="B7540" s="236"/>
      <c r="C7540" s="236"/>
      <c r="D7540" s="236"/>
      <c r="E7540"/>
      <c r="F7540" s="126"/>
      <c r="G7540" s="237"/>
      <c r="H7540"/>
      <c r="I7540"/>
      <c r="J7540" s="237"/>
      <c r="K7540"/>
      <c r="L7540"/>
      <c r="M7540"/>
      <c r="N7540"/>
      <c r="O7540"/>
      <c r="P7540"/>
      <c r="Q7540"/>
      <c r="S7540" s="115"/>
      <c r="U7540"/>
      <c r="V7540"/>
      <c r="W7540" s="237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5">
      <c r="A7541"/>
      <c r="B7541"/>
      <c r="C7541"/>
      <c r="D7541"/>
      <c r="E7541"/>
      <c r="F7541" s="126"/>
      <c r="G7541"/>
      <c r="H7541"/>
      <c r="I7541"/>
      <c r="J7541"/>
      <c r="K7541"/>
      <c r="L7541"/>
      <c r="M7541"/>
      <c r="N7541"/>
      <c r="O7541"/>
      <c r="P7541"/>
      <c r="Q7541"/>
      <c r="S7541" s="115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ht="18" x14ac:dyDescent="0.25">
      <c r="A7542" s="236"/>
      <c r="B7542" s="236"/>
      <c r="C7542" s="236"/>
      <c r="D7542" s="236"/>
      <c r="E7542"/>
      <c r="F7542" s="126"/>
      <c r="G7542" s="237"/>
      <c r="H7542"/>
      <c r="I7542"/>
      <c r="J7542" s="237"/>
      <c r="K7542"/>
      <c r="L7542"/>
      <c r="M7542"/>
      <c r="N7542"/>
      <c r="O7542"/>
      <c r="P7542"/>
      <c r="Q7542"/>
      <c r="S7542" s="115"/>
      <c r="U7542"/>
      <c r="V7542"/>
      <c r="W7542" s="237"/>
      <c r="X7542"/>
      <c r="Y7542"/>
      <c r="Z7542"/>
      <c r="AA7542"/>
      <c r="AB7542"/>
      <c r="AC7542"/>
      <c r="AD7542"/>
      <c r="AE7542"/>
      <c r="AF7542"/>
      <c r="AG7542"/>
    </row>
    <row r="7543" spans="1:33" ht="18" x14ac:dyDescent="0.25">
      <c r="A7543" s="236"/>
      <c r="B7543" s="236"/>
      <c r="C7543" s="236"/>
      <c r="D7543" s="236"/>
      <c r="E7543"/>
      <c r="F7543" s="126"/>
      <c r="G7543" s="237"/>
      <c r="H7543"/>
      <c r="I7543"/>
      <c r="J7543" s="237"/>
      <c r="K7543"/>
      <c r="L7543"/>
      <c r="M7543"/>
      <c r="N7543"/>
      <c r="O7543"/>
      <c r="P7543"/>
      <c r="Q7543"/>
      <c r="S7543" s="115"/>
      <c r="U7543"/>
      <c r="V7543"/>
      <c r="W7543" s="237"/>
      <c r="X7543"/>
      <c r="Y7543"/>
      <c r="Z7543"/>
      <c r="AA7543"/>
      <c r="AB7543"/>
      <c r="AC7543"/>
      <c r="AD7543"/>
      <c r="AE7543"/>
      <c r="AF7543"/>
      <c r="AG7543"/>
    </row>
    <row r="7544" spans="1:33" ht="18" x14ac:dyDescent="0.25">
      <c r="A7544" s="236"/>
      <c r="B7544" s="236"/>
      <c r="C7544" s="236"/>
      <c r="D7544" s="236"/>
      <c r="E7544"/>
      <c r="F7544" s="126"/>
      <c r="G7544" s="237"/>
      <c r="H7544"/>
      <c r="I7544"/>
      <c r="J7544" s="237"/>
      <c r="K7544"/>
      <c r="L7544"/>
      <c r="M7544"/>
      <c r="N7544"/>
      <c r="O7544"/>
      <c r="P7544"/>
      <c r="Q7544"/>
      <c r="S7544" s="115"/>
      <c r="U7544"/>
      <c r="V7544"/>
      <c r="W7544" s="237"/>
      <c r="X7544"/>
      <c r="Y7544"/>
      <c r="Z7544"/>
      <c r="AA7544"/>
      <c r="AB7544"/>
      <c r="AC7544"/>
      <c r="AD7544"/>
      <c r="AE7544"/>
      <c r="AF7544"/>
      <c r="AG7544"/>
    </row>
    <row r="7545" spans="1:33" ht="18" x14ac:dyDescent="0.25">
      <c r="A7545" s="236"/>
      <c r="B7545" s="236"/>
      <c r="C7545" s="236"/>
      <c r="D7545" s="236"/>
      <c r="E7545"/>
      <c r="F7545" s="126"/>
      <c r="G7545" s="237"/>
      <c r="H7545"/>
      <c r="I7545"/>
      <c r="J7545" s="237"/>
      <c r="K7545"/>
      <c r="L7545"/>
      <c r="M7545"/>
      <c r="N7545"/>
      <c r="O7545"/>
      <c r="P7545"/>
      <c r="Q7545"/>
      <c r="S7545" s="115"/>
      <c r="U7545"/>
      <c r="V7545"/>
      <c r="W7545" s="237"/>
      <c r="X7545"/>
      <c r="Y7545"/>
      <c r="Z7545"/>
      <c r="AA7545"/>
      <c r="AB7545"/>
      <c r="AC7545"/>
      <c r="AD7545"/>
      <c r="AE7545"/>
      <c r="AF7545"/>
      <c r="AG7545"/>
    </row>
    <row r="7546" spans="1:33" ht="18" x14ac:dyDescent="0.25">
      <c r="A7546" s="236"/>
      <c r="B7546" s="236"/>
      <c r="C7546" s="236"/>
      <c r="D7546" s="236"/>
      <c r="E7546"/>
      <c r="F7546" s="126"/>
      <c r="G7546" s="237"/>
      <c r="H7546"/>
      <c r="I7546"/>
      <c r="J7546" s="237"/>
      <c r="K7546"/>
      <c r="L7546"/>
      <c r="M7546"/>
      <c r="N7546"/>
      <c r="O7546"/>
      <c r="P7546"/>
      <c r="Q7546"/>
      <c r="S7546" s="115"/>
      <c r="U7546"/>
      <c r="V7546"/>
      <c r="W7546" s="237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5">
      <c r="A7547"/>
      <c r="B7547"/>
      <c r="C7547"/>
      <c r="D7547"/>
      <c r="E7547"/>
      <c r="F7547" s="126"/>
      <c r="G7547"/>
      <c r="H7547"/>
      <c r="I7547"/>
      <c r="J7547"/>
      <c r="K7547"/>
      <c r="L7547"/>
      <c r="M7547"/>
      <c r="N7547"/>
      <c r="O7547"/>
      <c r="P7547"/>
      <c r="Q7547"/>
      <c r="S7547" s="115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5">
      <c r="A7548"/>
      <c r="B7548"/>
      <c r="C7548"/>
      <c r="D7548"/>
      <c r="E7548"/>
      <c r="F7548" s="126"/>
      <c r="G7548"/>
      <c r="H7548"/>
      <c r="I7548"/>
      <c r="J7548"/>
      <c r="K7548"/>
      <c r="L7548"/>
      <c r="M7548"/>
      <c r="N7548"/>
      <c r="O7548"/>
      <c r="P7548"/>
      <c r="Q7548"/>
      <c r="S7548" s="115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ht="18" x14ac:dyDescent="0.25">
      <c r="A7549" s="236"/>
      <c r="B7549" s="236"/>
      <c r="C7549" s="236"/>
      <c r="D7549" s="236"/>
      <c r="E7549"/>
      <c r="F7549" s="126"/>
      <c r="G7549" s="237"/>
      <c r="H7549"/>
      <c r="I7549"/>
      <c r="J7549" s="237"/>
      <c r="K7549"/>
      <c r="L7549"/>
      <c r="M7549"/>
      <c r="N7549"/>
      <c r="O7549"/>
      <c r="P7549"/>
      <c r="Q7549"/>
      <c r="S7549" s="115"/>
      <c r="U7549"/>
      <c r="V7549"/>
      <c r="W7549" s="237"/>
      <c r="X7549"/>
      <c r="Y7549"/>
      <c r="Z7549"/>
      <c r="AA7549"/>
      <c r="AB7549"/>
      <c r="AC7549"/>
      <c r="AD7549"/>
      <c r="AE7549"/>
      <c r="AF7549"/>
      <c r="AG7549"/>
    </row>
    <row r="7550" spans="1:33" ht="18" x14ac:dyDescent="0.25">
      <c r="A7550" s="236"/>
      <c r="B7550" s="236"/>
      <c r="C7550" s="236"/>
      <c r="D7550" s="236"/>
      <c r="E7550"/>
      <c r="F7550" s="126"/>
      <c r="G7550" s="237"/>
      <c r="H7550"/>
      <c r="I7550"/>
      <c r="J7550" s="237"/>
      <c r="K7550"/>
      <c r="L7550"/>
      <c r="M7550"/>
      <c r="N7550"/>
      <c r="O7550"/>
      <c r="P7550"/>
      <c r="Q7550"/>
      <c r="S7550" s="115"/>
      <c r="U7550"/>
      <c r="V7550"/>
      <c r="W7550" s="237"/>
      <c r="X7550"/>
      <c r="Y7550"/>
      <c r="Z7550"/>
      <c r="AA7550"/>
      <c r="AB7550"/>
      <c r="AC7550"/>
      <c r="AD7550"/>
      <c r="AE7550"/>
      <c r="AF7550"/>
      <c r="AG7550"/>
    </row>
    <row r="7551" spans="1:33" ht="18" x14ac:dyDescent="0.25">
      <c r="A7551" s="236"/>
      <c r="B7551" s="236"/>
      <c r="C7551" s="236"/>
      <c r="D7551" s="236"/>
      <c r="E7551"/>
      <c r="F7551" s="126"/>
      <c r="G7551" s="237"/>
      <c r="H7551"/>
      <c r="I7551"/>
      <c r="J7551" s="237"/>
      <c r="K7551"/>
      <c r="L7551"/>
      <c r="M7551"/>
      <c r="N7551"/>
      <c r="O7551"/>
      <c r="P7551"/>
      <c r="Q7551"/>
      <c r="S7551" s="115"/>
      <c r="U7551"/>
      <c r="V7551"/>
      <c r="W7551" s="237"/>
      <c r="X7551"/>
      <c r="Y7551"/>
      <c r="Z7551"/>
      <c r="AA7551"/>
      <c r="AB7551"/>
      <c r="AC7551"/>
      <c r="AD7551"/>
      <c r="AE7551"/>
      <c r="AF7551"/>
      <c r="AG7551"/>
    </row>
    <row r="7552" spans="1:33" ht="18" x14ac:dyDescent="0.25">
      <c r="A7552" s="236"/>
      <c r="B7552" s="236"/>
      <c r="C7552" s="236"/>
      <c r="D7552" s="236"/>
      <c r="E7552"/>
      <c r="F7552" s="126"/>
      <c r="G7552" s="237"/>
      <c r="H7552"/>
      <c r="I7552"/>
      <c r="J7552" s="237"/>
      <c r="K7552"/>
      <c r="L7552"/>
      <c r="M7552"/>
      <c r="N7552"/>
      <c r="O7552"/>
      <c r="P7552"/>
      <c r="Q7552"/>
      <c r="S7552" s="115"/>
      <c r="U7552"/>
      <c r="V7552"/>
      <c r="W7552" s="237"/>
      <c r="X7552"/>
      <c r="Y7552"/>
      <c r="Z7552"/>
      <c r="AA7552"/>
      <c r="AB7552"/>
      <c r="AC7552"/>
      <c r="AD7552"/>
      <c r="AE7552"/>
      <c r="AF7552"/>
      <c r="AG7552"/>
    </row>
    <row r="7553" spans="1:33" ht="18" x14ac:dyDescent="0.25">
      <c r="A7553" s="236"/>
      <c r="B7553" s="236"/>
      <c r="C7553" s="236"/>
      <c r="D7553" s="236"/>
      <c r="E7553"/>
      <c r="F7553" s="126"/>
      <c r="G7553" s="237"/>
      <c r="H7553"/>
      <c r="I7553"/>
      <c r="J7553" s="237"/>
      <c r="K7553"/>
      <c r="L7553"/>
      <c r="M7553"/>
      <c r="N7553"/>
      <c r="O7553"/>
      <c r="P7553"/>
      <c r="Q7553"/>
      <c r="S7553" s="115"/>
      <c r="U7553"/>
      <c r="V7553"/>
      <c r="W7553" s="237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5">
      <c r="F7554" s="238"/>
      <c r="I7554"/>
      <c r="S7554" s="115"/>
      <c r="U7554"/>
      <c r="V7554"/>
    </row>
    <row r="7555" spans="1:33" ht="18" x14ac:dyDescent="0.25">
      <c r="A7555" s="236"/>
      <c r="B7555" s="236"/>
      <c r="C7555" s="236"/>
      <c r="D7555" s="236"/>
      <c r="E7555"/>
      <c r="F7555" s="126"/>
      <c r="G7555" s="237"/>
      <c r="H7555"/>
      <c r="I7555"/>
      <c r="J7555" s="237"/>
      <c r="K7555"/>
      <c r="L7555"/>
      <c r="M7555"/>
      <c r="N7555"/>
      <c r="O7555"/>
      <c r="P7555"/>
      <c r="Q7555"/>
      <c r="S7555" s="115"/>
      <c r="U7555"/>
      <c r="V7555"/>
      <c r="W7555" s="237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5">
      <c r="F7556" s="238"/>
      <c r="I7556"/>
      <c r="S7556" s="115"/>
      <c r="U7556"/>
      <c r="V7556"/>
    </row>
    <row r="7557" spans="1:33" ht="18" x14ac:dyDescent="0.25">
      <c r="A7557" s="236"/>
      <c r="B7557" s="236"/>
      <c r="C7557" s="236"/>
      <c r="D7557" s="236"/>
      <c r="E7557"/>
      <c r="F7557" s="126"/>
      <c r="G7557" s="237"/>
      <c r="H7557"/>
      <c r="I7557"/>
      <c r="J7557" s="237"/>
      <c r="K7557"/>
      <c r="L7557"/>
      <c r="M7557"/>
      <c r="N7557"/>
      <c r="O7557"/>
      <c r="P7557"/>
      <c r="Q7557"/>
      <c r="S7557" s="115"/>
      <c r="U7557"/>
      <c r="V7557"/>
      <c r="W7557" s="237"/>
      <c r="X7557"/>
      <c r="Y7557"/>
      <c r="Z7557"/>
      <c r="AA7557"/>
      <c r="AB7557"/>
      <c r="AC7557"/>
      <c r="AD7557"/>
      <c r="AE7557"/>
      <c r="AF7557"/>
      <c r="AG7557"/>
    </row>
    <row r="7558" spans="1:33" ht="18" x14ac:dyDescent="0.25">
      <c r="A7558" s="236"/>
      <c r="B7558" s="236"/>
      <c r="C7558" s="236"/>
      <c r="D7558" s="236"/>
      <c r="E7558"/>
      <c r="F7558" s="126"/>
      <c r="G7558" s="237"/>
      <c r="H7558"/>
      <c r="I7558"/>
      <c r="J7558" s="237"/>
      <c r="K7558"/>
      <c r="L7558"/>
      <c r="M7558"/>
      <c r="N7558"/>
      <c r="O7558"/>
      <c r="P7558"/>
      <c r="Q7558"/>
      <c r="S7558" s="115"/>
      <c r="U7558"/>
      <c r="V7558"/>
      <c r="W7558" s="237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5">
      <c r="F7559" s="238"/>
      <c r="I7559"/>
      <c r="S7559" s="115"/>
      <c r="U7559"/>
      <c r="V7559"/>
    </row>
    <row r="7560" spans="1:33" ht="18" x14ac:dyDescent="0.25">
      <c r="A7560" s="236"/>
      <c r="B7560" s="236"/>
      <c r="C7560" s="236"/>
      <c r="D7560" s="236"/>
      <c r="E7560"/>
      <c r="F7560" s="126"/>
      <c r="G7560" s="237"/>
      <c r="H7560"/>
      <c r="I7560"/>
      <c r="J7560" s="237"/>
      <c r="K7560"/>
      <c r="L7560"/>
      <c r="M7560"/>
      <c r="N7560"/>
      <c r="O7560"/>
      <c r="P7560"/>
      <c r="Q7560"/>
      <c r="S7560" s="115"/>
      <c r="U7560"/>
      <c r="V7560"/>
      <c r="W7560" s="237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5">
      <c r="F7561" s="238"/>
      <c r="I7561"/>
      <c r="S7561" s="115"/>
      <c r="U7561"/>
      <c r="V7561"/>
    </row>
    <row r="7562" spans="1:33" x14ac:dyDescent="0.25">
      <c r="F7562" s="238"/>
      <c r="I7562"/>
      <c r="S7562" s="115"/>
      <c r="U7562"/>
      <c r="V7562"/>
    </row>
    <row r="7563" spans="1:33" ht="18" x14ac:dyDescent="0.25">
      <c r="A7563" s="236"/>
      <c r="B7563" s="236"/>
      <c r="C7563" s="236"/>
      <c r="D7563" s="236"/>
      <c r="E7563"/>
      <c r="F7563" s="126"/>
      <c r="G7563" s="237"/>
      <c r="H7563"/>
      <c r="I7563"/>
      <c r="J7563" s="237"/>
      <c r="K7563"/>
      <c r="L7563"/>
      <c r="M7563"/>
      <c r="N7563"/>
      <c r="O7563"/>
      <c r="P7563"/>
      <c r="Q7563"/>
      <c r="S7563" s="115"/>
      <c r="U7563"/>
      <c r="V7563"/>
      <c r="W7563" s="237"/>
      <c r="X7563"/>
      <c r="Y7563"/>
      <c r="Z7563"/>
      <c r="AA7563"/>
      <c r="AB7563"/>
      <c r="AC7563"/>
      <c r="AD7563"/>
      <c r="AE7563"/>
      <c r="AF7563"/>
      <c r="AG7563"/>
    </row>
    <row r="7564" spans="1:33" ht="18" x14ac:dyDescent="0.25">
      <c r="A7564" s="236"/>
      <c r="B7564" s="236"/>
      <c r="C7564" s="236"/>
      <c r="D7564" s="236"/>
      <c r="E7564"/>
      <c r="F7564" s="126"/>
      <c r="G7564" s="237"/>
      <c r="H7564"/>
      <c r="I7564"/>
      <c r="J7564" s="237"/>
      <c r="K7564"/>
      <c r="L7564"/>
      <c r="M7564"/>
      <c r="N7564"/>
      <c r="O7564"/>
      <c r="P7564"/>
      <c r="Q7564"/>
      <c r="S7564" s="115"/>
      <c r="U7564"/>
      <c r="V7564"/>
      <c r="W7564" s="237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5">
      <c r="A7565"/>
      <c r="B7565"/>
      <c r="C7565"/>
      <c r="D7565"/>
      <c r="E7565"/>
      <c r="F7565" s="126"/>
      <c r="G7565"/>
      <c r="H7565"/>
      <c r="I7565"/>
      <c r="J7565"/>
      <c r="K7565"/>
      <c r="L7565"/>
      <c r="M7565"/>
      <c r="N7565"/>
      <c r="O7565"/>
      <c r="P7565"/>
      <c r="Q7565"/>
      <c r="S7565" s="11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ht="18" x14ac:dyDescent="0.25">
      <c r="A7566" s="236"/>
      <c r="B7566" s="236"/>
      <c r="C7566" s="236"/>
      <c r="D7566" s="236"/>
      <c r="E7566"/>
      <c r="F7566" s="126"/>
      <c r="G7566" s="237"/>
      <c r="H7566"/>
      <c r="I7566"/>
      <c r="J7566" s="237"/>
      <c r="K7566"/>
      <c r="L7566"/>
      <c r="M7566"/>
      <c r="N7566"/>
      <c r="O7566"/>
      <c r="P7566"/>
      <c r="Q7566"/>
      <c r="S7566" s="115"/>
      <c r="U7566"/>
      <c r="V7566"/>
      <c r="W7566" s="237"/>
      <c r="X7566"/>
      <c r="Y7566"/>
      <c r="Z7566"/>
      <c r="AA7566"/>
      <c r="AB7566"/>
      <c r="AC7566"/>
      <c r="AD7566"/>
      <c r="AE7566"/>
      <c r="AF7566"/>
      <c r="AG7566"/>
    </row>
    <row r="7567" spans="1:33" ht="18" x14ac:dyDescent="0.25">
      <c r="A7567" s="236"/>
      <c r="B7567" s="236"/>
      <c r="C7567" s="236"/>
      <c r="D7567" s="236"/>
      <c r="E7567"/>
      <c r="F7567" s="126"/>
      <c r="G7567" s="237"/>
      <c r="H7567"/>
      <c r="I7567"/>
      <c r="J7567" s="237"/>
      <c r="K7567"/>
      <c r="L7567"/>
      <c r="M7567"/>
      <c r="N7567"/>
      <c r="O7567"/>
      <c r="P7567"/>
      <c r="Q7567"/>
      <c r="S7567" s="115"/>
      <c r="U7567"/>
      <c r="V7567"/>
      <c r="W7567" s="23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5">
      <c r="A7568"/>
      <c r="B7568"/>
      <c r="C7568"/>
      <c r="D7568"/>
      <c r="E7568"/>
      <c r="F7568" s="126"/>
      <c r="G7568"/>
      <c r="H7568"/>
      <c r="I7568"/>
      <c r="J7568"/>
      <c r="K7568"/>
      <c r="L7568"/>
      <c r="M7568"/>
      <c r="N7568"/>
      <c r="O7568"/>
      <c r="P7568"/>
      <c r="Q7568"/>
      <c r="S7568" s="115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ht="18" x14ac:dyDescent="0.25">
      <c r="A7569" s="236"/>
      <c r="B7569" s="236"/>
      <c r="C7569" s="236"/>
      <c r="D7569" s="236"/>
      <c r="E7569"/>
      <c r="F7569" s="126"/>
      <c r="G7569" s="237"/>
      <c r="H7569"/>
      <c r="I7569"/>
      <c r="J7569" s="237"/>
      <c r="K7569"/>
      <c r="L7569"/>
      <c r="M7569"/>
      <c r="N7569"/>
      <c r="O7569"/>
      <c r="P7569"/>
      <c r="Q7569"/>
      <c r="S7569" s="115"/>
      <c r="U7569"/>
      <c r="V7569"/>
      <c r="W7569" s="237"/>
      <c r="X7569"/>
      <c r="Y7569"/>
      <c r="Z7569"/>
      <c r="AA7569"/>
      <c r="AB7569"/>
      <c r="AC7569"/>
      <c r="AD7569"/>
      <c r="AE7569"/>
      <c r="AF7569"/>
      <c r="AG7569"/>
    </row>
    <row r="7570" spans="1:33" ht="18" x14ac:dyDescent="0.25">
      <c r="A7570" s="236"/>
      <c r="B7570" s="236"/>
      <c r="C7570" s="236"/>
      <c r="D7570" s="236"/>
      <c r="E7570"/>
      <c r="F7570" s="126"/>
      <c r="G7570" s="237"/>
      <c r="H7570"/>
      <c r="I7570"/>
      <c r="J7570" s="237"/>
      <c r="K7570"/>
      <c r="L7570"/>
      <c r="M7570"/>
      <c r="N7570"/>
      <c r="O7570"/>
      <c r="P7570"/>
      <c r="Q7570"/>
      <c r="S7570" s="115"/>
      <c r="U7570"/>
      <c r="V7570"/>
      <c r="W7570" s="237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5">
      <c r="F7571" s="238"/>
      <c r="I7571"/>
      <c r="S7571" s="115"/>
      <c r="U7571"/>
      <c r="V7571"/>
    </row>
    <row r="7572" spans="1:33" x14ac:dyDescent="0.25">
      <c r="A7572"/>
      <c r="B7572"/>
      <c r="C7572"/>
      <c r="D7572"/>
      <c r="E7572"/>
      <c r="F7572" s="126"/>
      <c r="G7572"/>
      <c r="H7572"/>
      <c r="I7572"/>
      <c r="J7572"/>
      <c r="K7572"/>
      <c r="L7572"/>
      <c r="M7572"/>
      <c r="N7572"/>
      <c r="O7572"/>
      <c r="P7572"/>
      <c r="Q7572"/>
      <c r="S7572" s="115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5">
      <c r="F7573" s="238"/>
      <c r="I7573"/>
      <c r="S7573" s="115"/>
      <c r="U7573"/>
      <c r="V7573"/>
    </row>
    <row r="7574" spans="1:33" x14ac:dyDescent="0.25">
      <c r="F7574" s="238"/>
      <c r="I7574"/>
      <c r="S7574" s="115"/>
      <c r="U7574"/>
      <c r="V7574"/>
    </row>
    <row r="7575" spans="1:33" ht="18" x14ac:dyDescent="0.25">
      <c r="A7575" s="236"/>
      <c r="B7575" s="236"/>
      <c r="C7575" s="236"/>
      <c r="D7575" s="236"/>
      <c r="E7575"/>
      <c r="F7575" s="126"/>
      <c r="G7575" s="237"/>
      <c r="H7575"/>
      <c r="I7575"/>
      <c r="J7575" s="237"/>
      <c r="K7575"/>
      <c r="L7575"/>
      <c r="M7575"/>
      <c r="N7575"/>
      <c r="O7575"/>
      <c r="P7575"/>
      <c r="Q7575"/>
      <c r="S7575" s="115"/>
      <c r="U7575"/>
      <c r="V7575"/>
      <c r="W7575" s="237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5">
      <c r="F7576" s="238"/>
      <c r="I7576"/>
      <c r="S7576" s="115"/>
      <c r="U7576"/>
      <c r="V7576"/>
    </row>
    <row r="7577" spans="1:33" x14ac:dyDescent="0.25">
      <c r="A7577"/>
      <c r="B7577"/>
      <c r="C7577"/>
      <c r="D7577"/>
      <c r="E7577"/>
      <c r="F7577" s="126"/>
      <c r="G7577"/>
      <c r="H7577"/>
      <c r="I7577"/>
      <c r="J7577"/>
      <c r="K7577"/>
      <c r="L7577"/>
      <c r="M7577"/>
      <c r="N7577"/>
      <c r="O7577"/>
      <c r="P7577"/>
      <c r="Q7577"/>
      <c r="S7577" s="115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5">
      <c r="A7578"/>
      <c r="B7578"/>
      <c r="C7578"/>
      <c r="D7578"/>
      <c r="E7578"/>
      <c r="F7578" s="126"/>
      <c r="G7578"/>
      <c r="H7578"/>
      <c r="I7578"/>
      <c r="J7578"/>
      <c r="K7578"/>
      <c r="L7578"/>
      <c r="M7578"/>
      <c r="N7578"/>
      <c r="O7578"/>
      <c r="P7578"/>
      <c r="Q7578"/>
      <c r="S7578" s="115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5">
      <c r="A7579"/>
      <c r="B7579"/>
      <c r="C7579"/>
      <c r="D7579"/>
      <c r="E7579"/>
      <c r="F7579" s="126"/>
      <c r="G7579"/>
      <c r="H7579"/>
      <c r="I7579"/>
      <c r="J7579"/>
      <c r="K7579"/>
      <c r="L7579"/>
      <c r="M7579"/>
      <c r="N7579"/>
      <c r="O7579"/>
      <c r="P7579"/>
      <c r="Q7579"/>
      <c r="S7579" s="115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5">
      <c r="F7580" s="238"/>
      <c r="I7580"/>
      <c r="S7580" s="115"/>
      <c r="U7580"/>
      <c r="V7580"/>
    </row>
    <row r="7581" spans="1:33" x14ac:dyDescent="0.25">
      <c r="A7581"/>
      <c r="B7581"/>
      <c r="C7581"/>
      <c r="D7581"/>
      <c r="E7581"/>
      <c r="F7581" s="126"/>
      <c r="G7581"/>
      <c r="H7581"/>
      <c r="I7581"/>
      <c r="J7581"/>
      <c r="K7581"/>
      <c r="L7581"/>
      <c r="M7581"/>
      <c r="N7581"/>
      <c r="O7581"/>
      <c r="P7581"/>
      <c r="Q7581"/>
      <c r="S7581" s="115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ht="18" x14ac:dyDescent="0.25">
      <c r="A7582" s="236"/>
      <c r="B7582" s="236"/>
      <c r="C7582" s="236"/>
      <c r="D7582" s="236"/>
      <c r="E7582"/>
      <c r="F7582" s="126"/>
      <c r="G7582" s="237"/>
      <c r="H7582"/>
      <c r="I7582"/>
      <c r="J7582" s="237"/>
      <c r="K7582"/>
      <c r="L7582"/>
      <c r="M7582"/>
      <c r="N7582"/>
      <c r="O7582"/>
      <c r="P7582"/>
      <c r="Q7582"/>
      <c r="S7582" s="115"/>
      <c r="U7582"/>
      <c r="V7582"/>
      <c r="W7582" s="237"/>
      <c r="X7582"/>
      <c r="Y7582"/>
      <c r="Z7582"/>
      <c r="AA7582"/>
      <c r="AB7582"/>
      <c r="AC7582"/>
      <c r="AD7582"/>
      <c r="AE7582"/>
      <c r="AF7582"/>
      <c r="AG7582"/>
    </row>
    <row r="7583" spans="1:33" ht="18" x14ac:dyDescent="0.25">
      <c r="A7583" s="236"/>
      <c r="B7583" s="236"/>
      <c r="C7583" s="236"/>
      <c r="D7583" s="236"/>
      <c r="E7583"/>
      <c r="F7583" s="126"/>
      <c r="G7583" s="237"/>
      <c r="H7583"/>
      <c r="I7583"/>
      <c r="J7583" s="237"/>
      <c r="K7583"/>
      <c r="L7583"/>
      <c r="M7583"/>
      <c r="N7583"/>
      <c r="O7583"/>
      <c r="P7583"/>
      <c r="Q7583"/>
      <c r="S7583" s="115"/>
      <c r="U7583"/>
      <c r="V7583"/>
      <c r="W7583" s="237"/>
      <c r="X7583"/>
      <c r="Y7583"/>
      <c r="Z7583"/>
      <c r="AA7583"/>
      <c r="AB7583"/>
      <c r="AC7583"/>
      <c r="AD7583"/>
      <c r="AE7583"/>
      <c r="AF7583"/>
      <c r="AG7583"/>
    </row>
    <row r="7584" spans="1:33" ht="18" x14ac:dyDescent="0.25">
      <c r="A7584" s="236"/>
      <c r="B7584" s="236"/>
      <c r="C7584" s="236"/>
      <c r="D7584" s="236"/>
      <c r="E7584"/>
      <c r="F7584" s="126"/>
      <c r="G7584" s="237"/>
      <c r="H7584"/>
      <c r="I7584"/>
      <c r="J7584" s="237"/>
      <c r="K7584"/>
      <c r="L7584"/>
      <c r="M7584"/>
      <c r="N7584"/>
      <c r="O7584"/>
      <c r="P7584"/>
      <c r="Q7584"/>
      <c r="S7584" s="115"/>
      <c r="U7584"/>
      <c r="V7584"/>
      <c r="W7584" s="237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5">
      <c r="F7585" s="238"/>
      <c r="I7585"/>
      <c r="S7585" s="115"/>
      <c r="U7585"/>
      <c r="V7585"/>
    </row>
    <row r="7586" spans="1:33" x14ac:dyDescent="0.25">
      <c r="F7586" s="238"/>
      <c r="I7586"/>
      <c r="S7586" s="115"/>
      <c r="U7586"/>
      <c r="V7586"/>
    </row>
    <row r="7587" spans="1:33" ht="18" x14ac:dyDescent="0.25">
      <c r="A7587" s="236"/>
      <c r="B7587" s="236"/>
      <c r="C7587" s="236"/>
      <c r="D7587" s="236"/>
      <c r="E7587"/>
      <c r="F7587" s="126"/>
      <c r="G7587" s="237"/>
      <c r="H7587"/>
      <c r="I7587"/>
      <c r="J7587" s="237"/>
      <c r="K7587"/>
      <c r="L7587"/>
      <c r="M7587"/>
      <c r="N7587"/>
      <c r="O7587"/>
      <c r="P7587"/>
      <c r="Q7587"/>
      <c r="S7587" s="115"/>
      <c r="U7587"/>
      <c r="V7587"/>
      <c r="W7587" s="23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5">
      <c r="F7588" s="238"/>
      <c r="I7588"/>
      <c r="S7588" s="115"/>
      <c r="U7588"/>
      <c r="V7588"/>
    </row>
    <row r="7589" spans="1:33" ht="18" x14ac:dyDescent="0.25">
      <c r="A7589" s="236"/>
      <c r="B7589" s="236"/>
      <c r="C7589" s="236"/>
      <c r="D7589" s="236"/>
      <c r="E7589"/>
      <c r="F7589" s="126"/>
      <c r="G7589" s="237"/>
      <c r="H7589"/>
      <c r="I7589"/>
      <c r="J7589" s="237"/>
      <c r="K7589"/>
      <c r="L7589"/>
      <c r="M7589"/>
      <c r="N7589"/>
      <c r="O7589"/>
      <c r="P7589"/>
      <c r="Q7589"/>
      <c r="S7589" s="115"/>
      <c r="U7589"/>
      <c r="V7589"/>
      <c r="W7589" s="237"/>
      <c r="X7589"/>
      <c r="Y7589"/>
      <c r="Z7589"/>
      <c r="AA7589"/>
      <c r="AB7589"/>
      <c r="AC7589"/>
      <c r="AD7589"/>
      <c r="AE7589"/>
      <c r="AF7589"/>
      <c r="AG7589"/>
    </row>
    <row r="7590" spans="1:33" ht="18" x14ac:dyDescent="0.25">
      <c r="A7590" s="236"/>
      <c r="B7590" s="236"/>
      <c r="C7590" s="236"/>
      <c r="D7590" s="236"/>
      <c r="E7590"/>
      <c r="F7590" s="126"/>
      <c r="G7590" s="237"/>
      <c r="H7590"/>
      <c r="I7590"/>
      <c r="J7590" s="237"/>
      <c r="K7590"/>
      <c r="L7590"/>
      <c r="M7590"/>
      <c r="N7590"/>
      <c r="O7590"/>
      <c r="P7590"/>
      <c r="Q7590"/>
      <c r="S7590" s="115"/>
      <c r="U7590"/>
      <c r="V7590"/>
      <c r="W7590" s="237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5">
      <c r="F7591" s="238"/>
      <c r="I7591"/>
      <c r="S7591" s="115"/>
      <c r="U7591"/>
      <c r="V7591"/>
    </row>
    <row r="7592" spans="1:33" ht="18" x14ac:dyDescent="0.25">
      <c r="A7592" s="236"/>
      <c r="B7592" s="236"/>
      <c r="C7592" s="236"/>
      <c r="D7592" s="236"/>
      <c r="E7592"/>
      <c r="F7592" s="126"/>
      <c r="G7592" s="237"/>
      <c r="H7592"/>
      <c r="I7592"/>
      <c r="J7592" s="237"/>
      <c r="K7592"/>
      <c r="L7592"/>
      <c r="M7592"/>
      <c r="N7592"/>
      <c r="O7592"/>
      <c r="P7592"/>
      <c r="Q7592"/>
      <c r="S7592" s="115"/>
      <c r="U7592"/>
      <c r="V7592"/>
      <c r="W7592" s="237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5">
      <c r="F7593" s="238"/>
      <c r="I7593"/>
      <c r="S7593" s="115"/>
      <c r="U7593"/>
      <c r="V7593"/>
    </row>
    <row r="7594" spans="1:33" ht="18" x14ac:dyDescent="0.25">
      <c r="A7594" s="236"/>
      <c r="B7594" s="236"/>
      <c r="C7594" s="236"/>
      <c r="D7594" s="236"/>
      <c r="E7594"/>
      <c r="F7594" s="126"/>
      <c r="G7594" s="237"/>
      <c r="H7594"/>
      <c r="I7594"/>
      <c r="J7594" s="237"/>
      <c r="K7594"/>
      <c r="L7594"/>
      <c r="M7594"/>
      <c r="N7594"/>
      <c r="O7594"/>
      <c r="P7594"/>
      <c r="Q7594"/>
      <c r="S7594" s="115"/>
      <c r="U7594"/>
      <c r="V7594"/>
      <c r="W7594" s="237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5">
      <c r="A7595"/>
      <c r="B7595"/>
      <c r="C7595"/>
      <c r="D7595"/>
      <c r="E7595"/>
      <c r="F7595" s="126"/>
      <c r="G7595"/>
      <c r="H7595"/>
      <c r="I7595"/>
      <c r="J7595"/>
      <c r="K7595"/>
      <c r="L7595"/>
      <c r="M7595"/>
      <c r="N7595"/>
      <c r="O7595"/>
      <c r="P7595"/>
      <c r="Q7595"/>
      <c r="S7595" s="11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5">
      <c r="F7596" s="238"/>
      <c r="I7596"/>
      <c r="S7596" s="115"/>
      <c r="U7596"/>
      <c r="V7596"/>
    </row>
    <row r="7597" spans="1:33" ht="18" x14ac:dyDescent="0.25">
      <c r="A7597" s="236"/>
      <c r="B7597" s="236"/>
      <c r="C7597" s="236"/>
      <c r="D7597" s="236"/>
      <c r="E7597"/>
      <c r="F7597" s="126"/>
      <c r="G7597" s="237"/>
      <c r="H7597"/>
      <c r="I7597"/>
      <c r="J7597" s="237"/>
      <c r="K7597"/>
      <c r="L7597"/>
      <c r="M7597"/>
      <c r="N7597"/>
      <c r="O7597"/>
      <c r="P7597"/>
      <c r="Q7597"/>
      <c r="S7597" s="115"/>
      <c r="U7597"/>
      <c r="V7597"/>
      <c r="W7597" s="23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5">
      <c r="A7598"/>
      <c r="B7598"/>
      <c r="C7598"/>
      <c r="D7598"/>
      <c r="E7598"/>
      <c r="F7598" s="126"/>
      <c r="G7598"/>
      <c r="H7598"/>
      <c r="I7598"/>
      <c r="J7598"/>
      <c r="K7598"/>
      <c r="L7598"/>
      <c r="M7598"/>
      <c r="N7598"/>
      <c r="O7598"/>
      <c r="P7598"/>
      <c r="Q7598"/>
      <c r="S7598" s="115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5">
      <c r="A7599"/>
      <c r="B7599"/>
      <c r="C7599"/>
      <c r="D7599"/>
      <c r="E7599"/>
      <c r="F7599" s="126"/>
      <c r="G7599"/>
      <c r="H7599"/>
      <c r="I7599"/>
      <c r="J7599"/>
      <c r="K7599"/>
      <c r="L7599"/>
      <c r="M7599"/>
      <c r="N7599"/>
      <c r="O7599"/>
      <c r="P7599"/>
      <c r="Q7599"/>
      <c r="S7599" s="115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5">
      <c r="F7600" s="238"/>
      <c r="I7600"/>
      <c r="S7600" s="115"/>
      <c r="U7600"/>
      <c r="V7600"/>
    </row>
    <row r="7601" spans="1:33" ht="18" x14ac:dyDescent="0.25">
      <c r="A7601" s="236"/>
      <c r="B7601" s="236"/>
      <c r="C7601" s="236"/>
      <c r="D7601" s="236"/>
      <c r="E7601"/>
      <c r="F7601" s="126"/>
      <c r="G7601" s="237"/>
      <c r="H7601"/>
      <c r="I7601"/>
      <c r="J7601" s="237"/>
      <c r="K7601"/>
      <c r="L7601"/>
      <c r="M7601"/>
      <c r="N7601"/>
      <c r="O7601"/>
      <c r="P7601"/>
      <c r="Q7601"/>
      <c r="S7601" s="115"/>
      <c r="U7601"/>
      <c r="V7601"/>
      <c r="W7601" s="237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5">
      <c r="A7602"/>
      <c r="B7602"/>
      <c r="C7602"/>
      <c r="D7602"/>
      <c r="E7602"/>
      <c r="F7602" s="126"/>
      <c r="G7602"/>
      <c r="H7602"/>
      <c r="I7602"/>
      <c r="J7602"/>
      <c r="K7602"/>
      <c r="L7602"/>
      <c r="M7602"/>
      <c r="N7602"/>
      <c r="O7602"/>
      <c r="P7602"/>
      <c r="Q7602"/>
      <c r="S7602" s="115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ht="18" x14ac:dyDescent="0.25">
      <c r="A7603" s="236"/>
      <c r="B7603" s="236"/>
      <c r="C7603" s="236"/>
      <c r="D7603" s="236"/>
      <c r="E7603"/>
      <c r="F7603" s="126"/>
      <c r="G7603" s="237"/>
      <c r="H7603"/>
      <c r="I7603"/>
      <c r="J7603" s="237"/>
      <c r="K7603"/>
      <c r="L7603"/>
      <c r="M7603"/>
      <c r="N7603"/>
      <c r="O7603"/>
      <c r="P7603"/>
      <c r="Q7603"/>
      <c r="S7603" s="115"/>
      <c r="U7603"/>
      <c r="V7603"/>
      <c r="W7603" s="237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5">
      <c r="A7604"/>
      <c r="B7604"/>
      <c r="C7604"/>
      <c r="D7604"/>
      <c r="E7604"/>
      <c r="F7604" s="126"/>
      <c r="G7604"/>
      <c r="H7604"/>
      <c r="I7604"/>
      <c r="J7604"/>
      <c r="K7604"/>
      <c r="L7604"/>
      <c r="M7604"/>
      <c r="N7604"/>
      <c r="O7604"/>
      <c r="P7604"/>
      <c r="Q7604"/>
      <c r="S7604" s="115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5">
      <c r="A7605"/>
      <c r="B7605"/>
      <c r="C7605"/>
      <c r="D7605"/>
      <c r="E7605"/>
      <c r="F7605" s="126"/>
      <c r="G7605"/>
      <c r="H7605"/>
      <c r="I7605"/>
      <c r="J7605"/>
      <c r="K7605"/>
      <c r="L7605"/>
      <c r="M7605"/>
      <c r="N7605"/>
      <c r="O7605"/>
      <c r="P7605"/>
      <c r="Q7605"/>
      <c r="S7605" s="11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5">
      <c r="A7606"/>
      <c r="B7606"/>
      <c r="C7606"/>
      <c r="D7606"/>
      <c r="E7606"/>
      <c r="F7606" s="126"/>
      <c r="G7606"/>
      <c r="H7606"/>
      <c r="I7606"/>
      <c r="J7606"/>
      <c r="K7606"/>
      <c r="L7606"/>
      <c r="M7606"/>
      <c r="N7606"/>
      <c r="O7606"/>
      <c r="P7606"/>
      <c r="Q7606"/>
      <c r="S7606" s="115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ht="18" x14ac:dyDescent="0.25">
      <c r="A7607" s="236"/>
      <c r="B7607" s="236"/>
      <c r="C7607" s="236"/>
      <c r="D7607" s="236"/>
      <c r="E7607"/>
      <c r="F7607" s="126"/>
      <c r="G7607" s="237"/>
      <c r="H7607"/>
      <c r="I7607"/>
      <c r="J7607" s="237"/>
      <c r="K7607"/>
      <c r="L7607"/>
      <c r="M7607"/>
      <c r="N7607"/>
      <c r="O7607"/>
      <c r="P7607"/>
      <c r="Q7607"/>
      <c r="S7607" s="115"/>
      <c r="U7607"/>
      <c r="V7607"/>
      <c r="W7607" s="23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5">
      <c r="A7608"/>
      <c r="B7608"/>
      <c r="C7608"/>
      <c r="D7608"/>
      <c r="E7608"/>
      <c r="F7608" s="126"/>
      <c r="G7608"/>
      <c r="H7608"/>
      <c r="I7608"/>
      <c r="J7608"/>
      <c r="K7608"/>
      <c r="L7608"/>
      <c r="M7608"/>
      <c r="N7608"/>
      <c r="O7608"/>
      <c r="P7608"/>
      <c r="Q7608"/>
      <c r="S7608" s="115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ht="18" x14ac:dyDescent="0.25">
      <c r="A7609" s="236"/>
      <c r="B7609" s="236"/>
      <c r="C7609" s="236"/>
      <c r="D7609" s="236"/>
      <c r="E7609"/>
      <c r="F7609" s="126"/>
      <c r="G7609" s="237"/>
      <c r="H7609"/>
      <c r="I7609"/>
      <c r="J7609" s="237"/>
      <c r="K7609"/>
      <c r="L7609"/>
      <c r="M7609"/>
      <c r="N7609"/>
      <c r="O7609"/>
      <c r="P7609"/>
      <c r="Q7609"/>
      <c r="S7609" s="115"/>
      <c r="U7609"/>
      <c r="V7609"/>
      <c r="W7609" s="237"/>
      <c r="X7609"/>
      <c r="Y7609"/>
      <c r="Z7609"/>
      <c r="AA7609"/>
      <c r="AB7609"/>
      <c r="AC7609"/>
      <c r="AD7609"/>
      <c r="AE7609"/>
      <c r="AF7609"/>
      <c r="AG7609"/>
    </row>
    <row r="7610" spans="1:33" ht="18" x14ac:dyDescent="0.25">
      <c r="A7610" s="236"/>
      <c r="B7610" s="236"/>
      <c r="C7610" s="236"/>
      <c r="D7610" s="236"/>
      <c r="E7610"/>
      <c r="F7610" s="126"/>
      <c r="G7610" s="237"/>
      <c r="H7610"/>
      <c r="I7610"/>
      <c r="J7610" s="237"/>
      <c r="K7610"/>
      <c r="L7610"/>
      <c r="M7610"/>
      <c r="N7610"/>
      <c r="O7610"/>
      <c r="P7610"/>
      <c r="Q7610"/>
      <c r="S7610" s="115"/>
      <c r="U7610"/>
      <c r="V7610"/>
      <c r="W7610" s="237"/>
      <c r="X7610"/>
      <c r="Y7610"/>
      <c r="Z7610"/>
      <c r="AA7610"/>
      <c r="AB7610"/>
      <c r="AC7610"/>
      <c r="AD7610"/>
      <c r="AE7610"/>
      <c r="AF7610"/>
      <c r="AG7610"/>
    </row>
    <row r="7611" spans="1:33" ht="18" x14ac:dyDescent="0.25">
      <c r="A7611" s="236"/>
      <c r="B7611" s="236"/>
      <c r="C7611" s="236"/>
      <c r="D7611" s="236"/>
      <c r="E7611"/>
      <c r="F7611" s="126"/>
      <c r="G7611" s="237"/>
      <c r="H7611"/>
      <c r="I7611"/>
      <c r="J7611" s="237"/>
      <c r="K7611"/>
      <c r="L7611"/>
      <c r="M7611"/>
      <c r="N7611"/>
      <c r="O7611"/>
      <c r="P7611"/>
      <c r="Q7611"/>
      <c r="S7611" s="115"/>
      <c r="U7611"/>
      <c r="V7611"/>
      <c r="W7611" s="237"/>
      <c r="X7611"/>
      <c r="Y7611"/>
      <c r="Z7611"/>
      <c r="AA7611"/>
      <c r="AB7611"/>
      <c r="AC7611"/>
      <c r="AD7611"/>
      <c r="AE7611"/>
      <c r="AF7611"/>
      <c r="AG7611"/>
    </row>
    <row r="7612" spans="1:33" ht="18" x14ac:dyDescent="0.25">
      <c r="A7612" s="236"/>
      <c r="B7612" s="236"/>
      <c r="C7612" s="236"/>
      <c r="D7612" s="236"/>
      <c r="E7612"/>
      <c r="F7612" s="126"/>
      <c r="G7612" s="237"/>
      <c r="H7612"/>
      <c r="I7612"/>
      <c r="J7612" s="237"/>
      <c r="K7612"/>
      <c r="L7612"/>
      <c r="M7612"/>
      <c r="N7612"/>
      <c r="O7612"/>
      <c r="P7612"/>
      <c r="Q7612"/>
      <c r="S7612" s="115"/>
      <c r="U7612"/>
      <c r="V7612"/>
      <c r="W7612" s="237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5">
      <c r="F7613" s="238"/>
      <c r="I7613"/>
      <c r="S7613" s="115"/>
      <c r="U7613"/>
      <c r="V7613"/>
    </row>
    <row r="7614" spans="1:33" ht="18" x14ac:dyDescent="0.25">
      <c r="A7614" s="236"/>
      <c r="B7614" s="236"/>
      <c r="C7614" s="236"/>
      <c r="D7614" s="236"/>
      <c r="E7614"/>
      <c r="F7614" s="126"/>
      <c r="G7614" s="237"/>
      <c r="H7614"/>
      <c r="I7614"/>
      <c r="J7614" s="237"/>
      <c r="K7614"/>
      <c r="L7614"/>
      <c r="M7614"/>
      <c r="N7614"/>
      <c r="O7614"/>
      <c r="P7614"/>
      <c r="Q7614"/>
      <c r="S7614" s="115"/>
      <c r="U7614"/>
      <c r="V7614"/>
      <c r="W7614" s="237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5">
      <c r="F7615" s="238"/>
      <c r="I7615"/>
      <c r="S7615" s="115"/>
      <c r="U7615"/>
      <c r="V7615"/>
    </row>
    <row r="7616" spans="1:33" x14ac:dyDescent="0.25">
      <c r="F7616" s="238"/>
      <c r="I7616"/>
      <c r="S7616" s="115"/>
      <c r="U7616"/>
      <c r="V7616"/>
    </row>
    <row r="7617" spans="1:33" x14ac:dyDescent="0.25">
      <c r="A7617"/>
      <c r="B7617"/>
      <c r="C7617"/>
      <c r="D7617"/>
      <c r="E7617"/>
      <c r="F7617" s="126"/>
      <c r="G7617"/>
      <c r="H7617"/>
      <c r="I7617"/>
      <c r="J7617"/>
      <c r="K7617"/>
      <c r="L7617"/>
      <c r="M7617"/>
      <c r="N7617"/>
      <c r="O7617"/>
      <c r="P7617"/>
      <c r="Q7617"/>
      <c r="S7617" s="115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5">
      <c r="F7618" s="238"/>
      <c r="I7618"/>
      <c r="S7618" s="115"/>
      <c r="U7618"/>
      <c r="V7618"/>
    </row>
    <row r="7619" spans="1:33" x14ac:dyDescent="0.25">
      <c r="F7619" s="238"/>
      <c r="I7619"/>
      <c r="S7619" s="115"/>
      <c r="U7619"/>
      <c r="V7619"/>
    </row>
    <row r="7620" spans="1:33" ht="18" x14ac:dyDescent="0.25">
      <c r="A7620" s="236"/>
      <c r="B7620" s="236"/>
      <c r="C7620" s="236"/>
      <c r="D7620" s="236"/>
      <c r="E7620"/>
      <c r="F7620" s="126"/>
      <c r="G7620" s="237"/>
      <c r="H7620"/>
      <c r="I7620"/>
      <c r="J7620" s="237"/>
      <c r="K7620"/>
      <c r="L7620"/>
      <c r="M7620"/>
      <c r="N7620"/>
      <c r="O7620"/>
      <c r="P7620"/>
      <c r="Q7620"/>
      <c r="S7620" s="115"/>
      <c r="U7620"/>
      <c r="V7620"/>
      <c r="W7620" s="237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5">
      <c r="F7621" s="238"/>
      <c r="I7621"/>
      <c r="S7621" s="115"/>
      <c r="U7621"/>
      <c r="V7621"/>
    </row>
    <row r="7622" spans="1:33" x14ac:dyDescent="0.25">
      <c r="A7622"/>
      <c r="B7622"/>
      <c r="C7622"/>
      <c r="D7622"/>
      <c r="E7622"/>
      <c r="F7622" s="126"/>
      <c r="G7622"/>
      <c r="H7622"/>
      <c r="I7622"/>
      <c r="J7622"/>
      <c r="K7622"/>
      <c r="L7622"/>
      <c r="M7622"/>
      <c r="N7622"/>
      <c r="O7622"/>
      <c r="P7622"/>
      <c r="Q7622"/>
      <c r="S7622" s="115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5">
      <c r="A7623"/>
      <c r="B7623"/>
      <c r="C7623"/>
      <c r="D7623"/>
      <c r="E7623"/>
      <c r="F7623" s="126"/>
      <c r="G7623"/>
      <c r="H7623"/>
      <c r="I7623"/>
      <c r="J7623"/>
      <c r="K7623"/>
      <c r="L7623"/>
      <c r="M7623"/>
      <c r="N7623"/>
      <c r="O7623"/>
      <c r="P7623"/>
      <c r="Q7623"/>
      <c r="S7623" s="115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ht="18" x14ac:dyDescent="0.25">
      <c r="A7624" s="236"/>
      <c r="B7624" s="236"/>
      <c r="C7624" s="236"/>
      <c r="D7624" s="236"/>
      <c r="E7624"/>
      <c r="F7624" s="126"/>
      <c r="G7624" s="237"/>
      <c r="H7624"/>
      <c r="I7624"/>
      <c r="J7624" s="237"/>
      <c r="K7624"/>
      <c r="L7624"/>
      <c r="M7624"/>
      <c r="N7624"/>
      <c r="O7624"/>
      <c r="P7624"/>
      <c r="Q7624"/>
      <c r="S7624" s="115"/>
      <c r="U7624"/>
      <c r="V7624"/>
      <c r="W7624" s="237"/>
      <c r="X7624"/>
      <c r="Y7624"/>
      <c r="Z7624"/>
      <c r="AA7624"/>
      <c r="AB7624"/>
      <c r="AC7624"/>
      <c r="AD7624"/>
      <c r="AE7624"/>
      <c r="AF7624"/>
      <c r="AG7624"/>
    </row>
    <row r="7625" spans="1:33" ht="18" x14ac:dyDescent="0.25">
      <c r="A7625" s="236"/>
      <c r="B7625" s="236"/>
      <c r="C7625" s="236"/>
      <c r="D7625" s="236"/>
      <c r="E7625"/>
      <c r="F7625" s="126"/>
      <c r="G7625" s="237"/>
      <c r="H7625"/>
      <c r="I7625"/>
      <c r="J7625" s="237"/>
      <c r="K7625"/>
      <c r="L7625"/>
      <c r="M7625"/>
      <c r="N7625"/>
      <c r="O7625"/>
      <c r="P7625"/>
      <c r="Q7625"/>
      <c r="S7625" s="115"/>
      <c r="U7625"/>
      <c r="V7625"/>
      <c r="W7625" s="237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5">
      <c r="F7626" s="238"/>
      <c r="I7626"/>
      <c r="S7626" s="115"/>
      <c r="U7626"/>
      <c r="V7626"/>
    </row>
    <row r="7627" spans="1:33" ht="18" x14ac:dyDescent="0.25">
      <c r="A7627" s="236"/>
      <c r="B7627" s="236"/>
      <c r="C7627" s="236"/>
      <c r="D7627" s="236"/>
      <c r="E7627"/>
      <c r="F7627" s="126"/>
      <c r="G7627" s="237"/>
      <c r="H7627"/>
      <c r="I7627"/>
      <c r="J7627" s="237"/>
      <c r="K7627"/>
      <c r="L7627"/>
      <c r="M7627"/>
      <c r="N7627"/>
      <c r="O7627"/>
      <c r="P7627"/>
      <c r="Q7627"/>
      <c r="S7627" s="115"/>
      <c r="U7627"/>
      <c r="V7627"/>
      <c r="W7627" s="23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5">
      <c r="A7628"/>
      <c r="B7628"/>
      <c r="C7628"/>
      <c r="D7628"/>
      <c r="E7628"/>
      <c r="F7628" s="126"/>
      <c r="G7628"/>
      <c r="H7628"/>
      <c r="I7628"/>
      <c r="J7628"/>
      <c r="K7628"/>
      <c r="L7628"/>
      <c r="M7628"/>
      <c r="N7628"/>
      <c r="O7628"/>
      <c r="P7628"/>
      <c r="Q7628"/>
      <c r="S7628" s="115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ht="18" x14ac:dyDescent="0.25">
      <c r="A7629" s="236"/>
      <c r="B7629" s="236"/>
      <c r="C7629" s="236"/>
      <c r="D7629" s="236"/>
      <c r="E7629"/>
      <c r="F7629" s="126"/>
      <c r="G7629" s="237"/>
      <c r="H7629"/>
      <c r="I7629"/>
      <c r="J7629" s="237"/>
      <c r="K7629"/>
      <c r="L7629"/>
      <c r="M7629"/>
      <c r="N7629"/>
      <c r="O7629"/>
      <c r="P7629"/>
      <c r="Q7629"/>
      <c r="S7629" s="115"/>
      <c r="U7629"/>
      <c r="V7629"/>
      <c r="W7629" s="237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5">
      <c r="A7630"/>
      <c r="B7630"/>
      <c r="C7630"/>
      <c r="D7630"/>
      <c r="E7630"/>
      <c r="F7630" s="126"/>
      <c r="G7630"/>
      <c r="H7630"/>
      <c r="I7630"/>
      <c r="J7630"/>
      <c r="K7630"/>
      <c r="L7630"/>
      <c r="M7630"/>
      <c r="N7630"/>
      <c r="O7630"/>
      <c r="P7630"/>
      <c r="Q7630"/>
      <c r="S7630" s="115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5">
      <c r="F7631" s="238"/>
      <c r="I7631"/>
      <c r="S7631" s="115"/>
      <c r="U7631"/>
      <c r="V7631"/>
    </row>
    <row r="7632" spans="1:33" x14ac:dyDescent="0.25">
      <c r="F7632" s="238"/>
      <c r="I7632"/>
      <c r="S7632" s="115"/>
      <c r="U7632"/>
      <c r="V7632"/>
    </row>
    <row r="7633" spans="1:33" x14ac:dyDescent="0.25">
      <c r="F7633" s="238"/>
      <c r="I7633"/>
      <c r="S7633" s="115"/>
      <c r="U7633"/>
      <c r="V7633"/>
    </row>
    <row r="7634" spans="1:33" x14ac:dyDescent="0.25">
      <c r="A7634"/>
      <c r="B7634"/>
      <c r="C7634"/>
      <c r="D7634"/>
      <c r="E7634"/>
      <c r="F7634" s="126"/>
      <c r="G7634"/>
      <c r="H7634"/>
      <c r="I7634"/>
      <c r="J7634"/>
      <c r="K7634"/>
      <c r="L7634"/>
      <c r="M7634"/>
      <c r="N7634"/>
      <c r="O7634"/>
      <c r="P7634"/>
      <c r="Q7634"/>
      <c r="S7634" s="115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5">
      <c r="A7635"/>
      <c r="B7635"/>
      <c r="C7635"/>
      <c r="D7635"/>
      <c r="E7635"/>
      <c r="F7635" s="126"/>
      <c r="G7635"/>
      <c r="H7635"/>
      <c r="I7635"/>
      <c r="J7635"/>
      <c r="K7635"/>
      <c r="L7635"/>
      <c r="M7635"/>
      <c r="N7635"/>
      <c r="O7635"/>
      <c r="P7635"/>
      <c r="Q7635"/>
      <c r="S7635" s="11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5">
      <c r="A7636"/>
      <c r="B7636"/>
      <c r="C7636"/>
      <c r="D7636"/>
      <c r="E7636"/>
      <c r="F7636" s="126"/>
      <c r="G7636"/>
      <c r="H7636"/>
      <c r="I7636"/>
      <c r="J7636"/>
      <c r="K7636"/>
      <c r="L7636"/>
      <c r="M7636"/>
      <c r="N7636"/>
      <c r="O7636"/>
      <c r="P7636"/>
      <c r="Q7636"/>
      <c r="S7636" s="115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ht="18" x14ac:dyDescent="0.25">
      <c r="A7637" s="236"/>
      <c r="B7637" s="236"/>
      <c r="C7637" s="236"/>
      <c r="D7637" s="236"/>
      <c r="E7637"/>
      <c r="F7637" s="126"/>
      <c r="G7637" s="237"/>
      <c r="H7637"/>
      <c r="I7637"/>
      <c r="J7637" s="237"/>
      <c r="K7637"/>
      <c r="L7637"/>
      <c r="M7637"/>
      <c r="N7637"/>
      <c r="O7637"/>
      <c r="P7637"/>
      <c r="Q7637"/>
      <c r="S7637" s="115"/>
      <c r="U7637"/>
      <c r="V7637"/>
      <c r="W7637" s="2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5">
      <c r="F7638" s="238"/>
      <c r="I7638"/>
      <c r="S7638" s="115"/>
      <c r="U7638"/>
      <c r="V7638"/>
    </row>
    <row r="7639" spans="1:33" x14ac:dyDescent="0.25">
      <c r="F7639" s="238"/>
      <c r="I7639"/>
      <c r="S7639" s="115"/>
      <c r="U7639"/>
      <c r="V7639"/>
    </row>
    <row r="7640" spans="1:33" ht="18" x14ac:dyDescent="0.25">
      <c r="A7640" s="236"/>
      <c r="B7640" s="236"/>
      <c r="C7640" s="236"/>
      <c r="D7640" s="236"/>
      <c r="E7640"/>
      <c r="F7640" s="126"/>
      <c r="G7640" s="237"/>
      <c r="H7640"/>
      <c r="I7640"/>
      <c r="J7640" s="237"/>
      <c r="K7640"/>
      <c r="L7640"/>
      <c r="M7640"/>
      <c r="N7640"/>
      <c r="O7640"/>
      <c r="P7640"/>
      <c r="Q7640"/>
      <c r="S7640" s="115"/>
      <c r="U7640"/>
      <c r="V7640"/>
      <c r="W7640" s="237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5">
      <c r="A7641"/>
      <c r="B7641"/>
      <c r="C7641"/>
      <c r="D7641"/>
      <c r="E7641"/>
      <c r="F7641" s="126"/>
      <c r="G7641"/>
      <c r="H7641"/>
      <c r="I7641"/>
      <c r="J7641"/>
      <c r="K7641"/>
      <c r="L7641"/>
      <c r="M7641"/>
      <c r="N7641"/>
      <c r="O7641"/>
      <c r="P7641"/>
      <c r="Q7641"/>
      <c r="S7641" s="115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ht="18" x14ac:dyDescent="0.25">
      <c r="A7642" s="236"/>
      <c r="B7642" s="236"/>
      <c r="C7642" s="236"/>
      <c r="D7642" s="236"/>
      <c r="E7642"/>
      <c r="F7642" s="126"/>
      <c r="G7642" s="237"/>
      <c r="H7642"/>
      <c r="I7642"/>
      <c r="J7642" s="237"/>
      <c r="K7642"/>
      <c r="L7642"/>
      <c r="M7642"/>
      <c r="N7642"/>
      <c r="O7642"/>
      <c r="P7642"/>
      <c r="Q7642"/>
      <c r="S7642" s="115"/>
      <c r="U7642"/>
      <c r="V7642"/>
      <c r="W7642" s="237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5">
      <c r="F7643" s="238"/>
      <c r="I7643"/>
      <c r="S7643" s="115"/>
      <c r="U7643"/>
      <c r="V7643"/>
    </row>
    <row r="7644" spans="1:33" x14ac:dyDescent="0.25">
      <c r="F7644" s="238"/>
      <c r="I7644"/>
      <c r="S7644" s="115"/>
      <c r="U7644"/>
      <c r="V7644"/>
    </row>
    <row r="7645" spans="1:33" x14ac:dyDescent="0.25">
      <c r="A7645"/>
      <c r="B7645"/>
      <c r="C7645"/>
      <c r="D7645"/>
      <c r="E7645"/>
      <c r="F7645" s="126"/>
      <c r="G7645"/>
      <c r="H7645"/>
      <c r="I7645"/>
      <c r="J7645"/>
      <c r="K7645"/>
      <c r="L7645"/>
      <c r="M7645"/>
      <c r="N7645"/>
      <c r="O7645"/>
      <c r="P7645"/>
      <c r="Q7645"/>
      <c r="S7645" s="11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5">
      <c r="F7646" s="238"/>
      <c r="I7646"/>
      <c r="S7646" s="115"/>
      <c r="U7646"/>
      <c r="V7646"/>
    </row>
    <row r="7647" spans="1:33" x14ac:dyDescent="0.25">
      <c r="F7647" s="238"/>
      <c r="I7647"/>
      <c r="S7647" s="115"/>
      <c r="U7647"/>
      <c r="V7647"/>
    </row>
    <row r="7648" spans="1:33" x14ac:dyDescent="0.25">
      <c r="F7648" s="238"/>
      <c r="I7648"/>
      <c r="S7648" s="115"/>
      <c r="U7648"/>
      <c r="V7648"/>
    </row>
    <row r="7649" spans="1:33" x14ac:dyDescent="0.25">
      <c r="F7649" s="238"/>
      <c r="I7649"/>
      <c r="S7649" s="115"/>
      <c r="U7649"/>
      <c r="V7649"/>
    </row>
    <row r="7650" spans="1:33" x14ac:dyDescent="0.25">
      <c r="F7650" s="238"/>
      <c r="I7650"/>
      <c r="S7650" s="115"/>
      <c r="U7650"/>
      <c r="V7650"/>
    </row>
    <row r="7651" spans="1:33" x14ac:dyDescent="0.25">
      <c r="A7651"/>
      <c r="B7651"/>
      <c r="C7651"/>
      <c r="D7651"/>
      <c r="E7651"/>
      <c r="F7651" s="126"/>
      <c r="G7651"/>
      <c r="H7651"/>
      <c r="I7651"/>
      <c r="J7651"/>
      <c r="K7651"/>
      <c r="L7651"/>
      <c r="M7651"/>
      <c r="N7651"/>
      <c r="O7651"/>
      <c r="P7651"/>
      <c r="Q7651"/>
      <c r="S7651" s="115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ht="18" x14ac:dyDescent="0.25">
      <c r="A7652" s="236"/>
      <c r="B7652" s="236"/>
      <c r="C7652" s="236"/>
      <c r="D7652" s="236"/>
      <c r="E7652"/>
      <c r="F7652" s="126"/>
      <c r="G7652" s="237"/>
      <c r="H7652"/>
      <c r="I7652"/>
      <c r="J7652" s="237"/>
      <c r="K7652"/>
      <c r="L7652"/>
      <c r="M7652"/>
      <c r="N7652"/>
      <c r="O7652"/>
      <c r="P7652"/>
      <c r="Q7652"/>
      <c r="S7652" s="115"/>
      <c r="U7652"/>
      <c r="V7652"/>
      <c r="W7652" s="237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5">
      <c r="F7653" s="238"/>
      <c r="I7653"/>
      <c r="S7653" s="115"/>
      <c r="U7653"/>
      <c r="V7653"/>
    </row>
    <row r="7654" spans="1:33" x14ac:dyDescent="0.25">
      <c r="A7654"/>
      <c r="B7654"/>
      <c r="C7654"/>
      <c r="D7654"/>
      <c r="E7654"/>
      <c r="F7654" s="126"/>
      <c r="G7654"/>
      <c r="H7654"/>
      <c r="I7654"/>
      <c r="J7654"/>
      <c r="K7654"/>
      <c r="L7654"/>
      <c r="M7654"/>
      <c r="N7654"/>
      <c r="O7654"/>
      <c r="P7654"/>
      <c r="Q7654"/>
      <c r="S7654" s="115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5">
      <c r="A7655"/>
      <c r="B7655"/>
      <c r="C7655"/>
      <c r="D7655"/>
      <c r="E7655"/>
      <c r="F7655" s="126"/>
      <c r="G7655"/>
      <c r="H7655"/>
      <c r="I7655"/>
      <c r="J7655"/>
      <c r="K7655"/>
      <c r="L7655"/>
      <c r="M7655"/>
      <c r="N7655"/>
      <c r="O7655"/>
      <c r="P7655"/>
      <c r="Q7655"/>
      <c r="S7655" s="11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5">
      <c r="A7656"/>
      <c r="B7656"/>
      <c r="C7656"/>
      <c r="D7656"/>
      <c r="E7656"/>
      <c r="F7656" s="126"/>
      <c r="G7656"/>
      <c r="H7656"/>
      <c r="I7656"/>
      <c r="J7656"/>
      <c r="K7656"/>
      <c r="L7656"/>
      <c r="M7656"/>
      <c r="N7656"/>
      <c r="O7656"/>
      <c r="P7656"/>
      <c r="Q7656"/>
      <c r="S7656" s="115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5">
      <c r="F7657" s="238"/>
      <c r="I7657"/>
      <c r="S7657" s="115"/>
      <c r="U7657"/>
      <c r="V7657"/>
    </row>
    <row r="7658" spans="1:33" x14ac:dyDescent="0.25">
      <c r="F7658" s="238"/>
      <c r="I7658"/>
      <c r="S7658" s="115"/>
      <c r="U7658"/>
      <c r="V7658"/>
    </row>
    <row r="7659" spans="1:33" x14ac:dyDescent="0.25">
      <c r="A7659"/>
      <c r="B7659"/>
      <c r="C7659"/>
      <c r="D7659"/>
      <c r="E7659"/>
      <c r="F7659" s="126"/>
      <c r="G7659"/>
      <c r="H7659"/>
      <c r="I7659"/>
      <c r="J7659"/>
      <c r="K7659"/>
      <c r="L7659"/>
      <c r="M7659"/>
      <c r="N7659"/>
      <c r="O7659"/>
      <c r="P7659"/>
      <c r="Q7659"/>
      <c r="S7659" s="115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5">
      <c r="F7660" s="238"/>
      <c r="I7660"/>
      <c r="S7660" s="115"/>
      <c r="U7660"/>
      <c r="V7660"/>
    </row>
    <row r="7661" spans="1:33" ht="18" x14ac:dyDescent="0.25">
      <c r="A7661" s="236"/>
      <c r="B7661" s="236"/>
      <c r="C7661" s="236"/>
      <c r="D7661" s="236"/>
      <c r="E7661"/>
      <c r="F7661" s="126"/>
      <c r="G7661" s="237"/>
      <c r="H7661"/>
      <c r="I7661"/>
      <c r="J7661" s="237"/>
      <c r="K7661"/>
      <c r="L7661"/>
      <c r="M7661"/>
      <c r="N7661"/>
      <c r="O7661"/>
      <c r="P7661"/>
      <c r="Q7661"/>
      <c r="S7661" s="115"/>
      <c r="U7661"/>
      <c r="V7661"/>
      <c r="W7661" s="237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5">
      <c r="F7662" s="238"/>
      <c r="I7662"/>
      <c r="S7662" s="115"/>
      <c r="U7662"/>
      <c r="V7662"/>
    </row>
    <row r="7663" spans="1:33" x14ac:dyDescent="0.25">
      <c r="F7663" s="238"/>
      <c r="I7663"/>
      <c r="S7663" s="115"/>
      <c r="U7663"/>
      <c r="V7663"/>
    </row>
    <row r="7664" spans="1:33" x14ac:dyDescent="0.25">
      <c r="A7664"/>
      <c r="B7664"/>
      <c r="C7664"/>
      <c r="D7664"/>
      <c r="E7664"/>
      <c r="F7664" s="126"/>
      <c r="G7664"/>
      <c r="H7664"/>
      <c r="I7664"/>
      <c r="J7664"/>
      <c r="K7664"/>
      <c r="L7664"/>
      <c r="M7664"/>
      <c r="N7664"/>
      <c r="O7664"/>
      <c r="P7664"/>
      <c r="Q7664"/>
      <c r="S7664" s="115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5">
      <c r="A7665"/>
      <c r="B7665"/>
      <c r="C7665"/>
      <c r="D7665"/>
      <c r="E7665"/>
      <c r="F7665" s="126"/>
      <c r="G7665"/>
      <c r="H7665"/>
      <c r="I7665"/>
      <c r="J7665"/>
      <c r="K7665"/>
      <c r="L7665"/>
      <c r="M7665"/>
      <c r="N7665"/>
      <c r="O7665"/>
      <c r="P7665"/>
      <c r="Q7665"/>
      <c r="S7665" s="11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5">
      <c r="F7666" s="238"/>
      <c r="I7666"/>
      <c r="S7666" s="115"/>
      <c r="U7666"/>
      <c r="V7666"/>
    </row>
    <row r="7667" spans="1:33" x14ac:dyDescent="0.25">
      <c r="F7667" s="238"/>
      <c r="I7667"/>
      <c r="S7667" s="115"/>
      <c r="U7667"/>
      <c r="V7667"/>
    </row>
    <row r="7668" spans="1:33" x14ac:dyDescent="0.25">
      <c r="A7668"/>
      <c r="B7668"/>
      <c r="C7668"/>
      <c r="D7668"/>
      <c r="E7668"/>
      <c r="F7668" s="126"/>
      <c r="G7668"/>
      <c r="H7668"/>
      <c r="I7668"/>
      <c r="J7668"/>
      <c r="K7668"/>
      <c r="L7668"/>
      <c r="M7668"/>
      <c r="N7668"/>
      <c r="O7668"/>
      <c r="P7668"/>
      <c r="Q7668"/>
      <c r="S7668" s="115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5">
      <c r="F7669" s="238"/>
      <c r="I7669"/>
      <c r="S7669" s="115"/>
      <c r="U7669"/>
      <c r="V7669"/>
    </row>
    <row r="7670" spans="1:33" x14ac:dyDescent="0.25">
      <c r="A7670"/>
      <c r="B7670"/>
      <c r="C7670"/>
      <c r="D7670"/>
      <c r="E7670"/>
      <c r="F7670" s="126"/>
      <c r="G7670"/>
      <c r="H7670"/>
      <c r="I7670"/>
      <c r="J7670"/>
      <c r="K7670"/>
      <c r="L7670"/>
      <c r="M7670"/>
      <c r="N7670"/>
      <c r="O7670"/>
      <c r="P7670"/>
      <c r="Q7670"/>
      <c r="S7670" s="115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5">
      <c r="A7671"/>
      <c r="B7671"/>
      <c r="C7671"/>
      <c r="D7671"/>
      <c r="E7671"/>
      <c r="F7671" s="126"/>
      <c r="G7671"/>
      <c r="H7671"/>
      <c r="I7671"/>
      <c r="J7671"/>
      <c r="K7671"/>
      <c r="L7671"/>
      <c r="M7671"/>
      <c r="N7671"/>
      <c r="O7671"/>
      <c r="P7671"/>
      <c r="Q7671"/>
      <c r="S7671" s="115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5">
      <c r="F7672" s="238"/>
      <c r="I7672"/>
      <c r="S7672" s="115"/>
      <c r="U7672"/>
      <c r="V7672"/>
    </row>
    <row r="7673" spans="1:33" x14ac:dyDescent="0.25">
      <c r="A7673"/>
      <c r="B7673"/>
      <c r="C7673"/>
      <c r="D7673"/>
      <c r="E7673"/>
      <c r="F7673" s="126"/>
      <c r="G7673"/>
      <c r="H7673"/>
      <c r="I7673"/>
      <c r="J7673"/>
      <c r="K7673"/>
      <c r="L7673"/>
      <c r="M7673"/>
      <c r="N7673"/>
      <c r="O7673"/>
      <c r="P7673"/>
      <c r="Q7673"/>
      <c r="S7673" s="115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5">
      <c r="A7674"/>
      <c r="B7674"/>
      <c r="C7674"/>
      <c r="D7674"/>
      <c r="E7674"/>
      <c r="F7674" s="126"/>
      <c r="G7674"/>
      <c r="H7674"/>
      <c r="I7674"/>
      <c r="J7674"/>
      <c r="K7674"/>
      <c r="L7674"/>
      <c r="M7674"/>
      <c r="N7674"/>
      <c r="O7674"/>
      <c r="P7674"/>
      <c r="Q7674"/>
      <c r="S7674" s="115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ht="18" x14ac:dyDescent="0.25">
      <c r="A7675" s="236"/>
      <c r="B7675" s="236"/>
      <c r="C7675" s="236"/>
      <c r="D7675" s="236"/>
      <c r="E7675"/>
      <c r="F7675" s="126"/>
      <c r="G7675" s="237"/>
      <c r="H7675"/>
      <c r="I7675"/>
      <c r="J7675" s="237"/>
      <c r="K7675"/>
      <c r="L7675"/>
      <c r="M7675"/>
      <c r="N7675"/>
      <c r="O7675"/>
      <c r="P7675"/>
      <c r="Q7675"/>
      <c r="S7675" s="115"/>
      <c r="U7675"/>
      <c r="V7675"/>
      <c r="W7675" s="237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5">
      <c r="A7676"/>
      <c r="B7676"/>
      <c r="C7676"/>
      <c r="D7676"/>
      <c r="E7676"/>
      <c r="F7676" s="126"/>
      <c r="G7676"/>
      <c r="H7676"/>
      <c r="I7676"/>
      <c r="J7676"/>
      <c r="K7676"/>
      <c r="L7676"/>
      <c r="M7676"/>
      <c r="N7676"/>
      <c r="O7676"/>
      <c r="P7676"/>
      <c r="Q7676"/>
      <c r="S7676" s="115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5">
      <c r="F7677" s="238"/>
      <c r="I7677"/>
      <c r="S7677" s="115"/>
      <c r="U7677"/>
      <c r="V7677"/>
    </row>
    <row r="7678" spans="1:33" ht="18" x14ac:dyDescent="0.25">
      <c r="A7678" s="236"/>
      <c r="B7678" s="236"/>
      <c r="C7678" s="236"/>
      <c r="D7678" s="236"/>
      <c r="E7678"/>
      <c r="F7678" s="126"/>
      <c r="G7678" s="237"/>
      <c r="H7678"/>
      <c r="I7678"/>
      <c r="J7678" s="237"/>
      <c r="K7678"/>
      <c r="L7678"/>
      <c r="M7678"/>
      <c r="N7678"/>
      <c r="O7678"/>
      <c r="P7678"/>
      <c r="Q7678"/>
      <c r="S7678" s="115"/>
      <c r="U7678"/>
      <c r="V7678"/>
      <c r="W7678" s="237"/>
      <c r="X7678"/>
      <c r="Y7678"/>
      <c r="Z7678"/>
      <c r="AA7678"/>
      <c r="AB7678"/>
      <c r="AC7678"/>
      <c r="AD7678"/>
      <c r="AE7678"/>
      <c r="AF7678"/>
      <c r="AG7678"/>
    </row>
    <row r="7679" spans="1:33" ht="18" x14ac:dyDescent="0.25">
      <c r="A7679" s="236"/>
      <c r="B7679" s="236"/>
      <c r="C7679" s="236"/>
      <c r="D7679" s="236"/>
      <c r="E7679"/>
      <c r="F7679" s="126"/>
      <c r="G7679" s="237"/>
      <c r="H7679"/>
      <c r="I7679"/>
      <c r="J7679" s="237"/>
      <c r="K7679"/>
      <c r="L7679"/>
      <c r="M7679"/>
      <c r="N7679"/>
      <c r="O7679"/>
      <c r="P7679"/>
      <c r="Q7679"/>
      <c r="S7679" s="115"/>
      <c r="U7679"/>
      <c r="V7679"/>
      <c r="W7679" s="237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5">
      <c r="F7680" s="238"/>
      <c r="I7680"/>
      <c r="S7680" s="115"/>
      <c r="U7680"/>
      <c r="V7680"/>
    </row>
    <row r="7681" spans="1:33" x14ac:dyDescent="0.25">
      <c r="F7681" s="238"/>
      <c r="I7681"/>
      <c r="S7681" s="115"/>
      <c r="U7681"/>
      <c r="V7681"/>
    </row>
    <row r="7682" spans="1:33" x14ac:dyDescent="0.25">
      <c r="A7682"/>
      <c r="B7682"/>
      <c r="C7682"/>
      <c r="D7682"/>
      <c r="E7682"/>
      <c r="F7682" s="126"/>
      <c r="G7682"/>
      <c r="H7682"/>
      <c r="I7682"/>
      <c r="J7682"/>
      <c r="K7682"/>
      <c r="L7682"/>
      <c r="M7682"/>
      <c r="N7682"/>
      <c r="O7682"/>
      <c r="P7682"/>
      <c r="Q7682"/>
      <c r="S7682" s="115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5">
      <c r="A7683"/>
      <c r="B7683"/>
      <c r="C7683"/>
      <c r="D7683"/>
      <c r="E7683"/>
      <c r="F7683" s="126"/>
      <c r="G7683"/>
      <c r="H7683"/>
      <c r="I7683"/>
      <c r="J7683"/>
      <c r="K7683"/>
      <c r="L7683"/>
      <c r="M7683"/>
      <c r="N7683"/>
      <c r="O7683"/>
      <c r="P7683"/>
      <c r="Q7683"/>
      <c r="S7683" s="115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5">
      <c r="F7684" s="238"/>
      <c r="I7684"/>
      <c r="S7684" s="115"/>
      <c r="U7684"/>
      <c r="V7684"/>
    </row>
    <row r="7685" spans="1:33" x14ac:dyDescent="0.25">
      <c r="F7685" s="238"/>
      <c r="I7685"/>
      <c r="S7685" s="115"/>
      <c r="U7685"/>
      <c r="V7685"/>
    </row>
    <row r="7686" spans="1:33" x14ac:dyDescent="0.25">
      <c r="F7686" s="238"/>
      <c r="I7686"/>
      <c r="S7686" s="115"/>
      <c r="U7686"/>
      <c r="V7686"/>
    </row>
    <row r="7687" spans="1:33" x14ac:dyDescent="0.25">
      <c r="F7687" s="238"/>
      <c r="I7687"/>
      <c r="S7687" s="115"/>
      <c r="U7687"/>
      <c r="V7687"/>
    </row>
    <row r="7688" spans="1:33" x14ac:dyDescent="0.25">
      <c r="F7688" s="238"/>
      <c r="I7688"/>
      <c r="S7688" s="115"/>
      <c r="U7688"/>
      <c r="V7688"/>
    </row>
    <row r="7689" spans="1:33" x14ac:dyDescent="0.25">
      <c r="A7689"/>
      <c r="B7689"/>
      <c r="C7689"/>
      <c r="D7689"/>
      <c r="E7689"/>
      <c r="F7689" s="126"/>
      <c r="G7689"/>
      <c r="H7689"/>
      <c r="I7689"/>
      <c r="J7689"/>
      <c r="K7689"/>
      <c r="L7689"/>
      <c r="M7689"/>
      <c r="N7689"/>
      <c r="O7689"/>
      <c r="P7689"/>
      <c r="Q7689"/>
      <c r="S7689" s="115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5">
      <c r="A7690"/>
      <c r="B7690"/>
      <c r="C7690"/>
      <c r="D7690"/>
      <c r="E7690"/>
      <c r="F7690" s="126"/>
      <c r="G7690"/>
      <c r="H7690"/>
      <c r="I7690"/>
      <c r="J7690"/>
      <c r="K7690"/>
      <c r="L7690"/>
      <c r="M7690"/>
      <c r="N7690"/>
      <c r="O7690"/>
      <c r="P7690"/>
      <c r="Q7690"/>
      <c r="S7690" s="115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5">
      <c r="A7691"/>
      <c r="B7691"/>
      <c r="C7691"/>
      <c r="D7691"/>
      <c r="E7691"/>
      <c r="F7691" s="126"/>
      <c r="G7691"/>
      <c r="H7691"/>
      <c r="I7691"/>
      <c r="J7691"/>
      <c r="K7691"/>
      <c r="L7691"/>
      <c r="M7691"/>
      <c r="N7691"/>
      <c r="O7691"/>
      <c r="P7691"/>
      <c r="Q7691"/>
      <c r="S7691" s="115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5">
      <c r="F7692" s="238"/>
      <c r="I7692"/>
      <c r="S7692" s="115"/>
      <c r="U7692"/>
      <c r="V7692"/>
    </row>
    <row r="7693" spans="1:33" x14ac:dyDescent="0.25">
      <c r="F7693" s="238"/>
      <c r="I7693"/>
      <c r="S7693" s="115"/>
      <c r="U7693"/>
      <c r="V7693"/>
    </row>
    <row r="7694" spans="1:33" x14ac:dyDescent="0.25">
      <c r="F7694" s="238"/>
      <c r="I7694"/>
      <c r="S7694" s="115"/>
      <c r="U7694"/>
      <c r="V7694"/>
    </row>
    <row r="7695" spans="1:33" x14ac:dyDescent="0.25">
      <c r="F7695" s="238"/>
      <c r="I7695"/>
      <c r="S7695" s="115"/>
      <c r="U7695"/>
      <c r="V7695"/>
    </row>
    <row r="7696" spans="1:33" x14ac:dyDescent="0.25">
      <c r="A7696"/>
      <c r="B7696"/>
      <c r="C7696"/>
      <c r="D7696"/>
      <c r="E7696"/>
      <c r="F7696" s="126"/>
      <c r="G7696"/>
      <c r="H7696"/>
      <c r="I7696"/>
      <c r="J7696"/>
      <c r="K7696"/>
      <c r="L7696"/>
      <c r="M7696"/>
      <c r="N7696"/>
      <c r="O7696"/>
      <c r="P7696"/>
      <c r="Q7696"/>
      <c r="S7696" s="115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5">
      <c r="A7697"/>
      <c r="B7697"/>
      <c r="C7697"/>
      <c r="D7697"/>
      <c r="E7697"/>
      <c r="F7697" s="126"/>
      <c r="G7697"/>
      <c r="H7697"/>
      <c r="I7697"/>
      <c r="J7697"/>
      <c r="K7697"/>
      <c r="L7697"/>
      <c r="M7697"/>
      <c r="N7697"/>
      <c r="O7697"/>
      <c r="P7697"/>
      <c r="Q7697"/>
      <c r="S7697" s="115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5">
      <c r="A7698"/>
      <c r="B7698"/>
      <c r="C7698"/>
      <c r="D7698"/>
      <c r="E7698"/>
      <c r="F7698" s="126"/>
      <c r="G7698"/>
      <c r="H7698"/>
      <c r="I7698"/>
      <c r="J7698"/>
      <c r="K7698"/>
      <c r="L7698"/>
      <c r="M7698"/>
      <c r="N7698"/>
      <c r="O7698"/>
      <c r="P7698"/>
      <c r="Q7698"/>
      <c r="S7698" s="115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5">
      <c r="A7699"/>
      <c r="B7699"/>
      <c r="C7699"/>
      <c r="D7699"/>
      <c r="E7699"/>
      <c r="F7699" s="126"/>
      <c r="G7699"/>
      <c r="H7699"/>
      <c r="I7699"/>
      <c r="J7699"/>
      <c r="K7699"/>
      <c r="L7699"/>
      <c r="M7699"/>
      <c r="N7699"/>
      <c r="O7699"/>
      <c r="P7699"/>
      <c r="Q7699"/>
      <c r="S7699" s="115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5">
      <c r="A7700"/>
      <c r="B7700"/>
      <c r="C7700"/>
      <c r="D7700"/>
      <c r="E7700"/>
      <c r="F7700" s="126"/>
      <c r="G7700"/>
      <c r="H7700"/>
      <c r="I7700"/>
      <c r="J7700"/>
      <c r="K7700"/>
      <c r="L7700"/>
      <c r="M7700"/>
      <c r="N7700"/>
      <c r="O7700"/>
      <c r="P7700"/>
      <c r="Q7700"/>
      <c r="S7700" s="115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5">
      <c r="F7701" s="238"/>
      <c r="I7701"/>
      <c r="S7701" s="115"/>
      <c r="U7701"/>
      <c r="V7701"/>
    </row>
    <row r="7702" spans="1:33" x14ac:dyDescent="0.25">
      <c r="F7702" s="238"/>
      <c r="I7702"/>
      <c r="S7702" s="115"/>
      <c r="U7702"/>
      <c r="V7702"/>
    </row>
    <row r="7703" spans="1:33" x14ac:dyDescent="0.25">
      <c r="A7703"/>
      <c r="B7703"/>
      <c r="C7703"/>
      <c r="D7703"/>
      <c r="E7703"/>
      <c r="F7703" s="126"/>
      <c r="G7703"/>
      <c r="H7703"/>
      <c r="I7703"/>
      <c r="J7703"/>
      <c r="K7703"/>
      <c r="L7703"/>
      <c r="M7703"/>
      <c r="N7703"/>
      <c r="O7703"/>
      <c r="P7703"/>
      <c r="Q7703"/>
      <c r="S7703" s="115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5">
      <c r="F7704" s="238"/>
      <c r="I7704"/>
      <c r="S7704" s="115"/>
      <c r="U7704"/>
      <c r="V7704"/>
    </row>
    <row r="7705" spans="1:33" x14ac:dyDescent="0.25">
      <c r="F7705" s="238"/>
      <c r="I7705"/>
      <c r="S7705" s="115"/>
      <c r="U7705"/>
      <c r="V7705"/>
    </row>
    <row r="7706" spans="1:33" ht="18" x14ac:dyDescent="0.25">
      <c r="A7706" s="236"/>
      <c r="B7706" s="236"/>
      <c r="C7706" s="236"/>
      <c r="D7706" s="236"/>
      <c r="E7706"/>
      <c r="F7706" s="126"/>
      <c r="G7706" s="237"/>
      <c r="H7706"/>
      <c r="I7706"/>
      <c r="J7706" s="237"/>
      <c r="K7706"/>
      <c r="L7706"/>
      <c r="M7706"/>
      <c r="N7706"/>
      <c r="O7706"/>
      <c r="P7706"/>
      <c r="Q7706"/>
      <c r="S7706" s="115"/>
      <c r="U7706"/>
      <c r="V7706"/>
      <c r="W7706" s="237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5">
      <c r="F7707" s="238"/>
      <c r="I7707"/>
      <c r="S7707" s="115"/>
      <c r="U7707"/>
      <c r="V7707"/>
    </row>
    <row r="7708" spans="1:33" x14ac:dyDescent="0.25">
      <c r="F7708" s="238"/>
      <c r="I7708"/>
      <c r="S7708" s="115"/>
      <c r="U7708"/>
      <c r="V7708"/>
    </row>
    <row r="7709" spans="1:33" x14ac:dyDescent="0.25">
      <c r="F7709" s="238"/>
      <c r="I7709"/>
      <c r="S7709" s="115"/>
      <c r="U7709"/>
      <c r="V7709"/>
    </row>
    <row r="7710" spans="1:33" ht="18" x14ac:dyDescent="0.25">
      <c r="A7710" s="236"/>
      <c r="B7710" s="236"/>
      <c r="C7710" s="236"/>
      <c r="D7710" s="236"/>
      <c r="E7710"/>
      <c r="F7710" s="126"/>
      <c r="G7710" s="237"/>
      <c r="H7710"/>
      <c r="I7710"/>
      <c r="J7710" s="237"/>
      <c r="K7710"/>
      <c r="L7710"/>
      <c r="M7710"/>
      <c r="N7710"/>
      <c r="O7710"/>
      <c r="P7710"/>
      <c r="Q7710"/>
      <c r="S7710" s="115"/>
      <c r="U7710"/>
      <c r="V7710"/>
      <c r="W7710" s="237"/>
      <c r="X7710"/>
      <c r="Y7710"/>
      <c r="Z7710"/>
      <c r="AA7710"/>
      <c r="AB7710"/>
      <c r="AC7710"/>
      <c r="AD7710"/>
      <c r="AE7710"/>
      <c r="AF7710"/>
      <c r="AG7710"/>
    </row>
    <row r="7711" spans="1:33" ht="18" x14ac:dyDescent="0.25">
      <c r="A7711" s="236"/>
      <c r="B7711" s="236"/>
      <c r="C7711" s="236"/>
      <c r="D7711" s="236"/>
      <c r="E7711"/>
      <c r="F7711" s="126"/>
      <c r="G7711" s="237"/>
      <c r="H7711"/>
      <c r="I7711"/>
      <c r="J7711" s="237"/>
      <c r="K7711"/>
      <c r="L7711"/>
      <c r="M7711"/>
      <c r="N7711"/>
      <c r="O7711"/>
      <c r="P7711"/>
      <c r="Q7711"/>
      <c r="S7711" s="115"/>
      <c r="U7711"/>
      <c r="V7711"/>
      <c r="W7711" s="237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5">
      <c r="A7712"/>
      <c r="B7712"/>
      <c r="C7712"/>
      <c r="D7712"/>
      <c r="E7712"/>
      <c r="F7712" s="126"/>
      <c r="G7712"/>
      <c r="H7712"/>
      <c r="I7712"/>
      <c r="J7712"/>
      <c r="K7712"/>
      <c r="L7712"/>
      <c r="M7712"/>
      <c r="N7712"/>
      <c r="O7712"/>
      <c r="P7712"/>
      <c r="Q7712"/>
      <c r="S7712" s="115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5">
      <c r="A7713"/>
      <c r="B7713"/>
      <c r="C7713"/>
      <c r="D7713"/>
      <c r="E7713"/>
      <c r="F7713" s="126"/>
      <c r="G7713"/>
      <c r="H7713"/>
      <c r="I7713"/>
      <c r="J7713"/>
      <c r="K7713"/>
      <c r="L7713"/>
      <c r="M7713"/>
      <c r="N7713"/>
      <c r="O7713"/>
      <c r="P7713"/>
      <c r="Q7713"/>
      <c r="S7713" s="115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5">
      <c r="F7714" s="238"/>
      <c r="I7714"/>
      <c r="S7714" s="115"/>
      <c r="U7714"/>
      <c r="V7714"/>
    </row>
    <row r="7715" spans="1:33" x14ac:dyDescent="0.25">
      <c r="A7715"/>
      <c r="B7715"/>
      <c r="C7715"/>
      <c r="D7715"/>
      <c r="E7715"/>
      <c r="F7715" s="126"/>
      <c r="G7715"/>
      <c r="H7715"/>
      <c r="I7715"/>
      <c r="J7715"/>
      <c r="K7715"/>
      <c r="L7715"/>
      <c r="M7715"/>
      <c r="N7715"/>
      <c r="O7715"/>
      <c r="P7715"/>
      <c r="Q7715"/>
      <c r="S7715" s="1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5">
      <c r="A7716"/>
      <c r="B7716"/>
      <c r="C7716"/>
      <c r="D7716"/>
      <c r="E7716"/>
      <c r="F7716" s="126"/>
      <c r="G7716"/>
      <c r="H7716"/>
      <c r="I7716"/>
      <c r="J7716"/>
      <c r="K7716"/>
      <c r="L7716"/>
      <c r="M7716"/>
      <c r="N7716"/>
      <c r="O7716"/>
      <c r="P7716"/>
      <c r="Q7716"/>
      <c r="S7716" s="115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5">
      <c r="A7717"/>
      <c r="B7717"/>
      <c r="C7717"/>
      <c r="D7717"/>
      <c r="E7717"/>
      <c r="F7717" s="126"/>
      <c r="G7717"/>
      <c r="H7717"/>
      <c r="I7717"/>
      <c r="J7717"/>
      <c r="K7717"/>
      <c r="L7717"/>
      <c r="M7717"/>
      <c r="N7717"/>
      <c r="O7717"/>
      <c r="P7717"/>
      <c r="Q7717"/>
      <c r="S7717" s="115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5">
      <c r="A7718"/>
      <c r="B7718"/>
      <c r="C7718"/>
      <c r="D7718"/>
      <c r="E7718"/>
      <c r="F7718" s="126"/>
      <c r="G7718"/>
      <c r="H7718"/>
      <c r="I7718"/>
      <c r="J7718"/>
      <c r="K7718"/>
      <c r="L7718"/>
      <c r="M7718"/>
      <c r="N7718"/>
      <c r="O7718"/>
      <c r="P7718"/>
      <c r="Q7718"/>
      <c r="S7718" s="115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5">
      <c r="A7719"/>
      <c r="B7719"/>
      <c r="C7719"/>
      <c r="D7719"/>
      <c r="E7719"/>
      <c r="F7719" s="126"/>
      <c r="G7719"/>
      <c r="H7719"/>
      <c r="I7719"/>
      <c r="J7719"/>
      <c r="K7719"/>
      <c r="L7719"/>
      <c r="M7719"/>
      <c r="N7719"/>
      <c r="O7719"/>
      <c r="P7719"/>
      <c r="Q7719"/>
      <c r="S7719" s="115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5">
      <c r="A7720"/>
      <c r="B7720"/>
      <c r="C7720"/>
      <c r="D7720"/>
      <c r="E7720"/>
      <c r="F7720" s="126"/>
      <c r="G7720"/>
      <c r="H7720"/>
      <c r="I7720"/>
      <c r="J7720"/>
      <c r="K7720"/>
      <c r="L7720"/>
      <c r="M7720"/>
      <c r="N7720"/>
      <c r="O7720"/>
      <c r="P7720"/>
      <c r="Q7720"/>
      <c r="S7720" s="115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5">
      <c r="F7721" s="238"/>
      <c r="I7721"/>
      <c r="S7721" s="115"/>
      <c r="U7721"/>
      <c r="V7721"/>
    </row>
    <row r="7722" spans="1:33" x14ac:dyDescent="0.25">
      <c r="A7722"/>
      <c r="B7722"/>
      <c r="C7722"/>
      <c r="D7722"/>
      <c r="E7722"/>
      <c r="F7722" s="126"/>
      <c r="G7722"/>
      <c r="H7722"/>
      <c r="I7722"/>
      <c r="J7722"/>
      <c r="K7722"/>
      <c r="L7722"/>
      <c r="M7722"/>
      <c r="N7722"/>
      <c r="O7722"/>
      <c r="P7722"/>
      <c r="Q7722"/>
      <c r="S7722" s="115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5">
      <c r="A7723"/>
      <c r="B7723"/>
      <c r="C7723"/>
      <c r="D7723"/>
      <c r="E7723"/>
      <c r="F7723" s="126"/>
      <c r="G7723"/>
      <c r="H7723"/>
      <c r="I7723"/>
      <c r="J7723"/>
      <c r="K7723"/>
      <c r="L7723"/>
      <c r="M7723"/>
      <c r="N7723"/>
      <c r="O7723"/>
      <c r="P7723"/>
      <c r="Q7723"/>
      <c r="S7723" s="115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5">
      <c r="A7724"/>
      <c r="B7724"/>
      <c r="C7724"/>
      <c r="D7724"/>
      <c r="E7724"/>
      <c r="F7724" s="126"/>
      <c r="G7724"/>
      <c r="H7724"/>
      <c r="I7724"/>
      <c r="J7724"/>
      <c r="K7724"/>
      <c r="L7724"/>
      <c r="M7724"/>
      <c r="N7724"/>
      <c r="O7724"/>
      <c r="P7724"/>
      <c r="Q7724"/>
      <c r="S7724" s="115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5">
      <c r="F7725" s="238"/>
      <c r="I7725"/>
      <c r="S7725" s="115"/>
      <c r="U7725"/>
      <c r="V7725"/>
    </row>
    <row r="7726" spans="1:33" x14ac:dyDescent="0.25">
      <c r="F7726" s="238"/>
      <c r="I7726"/>
      <c r="S7726" s="115"/>
      <c r="U7726"/>
      <c r="V7726"/>
    </row>
    <row r="7727" spans="1:33" x14ac:dyDescent="0.25">
      <c r="A7727"/>
      <c r="B7727"/>
      <c r="C7727"/>
      <c r="D7727"/>
      <c r="E7727"/>
      <c r="F7727" s="126"/>
      <c r="G7727"/>
      <c r="H7727"/>
      <c r="I7727"/>
      <c r="J7727"/>
      <c r="K7727"/>
      <c r="L7727"/>
      <c r="M7727"/>
      <c r="N7727"/>
      <c r="O7727"/>
      <c r="P7727"/>
      <c r="Q7727"/>
      <c r="S7727" s="115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5">
      <c r="A7728"/>
      <c r="B7728"/>
      <c r="C7728"/>
      <c r="D7728"/>
      <c r="E7728"/>
      <c r="F7728" s="126"/>
      <c r="G7728"/>
      <c r="H7728"/>
      <c r="I7728"/>
      <c r="J7728"/>
      <c r="K7728"/>
      <c r="L7728"/>
      <c r="M7728"/>
      <c r="N7728"/>
      <c r="O7728"/>
      <c r="P7728"/>
      <c r="Q7728"/>
      <c r="S7728" s="115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ht="18" x14ac:dyDescent="0.25">
      <c r="A7729" s="236"/>
      <c r="B7729" s="236"/>
      <c r="C7729" s="236"/>
      <c r="D7729" s="236"/>
      <c r="E7729"/>
      <c r="F7729" s="126"/>
      <c r="G7729" s="237"/>
      <c r="H7729"/>
      <c r="I7729"/>
      <c r="J7729" s="237"/>
      <c r="K7729"/>
      <c r="L7729"/>
      <c r="M7729"/>
      <c r="N7729"/>
      <c r="O7729"/>
      <c r="P7729"/>
      <c r="Q7729"/>
      <c r="S7729" s="115"/>
      <c r="U7729"/>
      <c r="V7729"/>
      <c r="W7729" s="237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5">
      <c r="F7730" s="238"/>
      <c r="I7730"/>
      <c r="S7730" s="115"/>
      <c r="U7730"/>
      <c r="V7730"/>
    </row>
    <row r="7731" spans="1:33" x14ac:dyDescent="0.25">
      <c r="F7731" s="238"/>
      <c r="I7731"/>
      <c r="S7731" s="115"/>
      <c r="U7731"/>
      <c r="V7731"/>
    </row>
    <row r="7732" spans="1:33" x14ac:dyDescent="0.25">
      <c r="F7732" s="238"/>
      <c r="I7732"/>
      <c r="S7732" s="115"/>
      <c r="U7732"/>
      <c r="V7732"/>
    </row>
    <row r="7733" spans="1:33" x14ac:dyDescent="0.25">
      <c r="F7733" s="238"/>
      <c r="I7733"/>
      <c r="S7733" s="115"/>
      <c r="U7733"/>
      <c r="V7733"/>
    </row>
    <row r="7734" spans="1:33" x14ac:dyDescent="0.25">
      <c r="F7734" s="238"/>
      <c r="I7734"/>
      <c r="S7734" s="115"/>
      <c r="U7734"/>
      <c r="V7734"/>
    </row>
    <row r="7735" spans="1:33" x14ac:dyDescent="0.25">
      <c r="A7735"/>
      <c r="B7735"/>
      <c r="C7735"/>
      <c r="D7735"/>
      <c r="E7735"/>
      <c r="F7735" s="126"/>
      <c r="G7735"/>
      <c r="H7735"/>
      <c r="I7735"/>
      <c r="J7735"/>
      <c r="K7735"/>
      <c r="L7735"/>
      <c r="M7735"/>
      <c r="N7735"/>
      <c r="O7735"/>
      <c r="P7735"/>
      <c r="Q7735"/>
      <c r="S7735" s="11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5">
      <c r="F7736" s="238"/>
      <c r="I7736"/>
      <c r="S7736" s="115"/>
      <c r="U7736"/>
      <c r="V7736"/>
    </row>
    <row r="7737" spans="1:33" x14ac:dyDescent="0.25">
      <c r="F7737" s="238"/>
      <c r="I7737"/>
      <c r="S7737" s="115"/>
      <c r="U7737"/>
      <c r="V7737"/>
    </row>
    <row r="7738" spans="1:33" x14ac:dyDescent="0.25">
      <c r="F7738" s="238"/>
      <c r="I7738"/>
      <c r="S7738" s="115"/>
      <c r="U7738"/>
      <c r="V7738"/>
    </row>
    <row r="7739" spans="1:33" x14ac:dyDescent="0.25">
      <c r="A7739"/>
      <c r="B7739"/>
      <c r="C7739"/>
      <c r="D7739"/>
      <c r="E7739"/>
      <c r="F7739" s="126"/>
      <c r="G7739"/>
      <c r="H7739"/>
      <c r="I7739"/>
      <c r="J7739"/>
      <c r="K7739"/>
      <c r="L7739"/>
      <c r="M7739"/>
      <c r="N7739"/>
      <c r="O7739"/>
      <c r="P7739"/>
      <c r="Q7739"/>
      <c r="S7739" s="115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ht="18" x14ac:dyDescent="0.25">
      <c r="A7740" s="236"/>
      <c r="B7740" s="236"/>
      <c r="C7740" s="236"/>
      <c r="D7740" s="236"/>
      <c r="E7740"/>
      <c r="F7740" s="126"/>
      <c r="G7740" s="237"/>
      <c r="H7740"/>
      <c r="I7740"/>
      <c r="J7740" s="237"/>
      <c r="K7740"/>
      <c r="L7740"/>
      <c r="M7740"/>
      <c r="N7740"/>
      <c r="O7740"/>
      <c r="P7740"/>
      <c r="Q7740"/>
      <c r="S7740" s="115"/>
      <c r="U7740"/>
      <c r="V7740"/>
      <c r="W7740" s="237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5">
      <c r="A7741"/>
      <c r="B7741"/>
      <c r="C7741"/>
      <c r="D7741"/>
      <c r="E7741"/>
      <c r="F7741" s="126"/>
      <c r="G7741"/>
      <c r="H7741"/>
      <c r="I7741"/>
      <c r="J7741"/>
      <c r="K7741"/>
      <c r="L7741"/>
      <c r="M7741"/>
      <c r="N7741"/>
      <c r="O7741"/>
      <c r="P7741"/>
      <c r="Q7741"/>
      <c r="S7741" s="115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5">
      <c r="F7742" s="238"/>
      <c r="I7742"/>
      <c r="S7742" s="115"/>
      <c r="U7742"/>
      <c r="V7742"/>
    </row>
    <row r="7743" spans="1:33" x14ac:dyDescent="0.25">
      <c r="A7743"/>
      <c r="B7743"/>
      <c r="C7743"/>
      <c r="D7743"/>
      <c r="E7743"/>
      <c r="F7743" s="126"/>
      <c r="G7743"/>
      <c r="H7743"/>
      <c r="I7743"/>
      <c r="J7743"/>
      <c r="K7743"/>
      <c r="L7743"/>
      <c r="M7743"/>
      <c r="N7743"/>
      <c r="O7743"/>
      <c r="P7743"/>
      <c r="Q7743"/>
      <c r="S7743" s="115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5">
      <c r="F7744" s="238"/>
      <c r="I7744"/>
      <c r="S7744" s="115"/>
      <c r="U7744"/>
      <c r="V7744"/>
    </row>
    <row r="7745" spans="1:33" x14ac:dyDescent="0.25">
      <c r="A7745"/>
      <c r="B7745"/>
      <c r="C7745"/>
      <c r="D7745"/>
      <c r="E7745"/>
      <c r="F7745" s="126"/>
      <c r="G7745"/>
      <c r="H7745"/>
      <c r="I7745"/>
      <c r="J7745"/>
      <c r="K7745"/>
      <c r="L7745"/>
      <c r="M7745"/>
      <c r="N7745"/>
      <c r="O7745"/>
      <c r="P7745"/>
      <c r="Q7745"/>
      <c r="S7745" s="11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ht="18" x14ac:dyDescent="0.25">
      <c r="A7746" s="236"/>
      <c r="B7746" s="236"/>
      <c r="C7746" s="236"/>
      <c r="D7746" s="236"/>
      <c r="E7746"/>
      <c r="F7746" s="126"/>
      <c r="G7746" s="237"/>
      <c r="H7746"/>
      <c r="I7746"/>
      <c r="J7746" s="237"/>
      <c r="K7746"/>
      <c r="L7746"/>
      <c r="M7746"/>
      <c r="N7746"/>
      <c r="O7746"/>
      <c r="P7746"/>
      <c r="Q7746"/>
      <c r="S7746" s="115"/>
      <c r="U7746"/>
      <c r="V7746"/>
      <c r="W7746" s="237"/>
      <c r="X7746"/>
      <c r="Y7746"/>
      <c r="Z7746"/>
      <c r="AA7746"/>
      <c r="AB7746"/>
      <c r="AC7746"/>
      <c r="AD7746"/>
      <c r="AE7746"/>
      <c r="AF7746"/>
      <c r="AG7746"/>
    </row>
    <row r="7747" spans="1:33" ht="18" x14ac:dyDescent="0.25">
      <c r="A7747" s="236"/>
      <c r="B7747" s="236"/>
      <c r="C7747" s="236"/>
      <c r="D7747" s="236"/>
      <c r="E7747"/>
      <c r="F7747" s="126"/>
      <c r="G7747" s="237"/>
      <c r="H7747"/>
      <c r="I7747"/>
      <c r="J7747" s="237"/>
      <c r="K7747"/>
      <c r="L7747"/>
      <c r="M7747"/>
      <c r="N7747"/>
      <c r="O7747"/>
      <c r="P7747"/>
      <c r="Q7747"/>
      <c r="S7747" s="115"/>
      <c r="U7747"/>
      <c r="V7747"/>
      <c r="W7747" s="23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5">
      <c r="A7748"/>
      <c r="B7748"/>
      <c r="C7748"/>
      <c r="D7748"/>
      <c r="E7748"/>
      <c r="F7748" s="126"/>
      <c r="G7748"/>
      <c r="H7748"/>
      <c r="I7748"/>
      <c r="J7748"/>
      <c r="K7748"/>
      <c r="L7748"/>
      <c r="M7748"/>
      <c r="N7748"/>
      <c r="O7748"/>
      <c r="P7748"/>
      <c r="Q7748"/>
      <c r="S7748" s="115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5">
      <c r="A7749"/>
      <c r="B7749"/>
      <c r="C7749"/>
      <c r="D7749"/>
      <c r="E7749"/>
      <c r="F7749" s="126"/>
      <c r="G7749"/>
      <c r="H7749"/>
      <c r="I7749"/>
      <c r="J7749"/>
      <c r="K7749"/>
      <c r="L7749"/>
      <c r="M7749"/>
      <c r="N7749"/>
      <c r="O7749"/>
      <c r="P7749"/>
      <c r="Q7749"/>
      <c r="S7749" s="115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5">
      <c r="F7750" s="238"/>
      <c r="I7750"/>
      <c r="S7750" s="115"/>
      <c r="U7750"/>
      <c r="V7750"/>
    </row>
    <row r="7751" spans="1:33" x14ac:dyDescent="0.25">
      <c r="A7751"/>
      <c r="B7751"/>
      <c r="C7751"/>
      <c r="D7751"/>
      <c r="E7751"/>
      <c r="F7751" s="126"/>
      <c r="G7751"/>
      <c r="H7751"/>
      <c r="I7751"/>
      <c r="J7751"/>
      <c r="K7751"/>
      <c r="L7751"/>
      <c r="M7751"/>
      <c r="N7751"/>
      <c r="O7751"/>
      <c r="P7751"/>
      <c r="Q7751"/>
      <c r="S7751" s="115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5">
      <c r="F7752" s="238"/>
      <c r="I7752"/>
      <c r="S7752" s="115"/>
      <c r="U7752"/>
      <c r="V7752"/>
    </row>
    <row r="7753" spans="1:33" x14ac:dyDescent="0.25">
      <c r="F7753" s="238"/>
      <c r="I7753"/>
      <c r="S7753" s="115"/>
      <c r="U7753"/>
      <c r="V7753"/>
    </row>
    <row r="7754" spans="1:33" x14ac:dyDescent="0.25">
      <c r="F7754" s="238"/>
      <c r="I7754"/>
      <c r="S7754" s="115"/>
      <c r="U7754"/>
      <c r="V7754"/>
    </row>
    <row r="7755" spans="1:33" x14ac:dyDescent="0.25">
      <c r="F7755" s="238"/>
      <c r="I7755"/>
      <c r="S7755" s="115"/>
      <c r="U7755"/>
      <c r="V7755"/>
    </row>
    <row r="7756" spans="1:33" x14ac:dyDescent="0.25">
      <c r="F7756" s="238"/>
      <c r="I7756"/>
      <c r="S7756" s="115"/>
      <c r="U7756"/>
      <c r="V7756"/>
    </row>
    <row r="7757" spans="1:33" x14ac:dyDescent="0.25">
      <c r="A7757"/>
      <c r="B7757"/>
      <c r="C7757"/>
      <c r="D7757"/>
      <c r="E7757"/>
      <c r="F7757" s="126"/>
      <c r="G7757"/>
      <c r="H7757"/>
      <c r="I7757"/>
      <c r="J7757"/>
      <c r="K7757"/>
      <c r="L7757"/>
      <c r="M7757"/>
      <c r="N7757"/>
      <c r="O7757"/>
      <c r="P7757"/>
      <c r="Q7757"/>
      <c r="S7757" s="115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5">
      <c r="A7758"/>
      <c r="B7758"/>
      <c r="C7758"/>
      <c r="D7758"/>
      <c r="E7758"/>
      <c r="F7758" s="126"/>
      <c r="G7758"/>
      <c r="H7758"/>
      <c r="I7758"/>
      <c r="J7758"/>
      <c r="K7758"/>
      <c r="L7758"/>
      <c r="M7758"/>
      <c r="N7758"/>
      <c r="O7758"/>
      <c r="P7758"/>
      <c r="Q7758"/>
      <c r="S7758" s="115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5">
      <c r="F7759" s="238"/>
      <c r="I7759"/>
      <c r="S7759" s="115"/>
      <c r="U7759"/>
      <c r="V7759"/>
    </row>
    <row r="7760" spans="1:33" x14ac:dyDescent="0.25">
      <c r="F7760" s="238"/>
      <c r="I7760"/>
      <c r="S7760" s="115"/>
      <c r="U7760"/>
      <c r="V7760"/>
    </row>
    <row r="7761" spans="1:33" x14ac:dyDescent="0.25">
      <c r="A7761"/>
      <c r="B7761"/>
      <c r="C7761"/>
      <c r="D7761"/>
      <c r="E7761"/>
      <c r="F7761" s="126"/>
      <c r="G7761"/>
      <c r="H7761"/>
      <c r="I7761"/>
      <c r="J7761"/>
      <c r="K7761"/>
      <c r="L7761"/>
      <c r="M7761"/>
      <c r="N7761"/>
      <c r="O7761"/>
      <c r="P7761"/>
      <c r="Q7761"/>
      <c r="S7761" s="115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5">
      <c r="A7762"/>
      <c r="B7762"/>
      <c r="C7762"/>
      <c r="D7762"/>
      <c r="E7762"/>
      <c r="F7762" s="126"/>
      <c r="G7762"/>
      <c r="H7762"/>
      <c r="I7762"/>
      <c r="J7762"/>
      <c r="K7762"/>
      <c r="L7762"/>
      <c r="M7762"/>
      <c r="N7762"/>
      <c r="O7762"/>
      <c r="P7762"/>
      <c r="Q7762"/>
      <c r="S7762" s="115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ht="18" x14ac:dyDescent="0.25">
      <c r="A7763" s="236"/>
      <c r="B7763" s="236"/>
      <c r="C7763" s="236"/>
      <c r="D7763" s="236"/>
      <c r="E7763"/>
      <c r="F7763" s="126"/>
      <c r="G7763" s="237"/>
      <c r="H7763"/>
      <c r="I7763"/>
      <c r="J7763" s="237"/>
      <c r="K7763"/>
      <c r="L7763"/>
      <c r="M7763"/>
      <c r="N7763"/>
      <c r="O7763"/>
      <c r="P7763"/>
      <c r="Q7763"/>
      <c r="S7763" s="115"/>
      <c r="U7763"/>
      <c r="V7763"/>
      <c r="W7763" s="237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5">
      <c r="A7764"/>
      <c r="B7764"/>
      <c r="C7764"/>
      <c r="D7764"/>
      <c r="E7764"/>
      <c r="F7764" s="126"/>
      <c r="G7764"/>
      <c r="H7764"/>
      <c r="I7764"/>
      <c r="J7764"/>
      <c r="K7764"/>
      <c r="L7764"/>
      <c r="M7764"/>
      <c r="N7764"/>
      <c r="O7764"/>
      <c r="P7764"/>
      <c r="Q7764"/>
      <c r="S7764" s="115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5">
      <c r="A7765"/>
      <c r="B7765"/>
      <c r="C7765"/>
      <c r="D7765"/>
      <c r="E7765"/>
      <c r="F7765" s="126"/>
      <c r="G7765"/>
      <c r="H7765"/>
      <c r="I7765"/>
      <c r="J7765"/>
      <c r="K7765"/>
      <c r="L7765"/>
      <c r="M7765"/>
      <c r="N7765"/>
      <c r="O7765"/>
      <c r="P7765"/>
      <c r="Q7765"/>
      <c r="S7765" s="11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5">
      <c r="F7766" s="238"/>
      <c r="I7766"/>
      <c r="S7766" s="115"/>
      <c r="U7766"/>
      <c r="V7766"/>
    </row>
    <row r="7767" spans="1:33" x14ac:dyDescent="0.25">
      <c r="A7767"/>
      <c r="B7767"/>
      <c r="C7767"/>
      <c r="D7767"/>
      <c r="E7767"/>
      <c r="F7767" s="126"/>
      <c r="G7767"/>
      <c r="H7767"/>
      <c r="I7767"/>
      <c r="J7767"/>
      <c r="K7767"/>
      <c r="L7767"/>
      <c r="M7767"/>
      <c r="N7767"/>
      <c r="O7767"/>
      <c r="P7767"/>
      <c r="Q7767"/>
      <c r="S7767" s="115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5">
      <c r="A7768"/>
      <c r="B7768"/>
      <c r="C7768"/>
      <c r="D7768"/>
      <c r="E7768"/>
      <c r="F7768" s="126"/>
      <c r="G7768"/>
      <c r="H7768"/>
      <c r="I7768"/>
      <c r="J7768"/>
      <c r="K7768"/>
      <c r="L7768"/>
      <c r="M7768"/>
      <c r="N7768"/>
      <c r="O7768"/>
      <c r="P7768"/>
      <c r="Q7768"/>
      <c r="S7768" s="115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5">
      <c r="F7769" s="238"/>
      <c r="I7769"/>
      <c r="S7769" s="115"/>
      <c r="U7769"/>
      <c r="V7769"/>
    </row>
    <row r="7770" spans="1:33" x14ac:dyDescent="0.25">
      <c r="A7770"/>
      <c r="B7770"/>
      <c r="C7770"/>
      <c r="D7770"/>
      <c r="E7770"/>
      <c r="F7770" s="126"/>
      <c r="G7770"/>
      <c r="H7770"/>
      <c r="I7770"/>
      <c r="J7770"/>
      <c r="K7770"/>
      <c r="L7770"/>
      <c r="M7770"/>
      <c r="N7770"/>
      <c r="O7770"/>
      <c r="P7770"/>
      <c r="Q7770"/>
      <c r="S7770" s="115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5">
      <c r="A7771"/>
      <c r="B7771"/>
      <c r="C7771"/>
      <c r="D7771"/>
      <c r="E7771"/>
      <c r="F7771" s="126"/>
      <c r="G7771"/>
      <c r="H7771"/>
      <c r="I7771"/>
      <c r="J7771"/>
      <c r="K7771"/>
      <c r="L7771"/>
      <c r="M7771"/>
      <c r="N7771"/>
      <c r="O7771"/>
      <c r="P7771"/>
      <c r="Q7771"/>
      <c r="S7771" s="115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5">
      <c r="F7772" s="238"/>
      <c r="I7772"/>
      <c r="S7772" s="115"/>
      <c r="U7772"/>
      <c r="V7772"/>
    </row>
    <row r="7773" spans="1:33" ht="18" x14ac:dyDescent="0.25">
      <c r="A7773" s="236"/>
      <c r="B7773" s="236"/>
      <c r="C7773" s="236"/>
      <c r="D7773" s="236"/>
      <c r="E7773"/>
      <c r="F7773" s="126"/>
      <c r="G7773" s="237"/>
      <c r="H7773"/>
      <c r="I7773"/>
      <c r="J7773" s="237"/>
      <c r="K7773"/>
      <c r="L7773"/>
      <c r="M7773"/>
      <c r="N7773"/>
      <c r="O7773"/>
      <c r="P7773"/>
      <c r="Q7773"/>
      <c r="S7773" s="115"/>
      <c r="U7773"/>
      <c r="V7773"/>
      <c r="W7773" s="237"/>
      <c r="X7773"/>
      <c r="Y7773"/>
      <c r="Z7773"/>
      <c r="AA7773"/>
      <c r="AB7773"/>
      <c r="AC7773"/>
      <c r="AD7773"/>
      <c r="AE7773"/>
      <c r="AF7773"/>
      <c r="AG7773"/>
    </row>
    <row r="7774" spans="1:33" ht="18" x14ac:dyDescent="0.25">
      <c r="A7774" s="236"/>
      <c r="B7774" s="236"/>
      <c r="C7774" s="236"/>
      <c r="D7774" s="236"/>
      <c r="E7774"/>
      <c r="F7774" s="126"/>
      <c r="G7774" s="237"/>
      <c r="H7774"/>
      <c r="I7774"/>
      <c r="J7774" s="237"/>
      <c r="K7774"/>
      <c r="L7774"/>
      <c r="M7774"/>
      <c r="N7774"/>
      <c r="O7774"/>
      <c r="P7774"/>
      <c r="Q7774"/>
      <c r="S7774" s="115"/>
      <c r="U7774"/>
      <c r="V7774"/>
      <c r="W7774" s="237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5">
      <c r="F7775" s="238"/>
      <c r="I7775"/>
      <c r="S7775" s="115"/>
      <c r="U7775"/>
      <c r="V7775"/>
    </row>
    <row r="7776" spans="1:33" x14ac:dyDescent="0.25">
      <c r="F7776" s="238"/>
      <c r="I7776"/>
      <c r="S7776" s="115"/>
      <c r="U7776"/>
      <c r="V7776"/>
    </row>
    <row r="7777" spans="1:33" ht="18" x14ac:dyDescent="0.25">
      <c r="A7777" s="236"/>
      <c r="B7777" s="236"/>
      <c r="C7777" s="236"/>
      <c r="D7777" s="236"/>
      <c r="E7777"/>
      <c r="F7777" s="126"/>
      <c r="G7777" s="237"/>
      <c r="H7777"/>
      <c r="I7777"/>
      <c r="J7777" s="237"/>
      <c r="K7777"/>
      <c r="L7777"/>
      <c r="M7777"/>
      <c r="N7777"/>
      <c r="O7777"/>
      <c r="P7777"/>
      <c r="Q7777"/>
      <c r="S7777" s="115"/>
      <c r="U7777"/>
      <c r="V7777"/>
      <c r="W7777" s="23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5">
      <c r="F7778" s="238"/>
      <c r="I7778"/>
      <c r="S7778" s="115"/>
      <c r="U7778"/>
      <c r="V7778"/>
    </row>
    <row r="7779" spans="1:33" ht="18" x14ac:dyDescent="0.25">
      <c r="A7779" s="236"/>
      <c r="B7779" s="236"/>
      <c r="C7779" s="236"/>
      <c r="D7779" s="236"/>
      <c r="E7779"/>
      <c r="F7779" s="126"/>
      <c r="G7779" s="237"/>
      <c r="H7779"/>
      <c r="I7779"/>
      <c r="J7779" s="237"/>
      <c r="K7779"/>
      <c r="L7779"/>
      <c r="M7779"/>
      <c r="N7779"/>
      <c r="O7779"/>
      <c r="P7779"/>
      <c r="Q7779"/>
      <c r="S7779" s="115"/>
      <c r="U7779"/>
      <c r="V7779"/>
      <c r="W7779" s="237"/>
      <c r="X7779"/>
      <c r="Y7779"/>
      <c r="Z7779"/>
      <c r="AA7779"/>
      <c r="AB7779"/>
      <c r="AC7779"/>
      <c r="AD7779"/>
      <c r="AE7779"/>
      <c r="AF7779"/>
      <c r="AG7779"/>
    </row>
    <row r="7780" spans="1:33" ht="18" x14ac:dyDescent="0.25">
      <c r="A7780" s="236"/>
      <c r="B7780" s="236"/>
      <c r="C7780" s="236"/>
      <c r="D7780" s="236"/>
      <c r="E7780"/>
      <c r="F7780" s="126"/>
      <c r="G7780" s="237"/>
      <c r="H7780"/>
      <c r="I7780"/>
      <c r="J7780" s="237"/>
      <c r="K7780"/>
      <c r="L7780"/>
      <c r="M7780"/>
      <c r="N7780"/>
      <c r="O7780"/>
      <c r="P7780"/>
      <c r="Q7780"/>
      <c r="S7780" s="115"/>
      <c r="U7780"/>
      <c r="V7780"/>
      <c r="W7780" s="237"/>
      <c r="X7780"/>
      <c r="Y7780"/>
      <c r="Z7780"/>
      <c r="AA7780"/>
      <c r="AB7780"/>
      <c r="AC7780"/>
      <c r="AD7780"/>
      <c r="AE7780"/>
      <c r="AF7780"/>
      <c r="AG7780"/>
    </row>
    <row r="7781" spans="1:33" ht="18" x14ac:dyDescent="0.25">
      <c r="A7781" s="236"/>
      <c r="B7781" s="236"/>
      <c r="C7781" s="236"/>
      <c r="D7781" s="236"/>
      <c r="E7781"/>
      <c r="F7781" s="126"/>
      <c r="G7781" s="237"/>
      <c r="H7781"/>
      <c r="I7781"/>
      <c r="J7781" s="237"/>
      <c r="K7781"/>
      <c r="L7781"/>
      <c r="M7781"/>
      <c r="N7781"/>
      <c r="O7781"/>
      <c r="P7781"/>
      <c r="Q7781"/>
      <c r="S7781" s="115"/>
      <c r="U7781"/>
      <c r="V7781"/>
      <c r="W7781" s="237"/>
      <c r="X7781"/>
      <c r="Y7781"/>
      <c r="Z7781"/>
      <c r="AA7781"/>
      <c r="AB7781"/>
      <c r="AC7781"/>
      <c r="AD7781"/>
      <c r="AE7781"/>
      <c r="AF7781"/>
      <c r="AG7781"/>
    </row>
    <row r="7782" spans="1:33" ht="18" x14ac:dyDescent="0.25">
      <c r="A7782" s="236"/>
      <c r="B7782" s="236"/>
      <c r="C7782" s="236"/>
      <c r="D7782" s="236"/>
      <c r="E7782"/>
      <c r="F7782" s="126"/>
      <c r="G7782" s="237"/>
      <c r="H7782"/>
      <c r="I7782"/>
      <c r="J7782" s="237"/>
      <c r="K7782"/>
      <c r="L7782"/>
      <c r="M7782"/>
      <c r="N7782"/>
      <c r="O7782"/>
      <c r="P7782"/>
      <c r="Q7782"/>
      <c r="S7782" s="115"/>
      <c r="U7782"/>
      <c r="V7782"/>
      <c r="W7782" s="237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5">
      <c r="A7783"/>
      <c r="B7783"/>
      <c r="C7783"/>
      <c r="D7783"/>
      <c r="E7783"/>
      <c r="F7783" s="126"/>
      <c r="G7783"/>
      <c r="H7783"/>
      <c r="I7783"/>
      <c r="J7783"/>
      <c r="K7783"/>
      <c r="L7783"/>
      <c r="M7783"/>
      <c r="N7783"/>
      <c r="O7783"/>
      <c r="P7783"/>
      <c r="Q7783"/>
      <c r="S7783" s="115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5">
      <c r="F7784" s="238"/>
      <c r="I7784"/>
      <c r="S7784" s="115"/>
      <c r="U7784"/>
      <c r="V7784"/>
    </row>
    <row r="7785" spans="1:33" x14ac:dyDescent="0.25">
      <c r="A7785"/>
      <c r="B7785"/>
      <c r="C7785"/>
      <c r="D7785"/>
      <c r="E7785"/>
      <c r="F7785" s="126"/>
      <c r="G7785"/>
      <c r="H7785"/>
      <c r="I7785"/>
      <c r="J7785"/>
      <c r="K7785"/>
      <c r="L7785"/>
      <c r="M7785"/>
      <c r="N7785"/>
      <c r="O7785"/>
      <c r="P7785"/>
      <c r="Q7785"/>
      <c r="S7785" s="11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5">
      <c r="F7786" s="238"/>
      <c r="I7786"/>
      <c r="S7786" s="115"/>
      <c r="U7786"/>
      <c r="V7786"/>
    </row>
    <row r="7787" spans="1:33" x14ac:dyDescent="0.25">
      <c r="F7787" s="238"/>
      <c r="I7787"/>
      <c r="S7787" s="115"/>
      <c r="U7787"/>
      <c r="V7787"/>
    </row>
    <row r="7788" spans="1:33" x14ac:dyDescent="0.25">
      <c r="F7788" s="238"/>
      <c r="I7788"/>
      <c r="S7788" s="115"/>
      <c r="U7788"/>
      <c r="V7788"/>
    </row>
    <row r="7789" spans="1:33" x14ac:dyDescent="0.25">
      <c r="A7789"/>
      <c r="B7789"/>
      <c r="C7789"/>
      <c r="D7789"/>
      <c r="E7789"/>
      <c r="F7789" s="126"/>
      <c r="G7789"/>
      <c r="H7789"/>
      <c r="I7789"/>
      <c r="J7789"/>
      <c r="K7789"/>
      <c r="L7789"/>
      <c r="M7789"/>
      <c r="N7789"/>
      <c r="O7789"/>
      <c r="P7789"/>
      <c r="Q7789"/>
      <c r="S7789" s="115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5">
      <c r="F7790" s="238"/>
      <c r="I7790"/>
      <c r="S7790" s="115"/>
      <c r="U7790"/>
      <c r="V7790"/>
    </row>
    <row r="7791" spans="1:33" x14ac:dyDescent="0.25">
      <c r="F7791" s="238"/>
      <c r="I7791"/>
      <c r="S7791" s="115"/>
      <c r="U7791"/>
      <c r="V7791"/>
    </row>
    <row r="7792" spans="1:33" x14ac:dyDescent="0.25">
      <c r="A7792"/>
      <c r="B7792"/>
      <c r="C7792"/>
      <c r="D7792"/>
      <c r="E7792"/>
      <c r="F7792" s="126"/>
      <c r="G7792"/>
      <c r="H7792"/>
      <c r="I7792"/>
      <c r="J7792"/>
      <c r="K7792"/>
      <c r="L7792"/>
      <c r="M7792"/>
      <c r="N7792"/>
      <c r="O7792"/>
      <c r="P7792"/>
      <c r="Q7792"/>
      <c r="S7792" s="115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ht="18" x14ac:dyDescent="0.25">
      <c r="A7793" s="236"/>
      <c r="B7793" s="236"/>
      <c r="C7793" s="236"/>
      <c r="D7793" s="236"/>
      <c r="E7793"/>
      <c r="F7793" s="126"/>
      <c r="G7793" s="237"/>
      <c r="H7793"/>
      <c r="I7793"/>
      <c r="J7793" s="237"/>
      <c r="K7793"/>
      <c r="L7793"/>
      <c r="M7793"/>
      <c r="N7793"/>
      <c r="O7793"/>
      <c r="P7793"/>
      <c r="Q7793"/>
      <c r="S7793" s="115"/>
      <c r="U7793"/>
      <c r="V7793"/>
      <c r="W7793" s="237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5">
      <c r="A7794"/>
      <c r="B7794"/>
      <c r="C7794"/>
      <c r="D7794"/>
      <c r="E7794"/>
      <c r="F7794" s="126"/>
      <c r="G7794"/>
      <c r="H7794"/>
      <c r="I7794"/>
      <c r="J7794"/>
      <c r="K7794"/>
      <c r="L7794"/>
      <c r="M7794"/>
      <c r="N7794"/>
      <c r="O7794"/>
      <c r="P7794"/>
      <c r="Q7794"/>
      <c r="S7794" s="115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5">
      <c r="F7795" s="238"/>
      <c r="I7795"/>
      <c r="S7795" s="115"/>
      <c r="U7795"/>
      <c r="V7795"/>
    </row>
    <row r="7796" spans="1:33" x14ac:dyDescent="0.25">
      <c r="F7796" s="238"/>
      <c r="I7796"/>
      <c r="S7796" s="115"/>
      <c r="U7796"/>
      <c r="V7796"/>
    </row>
    <row r="7797" spans="1:33" x14ac:dyDescent="0.25">
      <c r="F7797" s="238"/>
      <c r="I7797"/>
      <c r="S7797" s="115"/>
      <c r="U7797"/>
      <c r="V7797"/>
    </row>
    <row r="7798" spans="1:33" ht="18" x14ac:dyDescent="0.25">
      <c r="A7798" s="236"/>
      <c r="B7798" s="236"/>
      <c r="C7798" s="236"/>
      <c r="D7798" s="236"/>
      <c r="E7798"/>
      <c r="F7798" s="126"/>
      <c r="G7798" s="237"/>
      <c r="H7798"/>
      <c r="I7798"/>
      <c r="J7798" s="237"/>
      <c r="K7798"/>
      <c r="L7798"/>
      <c r="M7798"/>
      <c r="N7798"/>
      <c r="O7798"/>
      <c r="P7798"/>
      <c r="Q7798"/>
      <c r="S7798" s="115"/>
      <c r="U7798"/>
      <c r="V7798"/>
      <c r="W7798" s="237"/>
      <c r="X7798"/>
      <c r="Y7798"/>
      <c r="Z7798"/>
      <c r="AA7798"/>
      <c r="AB7798"/>
      <c r="AC7798"/>
      <c r="AD7798"/>
      <c r="AE7798"/>
      <c r="AF7798"/>
      <c r="AG7798"/>
    </row>
    <row r="7799" spans="1:33" ht="18" x14ac:dyDescent="0.25">
      <c r="A7799" s="236"/>
      <c r="B7799" s="236"/>
      <c r="C7799" s="236"/>
      <c r="D7799" s="236"/>
      <c r="E7799"/>
      <c r="F7799" s="126"/>
      <c r="G7799" s="237"/>
      <c r="H7799"/>
      <c r="I7799"/>
      <c r="J7799" s="237"/>
      <c r="K7799"/>
      <c r="L7799"/>
      <c r="M7799"/>
      <c r="N7799"/>
      <c r="O7799"/>
      <c r="P7799"/>
      <c r="Q7799"/>
      <c r="S7799" s="115"/>
      <c r="U7799"/>
      <c r="V7799"/>
      <c r="W7799" s="237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5">
      <c r="A7800"/>
      <c r="B7800"/>
      <c r="C7800"/>
      <c r="D7800"/>
      <c r="E7800"/>
      <c r="F7800" s="126"/>
      <c r="G7800"/>
      <c r="H7800"/>
      <c r="I7800"/>
      <c r="J7800"/>
      <c r="K7800"/>
      <c r="L7800"/>
      <c r="M7800"/>
      <c r="N7800"/>
      <c r="O7800"/>
      <c r="P7800"/>
      <c r="Q7800"/>
      <c r="S7800" s="115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5">
      <c r="A7801"/>
      <c r="B7801"/>
      <c r="C7801"/>
      <c r="D7801"/>
      <c r="E7801"/>
      <c r="F7801" s="126"/>
      <c r="G7801"/>
      <c r="H7801"/>
      <c r="I7801"/>
      <c r="J7801"/>
      <c r="K7801"/>
      <c r="L7801"/>
      <c r="M7801"/>
      <c r="N7801"/>
      <c r="O7801"/>
      <c r="P7801"/>
      <c r="Q7801"/>
      <c r="S7801" s="115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ht="18" x14ac:dyDescent="0.25">
      <c r="A7802" s="236"/>
      <c r="B7802" s="236"/>
      <c r="C7802" s="236"/>
      <c r="D7802" s="236"/>
      <c r="E7802"/>
      <c r="F7802" s="126"/>
      <c r="G7802" s="237"/>
      <c r="H7802"/>
      <c r="I7802"/>
      <c r="J7802" s="237"/>
      <c r="K7802"/>
      <c r="L7802"/>
      <c r="M7802"/>
      <c r="N7802"/>
      <c r="O7802"/>
      <c r="P7802"/>
      <c r="Q7802"/>
      <c r="S7802" s="115"/>
      <c r="U7802"/>
      <c r="V7802"/>
      <c r="W7802" s="237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5">
      <c r="F7803" s="238"/>
      <c r="I7803"/>
      <c r="S7803" s="115"/>
      <c r="U7803"/>
      <c r="V7803"/>
    </row>
    <row r="7804" spans="1:33" x14ac:dyDescent="0.25">
      <c r="A7804"/>
      <c r="B7804"/>
      <c r="C7804"/>
      <c r="D7804"/>
      <c r="E7804"/>
      <c r="F7804" s="126"/>
      <c r="G7804"/>
      <c r="H7804"/>
      <c r="I7804"/>
      <c r="J7804"/>
      <c r="K7804"/>
      <c r="L7804"/>
      <c r="M7804"/>
      <c r="N7804"/>
      <c r="O7804"/>
      <c r="P7804"/>
      <c r="Q7804"/>
      <c r="S7804" s="115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5">
      <c r="F7805" s="238"/>
      <c r="I7805"/>
      <c r="S7805" s="115"/>
      <c r="U7805"/>
      <c r="V7805"/>
    </row>
    <row r="7806" spans="1:33" x14ac:dyDescent="0.25">
      <c r="A7806"/>
      <c r="B7806"/>
      <c r="C7806"/>
      <c r="D7806"/>
      <c r="E7806"/>
      <c r="F7806" s="126"/>
      <c r="G7806"/>
      <c r="H7806"/>
      <c r="I7806"/>
      <c r="J7806"/>
      <c r="K7806"/>
      <c r="L7806"/>
      <c r="M7806"/>
      <c r="N7806"/>
      <c r="O7806"/>
      <c r="P7806"/>
      <c r="Q7806"/>
      <c r="S7806" s="115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5">
      <c r="F7807" s="238"/>
      <c r="I7807"/>
      <c r="S7807" s="115"/>
      <c r="U7807"/>
      <c r="V7807"/>
    </row>
    <row r="7808" spans="1:33" x14ac:dyDescent="0.25">
      <c r="F7808" s="238"/>
      <c r="I7808"/>
      <c r="S7808" s="115"/>
      <c r="U7808"/>
      <c r="V7808"/>
    </row>
    <row r="7809" spans="1:33" x14ac:dyDescent="0.25">
      <c r="F7809" s="238"/>
      <c r="I7809"/>
      <c r="S7809" s="115"/>
      <c r="U7809"/>
      <c r="V7809"/>
    </row>
    <row r="7810" spans="1:33" ht="18" x14ac:dyDescent="0.25">
      <c r="A7810" s="236"/>
      <c r="B7810" s="236"/>
      <c r="C7810" s="236"/>
      <c r="D7810" s="236"/>
      <c r="E7810"/>
      <c r="F7810" s="126"/>
      <c r="G7810" s="237"/>
      <c r="H7810"/>
      <c r="I7810"/>
      <c r="J7810" s="237"/>
      <c r="K7810"/>
      <c r="L7810"/>
      <c r="M7810"/>
      <c r="N7810"/>
      <c r="O7810"/>
      <c r="P7810"/>
      <c r="Q7810"/>
      <c r="S7810" s="115"/>
      <c r="U7810"/>
      <c r="V7810"/>
      <c r="W7810" s="237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5">
      <c r="A7811"/>
      <c r="B7811"/>
      <c r="C7811"/>
      <c r="D7811"/>
      <c r="E7811"/>
      <c r="F7811" s="126"/>
      <c r="G7811"/>
      <c r="H7811"/>
      <c r="I7811"/>
      <c r="J7811"/>
      <c r="K7811"/>
      <c r="L7811"/>
      <c r="M7811"/>
      <c r="N7811"/>
      <c r="O7811"/>
      <c r="P7811"/>
      <c r="Q7811"/>
      <c r="S7811" s="115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ht="18" x14ac:dyDescent="0.25">
      <c r="A7812" s="236"/>
      <c r="B7812" s="236"/>
      <c r="C7812" s="236"/>
      <c r="D7812" s="236"/>
      <c r="E7812"/>
      <c r="F7812" s="126"/>
      <c r="G7812" s="237"/>
      <c r="H7812"/>
      <c r="I7812"/>
      <c r="J7812" s="237"/>
      <c r="K7812"/>
      <c r="L7812"/>
      <c r="M7812"/>
      <c r="N7812"/>
      <c r="O7812"/>
      <c r="P7812"/>
      <c r="Q7812"/>
      <c r="S7812" s="115"/>
      <c r="U7812"/>
      <c r="V7812"/>
      <c r="W7812" s="237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5">
      <c r="F7813" s="238"/>
      <c r="I7813"/>
      <c r="S7813" s="115"/>
      <c r="U7813"/>
      <c r="V7813"/>
    </row>
    <row r="7814" spans="1:33" x14ac:dyDescent="0.25">
      <c r="A7814"/>
      <c r="B7814"/>
      <c r="C7814"/>
      <c r="D7814"/>
      <c r="E7814"/>
      <c r="F7814" s="126"/>
      <c r="G7814"/>
      <c r="H7814"/>
      <c r="I7814"/>
      <c r="J7814"/>
      <c r="K7814"/>
      <c r="L7814"/>
      <c r="M7814"/>
      <c r="N7814"/>
      <c r="O7814"/>
      <c r="P7814"/>
      <c r="Q7814"/>
      <c r="S7814" s="115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5">
      <c r="F7815" s="238"/>
      <c r="I7815"/>
      <c r="S7815" s="115"/>
      <c r="U7815"/>
      <c r="V7815"/>
    </row>
    <row r="7816" spans="1:33" x14ac:dyDescent="0.25">
      <c r="A7816"/>
      <c r="B7816"/>
      <c r="C7816"/>
      <c r="D7816"/>
      <c r="E7816"/>
      <c r="F7816" s="126"/>
      <c r="G7816"/>
      <c r="H7816"/>
      <c r="I7816"/>
      <c r="J7816"/>
      <c r="K7816"/>
      <c r="L7816"/>
      <c r="M7816"/>
      <c r="N7816"/>
      <c r="O7816"/>
      <c r="P7816"/>
      <c r="Q7816"/>
      <c r="S7816" s="115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5">
      <c r="F7817" s="238"/>
      <c r="I7817"/>
      <c r="S7817" s="115"/>
      <c r="U7817"/>
      <c r="V7817"/>
    </row>
    <row r="7818" spans="1:33" x14ac:dyDescent="0.25">
      <c r="F7818" s="238"/>
      <c r="I7818"/>
      <c r="S7818" s="115"/>
      <c r="U7818"/>
      <c r="V7818"/>
    </row>
    <row r="7819" spans="1:33" x14ac:dyDescent="0.25">
      <c r="F7819" s="238"/>
      <c r="I7819"/>
      <c r="S7819" s="115"/>
      <c r="U7819"/>
      <c r="V7819"/>
    </row>
    <row r="7820" spans="1:33" x14ac:dyDescent="0.25">
      <c r="F7820" s="238"/>
      <c r="I7820"/>
      <c r="S7820" s="115"/>
      <c r="U7820"/>
      <c r="V7820"/>
    </row>
    <row r="7821" spans="1:33" x14ac:dyDescent="0.25">
      <c r="F7821" s="238"/>
      <c r="I7821"/>
      <c r="S7821" s="115"/>
      <c r="U7821"/>
      <c r="V7821"/>
    </row>
    <row r="7822" spans="1:33" x14ac:dyDescent="0.25">
      <c r="F7822" s="238"/>
      <c r="I7822"/>
      <c r="S7822" s="115"/>
      <c r="U7822"/>
      <c r="V7822"/>
    </row>
    <row r="7823" spans="1:33" x14ac:dyDescent="0.25">
      <c r="A7823"/>
      <c r="B7823"/>
      <c r="C7823"/>
      <c r="D7823"/>
      <c r="E7823"/>
      <c r="F7823" s="126"/>
      <c r="G7823"/>
      <c r="H7823"/>
      <c r="I7823"/>
      <c r="J7823"/>
      <c r="K7823"/>
      <c r="L7823"/>
      <c r="M7823"/>
      <c r="N7823"/>
      <c r="O7823"/>
      <c r="P7823"/>
      <c r="Q7823"/>
      <c r="S7823" s="115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5">
      <c r="A7824"/>
      <c r="B7824"/>
      <c r="C7824"/>
      <c r="D7824"/>
      <c r="E7824"/>
      <c r="F7824" s="126"/>
      <c r="G7824"/>
      <c r="H7824"/>
      <c r="I7824"/>
      <c r="J7824"/>
      <c r="K7824"/>
      <c r="L7824"/>
      <c r="M7824"/>
      <c r="N7824"/>
      <c r="O7824"/>
      <c r="P7824"/>
      <c r="Q7824"/>
      <c r="S7824" s="115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5">
      <c r="A7825"/>
      <c r="B7825"/>
      <c r="C7825"/>
      <c r="D7825"/>
      <c r="E7825"/>
      <c r="F7825" s="126"/>
      <c r="G7825"/>
      <c r="H7825"/>
      <c r="I7825"/>
      <c r="J7825"/>
      <c r="K7825"/>
      <c r="L7825"/>
      <c r="M7825"/>
      <c r="N7825"/>
      <c r="O7825"/>
      <c r="P7825"/>
      <c r="Q7825"/>
      <c r="S7825" s="11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5">
      <c r="A7826" s="244"/>
      <c r="B7826" s="245"/>
      <c r="C7826" s="245"/>
      <c r="D7826" s="246"/>
      <c r="F7826" s="238"/>
      <c r="G7826" s="246"/>
      <c r="I7826"/>
      <c r="J7826" s="245"/>
      <c r="S7826" s="115"/>
      <c r="U7826"/>
      <c r="V7826"/>
      <c r="W7826" s="245"/>
    </row>
    <row r="7827" spans="1:33" x14ac:dyDescent="0.25">
      <c r="A7827" s="247"/>
      <c r="B7827" s="248"/>
      <c r="C7827" s="248"/>
      <c r="D7827" s="249"/>
      <c r="E7827"/>
      <c r="F7827" s="126"/>
      <c r="G7827" s="249"/>
      <c r="H7827"/>
      <c r="I7827"/>
      <c r="J7827" s="248"/>
      <c r="K7827"/>
      <c r="L7827"/>
      <c r="M7827"/>
      <c r="N7827"/>
      <c r="O7827"/>
      <c r="P7827"/>
      <c r="Q7827"/>
      <c r="S7827" s="115"/>
      <c r="U7827"/>
      <c r="V7827"/>
      <c r="W7827" s="248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5">
      <c r="A7828" s="244"/>
      <c r="B7828" s="245"/>
      <c r="C7828" s="245"/>
      <c r="D7828" s="246"/>
      <c r="F7828" s="238"/>
      <c r="G7828" s="246"/>
      <c r="I7828"/>
      <c r="J7828" s="245"/>
      <c r="S7828" s="115"/>
      <c r="U7828"/>
      <c r="V7828"/>
      <c r="W7828" s="245"/>
    </row>
    <row r="7829" spans="1:33" x14ac:dyDescent="0.25">
      <c r="A7829" s="244"/>
      <c r="B7829" s="245"/>
      <c r="C7829" s="245"/>
      <c r="D7829" s="246"/>
      <c r="F7829" s="238"/>
      <c r="G7829" s="246"/>
      <c r="I7829"/>
      <c r="J7829" s="245"/>
      <c r="S7829" s="115"/>
      <c r="U7829"/>
      <c r="V7829"/>
      <c r="W7829" s="245"/>
    </row>
    <row r="7830" spans="1:33" x14ac:dyDescent="0.25">
      <c r="A7830" s="244"/>
      <c r="B7830" s="245"/>
      <c r="C7830" s="245"/>
      <c r="D7830" s="246"/>
      <c r="F7830" s="238"/>
      <c r="G7830" s="246"/>
      <c r="I7830"/>
      <c r="J7830" s="245"/>
      <c r="S7830" s="115"/>
      <c r="U7830"/>
      <c r="V7830"/>
      <c r="W7830" s="245"/>
    </row>
    <row r="7831" spans="1:33" x14ac:dyDescent="0.25">
      <c r="A7831" s="244"/>
      <c r="B7831" s="245"/>
      <c r="C7831" s="245"/>
      <c r="D7831" s="246"/>
      <c r="F7831" s="238"/>
      <c r="G7831" s="246"/>
      <c r="I7831"/>
      <c r="J7831" s="245"/>
      <c r="S7831" s="115"/>
      <c r="U7831"/>
      <c r="V7831"/>
      <c r="W7831" s="245"/>
    </row>
    <row r="7832" spans="1:33" x14ac:dyDescent="0.25">
      <c r="A7832" s="244"/>
      <c r="B7832" s="245"/>
      <c r="C7832" s="245"/>
      <c r="D7832" s="246"/>
      <c r="F7832" s="238"/>
      <c r="G7832" s="246"/>
      <c r="I7832"/>
      <c r="J7832" s="245"/>
      <c r="S7832" s="115"/>
      <c r="U7832"/>
      <c r="V7832"/>
      <c r="W7832" s="245"/>
    </row>
    <row r="7833" spans="1:33" x14ac:dyDescent="0.25">
      <c r="A7833" s="247"/>
      <c r="B7833" s="248"/>
      <c r="C7833" s="248"/>
      <c r="D7833" s="249"/>
      <c r="E7833"/>
      <c r="F7833" s="126"/>
      <c r="G7833" s="249"/>
      <c r="H7833"/>
      <c r="I7833"/>
      <c r="J7833" s="248"/>
      <c r="K7833"/>
      <c r="L7833"/>
      <c r="M7833"/>
      <c r="N7833"/>
      <c r="O7833"/>
      <c r="P7833"/>
      <c r="Q7833"/>
      <c r="S7833" s="115"/>
      <c r="U7833"/>
      <c r="V7833"/>
      <c r="W7833" s="248"/>
      <c r="X7833"/>
      <c r="Y7833"/>
      <c r="Z7833"/>
      <c r="AA7833"/>
      <c r="AB7833"/>
      <c r="AC7833"/>
      <c r="AD7833"/>
      <c r="AE7833"/>
      <c r="AF7833"/>
      <c r="AG7833"/>
    </row>
    <row r="7834" spans="1:33" ht="18" x14ac:dyDescent="0.25">
      <c r="A7834" s="250"/>
      <c r="B7834" s="251"/>
      <c r="C7834" s="251"/>
      <c r="D7834" s="252"/>
      <c r="E7834"/>
      <c r="F7834" s="126"/>
      <c r="G7834" s="253"/>
      <c r="H7834"/>
      <c r="I7834"/>
      <c r="J7834" s="254"/>
      <c r="K7834"/>
      <c r="L7834"/>
      <c r="M7834"/>
      <c r="N7834"/>
      <c r="O7834"/>
      <c r="P7834"/>
      <c r="Q7834"/>
      <c r="S7834" s="115"/>
      <c r="U7834"/>
      <c r="V7834"/>
      <c r="W7834" s="25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5">
      <c r="A7835" s="247"/>
      <c r="B7835" s="248"/>
      <c r="C7835" s="248"/>
      <c r="D7835" s="249"/>
      <c r="E7835"/>
      <c r="F7835" s="126"/>
      <c r="G7835" s="249"/>
      <c r="H7835"/>
      <c r="I7835"/>
      <c r="J7835" s="248"/>
      <c r="K7835"/>
      <c r="L7835"/>
      <c r="M7835"/>
      <c r="N7835"/>
      <c r="O7835"/>
      <c r="P7835"/>
      <c r="Q7835"/>
      <c r="S7835" s="115"/>
      <c r="U7835"/>
      <c r="V7835"/>
      <c r="W7835" s="248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5">
      <c r="A7836" s="244"/>
      <c r="B7836" s="245"/>
      <c r="C7836" s="245"/>
      <c r="D7836" s="246"/>
      <c r="F7836" s="238"/>
      <c r="G7836" s="246"/>
      <c r="I7836"/>
      <c r="J7836" s="245"/>
      <c r="S7836" s="115"/>
      <c r="U7836"/>
      <c r="V7836"/>
      <c r="W7836" s="245"/>
    </row>
    <row r="7837" spans="1:33" x14ac:dyDescent="0.25">
      <c r="A7837" s="247"/>
      <c r="B7837" s="248"/>
      <c r="C7837" s="248"/>
      <c r="D7837" s="249"/>
      <c r="E7837"/>
      <c r="F7837" s="126"/>
      <c r="G7837" s="249"/>
      <c r="H7837"/>
      <c r="I7837"/>
      <c r="J7837" s="248"/>
      <c r="K7837"/>
      <c r="L7837"/>
      <c r="M7837"/>
      <c r="N7837"/>
      <c r="O7837"/>
      <c r="P7837"/>
      <c r="Q7837"/>
      <c r="S7837" s="115"/>
      <c r="U7837"/>
      <c r="V7837"/>
      <c r="W7837" s="248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5">
      <c r="A7838" s="247"/>
      <c r="B7838" s="248"/>
      <c r="C7838" s="248"/>
      <c r="D7838" s="249"/>
      <c r="E7838"/>
      <c r="F7838" s="126"/>
      <c r="G7838" s="249"/>
      <c r="H7838"/>
      <c r="I7838"/>
      <c r="J7838" s="248"/>
      <c r="K7838"/>
      <c r="L7838"/>
      <c r="M7838"/>
      <c r="N7838"/>
      <c r="O7838"/>
      <c r="P7838"/>
      <c r="Q7838"/>
      <c r="S7838" s="115"/>
      <c r="U7838"/>
      <c r="V7838"/>
      <c r="W7838" s="24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5">
      <c r="A7839" s="244"/>
      <c r="B7839" s="245"/>
      <c r="C7839" s="245"/>
      <c r="D7839" s="246"/>
      <c r="F7839" s="238"/>
      <c r="G7839" s="246"/>
      <c r="I7839"/>
      <c r="J7839" s="245"/>
      <c r="S7839" s="115"/>
      <c r="U7839"/>
      <c r="V7839"/>
      <c r="W7839" s="245"/>
    </row>
    <row r="7840" spans="1:33" x14ac:dyDescent="0.25">
      <c r="A7840" s="247"/>
      <c r="B7840" s="248"/>
      <c r="C7840" s="248"/>
      <c r="D7840" s="249"/>
      <c r="E7840"/>
      <c r="F7840" s="126"/>
      <c r="G7840" s="249"/>
      <c r="H7840"/>
      <c r="I7840"/>
      <c r="J7840" s="248"/>
      <c r="K7840"/>
      <c r="L7840"/>
      <c r="M7840"/>
      <c r="N7840"/>
      <c r="O7840"/>
      <c r="P7840"/>
      <c r="Q7840"/>
      <c r="S7840" s="115"/>
      <c r="U7840"/>
      <c r="V7840"/>
      <c r="W7840" s="248"/>
      <c r="X7840"/>
      <c r="Y7840"/>
      <c r="Z7840"/>
      <c r="AA7840"/>
      <c r="AB7840"/>
      <c r="AC7840"/>
      <c r="AD7840"/>
      <c r="AE7840"/>
      <c r="AF7840"/>
      <c r="AG7840"/>
    </row>
    <row r="7841" spans="1:33" ht="18" x14ac:dyDescent="0.25">
      <c r="A7841" s="250"/>
      <c r="B7841" s="251"/>
      <c r="C7841" s="251"/>
      <c r="D7841" s="252"/>
      <c r="E7841"/>
      <c r="F7841" s="126"/>
      <c r="G7841" s="253"/>
      <c r="H7841"/>
      <c r="I7841"/>
      <c r="J7841" s="254"/>
      <c r="K7841"/>
      <c r="L7841"/>
      <c r="M7841"/>
      <c r="N7841"/>
      <c r="O7841"/>
      <c r="P7841"/>
      <c r="Q7841"/>
      <c r="S7841" s="115"/>
      <c r="U7841"/>
      <c r="V7841"/>
      <c r="W7841" s="254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5">
      <c r="A7842" s="244"/>
      <c r="B7842" s="245"/>
      <c r="C7842" s="245"/>
      <c r="D7842" s="246"/>
      <c r="F7842" s="238"/>
      <c r="G7842" s="246"/>
      <c r="I7842"/>
      <c r="J7842" s="245"/>
      <c r="S7842" s="115"/>
      <c r="U7842"/>
      <c r="V7842"/>
      <c r="W7842" s="245"/>
    </row>
    <row r="7843" spans="1:33" x14ac:dyDescent="0.25">
      <c r="A7843" s="244"/>
      <c r="B7843" s="245"/>
      <c r="C7843" s="245"/>
      <c r="D7843" s="246"/>
      <c r="F7843" s="238"/>
      <c r="G7843" s="246"/>
      <c r="I7843"/>
      <c r="J7843" s="245"/>
      <c r="S7843" s="115"/>
      <c r="U7843"/>
      <c r="V7843"/>
      <c r="W7843" s="245"/>
    </row>
    <row r="7844" spans="1:33" x14ac:dyDescent="0.25">
      <c r="A7844" s="244"/>
      <c r="B7844" s="245"/>
      <c r="C7844" s="245"/>
      <c r="D7844" s="246"/>
      <c r="F7844" s="238"/>
      <c r="G7844" s="246"/>
      <c r="I7844"/>
      <c r="J7844" s="245"/>
      <c r="S7844" s="115"/>
      <c r="U7844"/>
      <c r="V7844"/>
      <c r="W7844" s="245"/>
    </row>
    <row r="7845" spans="1:33" x14ac:dyDescent="0.25">
      <c r="A7845" s="244"/>
      <c r="B7845" s="245"/>
      <c r="C7845" s="245"/>
      <c r="D7845" s="246"/>
      <c r="F7845" s="238"/>
      <c r="G7845" s="246"/>
      <c r="I7845"/>
      <c r="J7845" s="245"/>
      <c r="S7845" s="115"/>
      <c r="U7845"/>
      <c r="V7845"/>
      <c r="W7845" s="245"/>
    </row>
    <row r="7846" spans="1:33" x14ac:dyDescent="0.25">
      <c r="A7846" s="247"/>
      <c r="B7846" s="248"/>
      <c r="C7846" s="248"/>
      <c r="D7846" s="249"/>
      <c r="E7846"/>
      <c r="F7846" s="126"/>
      <c r="G7846" s="249"/>
      <c r="H7846"/>
      <c r="I7846"/>
      <c r="J7846" s="248"/>
      <c r="K7846"/>
      <c r="L7846"/>
      <c r="M7846"/>
      <c r="N7846"/>
      <c r="O7846"/>
      <c r="P7846"/>
      <c r="Q7846"/>
      <c r="S7846" s="115"/>
      <c r="U7846"/>
      <c r="V7846"/>
      <c r="W7846" s="248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5">
      <c r="A7847" s="244"/>
      <c r="B7847" s="245"/>
      <c r="C7847" s="245"/>
      <c r="D7847" s="246"/>
      <c r="F7847" s="238"/>
      <c r="G7847" s="246"/>
      <c r="I7847"/>
      <c r="J7847" s="245"/>
      <c r="S7847" s="115"/>
      <c r="U7847"/>
      <c r="V7847"/>
      <c r="W7847" s="245"/>
    </row>
    <row r="7848" spans="1:33" x14ac:dyDescent="0.25">
      <c r="A7848" s="244"/>
      <c r="B7848" s="245"/>
      <c r="C7848" s="245"/>
      <c r="D7848" s="246"/>
      <c r="F7848" s="238"/>
      <c r="G7848" s="246"/>
      <c r="I7848"/>
      <c r="J7848" s="245"/>
      <c r="S7848" s="115"/>
      <c r="U7848"/>
      <c r="V7848"/>
      <c r="W7848" s="245"/>
    </row>
    <row r="7849" spans="1:33" ht="18" x14ac:dyDescent="0.25">
      <c r="A7849" s="250"/>
      <c r="B7849" s="251"/>
      <c r="C7849" s="251"/>
      <c r="D7849" s="252"/>
      <c r="E7849"/>
      <c r="F7849" s="126"/>
      <c r="G7849" s="253"/>
      <c r="H7849"/>
      <c r="I7849"/>
      <c r="J7849" s="254"/>
      <c r="K7849"/>
      <c r="L7849"/>
      <c r="M7849"/>
      <c r="N7849"/>
      <c r="O7849"/>
      <c r="P7849"/>
      <c r="Q7849"/>
      <c r="S7849" s="115"/>
      <c r="U7849"/>
      <c r="V7849"/>
      <c r="W7849" s="254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5">
      <c r="A7850" s="244"/>
      <c r="B7850" s="245"/>
      <c r="C7850" s="245"/>
      <c r="D7850" s="246"/>
      <c r="F7850" s="238"/>
      <c r="G7850" s="246"/>
      <c r="I7850"/>
      <c r="J7850" s="245"/>
      <c r="S7850" s="115"/>
      <c r="U7850"/>
      <c r="V7850"/>
      <c r="W7850" s="245"/>
    </row>
    <row r="7851" spans="1:33" x14ac:dyDescent="0.25">
      <c r="A7851" s="247"/>
      <c r="B7851" s="248"/>
      <c r="C7851" s="248"/>
      <c r="D7851" s="249"/>
      <c r="E7851"/>
      <c r="F7851" s="126"/>
      <c r="G7851" s="249"/>
      <c r="H7851"/>
      <c r="I7851"/>
      <c r="J7851" s="248"/>
      <c r="K7851"/>
      <c r="L7851"/>
      <c r="M7851"/>
      <c r="N7851"/>
      <c r="O7851"/>
      <c r="P7851"/>
      <c r="Q7851"/>
      <c r="S7851" s="115"/>
      <c r="U7851"/>
      <c r="V7851"/>
      <c r="W7851" s="248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5">
      <c r="A7852" s="244"/>
      <c r="B7852" s="245"/>
      <c r="C7852" s="245"/>
      <c r="D7852" s="246"/>
      <c r="F7852" s="238"/>
      <c r="G7852" s="246"/>
      <c r="I7852"/>
      <c r="J7852" s="245"/>
      <c r="S7852" s="115"/>
      <c r="U7852"/>
      <c r="V7852"/>
      <c r="W7852" s="245"/>
    </row>
    <row r="7853" spans="1:33" x14ac:dyDescent="0.25">
      <c r="A7853" s="244"/>
      <c r="B7853" s="245"/>
      <c r="C7853" s="245"/>
      <c r="D7853" s="246"/>
      <c r="F7853" s="238"/>
      <c r="G7853" s="246"/>
      <c r="I7853"/>
      <c r="J7853" s="245"/>
      <c r="S7853" s="115"/>
      <c r="U7853"/>
      <c r="V7853"/>
      <c r="W7853" s="245"/>
    </row>
    <row r="7854" spans="1:33" x14ac:dyDescent="0.25">
      <c r="A7854" s="244"/>
      <c r="B7854" s="245"/>
      <c r="C7854" s="245"/>
      <c r="D7854" s="246"/>
      <c r="F7854" s="238"/>
      <c r="G7854" s="246"/>
      <c r="I7854"/>
      <c r="J7854" s="245"/>
      <c r="S7854" s="115"/>
      <c r="U7854"/>
      <c r="V7854"/>
      <c r="W7854" s="245"/>
    </row>
    <row r="7855" spans="1:33" x14ac:dyDescent="0.25">
      <c r="A7855" s="247"/>
      <c r="B7855" s="248"/>
      <c r="C7855" s="248"/>
      <c r="D7855" s="249"/>
      <c r="E7855"/>
      <c r="F7855" s="126"/>
      <c r="G7855" s="249"/>
      <c r="H7855"/>
      <c r="I7855"/>
      <c r="J7855" s="248"/>
      <c r="K7855"/>
      <c r="L7855"/>
      <c r="M7855"/>
      <c r="N7855"/>
      <c r="O7855"/>
      <c r="P7855"/>
      <c r="Q7855"/>
      <c r="S7855" s="115"/>
      <c r="U7855"/>
      <c r="V7855"/>
      <c r="W7855" s="248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5">
      <c r="A7856" s="244"/>
      <c r="B7856" s="245"/>
      <c r="C7856" s="245"/>
      <c r="D7856" s="246"/>
      <c r="F7856" s="238"/>
      <c r="G7856" s="246"/>
      <c r="I7856"/>
      <c r="J7856" s="245"/>
      <c r="S7856" s="115"/>
      <c r="U7856"/>
      <c r="V7856"/>
      <c r="W7856" s="245"/>
    </row>
    <row r="7857" spans="1:33" x14ac:dyDescent="0.25">
      <c r="A7857" s="244"/>
      <c r="B7857" s="245"/>
      <c r="C7857" s="245"/>
      <c r="D7857" s="246"/>
      <c r="F7857" s="238"/>
      <c r="G7857" s="246"/>
      <c r="I7857"/>
      <c r="J7857" s="245"/>
      <c r="S7857" s="115"/>
      <c r="U7857"/>
      <c r="V7857"/>
      <c r="W7857" s="245"/>
    </row>
    <row r="7858" spans="1:33" x14ac:dyDescent="0.25">
      <c r="A7858" s="244"/>
      <c r="B7858" s="245"/>
      <c r="C7858" s="245"/>
      <c r="D7858" s="246"/>
      <c r="F7858" s="238"/>
      <c r="G7858" s="246"/>
      <c r="I7858"/>
      <c r="J7858" s="245"/>
      <c r="S7858" s="115"/>
      <c r="U7858"/>
      <c r="V7858"/>
      <c r="W7858" s="245"/>
    </row>
    <row r="7859" spans="1:33" x14ac:dyDescent="0.25">
      <c r="A7859" s="244"/>
      <c r="B7859" s="245"/>
      <c r="C7859" s="245"/>
      <c r="D7859" s="246"/>
      <c r="F7859" s="238"/>
      <c r="G7859" s="246"/>
      <c r="I7859"/>
      <c r="J7859" s="245"/>
      <c r="S7859" s="115"/>
      <c r="U7859"/>
      <c r="V7859"/>
      <c r="W7859" s="245"/>
    </row>
    <row r="7860" spans="1:33" x14ac:dyDescent="0.25">
      <c r="A7860" s="244"/>
      <c r="B7860" s="245"/>
      <c r="C7860" s="245"/>
      <c r="D7860" s="246"/>
      <c r="F7860" s="238"/>
      <c r="G7860" s="246"/>
      <c r="I7860"/>
      <c r="J7860" s="245"/>
      <c r="S7860" s="115"/>
      <c r="U7860"/>
      <c r="V7860"/>
      <c r="W7860" s="245"/>
    </row>
    <row r="7861" spans="1:33" x14ac:dyDescent="0.25">
      <c r="A7861" s="247"/>
      <c r="B7861" s="248"/>
      <c r="C7861" s="248"/>
      <c r="D7861" s="249"/>
      <c r="E7861"/>
      <c r="F7861" s="126"/>
      <c r="G7861" s="249"/>
      <c r="H7861"/>
      <c r="I7861"/>
      <c r="J7861" s="248"/>
      <c r="K7861"/>
      <c r="L7861"/>
      <c r="M7861"/>
      <c r="N7861"/>
      <c r="O7861"/>
      <c r="P7861"/>
      <c r="Q7861"/>
      <c r="S7861" s="115"/>
      <c r="U7861"/>
      <c r="V7861"/>
      <c r="W7861" s="248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5">
      <c r="A7862" s="244"/>
      <c r="B7862" s="245"/>
      <c r="C7862" s="245"/>
      <c r="D7862" s="246"/>
      <c r="F7862" s="238"/>
      <c r="G7862" s="246"/>
      <c r="I7862"/>
      <c r="J7862" s="245"/>
      <c r="S7862" s="115"/>
      <c r="U7862"/>
      <c r="V7862"/>
      <c r="W7862" s="245"/>
    </row>
    <row r="7863" spans="1:33" x14ac:dyDescent="0.25">
      <c r="A7863" s="244"/>
      <c r="B7863" s="245"/>
      <c r="C7863" s="245"/>
      <c r="D7863" s="246"/>
      <c r="F7863" s="238"/>
      <c r="G7863" s="246"/>
      <c r="I7863"/>
      <c r="J7863" s="245"/>
      <c r="S7863" s="115"/>
      <c r="U7863"/>
      <c r="V7863"/>
      <c r="W7863" s="245"/>
    </row>
    <row r="7864" spans="1:33" x14ac:dyDescent="0.25">
      <c r="A7864" s="247"/>
      <c r="B7864" s="248"/>
      <c r="C7864" s="248"/>
      <c r="D7864" s="249"/>
      <c r="E7864"/>
      <c r="F7864" s="126"/>
      <c r="G7864" s="249"/>
      <c r="H7864"/>
      <c r="I7864"/>
      <c r="J7864" s="248"/>
      <c r="K7864"/>
      <c r="L7864"/>
      <c r="M7864"/>
      <c r="N7864"/>
      <c r="O7864"/>
      <c r="P7864"/>
      <c r="Q7864"/>
      <c r="S7864" s="115"/>
      <c r="U7864"/>
      <c r="V7864"/>
      <c r="W7864" s="248"/>
      <c r="X7864"/>
      <c r="Y7864"/>
      <c r="Z7864"/>
      <c r="AA7864"/>
      <c r="AB7864"/>
      <c r="AC7864"/>
      <c r="AD7864"/>
      <c r="AE7864"/>
      <c r="AF7864"/>
      <c r="AG7864"/>
    </row>
    <row r="7865" spans="1:33" ht="18" x14ac:dyDescent="0.25">
      <c r="A7865" s="250"/>
      <c r="B7865" s="251"/>
      <c r="C7865" s="251"/>
      <c r="D7865" s="252"/>
      <c r="E7865"/>
      <c r="F7865" s="126"/>
      <c r="G7865" s="253"/>
      <c r="H7865"/>
      <c r="I7865"/>
      <c r="J7865" s="254"/>
      <c r="K7865"/>
      <c r="L7865"/>
      <c r="M7865"/>
      <c r="N7865"/>
      <c r="O7865"/>
      <c r="P7865"/>
      <c r="Q7865"/>
      <c r="S7865" s="115"/>
      <c r="U7865"/>
      <c r="V7865"/>
      <c r="W7865" s="254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5">
      <c r="A7866" s="247"/>
      <c r="B7866" s="248"/>
      <c r="C7866" s="248"/>
      <c r="D7866" s="249"/>
      <c r="E7866"/>
      <c r="F7866" s="126"/>
      <c r="G7866" s="249"/>
      <c r="H7866"/>
      <c r="I7866"/>
      <c r="J7866" s="248"/>
      <c r="K7866"/>
      <c r="L7866"/>
      <c r="M7866"/>
      <c r="N7866"/>
      <c r="O7866"/>
      <c r="P7866"/>
      <c r="Q7866"/>
      <c r="S7866" s="115"/>
      <c r="U7866"/>
      <c r="V7866"/>
      <c r="W7866" s="248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5">
      <c r="A7867" s="247"/>
      <c r="B7867" s="248"/>
      <c r="C7867" s="248"/>
      <c r="D7867" s="249"/>
      <c r="E7867"/>
      <c r="F7867" s="126"/>
      <c r="G7867" s="249"/>
      <c r="H7867"/>
      <c r="I7867"/>
      <c r="J7867" s="248"/>
      <c r="K7867"/>
      <c r="L7867"/>
      <c r="M7867"/>
      <c r="N7867"/>
      <c r="O7867"/>
      <c r="P7867"/>
      <c r="Q7867"/>
      <c r="S7867" s="115"/>
      <c r="U7867"/>
      <c r="V7867"/>
      <c r="W7867" s="248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5">
      <c r="A7868" s="244"/>
      <c r="B7868" s="245"/>
      <c r="C7868" s="245"/>
      <c r="D7868" s="246"/>
      <c r="F7868" s="238"/>
      <c r="G7868" s="246"/>
      <c r="I7868"/>
      <c r="J7868" s="245"/>
      <c r="S7868" s="115"/>
      <c r="U7868"/>
      <c r="V7868"/>
      <c r="W7868" s="245"/>
    </row>
    <row r="7869" spans="1:33" x14ac:dyDescent="0.25">
      <c r="A7869" s="247"/>
      <c r="B7869" s="248"/>
      <c r="C7869" s="248"/>
      <c r="D7869" s="249"/>
      <c r="E7869"/>
      <c r="F7869" s="126"/>
      <c r="G7869" s="249"/>
      <c r="H7869"/>
      <c r="I7869"/>
      <c r="J7869" s="248"/>
      <c r="K7869"/>
      <c r="L7869"/>
      <c r="M7869"/>
      <c r="N7869"/>
      <c r="O7869"/>
      <c r="P7869"/>
      <c r="Q7869"/>
      <c r="S7869" s="115"/>
      <c r="U7869"/>
      <c r="V7869"/>
      <c r="W7869" s="248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5">
      <c r="A7870" s="247"/>
      <c r="B7870" s="248"/>
      <c r="C7870" s="248"/>
      <c r="D7870" s="249"/>
      <c r="E7870"/>
      <c r="F7870" s="126"/>
      <c r="G7870" s="249"/>
      <c r="H7870"/>
      <c r="I7870"/>
      <c r="J7870" s="248"/>
      <c r="K7870"/>
      <c r="L7870"/>
      <c r="M7870"/>
      <c r="N7870"/>
      <c r="O7870"/>
      <c r="P7870"/>
      <c r="Q7870"/>
      <c r="S7870" s="115"/>
      <c r="U7870"/>
      <c r="V7870"/>
      <c r="W7870" s="248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5">
      <c r="A7871" s="244"/>
      <c r="B7871" s="245"/>
      <c r="C7871" s="245"/>
      <c r="D7871" s="246"/>
      <c r="F7871" s="238"/>
      <c r="G7871" s="246"/>
      <c r="I7871"/>
      <c r="J7871" s="245"/>
      <c r="S7871" s="115"/>
      <c r="U7871"/>
      <c r="V7871"/>
      <c r="W7871" s="245"/>
    </row>
    <row r="7872" spans="1:33" x14ac:dyDescent="0.25">
      <c r="A7872" s="247"/>
      <c r="B7872" s="248"/>
      <c r="C7872" s="248"/>
      <c r="D7872" s="249"/>
      <c r="E7872"/>
      <c r="F7872" s="126"/>
      <c r="G7872" s="249"/>
      <c r="H7872"/>
      <c r="I7872"/>
      <c r="J7872" s="248"/>
      <c r="K7872"/>
      <c r="L7872"/>
      <c r="M7872"/>
      <c r="N7872"/>
      <c r="O7872"/>
      <c r="P7872"/>
      <c r="Q7872"/>
      <c r="S7872" s="115"/>
      <c r="U7872"/>
      <c r="V7872"/>
      <c r="W7872" s="248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5">
      <c r="A7873" s="244"/>
      <c r="B7873" s="245"/>
      <c r="C7873" s="245"/>
      <c r="D7873" s="246"/>
      <c r="F7873" s="238"/>
      <c r="G7873" s="246"/>
      <c r="I7873"/>
      <c r="J7873" s="245"/>
      <c r="S7873" s="115"/>
      <c r="U7873"/>
      <c r="V7873"/>
      <c r="W7873" s="245"/>
    </row>
    <row r="7874" spans="1:33" x14ac:dyDescent="0.25">
      <c r="A7874" s="244"/>
      <c r="B7874" s="245"/>
      <c r="C7874" s="245"/>
      <c r="D7874" s="246"/>
      <c r="F7874" s="238"/>
      <c r="G7874" s="246"/>
      <c r="I7874"/>
      <c r="J7874" s="245"/>
      <c r="S7874" s="115"/>
      <c r="U7874"/>
      <c r="V7874"/>
      <c r="W7874" s="245"/>
    </row>
    <row r="7875" spans="1:33" x14ac:dyDescent="0.25">
      <c r="A7875" s="247"/>
      <c r="B7875" s="248"/>
      <c r="C7875" s="248"/>
      <c r="D7875" s="249"/>
      <c r="E7875"/>
      <c r="F7875" s="126"/>
      <c r="G7875" s="249"/>
      <c r="H7875"/>
      <c r="I7875"/>
      <c r="J7875" s="248"/>
      <c r="K7875"/>
      <c r="L7875"/>
      <c r="M7875"/>
      <c r="N7875"/>
      <c r="O7875"/>
      <c r="P7875"/>
      <c r="Q7875"/>
      <c r="S7875" s="115"/>
      <c r="U7875"/>
      <c r="V7875"/>
      <c r="W7875" s="248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5">
      <c r="A7876" s="244"/>
      <c r="B7876" s="245"/>
      <c r="C7876" s="245"/>
      <c r="D7876" s="246"/>
      <c r="F7876" s="238"/>
      <c r="G7876" s="246"/>
      <c r="I7876"/>
      <c r="J7876" s="245"/>
      <c r="S7876" s="115"/>
      <c r="U7876"/>
      <c r="V7876"/>
      <c r="W7876" s="245"/>
    </row>
    <row r="7877" spans="1:33" x14ac:dyDescent="0.25">
      <c r="A7877" s="244"/>
      <c r="B7877" s="245"/>
      <c r="C7877" s="245"/>
      <c r="D7877" s="246"/>
      <c r="F7877" s="238"/>
      <c r="G7877" s="246"/>
      <c r="I7877"/>
      <c r="J7877" s="245"/>
      <c r="S7877" s="115"/>
      <c r="U7877"/>
      <c r="V7877"/>
      <c r="W7877" s="245"/>
    </row>
    <row r="7878" spans="1:33" x14ac:dyDescent="0.25">
      <c r="A7878" s="247"/>
      <c r="B7878" s="248"/>
      <c r="C7878" s="248"/>
      <c r="D7878" s="249"/>
      <c r="E7878"/>
      <c r="F7878" s="126"/>
      <c r="G7878" s="249"/>
      <c r="H7878"/>
      <c r="I7878"/>
      <c r="J7878" s="248"/>
      <c r="K7878"/>
      <c r="L7878"/>
      <c r="M7878"/>
      <c r="N7878"/>
      <c r="O7878"/>
      <c r="P7878"/>
      <c r="Q7878"/>
      <c r="S7878" s="115"/>
      <c r="U7878"/>
      <c r="V7878"/>
      <c r="W7878" s="24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5">
      <c r="A7879" s="244"/>
      <c r="B7879" s="245"/>
      <c r="C7879" s="245"/>
      <c r="D7879" s="246"/>
      <c r="F7879" s="238"/>
      <c r="G7879" s="246"/>
      <c r="I7879"/>
      <c r="J7879" s="245"/>
      <c r="S7879" s="115"/>
      <c r="U7879"/>
      <c r="V7879"/>
      <c r="W7879" s="245"/>
    </row>
    <row r="7880" spans="1:33" x14ac:dyDescent="0.25">
      <c r="A7880" s="244"/>
      <c r="B7880" s="245"/>
      <c r="C7880" s="245"/>
      <c r="D7880" s="246"/>
      <c r="F7880" s="238"/>
      <c r="G7880" s="246"/>
      <c r="I7880"/>
      <c r="J7880" s="245"/>
      <c r="S7880" s="115"/>
      <c r="U7880"/>
      <c r="V7880"/>
      <c r="W7880" s="245"/>
    </row>
    <row r="7881" spans="1:33" x14ac:dyDescent="0.25">
      <c r="A7881" s="244"/>
      <c r="B7881" s="245"/>
      <c r="C7881" s="245"/>
      <c r="D7881" s="246"/>
      <c r="F7881" s="238"/>
      <c r="G7881" s="246"/>
      <c r="I7881"/>
      <c r="J7881" s="245"/>
      <c r="S7881" s="115"/>
      <c r="U7881"/>
      <c r="V7881"/>
      <c r="W7881" s="245"/>
    </row>
    <row r="7882" spans="1:33" x14ac:dyDescent="0.25">
      <c r="A7882" s="247"/>
      <c r="B7882" s="248"/>
      <c r="C7882" s="248"/>
      <c r="D7882" s="249"/>
      <c r="E7882"/>
      <c r="F7882" s="126"/>
      <c r="G7882" s="249"/>
      <c r="H7882"/>
      <c r="I7882"/>
      <c r="J7882" s="248"/>
      <c r="K7882"/>
      <c r="L7882"/>
      <c r="M7882"/>
      <c r="N7882"/>
      <c r="O7882"/>
      <c r="P7882"/>
      <c r="Q7882"/>
      <c r="S7882" s="115"/>
      <c r="U7882"/>
      <c r="V7882"/>
      <c r="W7882" s="248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5">
      <c r="A7883" s="244"/>
      <c r="B7883" s="245"/>
      <c r="C7883" s="245"/>
      <c r="D7883" s="246"/>
      <c r="F7883" s="238"/>
      <c r="G7883" s="246"/>
      <c r="I7883"/>
      <c r="J7883" s="245"/>
      <c r="S7883" s="115"/>
      <c r="U7883"/>
      <c r="V7883"/>
      <c r="W7883" s="245"/>
    </row>
    <row r="7884" spans="1:33" ht="18" x14ac:dyDescent="0.25">
      <c r="A7884" s="250"/>
      <c r="B7884" s="251"/>
      <c r="C7884" s="251"/>
      <c r="D7884" s="252"/>
      <c r="E7884"/>
      <c r="F7884" s="126"/>
      <c r="G7884" s="253"/>
      <c r="H7884"/>
      <c r="I7884"/>
      <c r="J7884" s="254"/>
      <c r="K7884"/>
      <c r="L7884"/>
      <c r="M7884"/>
      <c r="N7884"/>
      <c r="O7884"/>
      <c r="P7884"/>
      <c r="Q7884"/>
      <c r="S7884" s="115"/>
      <c r="U7884"/>
      <c r="V7884"/>
      <c r="W7884" s="25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5">
      <c r="A7885" s="244"/>
      <c r="B7885" s="245"/>
      <c r="C7885" s="245"/>
      <c r="D7885" s="246"/>
      <c r="F7885" s="238"/>
      <c r="G7885" s="246"/>
      <c r="I7885"/>
      <c r="J7885" s="245"/>
      <c r="S7885" s="115"/>
      <c r="U7885"/>
      <c r="V7885"/>
      <c r="W7885" s="245"/>
    </row>
    <row r="7886" spans="1:33" x14ac:dyDescent="0.25">
      <c r="A7886" s="244"/>
      <c r="B7886" s="245"/>
      <c r="C7886" s="245"/>
      <c r="D7886" s="246"/>
      <c r="F7886" s="238"/>
      <c r="G7886" s="246"/>
      <c r="I7886"/>
      <c r="J7886" s="245"/>
      <c r="S7886" s="115"/>
      <c r="U7886"/>
      <c r="V7886"/>
      <c r="W7886" s="245"/>
    </row>
    <row r="7887" spans="1:33" x14ac:dyDescent="0.25">
      <c r="A7887" s="247"/>
      <c r="B7887" s="248"/>
      <c r="C7887" s="248"/>
      <c r="D7887" s="249"/>
      <c r="E7887"/>
      <c r="F7887" s="126"/>
      <c r="G7887" s="249"/>
      <c r="H7887"/>
      <c r="I7887"/>
      <c r="J7887" s="248"/>
      <c r="K7887"/>
      <c r="L7887"/>
      <c r="M7887"/>
      <c r="N7887"/>
      <c r="O7887"/>
      <c r="P7887"/>
      <c r="Q7887"/>
      <c r="S7887" s="115"/>
      <c r="U7887"/>
      <c r="V7887"/>
      <c r="W7887" s="248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5">
      <c r="A7888" s="244"/>
      <c r="B7888" s="245"/>
      <c r="C7888" s="245"/>
      <c r="D7888" s="246"/>
      <c r="F7888" s="238"/>
      <c r="G7888" s="246"/>
      <c r="I7888"/>
      <c r="J7888" s="245"/>
      <c r="S7888" s="115"/>
      <c r="U7888"/>
      <c r="V7888"/>
      <c r="W7888" s="245"/>
    </row>
    <row r="7889" spans="1:33" x14ac:dyDescent="0.25">
      <c r="A7889" s="244"/>
      <c r="B7889" s="245"/>
      <c r="C7889" s="245"/>
      <c r="D7889" s="246"/>
      <c r="F7889" s="238"/>
      <c r="G7889" s="246"/>
      <c r="I7889"/>
      <c r="J7889" s="245"/>
      <c r="S7889" s="115"/>
      <c r="U7889"/>
      <c r="V7889"/>
      <c r="W7889" s="245"/>
    </row>
    <row r="7890" spans="1:33" x14ac:dyDescent="0.25">
      <c r="A7890" s="244"/>
      <c r="B7890" s="245"/>
      <c r="C7890" s="245"/>
      <c r="D7890" s="246"/>
      <c r="F7890" s="238"/>
      <c r="G7890" s="246"/>
      <c r="I7890"/>
      <c r="J7890" s="245"/>
      <c r="S7890" s="115"/>
      <c r="U7890"/>
      <c r="V7890"/>
      <c r="W7890" s="245"/>
    </row>
    <row r="7891" spans="1:33" ht="18" x14ac:dyDescent="0.25">
      <c r="A7891" s="250"/>
      <c r="B7891" s="251"/>
      <c r="C7891" s="251"/>
      <c r="D7891" s="252"/>
      <c r="E7891"/>
      <c r="F7891" s="126"/>
      <c r="G7891" s="253"/>
      <c r="H7891"/>
      <c r="I7891"/>
      <c r="J7891" s="254"/>
      <c r="K7891"/>
      <c r="L7891"/>
      <c r="M7891"/>
      <c r="N7891"/>
      <c r="O7891"/>
      <c r="P7891"/>
      <c r="Q7891"/>
      <c r="S7891" s="115"/>
      <c r="U7891"/>
      <c r="V7891"/>
      <c r="W7891" s="254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5">
      <c r="A7892" s="247"/>
      <c r="B7892" s="248"/>
      <c r="C7892" s="248"/>
      <c r="D7892" s="249"/>
      <c r="E7892"/>
      <c r="F7892" s="126"/>
      <c r="G7892" s="249"/>
      <c r="H7892"/>
      <c r="I7892"/>
      <c r="J7892" s="248"/>
      <c r="K7892"/>
      <c r="L7892"/>
      <c r="M7892"/>
      <c r="N7892"/>
      <c r="O7892"/>
      <c r="P7892"/>
      <c r="Q7892"/>
      <c r="S7892" s="115"/>
      <c r="U7892"/>
      <c r="V7892"/>
      <c r="W7892" s="248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5">
      <c r="A7893" s="244"/>
      <c r="B7893" s="245"/>
      <c r="C7893" s="245"/>
      <c r="D7893" s="246"/>
      <c r="F7893" s="238"/>
      <c r="G7893" s="246"/>
      <c r="I7893"/>
      <c r="J7893" s="245"/>
      <c r="S7893" s="115"/>
      <c r="U7893"/>
      <c r="V7893"/>
      <c r="W7893" s="245"/>
    </row>
    <row r="7894" spans="1:33" x14ac:dyDescent="0.25">
      <c r="A7894" s="244"/>
      <c r="B7894" s="245"/>
      <c r="C7894" s="245"/>
      <c r="D7894" s="246"/>
      <c r="F7894" s="238"/>
      <c r="G7894" s="246"/>
      <c r="I7894"/>
      <c r="J7894" s="245"/>
      <c r="S7894" s="115"/>
      <c r="U7894"/>
      <c r="V7894"/>
      <c r="W7894" s="245"/>
    </row>
    <row r="7895" spans="1:33" x14ac:dyDescent="0.25">
      <c r="A7895" s="247"/>
      <c r="B7895" s="248"/>
      <c r="C7895" s="248"/>
      <c r="D7895" s="249"/>
      <c r="E7895"/>
      <c r="F7895" s="126"/>
      <c r="G7895" s="249"/>
      <c r="H7895"/>
      <c r="I7895"/>
      <c r="J7895" s="248"/>
      <c r="K7895"/>
      <c r="L7895"/>
      <c r="M7895"/>
      <c r="N7895"/>
      <c r="O7895"/>
      <c r="P7895"/>
      <c r="Q7895"/>
      <c r="S7895" s="115"/>
      <c r="U7895"/>
      <c r="V7895"/>
      <c r="W7895" s="248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5">
      <c r="A7896" s="244"/>
      <c r="B7896" s="245"/>
      <c r="C7896" s="245"/>
      <c r="D7896" s="246"/>
      <c r="F7896" s="238"/>
      <c r="G7896" s="246"/>
      <c r="I7896"/>
      <c r="J7896" s="245"/>
      <c r="S7896" s="115"/>
      <c r="U7896"/>
      <c r="V7896"/>
      <c r="W7896" s="245"/>
    </row>
    <row r="7897" spans="1:33" x14ac:dyDescent="0.25">
      <c r="A7897" s="247"/>
      <c r="B7897" s="248"/>
      <c r="C7897" s="248"/>
      <c r="D7897" s="249"/>
      <c r="E7897"/>
      <c r="F7897" s="126"/>
      <c r="G7897" s="249"/>
      <c r="H7897"/>
      <c r="I7897"/>
      <c r="J7897" s="248"/>
      <c r="K7897"/>
      <c r="L7897"/>
      <c r="M7897"/>
      <c r="N7897"/>
      <c r="O7897"/>
      <c r="P7897"/>
      <c r="Q7897"/>
      <c r="S7897" s="115"/>
      <c r="U7897"/>
      <c r="V7897"/>
      <c r="W7897" s="248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5">
      <c r="A7898" s="247"/>
      <c r="B7898" s="248"/>
      <c r="C7898" s="248"/>
      <c r="D7898" s="249"/>
      <c r="E7898"/>
      <c r="F7898" s="126"/>
      <c r="G7898" s="249"/>
      <c r="H7898"/>
      <c r="I7898"/>
      <c r="J7898" s="248"/>
      <c r="K7898"/>
      <c r="L7898"/>
      <c r="M7898"/>
      <c r="N7898"/>
      <c r="O7898"/>
      <c r="P7898"/>
      <c r="Q7898"/>
      <c r="S7898" s="115"/>
      <c r="U7898"/>
      <c r="V7898"/>
      <c r="W7898" s="24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5">
      <c r="A7899" s="244"/>
      <c r="B7899" s="245"/>
      <c r="C7899" s="245"/>
      <c r="D7899" s="246"/>
      <c r="F7899" s="238"/>
      <c r="G7899" s="246"/>
      <c r="I7899"/>
      <c r="J7899" s="245"/>
      <c r="S7899" s="115"/>
      <c r="U7899"/>
      <c r="V7899"/>
      <c r="W7899" s="245"/>
    </row>
    <row r="7900" spans="1:33" x14ac:dyDescent="0.25">
      <c r="A7900" s="244"/>
      <c r="B7900" s="245"/>
      <c r="C7900" s="245"/>
      <c r="D7900" s="246"/>
      <c r="F7900" s="238"/>
      <c r="G7900" s="246"/>
      <c r="I7900"/>
      <c r="J7900" s="245"/>
      <c r="S7900" s="115"/>
      <c r="U7900"/>
      <c r="V7900"/>
      <c r="W7900" s="245"/>
    </row>
    <row r="7901" spans="1:33" x14ac:dyDescent="0.25">
      <c r="A7901" s="244"/>
      <c r="B7901" s="245"/>
      <c r="C7901" s="245"/>
      <c r="D7901" s="246"/>
      <c r="F7901" s="238"/>
      <c r="G7901" s="246"/>
      <c r="I7901"/>
      <c r="J7901" s="245"/>
      <c r="S7901" s="115"/>
      <c r="U7901"/>
      <c r="V7901"/>
      <c r="W7901" s="245"/>
    </row>
    <row r="7902" spans="1:33" x14ac:dyDescent="0.25">
      <c r="A7902" s="244"/>
      <c r="B7902" s="245"/>
      <c r="C7902" s="245"/>
      <c r="D7902" s="246"/>
      <c r="F7902" s="238"/>
      <c r="G7902" s="246"/>
      <c r="I7902"/>
      <c r="J7902" s="245"/>
      <c r="S7902" s="115"/>
      <c r="U7902"/>
      <c r="V7902"/>
      <c r="W7902" s="245"/>
    </row>
    <row r="7903" spans="1:33" x14ac:dyDescent="0.25">
      <c r="A7903" s="244"/>
      <c r="B7903" s="245"/>
      <c r="C7903" s="245"/>
      <c r="D7903" s="246"/>
      <c r="F7903" s="238"/>
      <c r="G7903" s="246"/>
      <c r="I7903"/>
      <c r="J7903" s="245"/>
      <c r="S7903" s="115"/>
      <c r="U7903"/>
      <c r="V7903"/>
      <c r="W7903" s="245"/>
    </row>
    <row r="7904" spans="1:33" x14ac:dyDescent="0.25">
      <c r="A7904" s="247"/>
      <c r="B7904" s="248"/>
      <c r="C7904" s="248"/>
      <c r="D7904" s="249"/>
      <c r="E7904"/>
      <c r="F7904" s="126"/>
      <c r="G7904" s="249"/>
      <c r="H7904"/>
      <c r="I7904"/>
      <c r="J7904" s="248"/>
      <c r="K7904"/>
      <c r="L7904"/>
      <c r="M7904"/>
      <c r="N7904"/>
      <c r="O7904"/>
      <c r="P7904"/>
      <c r="Q7904"/>
      <c r="S7904" s="115"/>
      <c r="U7904"/>
      <c r="V7904"/>
      <c r="W7904" s="248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5">
      <c r="A7905" s="244"/>
      <c r="B7905" s="245"/>
      <c r="C7905" s="245"/>
      <c r="D7905" s="246"/>
      <c r="F7905" s="238"/>
      <c r="G7905" s="246"/>
      <c r="I7905"/>
      <c r="J7905" s="245"/>
      <c r="S7905" s="115"/>
      <c r="U7905"/>
      <c r="V7905"/>
      <c r="W7905" s="245"/>
    </row>
    <row r="7906" spans="1:33" x14ac:dyDescent="0.25">
      <c r="A7906" s="244"/>
      <c r="B7906" s="245"/>
      <c r="C7906" s="245"/>
      <c r="D7906" s="246"/>
      <c r="F7906" s="238"/>
      <c r="G7906" s="246"/>
      <c r="I7906"/>
      <c r="J7906" s="245"/>
      <c r="S7906" s="115"/>
      <c r="U7906"/>
      <c r="V7906"/>
      <c r="W7906" s="245"/>
    </row>
    <row r="7907" spans="1:33" ht="18" x14ac:dyDescent="0.25">
      <c r="A7907" s="250"/>
      <c r="B7907" s="251"/>
      <c r="C7907" s="251"/>
      <c r="D7907" s="252"/>
      <c r="E7907"/>
      <c r="F7907" s="126"/>
      <c r="G7907" s="253"/>
      <c r="H7907"/>
      <c r="I7907"/>
      <c r="J7907" s="254"/>
      <c r="K7907"/>
      <c r="L7907"/>
      <c r="M7907"/>
      <c r="N7907"/>
      <c r="O7907"/>
      <c r="P7907"/>
      <c r="Q7907"/>
      <c r="S7907" s="115"/>
      <c r="U7907"/>
      <c r="V7907"/>
      <c r="W7907" s="254"/>
      <c r="X7907"/>
      <c r="Y7907"/>
      <c r="Z7907"/>
      <c r="AA7907"/>
      <c r="AB7907"/>
      <c r="AC7907"/>
      <c r="AD7907"/>
      <c r="AE7907"/>
      <c r="AF7907"/>
      <c r="AG7907"/>
    </row>
    <row r="7908" spans="1:33" ht="18" x14ac:dyDescent="0.25">
      <c r="A7908" s="250"/>
      <c r="B7908" s="251"/>
      <c r="C7908" s="251"/>
      <c r="D7908" s="252"/>
      <c r="E7908"/>
      <c r="F7908" s="126"/>
      <c r="G7908" s="253"/>
      <c r="H7908"/>
      <c r="I7908"/>
      <c r="J7908" s="254"/>
      <c r="K7908"/>
      <c r="L7908"/>
      <c r="M7908"/>
      <c r="N7908"/>
      <c r="O7908"/>
      <c r="P7908"/>
      <c r="Q7908"/>
      <c r="S7908" s="115"/>
      <c r="U7908"/>
      <c r="V7908"/>
      <c r="W7908" s="254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5">
      <c r="A7909" s="244"/>
      <c r="B7909" s="245"/>
      <c r="C7909" s="245"/>
      <c r="D7909" s="246"/>
      <c r="F7909" s="238"/>
      <c r="G7909" s="246"/>
      <c r="I7909"/>
      <c r="J7909" s="245"/>
      <c r="S7909" s="115"/>
      <c r="U7909"/>
      <c r="V7909"/>
      <c r="W7909" s="245"/>
    </row>
    <row r="7910" spans="1:33" x14ac:dyDescent="0.25">
      <c r="A7910" s="244"/>
      <c r="B7910" s="245"/>
      <c r="C7910" s="245"/>
      <c r="D7910" s="246"/>
      <c r="F7910" s="238"/>
      <c r="G7910" s="246"/>
      <c r="I7910"/>
      <c r="J7910" s="245"/>
      <c r="S7910" s="115"/>
      <c r="U7910"/>
      <c r="V7910"/>
      <c r="W7910" s="245"/>
    </row>
    <row r="7911" spans="1:33" ht="18" x14ac:dyDescent="0.25">
      <c r="A7911" s="250"/>
      <c r="B7911" s="251"/>
      <c r="C7911" s="251"/>
      <c r="D7911" s="252"/>
      <c r="E7911"/>
      <c r="F7911" s="126"/>
      <c r="G7911" s="253"/>
      <c r="H7911"/>
      <c r="I7911"/>
      <c r="J7911" s="254"/>
      <c r="K7911"/>
      <c r="L7911"/>
      <c r="M7911"/>
      <c r="N7911"/>
      <c r="O7911"/>
      <c r="P7911"/>
      <c r="Q7911"/>
      <c r="S7911" s="115"/>
      <c r="U7911"/>
      <c r="V7911"/>
      <c r="W7911" s="254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5">
      <c r="A7912" s="244"/>
      <c r="B7912" s="245"/>
      <c r="C7912" s="245"/>
      <c r="D7912" s="246"/>
      <c r="F7912" s="238"/>
      <c r="G7912" s="246"/>
      <c r="I7912"/>
      <c r="J7912" s="245"/>
      <c r="S7912" s="115"/>
      <c r="U7912"/>
      <c r="V7912"/>
      <c r="W7912" s="245"/>
    </row>
    <row r="7913" spans="1:33" x14ac:dyDescent="0.25">
      <c r="A7913" s="247"/>
      <c r="B7913" s="248"/>
      <c r="C7913" s="248"/>
      <c r="D7913" s="249"/>
      <c r="E7913"/>
      <c r="F7913" s="126"/>
      <c r="G7913" s="249"/>
      <c r="H7913"/>
      <c r="I7913"/>
      <c r="J7913" s="248"/>
      <c r="K7913"/>
      <c r="L7913"/>
      <c r="M7913"/>
      <c r="N7913"/>
      <c r="O7913"/>
      <c r="P7913"/>
      <c r="Q7913"/>
      <c r="S7913" s="115"/>
      <c r="U7913"/>
      <c r="V7913"/>
      <c r="W7913" s="248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5">
      <c r="A7914" s="247"/>
      <c r="B7914" s="248"/>
      <c r="C7914" s="248"/>
      <c r="D7914" s="249"/>
      <c r="E7914"/>
      <c r="F7914" s="126"/>
      <c r="G7914" s="249"/>
      <c r="H7914"/>
      <c r="I7914"/>
      <c r="J7914" s="248"/>
      <c r="K7914"/>
      <c r="L7914"/>
      <c r="M7914"/>
      <c r="N7914"/>
      <c r="O7914"/>
      <c r="P7914"/>
      <c r="Q7914"/>
      <c r="S7914" s="115"/>
      <c r="U7914"/>
      <c r="V7914"/>
      <c r="W7914" s="248"/>
      <c r="X7914"/>
      <c r="Y7914"/>
      <c r="Z7914"/>
      <c r="AA7914"/>
      <c r="AB7914"/>
      <c r="AC7914"/>
      <c r="AD7914"/>
      <c r="AE7914"/>
      <c r="AF7914"/>
      <c r="AG7914"/>
    </row>
    <row r="7915" spans="1:33" ht="18" x14ac:dyDescent="0.25">
      <c r="A7915" s="250"/>
      <c r="B7915" s="251"/>
      <c r="C7915" s="251"/>
      <c r="D7915" s="252"/>
      <c r="E7915"/>
      <c r="F7915" s="126"/>
      <c r="G7915" s="253"/>
      <c r="H7915"/>
      <c r="I7915"/>
      <c r="J7915" s="254"/>
      <c r="K7915"/>
      <c r="L7915"/>
      <c r="M7915"/>
      <c r="N7915"/>
      <c r="O7915"/>
      <c r="P7915"/>
      <c r="Q7915"/>
      <c r="S7915" s="115"/>
      <c r="U7915"/>
      <c r="V7915"/>
      <c r="W7915" s="254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5">
      <c r="A7916" s="244"/>
      <c r="B7916" s="245"/>
      <c r="C7916" s="245"/>
      <c r="D7916" s="246"/>
      <c r="F7916" s="238"/>
      <c r="G7916" s="246"/>
      <c r="I7916"/>
      <c r="J7916" s="245"/>
      <c r="S7916" s="115"/>
      <c r="U7916"/>
      <c r="V7916"/>
      <c r="W7916" s="245"/>
    </row>
    <row r="7917" spans="1:33" x14ac:dyDescent="0.25">
      <c r="A7917" s="247"/>
      <c r="B7917" s="248"/>
      <c r="C7917" s="248"/>
      <c r="D7917" s="249"/>
      <c r="E7917"/>
      <c r="F7917" s="126"/>
      <c r="G7917" s="249"/>
      <c r="H7917"/>
      <c r="I7917"/>
      <c r="J7917" s="248"/>
      <c r="K7917"/>
      <c r="L7917"/>
      <c r="M7917"/>
      <c r="N7917"/>
      <c r="O7917"/>
      <c r="P7917"/>
      <c r="Q7917"/>
      <c r="S7917" s="115"/>
      <c r="U7917"/>
      <c r="V7917"/>
      <c r="W7917" s="248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5">
      <c r="A7918" s="244"/>
      <c r="B7918" s="245"/>
      <c r="C7918" s="245"/>
      <c r="D7918" s="246"/>
      <c r="F7918" s="238"/>
      <c r="G7918" s="246"/>
      <c r="I7918"/>
      <c r="J7918" s="245"/>
      <c r="S7918" s="115"/>
      <c r="U7918"/>
      <c r="V7918"/>
      <c r="W7918" s="245"/>
    </row>
    <row r="7919" spans="1:33" x14ac:dyDescent="0.25">
      <c r="A7919" s="244"/>
      <c r="B7919" s="245"/>
      <c r="C7919" s="245"/>
      <c r="D7919" s="246"/>
      <c r="F7919" s="238"/>
      <c r="G7919" s="246"/>
      <c r="I7919"/>
      <c r="J7919" s="245"/>
      <c r="S7919" s="115"/>
      <c r="U7919"/>
      <c r="V7919"/>
      <c r="W7919" s="245"/>
    </row>
    <row r="7920" spans="1:33" x14ac:dyDescent="0.25">
      <c r="A7920" s="244"/>
      <c r="B7920" s="245"/>
      <c r="C7920" s="245"/>
      <c r="D7920" s="246"/>
      <c r="F7920" s="238"/>
      <c r="G7920" s="246"/>
      <c r="I7920"/>
      <c r="J7920" s="245"/>
      <c r="S7920" s="115"/>
      <c r="U7920"/>
      <c r="V7920"/>
      <c r="W7920" s="245"/>
    </row>
    <row r="7921" spans="1:33" x14ac:dyDescent="0.25">
      <c r="A7921" s="244"/>
      <c r="B7921" s="245"/>
      <c r="C7921" s="245"/>
      <c r="D7921" s="246"/>
      <c r="F7921" s="238"/>
      <c r="G7921" s="246"/>
      <c r="I7921"/>
      <c r="J7921" s="245"/>
      <c r="S7921" s="115"/>
      <c r="U7921"/>
      <c r="V7921"/>
      <c r="W7921" s="245"/>
    </row>
    <row r="7922" spans="1:33" x14ac:dyDescent="0.25">
      <c r="A7922" s="247"/>
      <c r="B7922" s="248"/>
      <c r="C7922" s="248"/>
      <c r="D7922" s="249"/>
      <c r="E7922"/>
      <c r="F7922" s="126"/>
      <c r="G7922" s="249"/>
      <c r="H7922"/>
      <c r="I7922"/>
      <c r="J7922" s="248"/>
      <c r="K7922"/>
      <c r="L7922"/>
      <c r="M7922"/>
      <c r="N7922"/>
      <c r="O7922"/>
      <c r="P7922"/>
      <c r="Q7922"/>
      <c r="S7922" s="115"/>
      <c r="U7922"/>
      <c r="V7922"/>
      <c r="W7922" s="248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5">
      <c r="A7923" s="244"/>
      <c r="B7923" s="245"/>
      <c r="C7923" s="245"/>
      <c r="D7923" s="246"/>
      <c r="F7923" s="238"/>
      <c r="G7923" s="246"/>
      <c r="I7923"/>
      <c r="J7923" s="245"/>
      <c r="S7923" s="115"/>
      <c r="U7923"/>
      <c r="V7923"/>
      <c r="W7923" s="245"/>
    </row>
    <row r="7924" spans="1:33" x14ac:dyDescent="0.25">
      <c r="A7924" s="244"/>
      <c r="B7924" s="245"/>
      <c r="C7924" s="245"/>
      <c r="D7924" s="246"/>
      <c r="F7924" s="238"/>
      <c r="G7924" s="246"/>
      <c r="I7924"/>
      <c r="J7924" s="245"/>
      <c r="S7924" s="115"/>
      <c r="U7924"/>
      <c r="V7924"/>
      <c r="W7924" s="245"/>
    </row>
    <row r="7925" spans="1:33" ht="18" x14ac:dyDescent="0.25">
      <c r="A7925" s="250"/>
      <c r="B7925" s="251"/>
      <c r="C7925" s="251"/>
      <c r="D7925" s="252"/>
      <c r="E7925"/>
      <c r="F7925" s="126"/>
      <c r="G7925" s="253"/>
      <c r="H7925"/>
      <c r="I7925"/>
      <c r="J7925" s="254"/>
      <c r="K7925"/>
      <c r="L7925"/>
      <c r="M7925"/>
      <c r="N7925"/>
      <c r="O7925"/>
      <c r="P7925"/>
      <c r="Q7925"/>
      <c r="S7925" s="115"/>
      <c r="U7925"/>
      <c r="V7925"/>
      <c r="W7925" s="254"/>
      <c r="X7925"/>
      <c r="Y7925"/>
      <c r="Z7925"/>
      <c r="AA7925"/>
      <c r="AB7925"/>
      <c r="AC7925"/>
      <c r="AD7925"/>
      <c r="AE7925"/>
      <c r="AF7925"/>
      <c r="AG7925"/>
    </row>
    <row r="7926" spans="1:33" ht="18" x14ac:dyDescent="0.25">
      <c r="A7926" s="250"/>
      <c r="B7926" s="251"/>
      <c r="C7926" s="251"/>
      <c r="D7926" s="252"/>
      <c r="E7926"/>
      <c r="F7926" s="126"/>
      <c r="G7926" s="253"/>
      <c r="H7926"/>
      <c r="I7926"/>
      <c r="J7926" s="254"/>
      <c r="K7926"/>
      <c r="L7926"/>
      <c r="M7926"/>
      <c r="N7926"/>
      <c r="O7926"/>
      <c r="P7926"/>
      <c r="Q7926"/>
      <c r="S7926" s="115"/>
      <c r="U7926"/>
      <c r="V7926"/>
      <c r="W7926" s="254"/>
      <c r="X7926"/>
      <c r="Y7926"/>
      <c r="Z7926"/>
      <c r="AA7926"/>
      <c r="AB7926"/>
      <c r="AC7926"/>
      <c r="AD7926"/>
      <c r="AE7926"/>
      <c r="AF7926"/>
      <c r="AG7926"/>
    </row>
    <row r="7927" spans="1:33" ht="18" x14ac:dyDescent="0.25">
      <c r="A7927" s="250"/>
      <c r="B7927" s="251"/>
      <c r="C7927" s="251"/>
      <c r="D7927" s="252"/>
      <c r="E7927"/>
      <c r="F7927" s="126"/>
      <c r="G7927" s="253"/>
      <c r="H7927"/>
      <c r="I7927"/>
      <c r="J7927" s="254"/>
      <c r="K7927"/>
      <c r="L7927"/>
      <c r="M7927"/>
      <c r="N7927"/>
      <c r="O7927"/>
      <c r="P7927"/>
      <c r="Q7927"/>
      <c r="S7927" s="115"/>
      <c r="U7927"/>
      <c r="V7927"/>
      <c r="W7927" s="254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5">
      <c r="A7928" s="244"/>
      <c r="B7928" s="245"/>
      <c r="C7928" s="245"/>
      <c r="D7928" s="246"/>
      <c r="F7928" s="238"/>
      <c r="G7928" s="246"/>
      <c r="I7928"/>
      <c r="J7928" s="245"/>
      <c r="S7928" s="115"/>
      <c r="U7928"/>
      <c r="V7928"/>
      <c r="W7928" s="245"/>
    </row>
    <row r="7929" spans="1:33" ht="18" x14ac:dyDescent="0.25">
      <c r="A7929" s="250"/>
      <c r="B7929" s="251"/>
      <c r="C7929" s="251"/>
      <c r="D7929" s="252"/>
      <c r="E7929"/>
      <c r="F7929" s="126"/>
      <c r="G7929" s="253"/>
      <c r="H7929"/>
      <c r="I7929"/>
      <c r="J7929" s="254"/>
      <c r="K7929"/>
      <c r="L7929"/>
      <c r="M7929"/>
      <c r="N7929"/>
      <c r="O7929"/>
      <c r="P7929"/>
      <c r="Q7929"/>
      <c r="S7929" s="115"/>
      <c r="U7929"/>
      <c r="V7929"/>
      <c r="W7929" s="254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5">
      <c r="A7930" s="244"/>
      <c r="B7930" s="245"/>
      <c r="C7930" s="245"/>
      <c r="D7930" s="246"/>
      <c r="F7930" s="238"/>
      <c r="G7930" s="246"/>
      <c r="I7930"/>
      <c r="J7930" s="245"/>
      <c r="S7930" s="115"/>
      <c r="U7930"/>
      <c r="V7930"/>
      <c r="W7930" s="245"/>
    </row>
    <row r="7931" spans="1:33" x14ac:dyDescent="0.25">
      <c r="A7931" s="244"/>
      <c r="B7931" s="245"/>
      <c r="C7931" s="245"/>
      <c r="D7931" s="246"/>
      <c r="F7931" s="238"/>
      <c r="G7931" s="246"/>
      <c r="I7931"/>
      <c r="J7931" s="245"/>
      <c r="S7931" s="115"/>
      <c r="U7931"/>
      <c r="V7931"/>
      <c r="W7931" s="245"/>
    </row>
    <row r="7932" spans="1:33" x14ac:dyDescent="0.25">
      <c r="A7932" s="244"/>
      <c r="B7932" s="245"/>
      <c r="C7932" s="245"/>
      <c r="D7932" s="246"/>
      <c r="F7932" s="238"/>
      <c r="G7932" s="246"/>
      <c r="I7932"/>
      <c r="J7932" s="245"/>
      <c r="S7932" s="115"/>
      <c r="U7932"/>
      <c r="V7932"/>
      <c r="W7932" s="245"/>
    </row>
    <row r="7933" spans="1:33" x14ac:dyDescent="0.25">
      <c r="A7933" s="247"/>
      <c r="B7933" s="248"/>
      <c r="C7933" s="248"/>
      <c r="D7933" s="249"/>
      <c r="E7933"/>
      <c r="F7933" s="126"/>
      <c r="G7933" s="249"/>
      <c r="H7933"/>
      <c r="I7933"/>
      <c r="J7933" s="248"/>
      <c r="K7933"/>
      <c r="L7933"/>
      <c r="M7933"/>
      <c r="N7933"/>
      <c r="O7933"/>
      <c r="P7933"/>
      <c r="Q7933"/>
      <c r="S7933" s="115"/>
      <c r="U7933"/>
      <c r="V7933"/>
      <c r="W7933" s="248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5">
      <c r="A7934" s="244"/>
      <c r="B7934" s="245"/>
      <c r="C7934" s="245"/>
      <c r="D7934" s="246"/>
      <c r="F7934" s="238"/>
      <c r="G7934" s="246"/>
      <c r="I7934"/>
      <c r="J7934" s="245"/>
      <c r="S7934" s="115"/>
      <c r="U7934"/>
      <c r="V7934"/>
      <c r="W7934" s="245"/>
    </row>
    <row r="7935" spans="1:33" x14ac:dyDescent="0.25">
      <c r="A7935" s="244"/>
      <c r="B7935" s="245"/>
      <c r="C7935" s="245"/>
      <c r="D7935" s="246"/>
      <c r="F7935" s="238"/>
      <c r="G7935" s="246"/>
      <c r="I7935"/>
      <c r="J7935" s="245"/>
      <c r="S7935" s="115"/>
      <c r="U7935"/>
      <c r="V7935"/>
      <c r="W7935" s="245"/>
    </row>
    <row r="7936" spans="1:33" x14ac:dyDescent="0.25">
      <c r="A7936" s="244"/>
      <c r="B7936" s="245"/>
      <c r="C7936" s="245"/>
      <c r="D7936" s="246"/>
      <c r="F7936" s="238"/>
      <c r="G7936" s="246"/>
      <c r="I7936"/>
      <c r="J7936" s="245"/>
      <c r="S7936" s="115"/>
      <c r="U7936"/>
      <c r="V7936"/>
      <c r="W7936" s="245"/>
    </row>
    <row r="7937" spans="1:33" x14ac:dyDescent="0.25">
      <c r="A7937" s="244"/>
      <c r="B7937" s="245"/>
      <c r="C7937" s="245"/>
      <c r="D7937" s="246"/>
      <c r="F7937" s="238"/>
      <c r="G7937" s="246"/>
      <c r="I7937"/>
      <c r="J7937" s="245"/>
      <c r="S7937" s="115"/>
      <c r="U7937"/>
      <c r="V7937"/>
      <c r="W7937" s="245"/>
    </row>
    <row r="7938" spans="1:33" x14ac:dyDescent="0.25">
      <c r="A7938" s="247"/>
      <c r="B7938" s="248"/>
      <c r="C7938" s="248"/>
      <c r="D7938" s="249"/>
      <c r="E7938"/>
      <c r="F7938" s="126"/>
      <c r="G7938" s="249"/>
      <c r="H7938"/>
      <c r="I7938"/>
      <c r="J7938" s="248"/>
      <c r="K7938"/>
      <c r="L7938"/>
      <c r="M7938"/>
      <c r="N7938"/>
      <c r="O7938"/>
      <c r="P7938"/>
      <c r="Q7938"/>
      <c r="S7938" s="115"/>
      <c r="U7938"/>
      <c r="V7938"/>
      <c r="W7938" s="24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5">
      <c r="A7939" s="244"/>
      <c r="B7939" s="245"/>
      <c r="C7939" s="245"/>
      <c r="D7939" s="246"/>
      <c r="F7939" s="238"/>
      <c r="G7939" s="246"/>
      <c r="I7939"/>
      <c r="J7939" s="245"/>
      <c r="S7939" s="115"/>
      <c r="U7939"/>
      <c r="V7939"/>
      <c r="W7939" s="245"/>
    </row>
    <row r="7940" spans="1:33" x14ac:dyDescent="0.25">
      <c r="A7940" s="244"/>
      <c r="B7940" s="245"/>
      <c r="C7940" s="245"/>
      <c r="D7940" s="246"/>
      <c r="F7940" s="238"/>
      <c r="G7940" s="246"/>
      <c r="I7940"/>
      <c r="J7940" s="245"/>
      <c r="S7940" s="115"/>
      <c r="U7940"/>
      <c r="V7940"/>
      <c r="W7940" s="245"/>
    </row>
    <row r="7941" spans="1:33" ht="18" x14ac:dyDescent="0.25">
      <c r="A7941" s="250"/>
      <c r="B7941" s="251"/>
      <c r="C7941" s="251"/>
      <c r="D7941" s="252"/>
      <c r="E7941"/>
      <c r="F7941" s="126"/>
      <c r="G7941" s="253"/>
      <c r="H7941"/>
      <c r="I7941"/>
      <c r="J7941" s="254"/>
      <c r="K7941"/>
      <c r="L7941"/>
      <c r="M7941"/>
      <c r="N7941"/>
      <c r="O7941"/>
      <c r="P7941"/>
      <c r="Q7941"/>
      <c r="S7941" s="115"/>
      <c r="U7941"/>
      <c r="V7941"/>
      <c r="W7941" s="254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5">
      <c r="A7942" s="244"/>
      <c r="B7942" s="245"/>
      <c r="C7942" s="245"/>
      <c r="D7942" s="246"/>
      <c r="F7942" s="238"/>
      <c r="G7942" s="246"/>
      <c r="I7942"/>
      <c r="J7942" s="245"/>
      <c r="S7942" s="115"/>
      <c r="U7942"/>
      <c r="V7942"/>
      <c r="W7942" s="245"/>
    </row>
    <row r="7943" spans="1:33" x14ac:dyDescent="0.25">
      <c r="A7943" s="244"/>
      <c r="B7943" s="245"/>
      <c r="C7943" s="245"/>
      <c r="D7943" s="246"/>
      <c r="F7943" s="238"/>
      <c r="G7943" s="246"/>
      <c r="I7943"/>
      <c r="J7943" s="245"/>
      <c r="S7943" s="115"/>
      <c r="U7943"/>
      <c r="V7943"/>
      <c r="W7943" s="245"/>
    </row>
    <row r="7944" spans="1:33" x14ac:dyDescent="0.25">
      <c r="A7944" s="247"/>
      <c r="B7944" s="248"/>
      <c r="C7944" s="248"/>
      <c r="D7944" s="249"/>
      <c r="E7944"/>
      <c r="F7944" s="126"/>
      <c r="G7944" s="249"/>
      <c r="H7944"/>
      <c r="I7944"/>
      <c r="J7944" s="248"/>
      <c r="K7944"/>
      <c r="L7944"/>
      <c r="M7944"/>
      <c r="N7944"/>
      <c r="O7944"/>
      <c r="P7944"/>
      <c r="Q7944"/>
      <c r="S7944" s="115"/>
      <c r="U7944"/>
      <c r="V7944"/>
      <c r="W7944" s="248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5">
      <c r="A7945" s="244"/>
      <c r="B7945" s="245"/>
      <c r="C7945" s="245"/>
      <c r="D7945" s="246"/>
      <c r="F7945" s="238"/>
      <c r="G7945" s="246"/>
      <c r="I7945"/>
      <c r="J7945" s="245"/>
      <c r="S7945" s="115"/>
      <c r="U7945"/>
      <c r="V7945"/>
      <c r="W7945" s="245"/>
    </row>
    <row r="7946" spans="1:33" x14ac:dyDescent="0.25">
      <c r="A7946" s="244"/>
      <c r="B7946" s="245"/>
      <c r="C7946" s="245"/>
      <c r="D7946" s="246"/>
      <c r="F7946" s="238"/>
      <c r="G7946" s="246"/>
      <c r="I7946"/>
      <c r="J7946" s="245"/>
      <c r="S7946" s="115"/>
      <c r="U7946"/>
      <c r="V7946"/>
      <c r="W7946" s="245"/>
    </row>
    <row r="7947" spans="1:33" x14ac:dyDescent="0.25">
      <c r="A7947" s="244"/>
      <c r="B7947" s="245"/>
      <c r="C7947" s="245"/>
      <c r="D7947" s="246"/>
      <c r="F7947" s="238"/>
      <c r="G7947" s="246"/>
      <c r="I7947"/>
      <c r="J7947" s="245"/>
      <c r="S7947" s="115"/>
      <c r="U7947"/>
      <c r="V7947"/>
      <c r="W7947" s="245"/>
    </row>
    <row r="7948" spans="1:33" x14ac:dyDescent="0.25">
      <c r="A7948" s="244"/>
      <c r="B7948" s="245"/>
      <c r="C7948" s="245"/>
      <c r="D7948" s="246"/>
      <c r="F7948" s="238"/>
      <c r="G7948" s="246"/>
      <c r="I7948"/>
      <c r="J7948" s="245"/>
      <c r="S7948" s="115"/>
      <c r="U7948"/>
      <c r="V7948"/>
      <c r="W7948" s="245"/>
    </row>
    <row r="7949" spans="1:33" x14ac:dyDescent="0.25">
      <c r="A7949" s="247"/>
      <c r="B7949" s="248"/>
      <c r="C7949" s="248"/>
      <c r="D7949" s="249"/>
      <c r="E7949"/>
      <c r="F7949" s="126"/>
      <c r="G7949" s="249"/>
      <c r="H7949"/>
      <c r="I7949"/>
      <c r="J7949" s="248"/>
      <c r="K7949"/>
      <c r="L7949"/>
      <c r="M7949"/>
      <c r="N7949"/>
      <c r="O7949"/>
      <c r="P7949"/>
      <c r="Q7949"/>
      <c r="S7949" s="115"/>
      <c r="U7949"/>
      <c r="V7949"/>
      <c r="W7949" s="248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5">
      <c r="A7950" s="244"/>
      <c r="B7950" s="245"/>
      <c r="C7950" s="245"/>
      <c r="D7950" s="246"/>
      <c r="F7950" s="238"/>
      <c r="G7950" s="246"/>
      <c r="I7950"/>
      <c r="J7950" s="245"/>
      <c r="S7950" s="115"/>
      <c r="U7950"/>
      <c r="V7950"/>
      <c r="W7950" s="245"/>
    </row>
    <row r="7951" spans="1:33" x14ac:dyDescent="0.25">
      <c r="A7951" s="247"/>
      <c r="B7951" s="248"/>
      <c r="C7951" s="248"/>
      <c r="D7951" s="249"/>
      <c r="E7951"/>
      <c r="F7951" s="126"/>
      <c r="G7951" s="249"/>
      <c r="H7951"/>
      <c r="I7951"/>
      <c r="J7951" s="248"/>
      <c r="K7951"/>
      <c r="L7951"/>
      <c r="M7951"/>
      <c r="N7951"/>
      <c r="O7951"/>
      <c r="P7951"/>
      <c r="Q7951"/>
      <c r="S7951" s="115"/>
      <c r="U7951"/>
      <c r="V7951"/>
      <c r="W7951" s="248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5">
      <c r="A7952" s="244"/>
      <c r="B7952" s="245"/>
      <c r="C7952" s="245"/>
      <c r="D7952" s="246"/>
      <c r="F7952" s="238"/>
      <c r="G7952" s="246"/>
      <c r="I7952"/>
      <c r="J7952" s="245"/>
      <c r="S7952" s="115"/>
      <c r="U7952"/>
      <c r="V7952"/>
      <c r="W7952" s="245"/>
    </row>
    <row r="7953" spans="1:33" x14ac:dyDescent="0.25">
      <c r="A7953" s="244"/>
      <c r="B7953" s="245"/>
      <c r="C7953" s="245"/>
      <c r="D7953" s="246"/>
      <c r="F7953" s="238"/>
      <c r="G7953" s="246"/>
      <c r="I7953"/>
      <c r="J7953" s="245"/>
      <c r="S7953" s="115"/>
      <c r="U7953"/>
      <c r="V7953"/>
      <c r="W7953" s="245"/>
    </row>
    <row r="7954" spans="1:33" x14ac:dyDescent="0.25">
      <c r="A7954" s="244"/>
      <c r="B7954" s="245"/>
      <c r="C7954" s="245"/>
      <c r="D7954" s="246"/>
      <c r="F7954" s="238"/>
      <c r="G7954" s="246"/>
      <c r="I7954"/>
      <c r="J7954" s="245"/>
      <c r="S7954" s="115"/>
      <c r="U7954"/>
      <c r="V7954"/>
      <c r="W7954" s="245"/>
    </row>
    <row r="7955" spans="1:33" x14ac:dyDescent="0.25">
      <c r="A7955" s="244"/>
      <c r="B7955" s="245"/>
      <c r="C7955" s="245"/>
      <c r="D7955" s="246"/>
      <c r="F7955" s="238"/>
      <c r="G7955" s="246"/>
      <c r="I7955"/>
      <c r="J7955" s="245"/>
      <c r="S7955" s="115"/>
      <c r="U7955"/>
      <c r="V7955"/>
      <c r="W7955" s="245"/>
    </row>
    <row r="7956" spans="1:33" x14ac:dyDescent="0.25">
      <c r="A7956" s="244"/>
      <c r="B7956" s="245"/>
      <c r="C7956" s="245"/>
      <c r="D7956" s="246"/>
      <c r="F7956" s="238"/>
      <c r="G7956" s="246"/>
      <c r="I7956"/>
      <c r="J7956" s="245"/>
      <c r="S7956" s="115"/>
      <c r="U7956"/>
      <c r="V7956"/>
      <c r="W7956" s="245"/>
    </row>
    <row r="7957" spans="1:33" x14ac:dyDescent="0.25">
      <c r="A7957" s="247"/>
      <c r="B7957" s="248"/>
      <c r="C7957" s="248"/>
      <c r="D7957" s="249"/>
      <c r="E7957"/>
      <c r="F7957" s="126"/>
      <c r="G7957" s="249"/>
      <c r="H7957"/>
      <c r="I7957"/>
      <c r="J7957" s="248"/>
      <c r="K7957"/>
      <c r="L7957"/>
      <c r="M7957"/>
      <c r="N7957"/>
      <c r="O7957"/>
      <c r="P7957"/>
      <c r="Q7957"/>
      <c r="S7957" s="115"/>
      <c r="U7957"/>
      <c r="V7957"/>
      <c r="W7957" s="248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5">
      <c r="A7958" s="244"/>
      <c r="B7958" s="245"/>
      <c r="C7958" s="245"/>
      <c r="D7958" s="246"/>
      <c r="F7958" s="238"/>
      <c r="G7958" s="246"/>
      <c r="I7958"/>
      <c r="J7958" s="245"/>
      <c r="S7958" s="115"/>
      <c r="U7958"/>
      <c r="V7958"/>
      <c r="W7958" s="245"/>
    </row>
    <row r="7959" spans="1:33" ht="18" x14ac:dyDescent="0.25">
      <c r="A7959" s="250"/>
      <c r="B7959" s="251"/>
      <c r="C7959" s="251"/>
      <c r="D7959" s="252"/>
      <c r="E7959"/>
      <c r="F7959" s="126"/>
      <c r="G7959" s="253"/>
      <c r="H7959"/>
      <c r="I7959"/>
      <c r="J7959" s="254"/>
      <c r="K7959"/>
      <c r="L7959"/>
      <c r="M7959"/>
      <c r="N7959"/>
      <c r="O7959"/>
      <c r="P7959"/>
      <c r="Q7959"/>
      <c r="S7959" s="115"/>
      <c r="U7959"/>
      <c r="V7959"/>
      <c r="W7959" s="254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5">
      <c r="A7960" s="247"/>
      <c r="B7960" s="248"/>
      <c r="C7960" s="248"/>
      <c r="D7960" s="249"/>
      <c r="E7960"/>
      <c r="F7960" s="126"/>
      <c r="G7960" s="249"/>
      <c r="H7960"/>
      <c r="I7960"/>
      <c r="J7960" s="248"/>
      <c r="K7960"/>
      <c r="L7960"/>
      <c r="M7960"/>
      <c r="N7960"/>
      <c r="O7960"/>
      <c r="P7960"/>
      <c r="Q7960"/>
      <c r="S7960" s="115"/>
      <c r="U7960"/>
      <c r="V7960"/>
      <c r="W7960" s="248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5">
      <c r="A7961" s="244"/>
      <c r="B7961" s="245"/>
      <c r="C7961" s="245"/>
      <c r="D7961" s="246"/>
      <c r="F7961" s="238"/>
      <c r="G7961" s="246"/>
      <c r="I7961"/>
      <c r="J7961" s="245"/>
      <c r="S7961" s="115"/>
      <c r="U7961"/>
      <c r="V7961"/>
      <c r="W7961" s="245"/>
    </row>
    <row r="7962" spans="1:33" x14ac:dyDescent="0.25">
      <c r="A7962" s="244"/>
      <c r="B7962" s="245"/>
      <c r="C7962" s="245"/>
      <c r="D7962" s="246"/>
      <c r="F7962" s="238"/>
      <c r="G7962" s="246"/>
      <c r="I7962"/>
      <c r="J7962" s="245"/>
      <c r="S7962" s="115"/>
      <c r="U7962"/>
      <c r="V7962"/>
      <c r="W7962" s="245"/>
    </row>
    <row r="7963" spans="1:33" x14ac:dyDescent="0.25">
      <c r="A7963" s="244"/>
      <c r="B7963" s="245"/>
      <c r="C7963" s="245"/>
      <c r="D7963" s="246"/>
      <c r="F7963" s="238"/>
      <c r="G7963" s="246"/>
      <c r="I7963"/>
      <c r="J7963" s="245"/>
      <c r="S7963" s="115"/>
      <c r="U7963"/>
      <c r="V7963"/>
      <c r="W7963" s="245"/>
    </row>
    <row r="7964" spans="1:33" x14ac:dyDescent="0.25">
      <c r="A7964" s="244"/>
      <c r="B7964" s="245"/>
      <c r="C7964" s="245"/>
      <c r="D7964" s="246"/>
      <c r="F7964" s="238"/>
      <c r="G7964" s="246"/>
      <c r="I7964"/>
      <c r="J7964" s="245"/>
      <c r="S7964" s="115"/>
      <c r="U7964"/>
      <c r="V7964"/>
      <c r="W7964" s="245"/>
    </row>
    <row r="7965" spans="1:33" x14ac:dyDescent="0.25">
      <c r="A7965" s="244"/>
      <c r="B7965" s="245"/>
      <c r="C7965" s="245"/>
      <c r="D7965" s="246"/>
      <c r="F7965" s="238"/>
      <c r="G7965" s="246"/>
      <c r="I7965"/>
      <c r="J7965" s="245"/>
      <c r="S7965" s="115"/>
      <c r="U7965"/>
      <c r="V7965"/>
      <c r="W7965" s="245"/>
    </row>
    <row r="7966" spans="1:33" ht="18" x14ac:dyDescent="0.25">
      <c r="A7966" s="250"/>
      <c r="B7966" s="251"/>
      <c r="C7966" s="251"/>
      <c r="D7966" s="252"/>
      <c r="E7966"/>
      <c r="F7966" s="126"/>
      <c r="G7966" s="253"/>
      <c r="H7966"/>
      <c r="I7966"/>
      <c r="J7966" s="254"/>
      <c r="K7966"/>
      <c r="L7966"/>
      <c r="M7966"/>
      <c r="N7966"/>
      <c r="O7966"/>
      <c r="P7966"/>
      <c r="Q7966"/>
      <c r="S7966" s="115"/>
      <c r="U7966"/>
      <c r="V7966"/>
      <c r="W7966" s="254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5">
      <c r="A7967" s="247"/>
      <c r="B7967" s="248"/>
      <c r="C7967" s="248"/>
      <c r="D7967" s="249"/>
      <c r="E7967"/>
      <c r="F7967" s="126"/>
      <c r="G7967" s="249"/>
      <c r="H7967"/>
      <c r="I7967"/>
      <c r="J7967" s="248"/>
      <c r="K7967"/>
      <c r="L7967"/>
      <c r="M7967"/>
      <c r="N7967"/>
      <c r="O7967"/>
      <c r="P7967"/>
      <c r="Q7967"/>
      <c r="S7967" s="115"/>
      <c r="U7967"/>
      <c r="V7967"/>
      <c r="W7967" s="248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5">
      <c r="A7968" s="244"/>
      <c r="B7968" s="245"/>
      <c r="C7968" s="245"/>
      <c r="D7968" s="246"/>
      <c r="F7968" s="238"/>
      <c r="G7968" s="246"/>
      <c r="I7968"/>
      <c r="J7968" s="245"/>
      <c r="S7968" s="115"/>
      <c r="U7968"/>
      <c r="V7968"/>
      <c r="W7968" s="245"/>
    </row>
    <row r="7969" spans="1:33" ht="18" x14ac:dyDescent="0.25">
      <c r="A7969" s="250"/>
      <c r="B7969" s="251"/>
      <c r="C7969" s="251"/>
      <c r="D7969" s="252"/>
      <c r="E7969"/>
      <c r="F7969" s="126"/>
      <c r="G7969" s="253"/>
      <c r="H7969"/>
      <c r="I7969"/>
      <c r="J7969" s="254"/>
      <c r="K7969"/>
      <c r="L7969"/>
      <c r="M7969"/>
      <c r="N7969"/>
      <c r="O7969"/>
      <c r="P7969"/>
      <c r="Q7969"/>
      <c r="S7969" s="115"/>
      <c r="U7969"/>
      <c r="V7969"/>
      <c r="W7969" s="254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5">
      <c r="A7970" s="244"/>
      <c r="B7970" s="245"/>
      <c r="C7970" s="245"/>
      <c r="D7970" s="246"/>
      <c r="F7970" s="238"/>
      <c r="G7970" s="246"/>
      <c r="I7970"/>
      <c r="J7970" s="245"/>
      <c r="S7970" s="115"/>
      <c r="U7970"/>
      <c r="V7970"/>
      <c r="W7970" s="245"/>
    </row>
    <row r="7971" spans="1:33" ht="18" x14ac:dyDescent="0.25">
      <c r="A7971" s="250"/>
      <c r="B7971" s="251"/>
      <c r="C7971" s="251"/>
      <c r="D7971" s="252"/>
      <c r="E7971"/>
      <c r="F7971" s="126"/>
      <c r="G7971" s="253"/>
      <c r="H7971"/>
      <c r="I7971"/>
      <c r="J7971" s="254"/>
      <c r="K7971"/>
      <c r="L7971"/>
      <c r="M7971"/>
      <c r="N7971"/>
      <c r="O7971"/>
      <c r="P7971"/>
      <c r="Q7971"/>
      <c r="S7971" s="115"/>
      <c r="U7971"/>
      <c r="V7971"/>
      <c r="W7971" s="254"/>
      <c r="X7971"/>
      <c r="Y7971"/>
      <c r="Z7971"/>
      <c r="AA7971"/>
      <c r="AB7971"/>
      <c r="AC7971"/>
      <c r="AD7971"/>
      <c r="AE7971"/>
      <c r="AF7971"/>
      <c r="AG7971"/>
    </row>
    <row r="7972" spans="1:33" ht="18" x14ac:dyDescent="0.25">
      <c r="A7972" s="250"/>
      <c r="B7972" s="251"/>
      <c r="C7972" s="251"/>
      <c r="D7972" s="252"/>
      <c r="E7972"/>
      <c r="F7972" s="126"/>
      <c r="G7972" s="253"/>
      <c r="H7972"/>
      <c r="I7972"/>
      <c r="J7972" s="254"/>
      <c r="K7972"/>
      <c r="L7972"/>
      <c r="M7972"/>
      <c r="N7972"/>
      <c r="O7972"/>
      <c r="P7972"/>
      <c r="Q7972"/>
      <c r="S7972" s="115"/>
      <c r="U7972"/>
      <c r="V7972"/>
      <c r="W7972" s="254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5">
      <c r="A7973" s="244"/>
      <c r="B7973" s="245"/>
      <c r="C7973" s="245"/>
      <c r="D7973" s="246"/>
      <c r="F7973" s="238"/>
      <c r="G7973" s="246"/>
      <c r="I7973"/>
      <c r="J7973" s="245"/>
      <c r="S7973" s="115"/>
      <c r="U7973"/>
      <c r="V7973"/>
      <c r="W7973" s="245"/>
    </row>
    <row r="7974" spans="1:33" x14ac:dyDescent="0.25">
      <c r="A7974" s="247"/>
      <c r="B7974" s="248"/>
      <c r="C7974" s="248"/>
      <c r="D7974" s="249"/>
      <c r="E7974"/>
      <c r="F7974" s="126"/>
      <c r="G7974" s="249"/>
      <c r="H7974"/>
      <c r="I7974"/>
      <c r="J7974" s="248"/>
      <c r="K7974"/>
      <c r="L7974"/>
      <c r="M7974"/>
      <c r="N7974"/>
      <c r="O7974"/>
      <c r="P7974"/>
      <c r="Q7974"/>
      <c r="S7974" s="115"/>
      <c r="U7974"/>
      <c r="V7974"/>
      <c r="W7974" s="248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5">
      <c r="A7975" s="244"/>
      <c r="B7975" s="245"/>
      <c r="C7975" s="245"/>
      <c r="D7975" s="246"/>
      <c r="F7975" s="238"/>
      <c r="G7975" s="246"/>
      <c r="I7975"/>
      <c r="J7975" s="245"/>
      <c r="S7975" s="115"/>
      <c r="U7975"/>
      <c r="V7975"/>
      <c r="W7975" s="245"/>
    </row>
    <row r="7976" spans="1:33" x14ac:dyDescent="0.25">
      <c r="A7976" s="244"/>
      <c r="B7976" s="245"/>
      <c r="C7976" s="245"/>
      <c r="D7976" s="246"/>
      <c r="F7976" s="238"/>
      <c r="G7976" s="246"/>
      <c r="I7976"/>
      <c r="J7976" s="245"/>
      <c r="S7976" s="115"/>
      <c r="U7976"/>
      <c r="V7976"/>
      <c r="W7976" s="245"/>
    </row>
    <row r="7977" spans="1:33" x14ac:dyDescent="0.25">
      <c r="A7977" s="244"/>
      <c r="B7977" s="245"/>
      <c r="C7977" s="245"/>
      <c r="D7977" s="246"/>
      <c r="F7977" s="238"/>
      <c r="G7977" s="246"/>
      <c r="I7977"/>
      <c r="J7977" s="245"/>
      <c r="S7977" s="115"/>
      <c r="U7977"/>
      <c r="V7977"/>
      <c r="W7977" s="245"/>
    </row>
    <row r="7978" spans="1:33" x14ac:dyDescent="0.25">
      <c r="A7978" s="247"/>
      <c r="B7978" s="248"/>
      <c r="C7978" s="248"/>
      <c r="D7978" s="249"/>
      <c r="E7978"/>
      <c r="F7978" s="126"/>
      <c r="G7978" s="249"/>
      <c r="H7978"/>
      <c r="I7978"/>
      <c r="J7978" s="248"/>
      <c r="K7978"/>
      <c r="L7978"/>
      <c r="M7978"/>
      <c r="N7978"/>
      <c r="O7978"/>
      <c r="P7978"/>
      <c r="Q7978"/>
      <c r="S7978" s="115"/>
      <c r="U7978"/>
      <c r="V7978"/>
      <c r="W7978" s="24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5">
      <c r="A7979" s="244"/>
      <c r="B7979" s="245"/>
      <c r="C7979" s="245"/>
      <c r="D7979" s="246"/>
      <c r="F7979" s="238"/>
      <c r="G7979" s="246"/>
      <c r="I7979"/>
      <c r="J7979" s="245"/>
      <c r="S7979" s="115"/>
      <c r="U7979"/>
      <c r="V7979"/>
      <c r="W7979" s="245"/>
    </row>
    <row r="7980" spans="1:33" x14ac:dyDescent="0.25">
      <c r="A7980" s="244"/>
      <c r="B7980" s="245"/>
      <c r="C7980" s="245"/>
      <c r="D7980" s="246"/>
      <c r="F7980" s="238"/>
      <c r="G7980" s="246"/>
      <c r="I7980"/>
      <c r="J7980" s="245"/>
      <c r="S7980" s="115"/>
      <c r="U7980"/>
      <c r="V7980"/>
      <c r="W7980" s="245"/>
    </row>
    <row r="7981" spans="1:33" x14ac:dyDescent="0.25">
      <c r="A7981" s="247"/>
      <c r="B7981" s="248"/>
      <c r="C7981" s="248"/>
      <c r="D7981" s="249"/>
      <c r="E7981"/>
      <c r="F7981" s="126"/>
      <c r="G7981" s="249"/>
      <c r="H7981"/>
      <c r="I7981"/>
      <c r="J7981" s="248"/>
      <c r="K7981"/>
      <c r="L7981"/>
      <c r="M7981"/>
      <c r="N7981"/>
      <c r="O7981"/>
      <c r="P7981"/>
      <c r="Q7981"/>
      <c r="S7981" s="115"/>
      <c r="U7981"/>
      <c r="V7981"/>
      <c r="W7981" s="248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5">
      <c r="A7982" s="244"/>
      <c r="B7982" s="245"/>
      <c r="C7982" s="245"/>
      <c r="D7982" s="246"/>
      <c r="F7982" s="238"/>
      <c r="G7982" s="246"/>
      <c r="I7982"/>
      <c r="J7982" s="245"/>
      <c r="S7982" s="115"/>
      <c r="U7982"/>
      <c r="V7982"/>
      <c r="W7982" s="245"/>
    </row>
    <row r="7983" spans="1:33" x14ac:dyDescent="0.25">
      <c r="A7983" s="247"/>
      <c r="B7983" s="248"/>
      <c r="C7983" s="248"/>
      <c r="D7983" s="249"/>
      <c r="E7983"/>
      <c r="F7983" s="126"/>
      <c r="G7983" s="249"/>
      <c r="H7983"/>
      <c r="I7983"/>
      <c r="J7983" s="248"/>
      <c r="K7983"/>
      <c r="L7983"/>
      <c r="M7983"/>
      <c r="N7983"/>
      <c r="O7983"/>
      <c r="P7983"/>
      <c r="Q7983"/>
      <c r="S7983" s="115"/>
      <c r="U7983"/>
      <c r="V7983"/>
      <c r="W7983" s="248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5">
      <c r="A7984" s="244"/>
      <c r="B7984" s="245"/>
      <c r="C7984" s="245"/>
      <c r="D7984" s="246"/>
      <c r="F7984" s="238"/>
      <c r="G7984" s="246"/>
      <c r="I7984"/>
      <c r="J7984" s="245"/>
      <c r="S7984" s="115"/>
      <c r="U7984"/>
      <c r="V7984"/>
      <c r="W7984" s="245"/>
    </row>
    <row r="7985" spans="1:33" x14ac:dyDescent="0.25">
      <c r="A7985" s="244"/>
      <c r="B7985" s="245"/>
      <c r="C7985" s="245"/>
      <c r="D7985" s="246"/>
      <c r="F7985" s="238"/>
      <c r="G7985" s="246"/>
      <c r="I7985"/>
      <c r="J7985" s="245"/>
      <c r="S7985" s="115"/>
      <c r="U7985"/>
      <c r="V7985"/>
      <c r="W7985" s="245"/>
    </row>
    <row r="7986" spans="1:33" x14ac:dyDescent="0.25">
      <c r="A7986" s="244"/>
      <c r="B7986" s="245"/>
      <c r="C7986" s="245"/>
      <c r="D7986" s="246"/>
      <c r="F7986" s="238"/>
      <c r="G7986" s="246"/>
      <c r="I7986"/>
      <c r="J7986" s="245"/>
      <c r="S7986" s="115"/>
      <c r="U7986"/>
      <c r="V7986"/>
      <c r="W7986" s="245"/>
    </row>
    <row r="7987" spans="1:33" x14ac:dyDescent="0.25">
      <c r="A7987" s="244"/>
      <c r="B7987" s="245"/>
      <c r="C7987" s="245"/>
      <c r="D7987" s="246"/>
      <c r="F7987" s="238"/>
      <c r="G7987" s="246"/>
      <c r="I7987"/>
      <c r="J7987" s="245"/>
      <c r="S7987" s="115"/>
      <c r="U7987"/>
      <c r="V7987"/>
      <c r="W7987" s="245"/>
    </row>
    <row r="7988" spans="1:33" x14ac:dyDescent="0.25">
      <c r="A7988" s="247"/>
      <c r="B7988" s="248"/>
      <c r="C7988" s="248"/>
      <c r="D7988" s="249"/>
      <c r="E7988"/>
      <c r="F7988" s="126"/>
      <c r="G7988" s="249"/>
      <c r="H7988"/>
      <c r="I7988"/>
      <c r="J7988" s="248"/>
      <c r="K7988"/>
      <c r="L7988"/>
      <c r="M7988"/>
      <c r="N7988"/>
      <c r="O7988"/>
      <c r="P7988"/>
      <c r="Q7988"/>
      <c r="S7988" s="115"/>
      <c r="U7988"/>
      <c r="V7988"/>
      <c r="W7988" s="24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5">
      <c r="A7989" s="247"/>
      <c r="B7989" s="248"/>
      <c r="C7989" s="248"/>
      <c r="D7989" s="249"/>
      <c r="E7989"/>
      <c r="F7989" s="126"/>
      <c r="G7989" s="249"/>
      <c r="H7989"/>
      <c r="I7989"/>
      <c r="J7989" s="248"/>
      <c r="K7989"/>
      <c r="L7989"/>
      <c r="M7989"/>
      <c r="N7989"/>
      <c r="O7989"/>
      <c r="P7989"/>
      <c r="Q7989"/>
      <c r="S7989" s="115"/>
      <c r="U7989"/>
      <c r="V7989"/>
      <c r="W7989" s="248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5">
      <c r="A7990" s="247"/>
      <c r="B7990" s="248"/>
      <c r="C7990" s="248"/>
      <c r="D7990" s="249"/>
      <c r="E7990"/>
      <c r="F7990" s="126"/>
      <c r="G7990" s="249"/>
      <c r="H7990"/>
      <c r="I7990"/>
      <c r="J7990" s="248"/>
      <c r="K7990"/>
      <c r="L7990"/>
      <c r="M7990"/>
      <c r="N7990"/>
      <c r="O7990"/>
      <c r="P7990"/>
      <c r="Q7990"/>
      <c r="S7990" s="115"/>
      <c r="U7990"/>
      <c r="V7990"/>
      <c r="W7990" s="248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5">
      <c r="A7991" s="244"/>
      <c r="B7991" s="245"/>
      <c r="C7991" s="245"/>
      <c r="D7991" s="246"/>
      <c r="F7991" s="238"/>
      <c r="G7991" s="246"/>
      <c r="I7991"/>
      <c r="J7991" s="245"/>
      <c r="S7991" s="115"/>
      <c r="U7991"/>
      <c r="V7991"/>
      <c r="W7991" s="245"/>
    </row>
    <row r="7992" spans="1:33" ht="18" x14ac:dyDescent="0.25">
      <c r="A7992" s="250"/>
      <c r="B7992" s="251"/>
      <c r="C7992" s="251"/>
      <c r="D7992" s="252"/>
      <c r="E7992"/>
      <c r="F7992" s="126"/>
      <c r="G7992" s="253"/>
      <c r="H7992"/>
      <c r="I7992"/>
      <c r="J7992" s="254"/>
      <c r="K7992"/>
      <c r="L7992"/>
      <c r="M7992"/>
      <c r="N7992"/>
      <c r="O7992"/>
      <c r="P7992"/>
      <c r="Q7992"/>
      <c r="S7992" s="115"/>
      <c r="U7992"/>
      <c r="V7992"/>
      <c r="W7992" s="254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5">
      <c r="A7993" s="247"/>
      <c r="B7993" s="248"/>
      <c r="C7993" s="248"/>
      <c r="D7993" s="249"/>
      <c r="E7993"/>
      <c r="F7993" s="126"/>
      <c r="G7993" s="249"/>
      <c r="H7993"/>
      <c r="I7993"/>
      <c r="J7993" s="248"/>
      <c r="K7993"/>
      <c r="L7993"/>
      <c r="M7993"/>
      <c r="N7993"/>
      <c r="O7993"/>
      <c r="P7993"/>
      <c r="Q7993"/>
      <c r="S7993" s="115"/>
      <c r="U7993"/>
      <c r="V7993"/>
      <c r="W7993" s="248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5">
      <c r="A7994" s="247"/>
      <c r="B7994" s="248"/>
      <c r="C7994" s="248"/>
      <c r="D7994" s="249"/>
      <c r="E7994"/>
      <c r="F7994" s="126"/>
      <c r="G7994" s="249"/>
      <c r="H7994"/>
      <c r="I7994"/>
      <c r="J7994" s="248"/>
      <c r="K7994"/>
      <c r="L7994"/>
      <c r="M7994"/>
      <c r="N7994"/>
      <c r="O7994"/>
      <c r="P7994"/>
      <c r="Q7994"/>
      <c r="S7994" s="115"/>
      <c r="U7994"/>
      <c r="V7994"/>
      <c r="W7994" s="248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5">
      <c r="A7995" s="247"/>
      <c r="B7995" s="248"/>
      <c r="C7995" s="248"/>
      <c r="D7995" s="249"/>
      <c r="E7995"/>
      <c r="F7995" s="126"/>
      <c r="G7995" s="249"/>
      <c r="H7995"/>
      <c r="I7995"/>
      <c r="J7995" s="248"/>
      <c r="K7995"/>
      <c r="L7995"/>
      <c r="M7995"/>
      <c r="N7995"/>
      <c r="O7995"/>
      <c r="P7995"/>
      <c r="Q7995"/>
      <c r="S7995" s="115"/>
      <c r="U7995"/>
      <c r="V7995"/>
      <c r="W7995" s="248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5">
      <c r="A7996" s="247"/>
      <c r="B7996" s="248"/>
      <c r="C7996" s="248"/>
      <c r="D7996" s="249"/>
      <c r="E7996"/>
      <c r="F7996" s="126"/>
      <c r="G7996" s="249"/>
      <c r="H7996"/>
      <c r="I7996"/>
      <c r="J7996" s="248"/>
      <c r="K7996"/>
      <c r="L7996"/>
      <c r="M7996"/>
      <c r="N7996"/>
      <c r="O7996"/>
      <c r="P7996"/>
      <c r="Q7996"/>
      <c r="S7996" s="115"/>
      <c r="U7996"/>
      <c r="V7996"/>
      <c r="W7996" s="248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5">
      <c r="A7997" s="247"/>
      <c r="B7997" s="248"/>
      <c r="C7997" s="248"/>
      <c r="D7997" s="249"/>
      <c r="E7997"/>
      <c r="F7997" s="126"/>
      <c r="G7997" s="249"/>
      <c r="H7997"/>
      <c r="I7997"/>
      <c r="J7997" s="248"/>
      <c r="K7997"/>
      <c r="L7997"/>
      <c r="M7997"/>
      <c r="N7997"/>
      <c r="O7997"/>
      <c r="P7997"/>
      <c r="Q7997"/>
      <c r="S7997" s="115"/>
      <c r="U7997"/>
      <c r="V7997"/>
      <c r="W7997" s="248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5">
      <c r="A7998" s="247"/>
      <c r="B7998" s="248"/>
      <c r="C7998" s="248"/>
      <c r="D7998" s="249"/>
      <c r="E7998"/>
      <c r="F7998" s="126"/>
      <c r="G7998" s="249"/>
      <c r="H7998"/>
      <c r="I7998"/>
      <c r="J7998" s="248"/>
      <c r="K7998"/>
      <c r="L7998"/>
      <c r="M7998"/>
      <c r="N7998"/>
      <c r="O7998"/>
      <c r="P7998"/>
      <c r="Q7998"/>
      <c r="S7998" s="115"/>
      <c r="U7998"/>
      <c r="V7998"/>
      <c r="W7998" s="24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5">
      <c r="A7999" s="244"/>
      <c r="B7999" s="245"/>
      <c r="C7999" s="245"/>
      <c r="D7999" s="246"/>
      <c r="F7999" s="238"/>
      <c r="G7999" s="246"/>
      <c r="I7999"/>
      <c r="J7999" s="245"/>
      <c r="S7999" s="115"/>
      <c r="U7999"/>
      <c r="V7999"/>
      <c r="W7999" s="245"/>
    </row>
    <row r="8000" spans="1:33" ht="18" x14ac:dyDescent="0.25">
      <c r="A8000" s="250"/>
      <c r="B8000" s="251"/>
      <c r="C8000" s="251"/>
      <c r="D8000" s="252"/>
      <c r="E8000"/>
      <c r="F8000" s="126"/>
      <c r="G8000" s="253"/>
      <c r="H8000"/>
      <c r="I8000"/>
      <c r="J8000" s="254"/>
      <c r="K8000"/>
      <c r="L8000"/>
      <c r="M8000"/>
      <c r="N8000"/>
      <c r="O8000"/>
      <c r="P8000"/>
      <c r="Q8000"/>
      <c r="S8000" s="115"/>
      <c r="U8000"/>
      <c r="V8000"/>
      <c r="W8000" s="254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5">
      <c r="A8001" s="244"/>
      <c r="B8001" s="245"/>
      <c r="C8001" s="245"/>
      <c r="D8001" s="246"/>
      <c r="F8001" s="238"/>
      <c r="G8001" s="246"/>
      <c r="I8001"/>
      <c r="J8001" s="245"/>
      <c r="S8001" s="115"/>
      <c r="U8001"/>
      <c r="V8001"/>
      <c r="W8001" s="245"/>
    </row>
    <row r="8002" spans="1:33" x14ac:dyDescent="0.25">
      <c r="A8002" s="244"/>
      <c r="B8002" s="245"/>
      <c r="C8002" s="245"/>
      <c r="D8002" s="246"/>
      <c r="F8002" s="238"/>
      <c r="G8002" s="246"/>
      <c r="I8002"/>
      <c r="J8002" s="245"/>
      <c r="S8002" s="115"/>
      <c r="U8002"/>
      <c r="V8002"/>
      <c r="W8002" s="245"/>
    </row>
    <row r="8003" spans="1:33" x14ac:dyDescent="0.25">
      <c r="A8003" s="244"/>
      <c r="B8003" s="245"/>
      <c r="C8003" s="245"/>
      <c r="D8003" s="246"/>
      <c r="F8003" s="238"/>
      <c r="G8003" s="246"/>
      <c r="I8003"/>
      <c r="J8003" s="245"/>
      <c r="S8003" s="115"/>
      <c r="U8003"/>
      <c r="V8003"/>
      <c r="W8003" s="245"/>
    </row>
    <row r="8004" spans="1:33" ht="18" x14ac:dyDescent="0.25">
      <c r="A8004" s="250"/>
      <c r="B8004" s="251"/>
      <c r="C8004" s="251"/>
      <c r="D8004" s="252"/>
      <c r="E8004"/>
      <c r="F8004" s="126"/>
      <c r="G8004" s="253"/>
      <c r="H8004"/>
      <c r="I8004"/>
      <c r="J8004" s="254"/>
      <c r="K8004"/>
      <c r="L8004"/>
      <c r="M8004"/>
      <c r="N8004"/>
      <c r="O8004"/>
      <c r="P8004"/>
      <c r="Q8004"/>
      <c r="S8004" s="115"/>
      <c r="U8004"/>
      <c r="V8004"/>
      <c r="W8004" s="25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5">
      <c r="A8005" s="244"/>
      <c r="B8005" s="245"/>
      <c r="C8005" s="245"/>
      <c r="D8005" s="246"/>
      <c r="F8005" s="238"/>
      <c r="G8005" s="246"/>
      <c r="I8005"/>
      <c r="J8005" s="245"/>
      <c r="S8005" s="115"/>
      <c r="U8005"/>
      <c r="V8005"/>
      <c r="W8005" s="245"/>
    </row>
    <row r="8006" spans="1:33" x14ac:dyDescent="0.25">
      <c r="A8006" s="244"/>
      <c r="B8006" s="245"/>
      <c r="C8006" s="245"/>
      <c r="D8006" s="246"/>
      <c r="F8006" s="238"/>
      <c r="G8006" s="246"/>
      <c r="I8006"/>
      <c r="J8006" s="245"/>
      <c r="S8006" s="115"/>
      <c r="U8006"/>
      <c r="V8006"/>
      <c r="W8006" s="245"/>
    </row>
    <row r="8007" spans="1:33" x14ac:dyDescent="0.25">
      <c r="A8007" s="247"/>
      <c r="B8007" s="248"/>
      <c r="C8007" s="248"/>
      <c r="D8007" s="249"/>
      <c r="E8007"/>
      <c r="F8007" s="126"/>
      <c r="G8007" s="249"/>
      <c r="H8007"/>
      <c r="I8007"/>
      <c r="J8007" s="248"/>
      <c r="K8007"/>
      <c r="L8007"/>
      <c r="M8007"/>
      <c r="N8007"/>
      <c r="O8007"/>
      <c r="P8007"/>
      <c r="Q8007"/>
      <c r="S8007" s="115"/>
      <c r="U8007"/>
      <c r="V8007"/>
      <c r="W8007" s="248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5">
      <c r="A8008" s="244"/>
      <c r="B8008" s="245"/>
      <c r="C8008" s="245"/>
      <c r="D8008" s="246"/>
      <c r="F8008" s="238"/>
      <c r="G8008" s="246"/>
      <c r="I8008"/>
      <c r="J8008" s="245"/>
      <c r="S8008" s="115"/>
      <c r="U8008"/>
      <c r="V8008"/>
      <c r="W8008" s="245"/>
    </row>
    <row r="8009" spans="1:33" x14ac:dyDescent="0.25">
      <c r="A8009" s="244"/>
      <c r="B8009" s="245"/>
      <c r="C8009" s="245"/>
      <c r="D8009" s="246"/>
      <c r="F8009" s="238"/>
      <c r="G8009" s="246"/>
      <c r="I8009"/>
      <c r="J8009" s="245"/>
      <c r="S8009" s="115"/>
      <c r="U8009"/>
      <c r="V8009"/>
      <c r="W8009" s="245"/>
    </row>
    <row r="8010" spans="1:33" ht="18" x14ac:dyDescent="0.25">
      <c r="A8010" s="250"/>
      <c r="B8010" s="251"/>
      <c r="C8010" s="251"/>
      <c r="D8010" s="252"/>
      <c r="E8010"/>
      <c r="F8010" s="126"/>
      <c r="G8010" s="253"/>
      <c r="H8010"/>
      <c r="I8010"/>
      <c r="J8010" s="254"/>
      <c r="K8010"/>
      <c r="L8010"/>
      <c r="M8010"/>
      <c r="N8010"/>
      <c r="O8010"/>
      <c r="P8010"/>
      <c r="Q8010"/>
      <c r="S8010" s="115"/>
      <c r="U8010"/>
      <c r="V8010"/>
      <c r="W8010" s="254"/>
      <c r="X8010"/>
      <c r="Y8010"/>
      <c r="Z8010"/>
      <c r="AA8010"/>
      <c r="AB8010"/>
      <c r="AC8010"/>
      <c r="AD8010"/>
      <c r="AE8010"/>
      <c r="AF8010"/>
      <c r="AG8010"/>
    </row>
    <row r="8011" spans="1:33" ht="18" x14ac:dyDescent="0.25">
      <c r="A8011" s="250"/>
      <c r="B8011" s="251"/>
      <c r="C8011" s="251"/>
      <c r="D8011" s="252"/>
      <c r="E8011"/>
      <c r="F8011" s="126"/>
      <c r="G8011" s="253"/>
      <c r="H8011"/>
      <c r="I8011"/>
      <c r="J8011" s="254"/>
      <c r="K8011"/>
      <c r="L8011"/>
      <c r="M8011"/>
      <c r="N8011"/>
      <c r="O8011"/>
      <c r="P8011"/>
      <c r="Q8011"/>
      <c r="S8011" s="115"/>
      <c r="U8011"/>
      <c r="V8011"/>
      <c r="W8011" s="254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5">
      <c r="A8012" s="247"/>
      <c r="B8012" s="248"/>
      <c r="C8012" s="248"/>
      <c r="D8012" s="249"/>
      <c r="E8012"/>
      <c r="F8012" s="126"/>
      <c r="G8012" s="249"/>
      <c r="H8012"/>
      <c r="I8012"/>
      <c r="J8012" s="248"/>
      <c r="K8012"/>
      <c r="L8012"/>
      <c r="M8012"/>
      <c r="N8012"/>
      <c r="O8012"/>
      <c r="P8012"/>
      <c r="Q8012"/>
      <c r="S8012" s="115"/>
      <c r="U8012"/>
      <c r="V8012"/>
      <c r="W8012" s="248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5">
      <c r="A8013" s="244"/>
      <c r="B8013" s="245"/>
      <c r="C8013" s="245"/>
      <c r="D8013" s="246"/>
      <c r="F8013" s="238"/>
      <c r="G8013" s="246"/>
      <c r="I8013"/>
      <c r="J8013" s="245"/>
      <c r="S8013" s="115"/>
      <c r="U8013"/>
      <c r="V8013"/>
      <c r="W8013" s="245"/>
    </row>
    <row r="8014" spans="1:33" x14ac:dyDescent="0.25">
      <c r="A8014" s="244"/>
      <c r="B8014" s="245"/>
      <c r="C8014" s="245"/>
      <c r="D8014" s="246"/>
      <c r="F8014" s="238"/>
      <c r="G8014" s="246"/>
      <c r="I8014"/>
      <c r="J8014" s="245"/>
      <c r="S8014" s="115"/>
      <c r="U8014"/>
      <c r="V8014"/>
      <c r="W8014" s="245"/>
    </row>
    <row r="8015" spans="1:33" x14ac:dyDescent="0.25">
      <c r="A8015" s="244"/>
      <c r="B8015" s="245"/>
      <c r="C8015" s="245"/>
      <c r="D8015" s="246"/>
      <c r="F8015" s="238"/>
      <c r="G8015" s="246"/>
      <c r="I8015"/>
      <c r="J8015" s="245"/>
      <c r="S8015" s="115"/>
      <c r="U8015"/>
      <c r="V8015"/>
      <c r="W8015" s="245"/>
    </row>
    <row r="8016" spans="1:33" x14ac:dyDescent="0.25">
      <c r="A8016" s="247"/>
      <c r="B8016" s="248"/>
      <c r="C8016" s="248"/>
      <c r="D8016" s="249"/>
      <c r="E8016"/>
      <c r="F8016" s="126"/>
      <c r="G8016" s="249"/>
      <c r="H8016"/>
      <c r="I8016"/>
      <c r="J8016" s="248"/>
      <c r="K8016"/>
      <c r="L8016"/>
      <c r="M8016"/>
      <c r="N8016"/>
      <c r="O8016"/>
      <c r="P8016"/>
      <c r="Q8016"/>
      <c r="S8016" s="115"/>
      <c r="U8016"/>
      <c r="V8016"/>
      <c r="W8016" s="248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5">
      <c r="A8017" s="244"/>
      <c r="B8017" s="245"/>
      <c r="C8017" s="245"/>
      <c r="D8017" s="246"/>
      <c r="F8017" s="238"/>
      <c r="G8017" s="246"/>
      <c r="I8017"/>
      <c r="J8017" s="245"/>
      <c r="S8017" s="115"/>
      <c r="U8017"/>
      <c r="V8017"/>
      <c r="W8017" s="245"/>
    </row>
    <row r="8018" spans="1:33" ht="18" x14ac:dyDescent="0.25">
      <c r="A8018" s="250"/>
      <c r="B8018" s="251"/>
      <c r="C8018" s="251"/>
      <c r="D8018" s="252"/>
      <c r="E8018"/>
      <c r="F8018" s="126"/>
      <c r="G8018" s="253"/>
      <c r="H8018"/>
      <c r="I8018"/>
      <c r="J8018" s="254"/>
      <c r="K8018"/>
      <c r="L8018"/>
      <c r="M8018"/>
      <c r="N8018"/>
      <c r="O8018"/>
      <c r="P8018"/>
      <c r="Q8018"/>
      <c r="S8018" s="115"/>
      <c r="U8018"/>
      <c r="V8018"/>
      <c r="W8018" s="254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5">
      <c r="A8019" s="244"/>
      <c r="B8019" s="245"/>
      <c r="C8019" s="245"/>
      <c r="D8019" s="246"/>
      <c r="F8019" s="238"/>
      <c r="G8019" s="246"/>
      <c r="I8019"/>
      <c r="J8019" s="245"/>
      <c r="S8019" s="115"/>
      <c r="U8019"/>
      <c r="V8019"/>
      <c r="W8019" s="245"/>
    </row>
    <row r="8020" spans="1:33" x14ac:dyDescent="0.25">
      <c r="A8020" s="247"/>
      <c r="B8020" s="248"/>
      <c r="C8020" s="248"/>
      <c r="D8020" s="249"/>
      <c r="E8020"/>
      <c r="F8020" s="126"/>
      <c r="G8020" s="249"/>
      <c r="H8020"/>
      <c r="I8020"/>
      <c r="J8020" s="248"/>
      <c r="K8020"/>
      <c r="L8020"/>
      <c r="M8020"/>
      <c r="N8020"/>
      <c r="O8020"/>
      <c r="P8020"/>
      <c r="Q8020"/>
      <c r="S8020" s="115"/>
      <c r="U8020"/>
      <c r="V8020"/>
      <c r="W8020" s="248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5">
      <c r="A8021" s="244"/>
      <c r="B8021" s="245"/>
      <c r="C8021" s="245"/>
      <c r="D8021" s="246"/>
      <c r="F8021" s="238"/>
      <c r="G8021" s="246"/>
      <c r="I8021"/>
      <c r="J8021" s="245"/>
      <c r="S8021" s="115"/>
      <c r="U8021"/>
      <c r="V8021"/>
      <c r="W8021" s="245"/>
    </row>
    <row r="8022" spans="1:33" ht="18" x14ac:dyDescent="0.25">
      <c r="A8022" s="250"/>
      <c r="B8022" s="251"/>
      <c r="C8022" s="251"/>
      <c r="D8022" s="252"/>
      <c r="E8022"/>
      <c r="F8022" s="126"/>
      <c r="G8022" s="253"/>
      <c r="H8022"/>
      <c r="I8022"/>
      <c r="J8022" s="254"/>
      <c r="K8022"/>
      <c r="L8022"/>
      <c r="M8022"/>
      <c r="N8022"/>
      <c r="O8022"/>
      <c r="P8022"/>
      <c r="Q8022"/>
      <c r="S8022" s="115"/>
      <c r="U8022"/>
      <c r="V8022"/>
      <c r="W8022" s="254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5">
      <c r="A8023" s="247"/>
      <c r="B8023" s="248"/>
      <c r="C8023" s="248"/>
      <c r="D8023" s="249"/>
      <c r="E8023"/>
      <c r="F8023" s="126"/>
      <c r="G8023" s="249"/>
      <c r="H8023"/>
      <c r="I8023"/>
      <c r="J8023" s="248"/>
      <c r="K8023"/>
      <c r="L8023"/>
      <c r="M8023"/>
      <c r="N8023"/>
      <c r="O8023"/>
      <c r="P8023"/>
      <c r="Q8023"/>
      <c r="S8023" s="115"/>
      <c r="U8023"/>
      <c r="V8023"/>
      <c r="W8023" s="248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5">
      <c r="A8024" s="247"/>
      <c r="B8024" s="248"/>
      <c r="C8024" s="248"/>
      <c r="D8024" s="249"/>
      <c r="E8024"/>
      <c r="F8024" s="126"/>
      <c r="G8024" s="249"/>
      <c r="H8024"/>
      <c r="I8024"/>
      <c r="J8024" s="248"/>
      <c r="K8024"/>
      <c r="L8024"/>
      <c r="M8024"/>
      <c r="N8024"/>
      <c r="O8024"/>
      <c r="P8024"/>
      <c r="Q8024"/>
      <c r="S8024" s="115"/>
      <c r="U8024"/>
      <c r="V8024"/>
      <c r="W8024" s="248"/>
      <c r="X8024"/>
      <c r="Y8024"/>
      <c r="Z8024"/>
      <c r="AA8024"/>
      <c r="AB8024"/>
      <c r="AC8024"/>
      <c r="AD8024"/>
      <c r="AE8024"/>
      <c r="AF8024"/>
      <c r="AG8024"/>
    </row>
    <row r="8025" spans="1:33" ht="18" x14ac:dyDescent="0.25">
      <c r="A8025" s="250"/>
      <c r="B8025" s="251"/>
      <c r="C8025" s="251"/>
      <c r="D8025" s="252"/>
      <c r="E8025"/>
      <c r="F8025" s="126"/>
      <c r="G8025" s="253"/>
      <c r="H8025"/>
      <c r="I8025"/>
      <c r="J8025" s="254"/>
      <c r="K8025"/>
      <c r="L8025"/>
      <c r="M8025"/>
      <c r="N8025"/>
      <c r="O8025"/>
      <c r="P8025"/>
      <c r="Q8025"/>
      <c r="S8025" s="115"/>
      <c r="U8025"/>
      <c r="V8025"/>
      <c r="W8025" s="254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5">
      <c r="A8026" s="247"/>
      <c r="B8026" s="248"/>
      <c r="C8026" s="248"/>
      <c r="D8026" s="249"/>
      <c r="E8026"/>
      <c r="F8026" s="126"/>
      <c r="G8026" s="249"/>
      <c r="H8026"/>
      <c r="I8026"/>
      <c r="J8026" s="248"/>
      <c r="K8026"/>
      <c r="L8026"/>
      <c r="M8026"/>
      <c r="N8026"/>
      <c r="O8026"/>
      <c r="P8026"/>
      <c r="Q8026"/>
      <c r="S8026" s="115"/>
      <c r="U8026"/>
      <c r="V8026"/>
      <c r="W8026" s="248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5">
      <c r="A8027" s="244"/>
      <c r="B8027" s="245"/>
      <c r="C8027" s="245"/>
      <c r="D8027" s="246"/>
      <c r="F8027" s="238"/>
      <c r="G8027" s="246"/>
      <c r="I8027"/>
      <c r="J8027" s="245"/>
      <c r="S8027" s="115"/>
      <c r="U8027"/>
      <c r="V8027"/>
      <c r="W8027" s="245"/>
    </row>
    <row r="8028" spans="1:33" ht="18" x14ac:dyDescent="0.25">
      <c r="A8028" s="250"/>
      <c r="B8028" s="251"/>
      <c r="C8028" s="251"/>
      <c r="D8028" s="252"/>
      <c r="E8028"/>
      <c r="F8028" s="126"/>
      <c r="G8028" s="253"/>
      <c r="H8028"/>
      <c r="I8028"/>
      <c r="J8028" s="254"/>
      <c r="K8028"/>
      <c r="L8028"/>
      <c r="M8028"/>
      <c r="N8028"/>
      <c r="O8028"/>
      <c r="P8028"/>
      <c r="Q8028"/>
      <c r="S8028" s="115"/>
      <c r="U8028"/>
      <c r="V8028"/>
      <c r="W8028" s="254"/>
      <c r="X8028"/>
      <c r="Y8028"/>
      <c r="Z8028"/>
      <c r="AA8028"/>
      <c r="AB8028"/>
      <c r="AC8028"/>
      <c r="AD8028"/>
      <c r="AE8028"/>
      <c r="AF8028"/>
      <c r="AG8028"/>
    </row>
    <row r="8029" spans="1:33" ht="18" x14ac:dyDescent="0.25">
      <c r="A8029" s="250"/>
      <c r="B8029" s="251"/>
      <c r="C8029" s="251"/>
      <c r="D8029" s="252"/>
      <c r="E8029"/>
      <c r="F8029" s="126"/>
      <c r="G8029" s="253"/>
      <c r="H8029"/>
      <c r="I8029"/>
      <c r="J8029" s="254"/>
      <c r="K8029"/>
      <c r="L8029"/>
      <c r="M8029"/>
      <c r="N8029"/>
      <c r="O8029"/>
      <c r="P8029"/>
      <c r="Q8029"/>
      <c r="S8029" s="115"/>
      <c r="U8029"/>
      <c r="V8029"/>
      <c r="W8029" s="254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5">
      <c r="A8030" s="244"/>
      <c r="B8030" s="245"/>
      <c r="C8030" s="245"/>
      <c r="D8030" s="246"/>
      <c r="F8030" s="238"/>
      <c r="G8030" s="246"/>
      <c r="I8030"/>
      <c r="J8030" s="245"/>
      <c r="S8030" s="115"/>
      <c r="U8030"/>
      <c r="V8030"/>
      <c r="W8030" s="245"/>
    </row>
    <row r="8031" spans="1:33" x14ac:dyDescent="0.25">
      <c r="A8031" s="244"/>
      <c r="B8031" s="245"/>
      <c r="C8031" s="245"/>
      <c r="D8031" s="246"/>
      <c r="F8031" s="238"/>
      <c r="G8031" s="246"/>
      <c r="I8031"/>
      <c r="J8031" s="245"/>
      <c r="S8031" s="115"/>
      <c r="U8031"/>
      <c r="V8031"/>
      <c r="W8031" s="245"/>
    </row>
    <row r="8032" spans="1:33" x14ac:dyDescent="0.25">
      <c r="A8032" s="247"/>
      <c r="B8032" s="248"/>
      <c r="C8032" s="248"/>
      <c r="D8032" s="249"/>
      <c r="E8032"/>
      <c r="F8032" s="126"/>
      <c r="G8032" s="249"/>
      <c r="H8032"/>
      <c r="I8032"/>
      <c r="J8032" s="248"/>
      <c r="K8032"/>
      <c r="L8032"/>
      <c r="M8032"/>
      <c r="N8032"/>
      <c r="O8032"/>
      <c r="P8032"/>
      <c r="Q8032"/>
      <c r="S8032" s="115"/>
      <c r="U8032"/>
      <c r="V8032"/>
      <c r="W8032" s="248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5">
      <c r="A8033" s="244"/>
      <c r="B8033" s="245"/>
      <c r="C8033" s="245"/>
      <c r="D8033" s="246"/>
      <c r="F8033" s="238"/>
      <c r="G8033" s="246"/>
      <c r="I8033"/>
      <c r="J8033" s="245"/>
      <c r="S8033" s="115"/>
      <c r="U8033"/>
      <c r="V8033"/>
      <c r="W8033" s="245"/>
    </row>
    <row r="8034" spans="1:33" x14ac:dyDescent="0.25">
      <c r="A8034" s="247"/>
      <c r="B8034" s="248"/>
      <c r="C8034" s="248"/>
      <c r="D8034" s="249"/>
      <c r="E8034"/>
      <c r="F8034" s="126"/>
      <c r="G8034" s="249"/>
      <c r="H8034"/>
      <c r="I8034"/>
      <c r="J8034" s="248"/>
      <c r="K8034"/>
      <c r="L8034"/>
      <c r="M8034"/>
      <c r="N8034"/>
      <c r="O8034"/>
      <c r="P8034"/>
      <c r="Q8034"/>
      <c r="S8034" s="115"/>
      <c r="U8034"/>
      <c r="V8034"/>
      <c r="W8034" s="248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5">
      <c r="A8035" s="247"/>
      <c r="B8035" s="248"/>
      <c r="C8035" s="248"/>
      <c r="D8035" s="249"/>
      <c r="E8035"/>
      <c r="F8035" s="126"/>
      <c r="G8035" s="249"/>
      <c r="H8035"/>
      <c r="I8035"/>
      <c r="J8035" s="248"/>
      <c r="K8035"/>
      <c r="L8035"/>
      <c r="M8035"/>
      <c r="N8035"/>
      <c r="O8035"/>
      <c r="P8035"/>
      <c r="Q8035"/>
      <c r="S8035" s="115"/>
      <c r="U8035"/>
      <c r="V8035"/>
      <c r="W8035" s="248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5">
      <c r="A8036" s="247"/>
      <c r="B8036" s="248"/>
      <c r="C8036" s="248"/>
      <c r="D8036" s="249"/>
      <c r="E8036"/>
      <c r="F8036" s="126"/>
      <c r="G8036" s="249"/>
      <c r="H8036"/>
      <c r="I8036"/>
      <c r="J8036" s="248"/>
      <c r="K8036"/>
      <c r="L8036"/>
      <c r="M8036"/>
      <c r="N8036"/>
      <c r="O8036"/>
      <c r="P8036"/>
      <c r="Q8036"/>
      <c r="S8036" s="115"/>
      <c r="U8036"/>
      <c r="V8036"/>
      <c r="W8036" s="248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5">
      <c r="A8037" s="247"/>
      <c r="B8037" s="248"/>
      <c r="C8037" s="248"/>
      <c r="D8037" s="249"/>
      <c r="E8037"/>
      <c r="F8037" s="126"/>
      <c r="G8037" s="249"/>
      <c r="H8037"/>
      <c r="I8037"/>
      <c r="J8037" s="248"/>
      <c r="K8037"/>
      <c r="L8037"/>
      <c r="M8037"/>
      <c r="N8037"/>
      <c r="O8037"/>
      <c r="P8037"/>
      <c r="Q8037"/>
      <c r="S8037" s="115"/>
      <c r="U8037"/>
      <c r="V8037"/>
      <c r="W8037" s="248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5">
      <c r="A8038" s="247"/>
      <c r="B8038" s="248"/>
      <c r="C8038" s="248"/>
      <c r="D8038" s="249"/>
      <c r="E8038"/>
      <c r="F8038" s="126"/>
      <c r="G8038" s="249"/>
      <c r="H8038"/>
      <c r="I8038"/>
      <c r="J8038" s="248"/>
      <c r="K8038"/>
      <c r="L8038"/>
      <c r="M8038"/>
      <c r="N8038"/>
      <c r="O8038"/>
      <c r="P8038"/>
      <c r="Q8038"/>
      <c r="S8038" s="115"/>
      <c r="U8038"/>
      <c r="V8038"/>
      <c r="W8038" s="24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5">
      <c r="A8039" s="244"/>
      <c r="B8039" s="245"/>
      <c r="C8039" s="245"/>
      <c r="D8039" s="246"/>
      <c r="F8039" s="238"/>
      <c r="G8039" s="246"/>
      <c r="I8039"/>
      <c r="J8039" s="245"/>
      <c r="S8039" s="115"/>
      <c r="U8039"/>
      <c r="V8039"/>
      <c r="W8039" s="245"/>
    </row>
    <row r="8040" spans="1:33" x14ac:dyDescent="0.25">
      <c r="A8040" s="244"/>
      <c r="B8040" s="245"/>
      <c r="C8040" s="245"/>
      <c r="D8040" s="246"/>
      <c r="F8040" s="238"/>
      <c r="G8040" s="246"/>
      <c r="I8040"/>
      <c r="J8040" s="245"/>
      <c r="S8040" s="115"/>
      <c r="U8040"/>
      <c r="V8040"/>
      <c r="W8040" s="245"/>
    </row>
    <row r="8041" spans="1:33" x14ac:dyDescent="0.25">
      <c r="A8041" s="244"/>
      <c r="B8041" s="245"/>
      <c r="C8041" s="245"/>
      <c r="D8041" s="246"/>
      <c r="F8041" s="238"/>
      <c r="G8041" s="246"/>
      <c r="I8041"/>
      <c r="J8041" s="245"/>
      <c r="S8041" s="115"/>
      <c r="U8041"/>
      <c r="V8041"/>
      <c r="W8041" s="245"/>
    </row>
    <row r="8042" spans="1:33" ht="18" x14ac:dyDescent="0.25">
      <c r="A8042" s="250"/>
      <c r="B8042" s="251"/>
      <c r="C8042" s="251"/>
      <c r="D8042" s="252"/>
      <c r="E8042"/>
      <c r="F8042" s="126"/>
      <c r="G8042" s="253"/>
      <c r="H8042"/>
      <c r="I8042"/>
      <c r="J8042" s="254"/>
      <c r="K8042"/>
      <c r="L8042"/>
      <c r="M8042"/>
      <c r="N8042"/>
      <c r="O8042"/>
      <c r="P8042"/>
      <c r="Q8042"/>
      <c r="S8042" s="115"/>
      <c r="U8042"/>
      <c r="V8042"/>
      <c r="W8042" s="254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5">
      <c r="A8043" s="244"/>
      <c r="B8043" s="245"/>
      <c r="C8043" s="245"/>
      <c r="D8043" s="246"/>
      <c r="F8043" s="238"/>
      <c r="G8043" s="246"/>
      <c r="I8043"/>
      <c r="J8043" s="245"/>
      <c r="S8043" s="115"/>
      <c r="U8043"/>
      <c r="V8043"/>
      <c r="W8043" s="245"/>
    </row>
    <row r="8044" spans="1:33" ht="18" x14ac:dyDescent="0.25">
      <c r="A8044" s="250"/>
      <c r="B8044" s="251"/>
      <c r="C8044" s="251"/>
      <c r="D8044" s="252"/>
      <c r="E8044"/>
      <c r="F8044" s="126"/>
      <c r="G8044" s="253"/>
      <c r="H8044"/>
      <c r="I8044"/>
      <c r="J8044" s="254"/>
      <c r="K8044"/>
      <c r="L8044"/>
      <c r="M8044"/>
      <c r="N8044"/>
      <c r="O8044"/>
      <c r="P8044"/>
      <c r="Q8044"/>
      <c r="S8044" s="115"/>
      <c r="U8044"/>
      <c r="V8044"/>
      <c r="W8044" s="254"/>
      <c r="X8044"/>
      <c r="Y8044"/>
      <c r="Z8044"/>
      <c r="AA8044"/>
      <c r="AB8044"/>
      <c r="AC8044"/>
      <c r="AD8044"/>
      <c r="AE8044"/>
      <c r="AF8044"/>
      <c r="AG8044"/>
    </row>
    <row r="8045" spans="1:33" ht="18" x14ac:dyDescent="0.25">
      <c r="A8045" s="250"/>
      <c r="B8045" s="251"/>
      <c r="C8045" s="251"/>
      <c r="D8045" s="252"/>
      <c r="E8045"/>
      <c r="F8045" s="126"/>
      <c r="G8045" s="253"/>
      <c r="H8045"/>
      <c r="I8045"/>
      <c r="J8045" s="254"/>
      <c r="K8045"/>
      <c r="L8045"/>
      <c r="M8045"/>
      <c r="N8045"/>
      <c r="O8045"/>
      <c r="P8045"/>
      <c r="Q8045"/>
      <c r="S8045" s="115"/>
      <c r="U8045"/>
      <c r="V8045"/>
      <c r="W8045" s="254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5">
      <c r="A8046" s="244"/>
      <c r="B8046" s="245"/>
      <c r="C8046" s="245"/>
      <c r="D8046" s="246"/>
      <c r="F8046" s="238"/>
      <c r="G8046" s="246"/>
      <c r="I8046"/>
      <c r="J8046" s="245"/>
      <c r="S8046" s="115"/>
      <c r="U8046"/>
      <c r="V8046"/>
      <c r="W8046" s="245"/>
    </row>
    <row r="8047" spans="1:33" x14ac:dyDescent="0.25">
      <c r="A8047" s="247"/>
      <c r="B8047" s="248"/>
      <c r="C8047" s="248"/>
      <c r="D8047" s="249"/>
      <c r="E8047"/>
      <c r="F8047" s="126"/>
      <c r="G8047" s="249"/>
      <c r="H8047"/>
      <c r="I8047"/>
      <c r="J8047" s="248"/>
      <c r="K8047"/>
      <c r="L8047"/>
      <c r="M8047"/>
      <c r="N8047"/>
      <c r="O8047"/>
      <c r="P8047"/>
      <c r="Q8047"/>
      <c r="S8047" s="115"/>
      <c r="U8047"/>
      <c r="V8047"/>
      <c r="W8047" s="248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5">
      <c r="A8048" s="244"/>
      <c r="B8048" s="245"/>
      <c r="C8048" s="245"/>
      <c r="D8048" s="246"/>
      <c r="F8048" s="238"/>
      <c r="G8048" s="246"/>
      <c r="I8048"/>
      <c r="J8048" s="245"/>
      <c r="S8048" s="115"/>
      <c r="U8048"/>
      <c r="V8048"/>
      <c r="W8048" s="245"/>
    </row>
    <row r="8049" spans="1:33" x14ac:dyDescent="0.25">
      <c r="A8049" s="247"/>
      <c r="B8049" s="248"/>
      <c r="C8049" s="248"/>
      <c r="D8049" s="249"/>
      <c r="E8049"/>
      <c r="F8049" s="126"/>
      <c r="G8049" s="249"/>
      <c r="H8049"/>
      <c r="I8049"/>
      <c r="J8049" s="248"/>
      <c r="K8049"/>
      <c r="L8049"/>
      <c r="M8049"/>
      <c r="N8049"/>
      <c r="O8049"/>
      <c r="P8049"/>
      <c r="Q8049"/>
      <c r="S8049" s="115"/>
      <c r="U8049"/>
      <c r="V8049"/>
      <c r="W8049" s="248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5">
      <c r="A8050" s="247"/>
      <c r="B8050" s="248"/>
      <c r="C8050" s="248"/>
      <c r="D8050" s="249"/>
      <c r="E8050"/>
      <c r="F8050" s="126"/>
      <c r="G8050" s="249"/>
      <c r="H8050"/>
      <c r="I8050"/>
      <c r="J8050" s="248"/>
      <c r="K8050"/>
      <c r="L8050"/>
      <c r="M8050"/>
      <c r="N8050"/>
      <c r="O8050"/>
      <c r="P8050"/>
      <c r="Q8050"/>
      <c r="S8050" s="115"/>
      <c r="U8050"/>
      <c r="V8050"/>
      <c r="W8050" s="248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5">
      <c r="A8051" s="244"/>
      <c r="B8051" s="245"/>
      <c r="C8051" s="245"/>
      <c r="D8051" s="246"/>
      <c r="F8051" s="238"/>
      <c r="G8051" s="246"/>
      <c r="I8051"/>
      <c r="J8051" s="245"/>
      <c r="S8051" s="115"/>
      <c r="U8051"/>
      <c r="V8051"/>
      <c r="W8051" s="245"/>
    </row>
    <row r="8052" spans="1:33" x14ac:dyDescent="0.25">
      <c r="A8052" s="247"/>
      <c r="B8052" s="248"/>
      <c r="C8052" s="248"/>
      <c r="D8052" s="249"/>
      <c r="E8052"/>
      <c r="F8052" s="126"/>
      <c r="G8052" s="249"/>
      <c r="H8052"/>
      <c r="I8052"/>
      <c r="J8052" s="248"/>
      <c r="K8052"/>
      <c r="L8052"/>
      <c r="M8052"/>
      <c r="N8052"/>
      <c r="O8052"/>
      <c r="P8052"/>
      <c r="Q8052"/>
      <c r="S8052" s="115"/>
      <c r="U8052"/>
      <c r="V8052"/>
      <c r="W8052" s="248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5">
      <c r="A8053" s="244"/>
      <c r="B8053" s="245"/>
      <c r="C8053" s="245"/>
      <c r="D8053" s="246"/>
      <c r="F8053" s="238"/>
      <c r="G8053" s="246"/>
      <c r="I8053"/>
      <c r="J8053" s="245"/>
      <c r="S8053" s="115"/>
      <c r="U8053"/>
      <c r="V8053"/>
      <c r="W8053" s="245"/>
    </row>
    <row r="8054" spans="1:33" x14ac:dyDescent="0.25">
      <c r="A8054" s="244"/>
      <c r="B8054" s="245"/>
      <c r="C8054" s="245"/>
      <c r="D8054" s="246"/>
      <c r="F8054" s="238"/>
      <c r="G8054" s="246"/>
      <c r="I8054"/>
      <c r="J8054" s="245"/>
      <c r="S8054" s="115"/>
      <c r="U8054"/>
      <c r="V8054"/>
      <c r="W8054" s="245"/>
    </row>
    <row r="8055" spans="1:33" x14ac:dyDescent="0.25">
      <c r="A8055" s="244"/>
      <c r="B8055" s="245"/>
      <c r="C8055" s="245"/>
      <c r="D8055" s="246"/>
      <c r="F8055" s="238"/>
      <c r="G8055" s="246"/>
      <c r="I8055"/>
      <c r="J8055" s="245"/>
      <c r="S8055" s="115"/>
      <c r="U8055"/>
      <c r="V8055"/>
      <c r="W8055" s="245"/>
    </row>
    <row r="8056" spans="1:33" x14ac:dyDescent="0.25">
      <c r="A8056" s="244"/>
      <c r="B8056" s="245"/>
      <c r="C8056" s="245"/>
      <c r="D8056" s="246"/>
      <c r="F8056" s="238"/>
      <c r="G8056" s="246"/>
      <c r="I8056"/>
      <c r="J8056" s="245"/>
      <c r="S8056" s="115"/>
      <c r="U8056"/>
      <c r="V8056"/>
      <c r="W8056" s="245"/>
    </row>
    <row r="8057" spans="1:33" x14ac:dyDescent="0.25">
      <c r="A8057" s="244"/>
      <c r="B8057" s="245"/>
      <c r="C8057" s="245"/>
      <c r="D8057" s="246"/>
      <c r="F8057" s="238"/>
      <c r="G8057" s="246"/>
      <c r="I8057"/>
      <c r="J8057" s="245"/>
      <c r="S8057" s="115"/>
      <c r="U8057"/>
      <c r="V8057"/>
      <c r="W8057" s="245"/>
    </row>
    <row r="8058" spans="1:33" x14ac:dyDescent="0.25">
      <c r="A8058" s="247"/>
      <c r="B8058" s="248"/>
      <c r="C8058" s="248"/>
      <c r="D8058" s="249"/>
      <c r="E8058"/>
      <c r="F8058" s="126"/>
      <c r="G8058" s="249"/>
      <c r="H8058"/>
      <c r="I8058"/>
      <c r="J8058" s="248"/>
      <c r="K8058"/>
      <c r="L8058"/>
      <c r="M8058"/>
      <c r="N8058"/>
      <c r="O8058"/>
      <c r="P8058"/>
      <c r="Q8058"/>
      <c r="S8058" s="115"/>
      <c r="U8058"/>
      <c r="V8058"/>
      <c r="W8058" s="24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5">
      <c r="A8059" s="247"/>
      <c r="B8059" s="248"/>
      <c r="C8059" s="248"/>
      <c r="D8059" s="249"/>
      <c r="E8059"/>
      <c r="F8059" s="126"/>
      <c r="G8059" s="249"/>
      <c r="H8059"/>
      <c r="I8059"/>
      <c r="J8059" s="248"/>
      <c r="K8059"/>
      <c r="L8059"/>
      <c r="M8059"/>
      <c r="N8059"/>
      <c r="O8059"/>
      <c r="P8059"/>
      <c r="Q8059"/>
      <c r="S8059" s="115"/>
      <c r="U8059"/>
      <c r="V8059"/>
      <c r="W8059" s="248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5">
      <c r="A8060" s="244"/>
      <c r="B8060" s="245"/>
      <c r="C8060" s="245"/>
      <c r="D8060" s="246"/>
      <c r="F8060" s="238"/>
      <c r="G8060" s="246"/>
      <c r="I8060"/>
      <c r="J8060" s="245"/>
      <c r="S8060" s="115"/>
      <c r="U8060"/>
      <c r="V8060"/>
      <c r="W8060" s="245"/>
    </row>
    <row r="8061" spans="1:33" x14ac:dyDescent="0.25">
      <c r="A8061" s="244"/>
      <c r="B8061" s="245"/>
      <c r="C8061" s="245"/>
      <c r="D8061" s="246"/>
      <c r="F8061" s="238"/>
      <c r="G8061" s="246"/>
      <c r="I8061"/>
      <c r="J8061" s="245"/>
      <c r="S8061" s="115"/>
      <c r="U8061"/>
      <c r="V8061"/>
      <c r="W8061" s="245"/>
    </row>
    <row r="8062" spans="1:33" ht="18" x14ac:dyDescent="0.25">
      <c r="A8062" s="250"/>
      <c r="B8062" s="251"/>
      <c r="C8062" s="251"/>
      <c r="D8062" s="252"/>
      <c r="E8062"/>
      <c r="F8062" s="126"/>
      <c r="G8062" s="253"/>
      <c r="H8062"/>
      <c r="I8062"/>
      <c r="J8062" s="254"/>
      <c r="K8062"/>
      <c r="L8062"/>
      <c r="M8062"/>
      <c r="N8062"/>
      <c r="O8062"/>
      <c r="P8062"/>
      <c r="Q8062"/>
      <c r="S8062" s="115"/>
      <c r="U8062"/>
      <c r="V8062"/>
      <c r="W8062" s="254"/>
      <c r="X8062"/>
      <c r="Y8062"/>
      <c r="Z8062"/>
      <c r="AA8062"/>
      <c r="AB8062"/>
      <c r="AC8062"/>
      <c r="AD8062"/>
      <c r="AE8062"/>
      <c r="AF8062"/>
      <c r="AG8062"/>
    </row>
    <row r="8063" spans="1:33" ht="18" x14ac:dyDescent="0.25">
      <c r="A8063" s="250"/>
      <c r="B8063" s="251"/>
      <c r="C8063" s="251"/>
      <c r="D8063" s="252"/>
      <c r="E8063"/>
      <c r="F8063" s="126"/>
      <c r="G8063" s="253"/>
      <c r="H8063"/>
      <c r="I8063"/>
      <c r="J8063" s="254"/>
      <c r="K8063"/>
      <c r="L8063"/>
      <c r="M8063"/>
      <c r="N8063"/>
      <c r="O8063"/>
      <c r="P8063"/>
      <c r="Q8063"/>
      <c r="S8063" s="115"/>
      <c r="U8063"/>
      <c r="V8063"/>
      <c r="W8063" s="254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5">
      <c r="A8064" s="244"/>
      <c r="B8064" s="245"/>
      <c r="C8064" s="245"/>
      <c r="D8064" s="246"/>
      <c r="F8064" s="238"/>
      <c r="G8064" s="246"/>
      <c r="I8064"/>
      <c r="J8064" s="245"/>
      <c r="S8064" s="115"/>
      <c r="U8064"/>
      <c r="V8064"/>
      <c r="W8064" s="245"/>
    </row>
    <row r="8065" spans="1:33" x14ac:dyDescent="0.25">
      <c r="A8065" s="244"/>
      <c r="B8065" s="245"/>
      <c r="C8065" s="245"/>
      <c r="D8065" s="246"/>
      <c r="F8065" s="238"/>
      <c r="G8065" s="246"/>
      <c r="I8065"/>
      <c r="J8065" s="245"/>
      <c r="S8065" s="115"/>
      <c r="U8065"/>
      <c r="V8065"/>
      <c r="W8065" s="245"/>
    </row>
    <row r="8066" spans="1:33" x14ac:dyDescent="0.25">
      <c r="A8066" s="244"/>
      <c r="B8066" s="245"/>
      <c r="C8066" s="245"/>
      <c r="D8066" s="246"/>
      <c r="F8066" s="238"/>
      <c r="G8066" s="246"/>
      <c r="I8066"/>
      <c r="J8066" s="245"/>
      <c r="S8066" s="115"/>
      <c r="U8066"/>
      <c r="V8066"/>
      <c r="W8066" s="245"/>
    </row>
    <row r="8067" spans="1:33" x14ac:dyDescent="0.25">
      <c r="A8067" s="244"/>
      <c r="B8067" s="245"/>
      <c r="C8067" s="245"/>
      <c r="D8067" s="246"/>
      <c r="F8067" s="238"/>
      <c r="G8067" s="246"/>
      <c r="I8067"/>
      <c r="J8067" s="245"/>
      <c r="S8067" s="115"/>
      <c r="U8067"/>
      <c r="V8067"/>
      <c r="W8067" s="245"/>
    </row>
    <row r="8068" spans="1:33" x14ac:dyDescent="0.25">
      <c r="A8068" s="247"/>
      <c r="B8068" s="248"/>
      <c r="C8068" s="248"/>
      <c r="D8068" s="249"/>
      <c r="E8068"/>
      <c r="F8068" s="126"/>
      <c r="G8068" s="249"/>
      <c r="H8068"/>
      <c r="I8068"/>
      <c r="J8068" s="248"/>
      <c r="K8068"/>
      <c r="L8068"/>
      <c r="M8068"/>
      <c r="N8068"/>
      <c r="O8068"/>
      <c r="P8068"/>
      <c r="Q8068"/>
      <c r="S8068" s="115"/>
      <c r="U8068"/>
      <c r="V8068"/>
      <c r="W8068" s="24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5">
      <c r="A8069" s="247"/>
      <c r="B8069" s="248"/>
      <c r="C8069" s="248"/>
      <c r="D8069" s="249"/>
      <c r="E8069"/>
      <c r="F8069" s="126"/>
      <c r="G8069" s="249"/>
      <c r="H8069"/>
      <c r="I8069"/>
      <c r="J8069" s="248"/>
      <c r="K8069"/>
      <c r="L8069"/>
      <c r="M8069"/>
      <c r="N8069"/>
      <c r="O8069"/>
      <c r="P8069"/>
      <c r="Q8069"/>
      <c r="S8069" s="115"/>
      <c r="U8069"/>
      <c r="V8069"/>
      <c r="W8069" s="248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5">
      <c r="A8070" s="247"/>
      <c r="B8070" s="248"/>
      <c r="C8070" s="248"/>
      <c r="D8070" s="249"/>
      <c r="E8070"/>
      <c r="F8070" s="126"/>
      <c r="G8070" s="249"/>
      <c r="H8070"/>
      <c r="I8070"/>
      <c r="J8070" s="248"/>
      <c r="K8070"/>
      <c r="L8070"/>
      <c r="M8070"/>
      <c r="N8070"/>
      <c r="O8070"/>
      <c r="P8070"/>
      <c r="Q8070"/>
      <c r="S8070" s="115"/>
      <c r="U8070"/>
      <c r="V8070"/>
      <c r="W8070" s="248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5">
      <c r="A8071" s="244"/>
      <c r="B8071" s="245"/>
      <c r="C8071" s="245"/>
      <c r="D8071" s="246"/>
      <c r="F8071" s="238"/>
      <c r="G8071" s="246"/>
      <c r="I8071"/>
      <c r="J8071" s="245"/>
      <c r="S8071" s="115"/>
      <c r="U8071"/>
      <c r="V8071"/>
      <c r="W8071" s="245"/>
    </row>
    <row r="8072" spans="1:33" x14ac:dyDescent="0.25">
      <c r="A8072" s="247"/>
      <c r="B8072" s="248"/>
      <c r="C8072" s="248"/>
      <c r="D8072" s="249"/>
      <c r="E8072"/>
      <c r="F8072" s="126"/>
      <c r="G8072" s="249"/>
      <c r="H8072"/>
      <c r="I8072"/>
      <c r="J8072" s="248"/>
      <c r="K8072"/>
      <c r="L8072"/>
      <c r="M8072"/>
      <c r="N8072"/>
      <c r="O8072"/>
      <c r="P8072"/>
      <c r="Q8072"/>
      <c r="S8072" s="115"/>
      <c r="U8072"/>
      <c r="V8072"/>
      <c r="W8072" s="248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5">
      <c r="A8073" s="244"/>
      <c r="B8073" s="245"/>
      <c r="C8073" s="245"/>
      <c r="D8073" s="246"/>
      <c r="F8073" s="238"/>
      <c r="G8073" s="246"/>
      <c r="I8073"/>
      <c r="J8073" s="245"/>
      <c r="S8073" s="115"/>
      <c r="U8073"/>
      <c r="V8073"/>
      <c r="W8073" s="245"/>
    </row>
    <row r="8074" spans="1:33" x14ac:dyDescent="0.25">
      <c r="A8074" s="244"/>
      <c r="B8074" s="245"/>
      <c r="C8074" s="245"/>
      <c r="D8074" s="246"/>
      <c r="F8074" s="238"/>
      <c r="G8074" s="246"/>
      <c r="I8074"/>
      <c r="J8074" s="245"/>
      <c r="S8074" s="115"/>
      <c r="U8074"/>
      <c r="V8074"/>
      <c r="W8074" s="245"/>
    </row>
    <row r="8075" spans="1:33" x14ac:dyDescent="0.25">
      <c r="A8075" s="244"/>
      <c r="B8075" s="245"/>
      <c r="C8075" s="245"/>
      <c r="D8075" s="246"/>
      <c r="F8075" s="238"/>
      <c r="G8075" s="246"/>
      <c r="I8075"/>
      <c r="J8075" s="245"/>
      <c r="S8075" s="115"/>
      <c r="U8075"/>
      <c r="V8075"/>
      <c r="W8075" s="245"/>
    </row>
    <row r="8076" spans="1:33" x14ac:dyDescent="0.25">
      <c r="A8076" s="247"/>
      <c r="B8076" s="248"/>
      <c r="C8076" s="248"/>
      <c r="D8076" s="249"/>
      <c r="E8076"/>
      <c r="F8076" s="126"/>
      <c r="G8076" s="249"/>
      <c r="H8076"/>
      <c r="I8076"/>
      <c r="J8076" s="248"/>
      <c r="K8076"/>
      <c r="L8076"/>
      <c r="M8076"/>
      <c r="N8076"/>
      <c r="O8076"/>
      <c r="P8076"/>
      <c r="Q8076"/>
      <c r="S8076" s="115"/>
      <c r="U8076"/>
      <c r="V8076"/>
      <c r="W8076" s="248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5">
      <c r="A8077" s="244"/>
      <c r="B8077" s="245"/>
      <c r="C8077" s="245"/>
      <c r="D8077" s="246"/>
      <c r="F8077" s="238"/>
      <c r="G8077" s="246"/>
      <c r="I8077"/>
      <c r="J8077" s="245"/>
      <c r="S8077" s="115"/>
      <c r="U8077"/>
      <c r="V8077"/>
      <c r="W8077" s="245"/>
    </row>
    <row r="8078" spans="1:33" x14ac:dyDescent="0.25">
      <c r="A8078" s="247"/>
      <c r="B8078" s="248"/>
      <c r="C8078" s="248"/>
      <c r="D8078" s="249"/>
      <c r="E8078"/>
      <c r="F8078" s="126"/>
      <c r="G8078" s="249"/>
      <c r="H8078"/>
      <c r="I8078"/>
      <c r="J8078" s="248"/>
      <c r="K8078"/>
      <c r="L8078"/>
      <c r="M8078"/>
      <c r="N8078"/>
      <c r="O8078"/>
      <c r="P8078"/>
      <c r="Q8078"/>
      <c r="S8078" s="115"/>
      <c r="U8078"/>
      <c r="V8078"/>
      <c r="W8078" s="24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5">
      <c r="A8079" s="244"/>
      <c r="B8079" s="245"/>
      <c r="C8079" s="245"/>
      <c r="D8079" s="246"/>
      <c r="F8079" s="238"/>
      <c r="G8079" s="246"/>
      <c r="I8079"/>
      <c r="J8079" s="245"/>
      <c r="S8079" s="115"/>
      <c r="U8079"/>
      <c r="V8079"/>
      <c r="W8079" s="245"/>
    </row>
    <row r="8080" spans="1:33" x14ac:dyDescent="0.25">
      <c r="A8080" s="244"/>
      <c r="B8080" s="245"/>
      <c r="C8080" s="245"/>
      <c r="D8080" s="246"/>
      <c r="F8080" s="238"/>
      <c r="G8080" s="246"/>
      <c r="I8080"/>
      <c r="J8080" s="245"/>
      <c r="S8080" s="115"/>
      <c r="U8080"/>
      <c r="V8080"/>
      <c r="W8080" s="245"/>
    </row>
    <row r="8081" spans="1:33" x14ac:dyDescent="0.25">
      <c r="A8081" s="247"/>
      <c r="B8081" s="248"/>
      <c r="C8081" s="248"/>
      <c r="D8081" s="249"/>
      <c r="E8081"/>
      <c r="F8081" s="126"/>
      <c r="G8081" s="249"/>
      <c r="H8081"/>
      <c r="I8081"/>
      <c r="J8081" s="248"/>
      <c r="K8081"/>
      <c r="L8081"/>
      <c r="M8081"/>
      <c r="N8081"/>
      <c r="O8081"/>
      <c r="P8081"/>
      <c r="Q8081"/>
      <c r="S8081" s="115"/>
      <c r="U8081"/>
      <c r="V8081"/>
      <c r="W8081" s="248"/>
      <c r="X8081"/>
      <c r="Y8081"/>
      <c r="Z8081"/>
      <c r="AA8081"/>
      <c r="AB8081"/>
      <c r="AC8081"/>
      <c r="AD8081"/>
      <c r="AE8081"/>
      <c r="AF8081"/>
      <c r="AG8081"/>
    </row>
    <row r="8082" spans="1:33" ht="18" x14ac:dyDescent="0.25">
      <c r="A8082" s="250"/>
      <c r="B8082" s="251"/>
      <c r="C8082" s="251"/>
      <c r="D8082" s="252"/>
      <c r="E8082"/>
      <c r="F8082" s="126"/>
      <c r="G8082" s="253"/>
      <c r="H8082"/>
      <c r="I8082"/>
      <c r="J8082" s="254"/>
      <c r="K8082"/>
      <c r="L8082"/>
      <c r="M8082"/>
      <c r="N8082"/>
      <c r="O8082"/>
      <c r="P8082"/>
      <c r="Q8082"/>
      <c r="S8082" s="115"/>
      <c r="U8082"/>
      <c r="V8082"/>
      <c r="W8082" s="254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5">
      <c r="A8083" s="244"/>
      <c r="B8083" s="245"/>
      <c r="C8083" s="245"/>
      <c r="D8083" s="246"/>
      <c r="F8083" s="238"/>
      <c r="G8083" s="246"/>
      <c r="I8083"/>
      <c r="J8083" s="245"/>
      <c r="S8083" s="115"/>
      <c r="U8083"/>
      <c r="V8083"/>
      <c r="W8083" s="245"/>
    </row>
    <row r="8084" spans="1:33" x14ac:dyDescent="0.25">
      <c r="A8084" s="244"/>
      <c r="B8084" s="245"/>
      <c r="C8084" s="245"/>
      <c r="D8084" s="246"/>
      <c r="F8084" s="238"/>
      <c r="G8084" s="246"/>
      <c r="I8084"/>
      <c r="J8084" s="245"/>
      <c r="S8084" s="115"/>
      <c r="U8084"/>
      <c r="V8084"/>
      <c r="W8084" s="245"/>
    </row>
    <row r="8085" spans="1:33" x14ac:dyDescent="0.25">
      <c r="A8085" s="244"/>
      <c r="B8085" s="245"/>
      <c r="C8085" s="245"/>
      <c r="D8085" s="246"/>
      <c r="F8085" s="238"/>
      <c r="G8085" s="246"/>
      <c r="I8085"/>
      <c r="J8085" s="245"/>
      <c r="S8085" s="115"/>
      <c r="U8085"/>
      <c r="V8085"/>
      <c r="W8085" s="245"/>
    </row>
    <row r="8086" spans="1:33" x14ac:dyDescent="0.25">
      <c r="A8086" s="247"/>
      <c r="B8086" s="248"/>
      <c r="C8086" s="248"/>
      <c r="D8086" s="249"/>
      <c r="E8086"/>
      <c r="F8086" s="126"/>
      <c r="G8086" s="249"/>
      <c r="H8086"/>
      <c r="I8086"/>
      <c r="J8086" s="248"/>
      <c r="K8086"/>
      <c r="L8086"/>
      <c r="M8086"/>
      <c r="N8086"/>
      <c r="O8086"/>
      <c r="P8086"/>
      <c r="Q8086"/>
      <c r="S8086" s="115"/>
      <c r="U8086"/>
      <c r="V8086"/>
      <c r="W8086" s="248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5">
      <c r="A8087" s="244"/>
      <c r="B8087" s="245"/>
      <c r="C8087" s="245"/>
      <c r="D8087" s="246"/>
      <c r="F8087" s="238"/>
      <c r="G8087" s="246"/>
      <c r="I8087"/>
      <c r="J8087" s="245"/>
      <c r="S8087" s="115"/>
      <c r="U8087"/>
      <c r="V8087"/>
      <c r="W8087" s="245"/>
    </row>
    <row r="8088" spans="1:33" ht="18" x14ac:dyDescent="0.25">
      <c r="A8088" s="250"/>
      <c r="B8088" s="251"/>
      <c r="C8088" s="251"/>
      <c r="D8088" s="252"/>
      <c r="E8088"/>
      <c r="F8088" s="126"/>
      <c r="G8088" s="253"/>
      <c r="H8088"/>
      <c r="I8088"/>
      <c r="J8088" s="254"/>
      <c r="K8088"/>
      <c r="L8088"/>
      <c r="M8088"/>
      <c r="N8088"/>
      <c r="O8088"/>
      <c r="P8088"/>
      <c r="Q8088"/>
      <c r="S8088" s="115"/>
      <c r="U8088"/>
      <c r="V8088"/>
      <c r="W8088" s="254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5">
      <c r="A8089" s="244"/>
      <c r="B8089" s="245"/>
      <c r="C8089" s="245"/>
      <c r="D8089" s="246"/>
      <c r="F8089" s="238"/>
      <c r="G8089" s="246"/>
      <c r="I8089"/>
      <c r="J8089" s="245"/>
      <c r="S8089" s="115"/>
      <c r="U8089"/>
      <c r="V8089"/>
      <c r="W8089" s="245"/>
    </row>
    <row r="8090" spans="1:33" x14ac:dyDescent="0.25">
      <c r="A8090" s="247"/>
      <c r="B8090" s="248"/>
      <c r="C8090" s="248"/>
      <c r="D8090" s="249"/>
      <c r="E8090"/>
      <c r="F8090" s="126"/>
      <c r="G8090" s="249"/>
      <c r="H8090"/>
      <c r="I8090"/>
      <c r="J8090" s="248"/>
      <c r="K8090"/>
      <c r="L8090"/>
      <c r="M8090"/>
      <c r="N8090"/>
      <c r="O8090"/>
      <c r="P8090"/>
      <c r="Q8090"/>
      <c r="S8090" s="115"/>
      <c r="U8090"/>
      <c r="V8090"/>
      <c r="W8090" s="248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5">
      <c r="A8091" s="244"/>
      <c r="B8091" s="245"/>
      <c r="C8091" s="245"/>
      <c r="D8091" s="246"/>
      <c r="F8091" s="238"/>
      <c r="G8091" s="246"/>
      <c r="I8091"/>
      <c r="J8091" s="245"/>
      <c r="S8091" s="115"/>
      <c r="U8091"/>
      <c r="V8091"/>
      <c r="W8091" s="245"/>
    </row>
    <row r="8092" spans="1:33" x14ac:dyDescent="0.25">
      <c r="A8092" s="244"/>
      <c r="B8092" s="245"/>
      <c r="C8092" s="245"/>
      <c r="D8092" s="246"/>
      <c r="F8092" s="238"/>
      <c r="G8092" s="246"/>
      <c r="I8092"/>
      <c r="J8092" s="245"/>
      <c r="S8092" s="115"/>
      <c r="U8092"/>
      <c r="V8092"/>
      <c r="W8092" s="245"/>
    </row>
    <row r="8093" spans="1:33" x14ac:dyDescent="0.25">
      <c r="A8093" s="244"/>
      <c r="B8093" s="245"/>
      <c r="C8093" s="245"/>
      <c r="D8093" s="246"/>
      <c r="F8093" s="238"/>
      <c r="G8093" s="246"/>
      <c r="I8093"/>
      <c r="J8093" s="245"/>
      <c r="S8093" s="115"/>
      <c r="U8093"/>
      <c r="V8093"/>
      <c r="W8093" s="245"/>
    </row>
    <row r="8094" spans="1:33" x14ac:dyDescent="0.25">
      <c r="A8094" s="244"/>
      <c r="B8094" s="245"/>
      <c r="C8094" s="245"/>
      <c r="D8094" s="246"/>
      <c r="F8094" s="238"/>
      <c r="G8094" s="246"/>
      <c r="I8094"/>
      <c r="J8094" s="245"/>
      <c r="S8094" s="115"/>
      <c r="U8094"/>
      <c r="V8094"/>
      <c r="W8094" s="245"/>
    </row>
    <row r="8095" spans="1:33" ht="18" x14ac:dyDescent="0.25">
      <c r="A8095" s="250"/>
      <c r="B8095" s="251"/>
      <c r="C8095" s="251"/>
      <c r="D8095" s="252"/>
      <c r="E8095"/>
      <c r="F8095" s="126"/>
      <c r="G8095" s="253"/>
      <c r="H8095"/>
      <c r="I8095"/>
      <c r="J8095" s="254"/>
      <c r="K8095"/>
      <c r="L8095"/>
      <c r="M8095"/>
      <c r="N8095"/>
      <c r="O8095"/>
      <c r="P8095"/>
      <c r="Q8095"/>
      <c r="S8095" s="115"/>
      <c r="U8095"/>
      <c r="V8095"/>
      <c r="W8095" s="254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5">
      <c r="A8096" s="247"/>
      <c r="B8096" s="248"/>
      <c r="C8096" s="248"/>
      <c r="D8096" s="249"/>
      <c r="E8096"/>
      <c r="F8096" s="126"/>
      <c r="G8096" s="249"/>
      <c r="H8096"/>
      <c r="I8096"/>
      <c r="J8096" s="248"/>
      <c r="K8096"/>
      <c r="L8096"/>
      <c r="M8096"/>
      <c r="N8096"/>
      <c r="O8096"/>
      <c r="P8096"/>
      <c r="Q8096"/>
      <c r="S8096" s="115"/>
      <c r="U8096"/>
      <c r="V8096"/>
      <c r="W8096" s="248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5">
      <c r="A8097" s="247"/>
      <c r="B8097" s="248"/>
      <c r="C8097" s="248"/>
      <c r="D8097" s="249"/>
      <c r="E8097"/>
      <c r="F8097" s="126"/>
      <c r="G8097" s="249"/>
      <c r="H8097"/>
      <c r="I8097"/>
      <c r="J8097" s="248"/>
      <c r="K8097"/>
      <c r="L8097"/>
      <c r="M8097"/>
      <c r="N8097"/>
      <c r="O8097"/>
      <c r="P8097"/>
      <c r="Q8097"/>
      <c r="S8097" s="115"/>
      <c r="U8097"/>
      <c r="V8097"/>
      <c r="W8097" s="248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5">
      <c r="A8098" s="244"/>
      <c r="B8098" s="245"/>
      <c r="C8098" s="245"/>
      <c r="D8098" s="246"/>
      <c r="F8098" s="238"/>
      <c r="G8098" s="246"/>
      <c r="I8098"/>
      <c r="J8098" s="245"/>
      <c r="S8098" s="115"/>
      <c r="U8098"/>
      <c r="V8098"/>
      <c r="W8098" s="245"/>
    </row>
    <row r="8099" spans="1:33" x14ac:dyDescent="0.25">
      <c r="A8099" s="244"/>
      <c r="B8099" s="245"/>
      <c r="C8099" s="245"/>
      <c r="D8099" s="246"/>
      <c r="F8099" s="238"/>
      <c r="G8099" s="246"/>
      <c r="I8099"/>
      <c r="J8099" s="245"/>
      <c r="S8099" s="115"/>
      <c r="U8099"/>
      <c r="V8099"/>
      <c r="W8099" s="245"/>
    </row>
    <row r="8100" spans="1:33" x14ac:dyDescent="0.25">
      <c r="A8100" s="244"/>
      <c r="B8100" s="245"/>
      <c r="C8100" s="245"/>
      <c r="D8100" s="246"/>
      <c r="F8100" s="238"/>
      <c r="G8100" s="246"/>
      <c r="I8100"/>
      <c r="J8100" s="245"/>
      <c r="S8100" s="115"/>
      <c r="U8100"/>
      <c r="V8100"/>
      <c r="W8100" s="245"/>
    </row>
    <row r="8101" spans="1:33" x14ac:dyDescent="0.25">
      <c r="A8101" s="244"/>
      <c r="B8101" s="245"/>
      <c r="C8101" s="245"/>
      <c r="D8101" s="246"/>
      <c r="F8101" s="238"/>
      <c r="G8101" s="246"/>
      <c r="I8101"/>
      <c r="J8101" s="245"/>
      <c r="S8101" s="115"/>
      <c r="U8101"/>
      <c r="V8101"/>
      <c r="W8101" s="245"/>
    </row>
    <row r="8102" spans="1:33" ht="18" x14ac:dyDescent="0.25">
      <c r="A8102" s="250"/>
      <c r="B8102" s="251"/>
      <c r="C8102" s="251"/>
      <c r="D8102" s="252"/>
      <c r="E8102"/>
      <c r="F8102" s="126"/>
      <c r="G8102" s="253"/>
      <c r="H8102"/>
      <c r="I8102"/>
      <c r="J8102" s="254"/>
      <c r="K8102"/>
      <c r="L8102"/>
      <c r="M8102"/>
      <c r="N8102"/>
      <c r="O8102"/>
      <c r="P8102"/>
      <c r="Q8102"/>
      <c r="S8102" s="115"/>
      <c r="U8102"/>
      <c r="V8102"/>
      <c r="W8102" s="254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5">
      <c r="A8103" s="247"/>
      <c r="B8103" s="248"/>
      <c r="C8103" s="248"/>
      <c r="D8103" s="249"/>
      <c r="E8103"/>
      <c r="F8103" s="126"/>
      <c r="G8103" s="249"/>
      <c r="H8103"/>
      <c r="I8103"/>
      <c r="J8103" s="248"/>
      <c r="K8103"/>
      <c r="L8103"/>
      <c r="M8103"/>
      <c r="N8103"/>
      <c r="O8103"/>
      <c r="P8103"/>
      <c r="Q8103"/>
      <c r="S8103" s="115"/>
      <c r="U8103"/>
      <c r="V8103"/>
      <c r="W8103" s="248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5">
      <c r="A8104" s="244"/>
      <c r="B8104" s="245"/>
      <c r="C8104" s="245"/>
      <c r="D8104" s="246"/>
      <c r="F8104" s="238"/>
      <c r="G8104" s="246"/>
      <c r="I8104"/>
      <c r="J8104" s="245"/>
      <c r="S8104" s="115"/>
      <c r="U8104"/>
      <c r="V8104"/>
      <c r="W8104" s="245"/>
    </row>
    <row r="8105" spans="1:33" ht="18" x14ac:dyDescent="0.25">
      <c r="A8105" s="250"/>
      <c r="B8105" s="251"/>
      <c r="C8105" s="251"/>
      <c r="D8105" s="252"/>
      <c r="E8105"/>
      <c r="F8105" s="126"/>
      <c r="G8105" s="253"/>
      <c r="H8105"/>
      <c r="I8105"/>
      <c r="J8105" s="254"/>
      <c r="K8105"/>
      <c r="L8105"/>
      <c r="M8105"/>
      <c r="N8105"/>
      <c r="O8105"/>
      <c r="P8105"/>
      <c r="Q8105"/>
      <c r="S8105" s="115"/>
      <c r="U8105"/>
      <c r="V8105"/>
      <c r="W8105" s="254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5">
      <c r="A8106" s="244"/>
      <c r="B8106" s="245"/>
      <c r="C8106" s="245"/>
      <c r="D8106" s="246"/>
      <c r="F8106" s="238"/>
      <c r="G8106" s="246"/>
      <c r="I8106"/>
      <c r="J8106" s="245"/>
      <c r="S8106" s="115"/>
      <c r="U8106"/>
      <c r="V8106"/>
      <c r="W8106" s="245"/>
    </row>
    <row r="8107" spans="1:33" ht="18" x14ac:dyDescent="0.25">
      <c r="A8107" s="250"/>
      <c r="B8107" s="251"/>
      <c r="C8107" s="251"/>
      <c r="D8107" s="252"/>
      <c r="E8107"/>
      <c r="F8107" s="126"/>
      <c r="G8107" s="253"/>
      <c r="H8107"/>
      <c r="I8107"/>
      <c r="J8107" s="254"/>
      <c r="K8107"/>
      <c r="L8107"/>
      <c r="M8107"/>
      <c r="N8107"/>
      <c r="O8107"/>
      <c r="P8107"/>
      <c r="Q8107"/>
      <c r="S8107" s="115"/>
      <c r="U8107"/>
      <c r="V8107"/>
      <c r="W8107" s="254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5">
      <c r="A8108" s="244"/>
      <c r="B8108" s="245"/>
      <c r="C8108" s="245"/>
      <c r="D8108" s="246"/>
      <c r="F8108" s="238"/>
      <c r="G8108" s="246"/>
      <c r="I8108"/>
      <c r="J8108" s="245"/>
      <c r="S8108" s="115"/>
      <c r="U8108"/>
      <c r="V8108"/>
      <c r="W8108" s="245"/>
    </row>
    <row r="8109" spans="1:33" x14ac:dyDescent="0.25">
      <c r="A8109" s="244"/>
      <c r="B8109" s="245"/>
      <c r="C8109" s="245"/>
      <c r="D8109" s="246"/>
      <c r="F8109" s="238"/>
      <c r="G8109" s="246"/>
      <c r="I8109"/>
      <c r="J8109" s="245"/>
      <c r="S8109" s="115"/>
      <c r="U8109"/>
      <c r="V8109"/>
      <c r="W8109" s="245"/>
    </row>
    <row r="8110" spans="1:33" ht="18" x14ac:dyDescent="0.25">
      <c r="A8110" s="250"/>
      <c r="B8110" s="251"/>
      <c r="C8110" s="251"/>
      <c r="D8110" s="252"/>
      <c r="E8110"/>
      <c r="F8110" s="126"/>
      <c r="G8110" s="253"/>
      <c r="H8110"/>
      <c r="I8110"/>
      <c r="J8110" s="254"/>
      <c r="K8110"/>
      <c r="L8110"/>
      <c r="M8110"/>
      <c r="N8110"/>
      <c r="O8110"/>
      <c r="P8110"/>
      <c r="Q8110"/>
      <c r="S8110" s="115"/>
      <c r="U8110"/>
      <c r="V8110"/>
      <c r="W8110" s="254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5">
      <c r="A8111" s="244"/>
      <c r="B8111" s="245"/>
      <c r="C8111" s="245"/>
      <c r="D8111" s="246"/>
      <c r="F8111" s="238"/>
      <c r="G8111" s="246"/>
      <c r="I8111"/>
      <c r="J8111" s="245"/>
      <c r="S8111" s="115"/>
      <c r="U8111"/>
      <c r="V8111"/>
      <c r="W8111" s="245"/>
    </row>
    <row r="8112" spans="1:33" x14ac:dyDescent="0.25">
      <c r="A8112" s="244"/>
      <c r="B8112" s="245"/>
      <c r="C8112" s="245"/>
      <c r="D8112" s="246"/>
      <c r="F8112" s="238"/>
      <c r="G8112" s="246"/>
      <c r="I8112"/>
      <c r="J8112" s="245"/>
      <c r="S8112" s="115"/>
      <c r="U8112"/>
      <c r="V8112"/>
      <c r="W8112" s="245"/>
    </row>
    <row r="8113" spans="1:33" ht="18" x14ac:dyDescent="0.25">
      <c r="A8113" s="250"/>
      <c r="B8113" s="251"/>
      <c r="C8113" s="251"/>
      <c r="D8113" s="252"/>
      <c r="E8113"/>
      <c r="F8113" s="126"/>
      <c r="G8113" s="253"/>
      <c r="H8113"/>
      <c r="I8113"/>
      <c r="J8113" s="254"/>
      <c r="K8113"/>
      <c r="L8113"/>
      <c r="M8113"/>
      <c r="N8113"/>
      <c r="O8113"/>
      <c r="P8113"/>
      <c r="Q8113"/>
      <c r="S8113" s="115"/>
      <c r="U8113"/>
      <c r="V8113"/>
      <c r="W8113" s="254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5">
      <c r="A8114" s="244"/>
      <c r="B8114" s="245"/>
      <c r="C8114" s="245"/>
      <c r="D8114" s="246"/>
      <c r="F8114" s="238"/>
      <c r="G8114" s="246"/>
      <c r="I8114"/>
      <c r="J8114" s="245"/>
      <c r="S8114" s="115"/>
      <c r="U8114"/>
      <c r="V8114"/>
      <c r="W8114" s="245"/>
    </row>
    <row r="8115" spans="1:33" ht="18" x14ac:dyDescent="0.25">
      <c r="A8115" s="250"/>
      <c r="B8115" s="251"/>
      <c r="C8115" s="251"/>
      <c r="D8115" s="252"/>
      <c r="E8115"/>
      <c r="F8115" s="126"/>
      <c r="G8115" s="253"/>
      <c r="H8115"/>
      <c r="I8115"/>
      <c r="J8115" s="254"/>
      <c r="K8115"/>
      <c r="L8115"/>
      <c r="M8115"/>
      <c r="N8115"/>
      <c r="O8115"/>
      <c r="P8115"/>
      <c r="Q8115"/>
      <c r="S8115" s="115"/>
      <c r="U8115"/>
      <c r="V8115"/>
      <c r="W8115" s="254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5">
      <c r="A8116" s="244"/>
      <c r="B8116" s="245"/>
      <c r="C8116" s="245"/>
      <c r="D8116" s="246"/>
      <c r="F8116" s="238"/>
      <c r="G8116" s="246"/>
      <c r="I8116"/>
      <c r="J8116" s="245"/>
      <c r="S8116" s="115"/>
      <c r="U8116"/>
      <c r="V8116"/>
      <c r="W8116" s="245"/>
    </row>
    <row r="8117" spans="1:33" x14ac:dyDescent="0.25">
      <c r="A8117" s="247"/>
      <c r="B8117" s="248"/>
      <c r="C8117" s="248"/>
      <c r="D8117" s="249"/>
      <c r="E8117"/>
      <c r="F8117" s="126"/>
      <c r="G8117" s="249"/>
      <c r="H8117"/>
      <c r="I8117"/>
      <c r="J8117" s="248"/>
      <c r="K8117"/>
      <c r="L8117"/>
      <c r="M8117"/>
      <c r="N8117"/>
      <c r="O8117"/>
      <c r="P8117"/>
      <c r="Q8117"/>
      <c r="S8117" s="115"/>
      <c r="U8117"/>
      <c r="V8117"/>
      <c r="W8117" s="248"/>
      <c r="X8117"/>
      <c r="Y8117"/>
      <c r="Z8117"/>
      <c r="AA8117"/>
      <c r="AB8117"/>
      <c r="AC8117"/>
      <c r="AD8117"/>
      <c r="AE8117"/>
      <c r="AF8117"/>
      <c r="AG8117"/>
    </row>
    <row r="8118" spans="1:33" ht="18" x14ac:dyDescent="0.25">
      <c r="A8118" s="250"/>
      <c r="B8118" s="251"/>
      <c r="C8118" s="251"/>
      <c r="D8118" s="252"/>
      <c r="E8118"/>
      <c r="F8118" s="126"/>
      <c r="G8118" s="253"/>
      <c r="H8118"/>
      <c r="I8118"/>
      <c r="J8118" s="254"/>
      <c r="K8118"/>
      <c r="L8118"/>
      <c r="M8118"/>
      <c r="N8118"/>
      <c r="O8118"/>
      <c r="P8118"/>
      <c r="Q8118"/>
      <c r="S8118" s="115"/>
      <c r="U8118"/>
      <c r="V8118"/>
      <c r="W8118" s="254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5">
      <c r="A8119" s="244"/>
      <c r="B8119" s="245"/>
      <c r="C8119" s="245"/>
      <c r="D8119" s="246"/>
      <c r="F8119" s="238"/>
      <c r="G8119" s="246"/>
      <c r="I8119"/>
      <c r="J8119" s="245"/>
      <c r="S8119" s="115"/>
      <c r="U8119"/>
      <c r="V8119"/>
      <c r="W8119" s="245"/>
    </row>
    <row r="8120" spans="1:33" x14ac:dyDescent="0.25">
      <c r="A8120" s="244"/>
      <c r="B8120" s="245"/>
      <c r="C8120" s="245"/>
      <c r="D8120" s="246"/>
      <c r="F8120" s="238"/>
      <c r="G8120" s="246"/>
      <c r="I8120"/>
      <c r="J8120" s="245"/>
      <c r="S8120" s="115"/>
      <c r="U8120"/>
      <c r="V8120"/>
      <c r="W8120" s="245"/>
    </row>
    <row r="8121" spans="1:33" x14ac:dyDescent="0.25">
      <c r="A8121" s="244"/>
      <c r="B8121" s="245"/>
      <c r="C8121" s="245"/>
      <c r="D8121" s="246"/>
      <c r="F8121" s="238"/>
      <c r="G8121" s="246"/>
      <c r="I8121"/>
      <c r="J8121" s="245"/>
      <c r="S8121" s="115"/>
      <c r="U8121"/>
      <c r="V8121"/>
      <c r="W8121" s="245"/>
    </row>
    <row r="8122" spans="1:33" x14ac:dyDescent="0.25">
      <c r="A8122" s="244"/>
      <c r="B8122" s="245"/>
      <c r="C8122" s="245"/>
      <c r="D8122" s="246"/>
      <c r="F8122" s="238"/>
      <c r="G8122" s="246"/>
      <c r="I8122"/>
      <c r="J8122" s="245"/>
      <c r="S8122" s="115"/>
      <c r="U8122"/>
      <c r="V8122"/>
      <c r="W8122" s="245"/>
    </row>
    <row r="8123" spans="1:33" x14ac:dyDescent="0.25">
      <c r="A8123" s="244"/>
      <c r="B8123" s="245"/>
      <c r="C8123" s="245"/>
      <c r="D8123" s="246"/>
      <c r="F8123" s="238"/>
      <c r="G8123" s="246"/>
      <c r="I8123"/>
      <c r="J8123" s="245"/>
      <c r="S8123" s="115"/>
      <c r="U8123"/>
      <c r="V8123"/>
      <c r="W8123" s="245"/>
    </row>
    <row r="8124" spans="1:33" x14ac:dyDescent="0.25">
      <c r="A8124" s="244"/>
      <c r="B8124" s="245"/>
      <c r="C8124" s="245"/>
      <c r="D8124" s="246"/>
      <c r="F8124" s="238"/>
      <c r="G8124" s="246"/>
      <c r="I8124"/>
      <c r="J8124" s="245"/>
      <c r="S8124" s="115"/>
      <c r="U8124"/>
      <c r="V8124"/>
      <c r="W8124" s="245"/>
    </row>
    <row r="8125" spans="1:33" x14ac:dyDescent="0.25">
      <c r="A8125" s="244"/>
      <c r="B8125" s="245"/>
      <c r="C8125" s="245"/>
      <c r="D8125" s="246"/>
      <c r="F8125" s="238"/>
      <c r="G8125" s="246"/>
      <c r="I8125"/>
      <c r="J8125" s="245"/>
      <c r="S8125" s="115"/>
      <c r="U8125"/>
      <c r="V8125"/>
      <c r="W8125" s="245"/>
    </row>
    <row r="8126" spans="1:33" x14ac:dyDescent="0.25">
      <c r="A8126" s="244"/>
      <c r="B8126" s="245"/>
      <c r="C8126" s="245"/>
      <c r="D8126" s="246"/>
      <c r="F8126" s="238"/>
      <c r="G8126" s="246"/>
      <c r="I8126"/>
      <c r="J8126" s="245"/>
      <c r="S8126" s="115"/>
      <c r="U8126"/>
      <c r="V8126"/>
      <c r="W8126" s="245"/>
    </row>
    <row r="8127" spans="1:33" x14ac:dyDescent="0.25">
      <c r="A8127" s="244"/>
      <c r="B8127" s="245"/>
      <c r="C8127" s="245"/>
      <c r="D8127" s="246"/>
      <c r="F8127" s="238"/>
      <c r="G8127" s="246"/>
      <c r="I8127"/>
      <c r="J8127" s="245"/>
      <c r="S8127" s="115"/>
      <c r="U8127"/>
      <c r="V8127"/>
      <c r="W8127" s="245"/>
    </row>
    <row r="8128" spans="1:33" x14ac:dyDescent="0.25">
      <c r="A8128" s="247"/>
      <c r="B8128" s="248"/>
      <c r="C8128" s="248"/>
      <c r="D8128" s="249"/>
      <c r="E8128"/>
      <c r="F8128" s="126"/>
      <c r="G8128" s="249"/>
      <c r="H8128"/>
      <c r="I8128"/>
      <c r="J8128" s="248"/>
      <c r="K8128"/>
      <c r="L8128"/>
      <c r="M8128"/>
      <c r="N8128"/>
      <c r="O8128"/>
      <c r="P8128"/>
      <c r="Q8128"/>
      <c r="S8128" s="115"/>
      <c r="U8128"/>
      <c r="V8128"/>
      <c r="W8128" s="24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5">
      <c r="A8129" s="244"/>
      <c r="B8129" s="245"/>
      <c r="C8129" s="245"/>
      <c r="D8129" s="246"/>
      <c r="F8129" s="238"/>
      <c r="G8129" s="246"/>
      <c r="I8129"/>
      <c r="J8129" s="245"/>
      <c r="S8129" s="115"/>
      <c r="U8129"/>
      <c r="V8129"/>
      <c r="W8129" s="245"/>
    </row>
    <row r="8130" spans="1:33" x14ac:dyDescent="0.25">
      <c r="A8130" s="244"/>
      <c r="B8130" s="245"/>
      <c r="C8130" s="245"/>
      <c r="D8130" s="246"/>
      <c r="F8130" s="238"/>
      <c r="G8130" s="246"/>
      <c r="I8130"/>
      <c r="J8130" s="245"/>
      <c r="S8130" s="115"/>
      <c r="U8130"/>
      <c r="V8130"/>
      <c r="W8130" s="245"/>
    </row>
    <row r="8131" spans="1:33" x14ac:dyDescent="0.25">
      <c r="A8131" s="247"/>
      <c r="B8131" s="248"/>
      <c r="C8131" s="248"/>
      <c r="D8131" s="249"/>
      <c r="E8131"/>
      <c r="F8131" s="126"/>
      <c r="G8131" s="249"/>
      <c r="H8131"/>
      <c r="I8131"/>
      <c r="J8131" s="248"/>
      <c r="K8131"/>
      <c r="L8131"/>
      <c r="M8131"/>
      <c r="N8131"/>
      <c r="O8131"/>
      <c r="P8131"/>
      <c r="Q8131"/>
      <c r="S8131" s="115"/>
      <c r="U8131"/>
      <c r="V8131"/>
      <c r="W8131" s="248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5">
      <c r="A8132" s="244"/>
      <c r="B8132" s="245"/>
      <c r="C8132" s="245"/>
      <c r="D8132" s="246"/>
      <c r="F8132" s="238"/>
      <c r="G8132" s="246"/>
      <c r="I8132"/>
      <c r="J8132" s="245"/>
      <c r="S8132" s="115"/>
      <c r="U8132"/>
      <c r="V8132"/>
      <c r="W8132" s="245"/>
    </row>
    <row r="8133" spans="1:33" x14ac:dyDescent="0.25">
      <c r="A8133" s="244"/>
      <c r="B8133" s="245"/>
      <c r="C8133" s="245"/>
      <c r="D8133" s="246"/>
      <c r="F8133" s="238"/>
      <c r="G8133" s="246"/>
      <c r="I8133"/>
      <c r="J8133" s="245"/>
      <c r="S8133" s="115"/>
      <c r="U8133"/>
      <c r="V8133"/>
      <c r="W8133" s="245"/>
    </row>
    <row r="8134" spans="1:33" x14ac:dyDescent="0.25">
      <c r="A8134" s="244"/>
      <c r="B8134" s="245"/>
      <c r="C8134" s="245"/>
      <c r="D8134" s="246"/>
      <c r="F8134" s="238"/>
      <c r="G8134" s="246"/>
      <c r="I8134"/>
      <c r="J8134" s="245"/>
      <c r="S8134" s="115"/>
      <c r="U8134"/>
      <c r="V8134"/>
      <c r="W8134" s="245"/>
    </row>
    <row r="8135" spans="1:33" ht="18" x14ac:dyDescent="0.25">
      <c r="A8135" s="250"/>
      <c r="B8135" s="251"/>
      <c r="C8135" s="251"/>
      <c r="D8135" s="252"/>
      <c r="E8135"/>
      <c r="F8135" s="126"/>
      <c r="G8135" s="253"/>
      <c r="H8135"/>
      <c r="I8135"/>
      <c r="J8135" s="254"/>
      <c r="K8135"/>
      <c r="L8135"/>
      <c r="M8135"/>
      <c r="N8135"/>
      <c r="O8135"/>
      <c r="P8135"/>
      <c r="Q8135"/>
      <c r="S8135" s="115"/>
      <c r="U8135"/>
      <c r="V8135"/>
      <c r="W8135" s="254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5">
      <c r="A8136" s="244"/>
      <c r="B8136" s="245"/>
      <c r="C8136" s="245"/>
      <c r="D8136" s="246"/>
      <c r="F8136" s="238"/>
      <c r="G8136" s="246"/>
      <c r="I8136"/>
      <c r="J8136" s="245"/>
      <c r="S8136" s="115"/>
      <c r="U8136"/>
      <c r="V8136"/>
      <c r="W8136" s="245"/>
    </row>
    <row r="8137" spans="1:33" x14ac:dyDescent="0.25">
      <c r="A8137" s="244"/>
      <c r="B8137" s="245"/>
      <c r="C8137" s="245"/>
      <c r="D8137" s="246"/>
      <c r="F8137" s="238"/>
      <c r="G8137" s="246"/>
      <c r="I8137"/>
      <c r="J8137" s="245"/>
      <c r="S8137" s="115"/>
      <c r="U8137"/>
      <c r="V8137"/>
      <c r="W8137" s="245"/>
    </row>
    <row r="8138" spans="1:33" x14ac:dyDescent="0.25">
      <c r="A8138" s="247"/>
      <c r="B8138" s="248"/>
      <c r="C8138" s="248"/>
      <c r="D8138" s="249"/>
      <c r="E8138"/>
      <c r="F8138" s="126"/>
      <c r="G8138" s="249"/>
      <c r="H8138"/>
      <c r="I8138"/>
      <c r="J8138" s="248"/>
      <c r="K8138"/>
      <c r="L8138"/>
      <c r="M8138"/>
      <c r="N8138"/>
      <c r="O8138"/>
      <c r="P8138"/>
      <c r="Q8138"/>
      <c r="S8138" s="115"/>
      <c r="U8138"/>
      <c r="V8138"/>
      <c r="W8138" s="248"/>
      <c r="X8138"/>
      <c r="Y8138"/>
      <c r="Z8138"/>
      <c r="AA8138"/>
      <c r="AB8138"/>
      <c r="AC8138"/>
      <c r="AD8138"/>
      <c r="AE8138"/>
      <c r="AF8138"/>
      <c r="AG8138"/>
    </row>
    <row r="8139" spans="1:33" ht="18" x14ac:dyDescent="0.25">
      <c r="A8139" s="250"/>
      <c r="B8139" s="251"/>
      <c r="C8139" s="251"/>
      <c r="D8139" s="252"/>
      <c r="E8139"/>
      <c r="F8139" s="126"/>
      <c r="G8139" s="253"/>
      <c r="H8139"/>
      <c r="I8139"/>
      <c r="J8139" s="254"/>
      <c r="K8139"/>
      <c r="L8139"/>
      <c r="M8139"/>
      <c r="N8139"/>
      <c r="O8139"/>
      <c r="P8139"/>
      <c r="Q8139"/>
      <c r="S8139" s="115"/>
      <c r="U8139"/>
      <c r="V8139"/>
      <c r="W8139" s="254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5">
      <c r="A8140" s="244"/>
      <c r="B8140" s="245"/>
      <c r="C8140" s="245"/>
      <c r="D8140" s="246"/>
      <c r="F8140" s="238"/>
      <c r="G8140" s="246"/>
      <c r="I8140"/>
      <c r="J8140" s="245"/>
      <c r="S8140" s="115"/>
      <c r="U8140"/>
      <c r="V8140"/>
      <c r="W8140" s="245"/>
    </row>
    <row r="8141" spans="1:33" ht="18" x14ac:dyDescent="0.25">
      <c r="A8141" s="250"/>
      <c r="B8141" s="251"/>
      <c r="C8141" s="251"/>
      <c r="D8141" s="252"/>
      <c r="E8141"/>
      <c r="F8141" s="126"/>
      <c r="G8141" s="253"/>
      <c r="H8141"/>
      <c r="I8141"/>
      <c r="J8141" s="254"/>
      <c r="K8141"/>
      <c r="L8141"/>
      <c r="M8141"/>
      <c r="N8141"/>
      <c r="O8141"/>
      <c r="P8141"/>
      <c r="Q8141"/>
      <c r="S8141" s="115"/>
      <c r="U8141"/>
      <c r="V8141"/>
      <c r="W8141" s="254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5">
      <c r="A8142" s="244"/>
      <c r="B8142" s="245"/>
      <c r="C8142" s="245"/>
      <c r="D8142" s="246"/>
      <c r="F8142" s="238"/>
      <c r="G8142" s="246"/>
      <c r="I8142"/>
      <c r="J8142" s="245"/>
      <c r="S8142" s="115"/>
      <c r="U8142"/>
      <c r="V8142"/>
      <c r="W8142" s="245"/>
    </row>
    <row r="8143" spans="1:33" x14ac:dyDescent="0.25">
      <c r="A8143" s="244"/>
      <c r="B8143" s="245"/>
      <c r="C8143" s="245"/>
      <c r="D8143" s="246"/>
      <c r="F8143" s="238"/>
      <c r="G8143" s="246"/>
      <c r="I8143"/>
      <c r="J8143" s="245"/>
      <c r="S8143" s="115"/>
      <c r="U8143"/>
      <c r="V8143"/>
      <c r="W8143" s="245"/>
    </row>
    <row r="8144" spans="1:33" x14ac:dyDescent="0.25">
      <c r="A8144" s="247"/>
      <c r="B8144" s="248"/>
      <c r="C8144" s="248"/>
      <c r="D8144" s="249"/>
      <c r="E8144"/>
      <c r="F8144" s="126"/>
      <c r="G8144" s="249"/>
      <c r="H8144"/>
      <c r="I8144"/>
      <c r="J8144" s="248"/>
      <c r="K8144"/>
      <c r="L8144"/>
      <c r="M8144"/>
      <c r="N8144"/>
      <c r="O8144"/>
      <c r="P8144"/>
      <c r="Q8144"/>
      <c r="S8144" s="115"/>
      <c r="U8144"/>
      <c r="V8144"/>
      <c r="W8144" s="248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5">
      <c r="A8145" s="244"/>
      <c r="B8145" s="245"/>
      <c r="C8145" s="245"/>
      <c r="D8145" s="246"/>
      <c r="F8145" s="238"/>
      <c r="G8145" s="246"/>
      <c r="I8145"/>
      <c r="J8145" s="245"/>
      <c r="S8145" s="115"/>
      <c r="U8145"/>
      <c r="V8145"/>
      <c r="W8145" s="245"/>
    </row>
    <row r="8146" spans="1:33" x14ac:dyDescent="0.25">
      <c r="A8146" s="247"/>
      <c r="B8146" s="248"/>
      <c r="C8146" s="248"/>
      <c r="D8146" s="249"/>
      <c r="E8146"/>
      <c r="F8146" s="126"/>
      <c r="G8146" s="249"/>
      <c r="H8146"/>
      <c r="I8146"/>
      <c r="J8146" s="248"/>
      <c r="K8146"/>
      <c r="L8146"/>
      <c r="M8146"/>
      <c r="N8146"/>
      <c r="O8146"/>
      <c r="P8146"/>
      <c r="Q8146"/>
      <c r="S8146" s="115"/>
      <c r="U8146"/>
      <c r="V8146"/>
      <c r="W8146" s="248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5">
      <c r="A8147" s="244"/>
      <c r="B8147" s="245"/>
      <c r="C8147" s="245"/>
      <c r="D8147" s="246"/>
      <c r="F8147" s="238"/>
      <c r="G8147" s="246"/>
      <c r="I8147"/>
      <c r="J8147" s="245"/>
      <c r="S8147" s="115"/>
      <c r="U8147"/>
      <c r="V8147"/>
      <c r="W8147" s="245"/>
    </row>
    <row r="8148" spans="1:33" x14ac:dyDescent="0.25">
      <c r="A8148" s="244"/>
      <c r="B8148" s="245"/>
      <c r="C8148" s="245"/>
      <c r="D8148" s="246"/>
      <c r="F8148" s="238"/>
      <c r="G8148" s="246"/>
      <c r="I8148"/>
      <c r="J8148" s="245"/>
      <c r="S8148" s="115"/>
      <c r="U8148"/>
      <c r="V8148"/>
      <c r="W8148" s="245"/>
    </row>
    <row r="8149" spans="1:33" x14ac:dyDescent="0.25">
      <c r="A8149" s="244"/>
      <c r="B8149" s="245"/>
      <c r="C8149" s="245"/>
      <c r="D8149" s="246"/>
      <c r="F8149" s="238"/>
      <c r="G8149" s="246"/>
      <c r="I8149"/>
      <c r="J8149" s="245"/>
      <c r="S8149" s="115"/>
      <c r="U8149"/>
      <c r="V8149"/>
      <c r="W8149" s="245"/>
    </row>
    <row r="8150" spans="1:33" x14ac:dyDescent="0.25">
      <c r="A8150" s="244"/>
      <c r="B8150" s="245"/>
      <c r="C8150" s="245"/>
      <c r="D8150" s="246"/>
      <c r="F8150" s="238"/>
      <c r="G8150" s="246"/>
      <c r="I8150"/>
      <c r="J8150" s="245"/>
      <c r="S8150" s="115"/>
      <c r="U8150"/>
      <c r="V8150"/>
      <c r="W8150" s="245"/>
    </row>
    <row r="8151" spans="1:33" x14ac:dyDescent="0.25">
      <c r="A8151" s="244"/>
      <c r="B8151" s="245"/>
      <c r="C8151" s="245"/>
      <c r="D8151" s="246"/>
      <c r="F8151" s="238"/>
      <c r="G8151" s="246"/>
      <c r="I8151"/>
      <c r="J8151" s="245"/>
      <c r="S8151" s="115"/>
      <c r="U8151"/>
      <c r="V8151"/>
      <c r="W8151" s="245"/>
    </row>
    <row r="8152" spans="1:33" x14ac:dyDescent="0.25">
      <c r="A8152" s="247"/>
      <c r="B8152" s="248"/>
      <c r="C8152" s="248"/>
      <c r="D8152" s="249"/>
      <c r="E8152"/>
      <c r="F8152" s="126"/>
      <c r="G8152" s="249"/>
      <c r="H8152"/>
      <c r="I8152"/>
      <c r="J8152" s="248"/>
      <c r="K8152"/>
      <c r="L8152"/>
      <c r="M8152"/>
      <c r="N8152"/>
      <c r="O8152"/>
      <c r="P8152"/>
      <c r="Q8152"/>
      <c r="S8152" s="115"/>
      <c r="U8152"/>
      <c r="V8152"/>
      <c r="W8152" s="248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5">
      <c r="A8153" s="244"/>
      <c r="B8153" s="245"/>
      <c r="C8153" s="245"/>
      <c r="D8153" s="246"/>
      <c r="F8153" s="238"/>
      <c r="G8153" s="246"/>
      <c r="I8153"/>
      <c r="J8153" s="245"/>
      <c r="S8153" s="115"/>
      <c r="U8153"/>
      <c r="V8153"/>
      <c r="W8153" s="245"/>
    </row>
    <row r="8154" spans="1:33" x14ac:dyDescent="0.25">
      <c r="A8154" s="244"/>
      <c r="B8154" s="245"/>
      <c r="C8154" s="245"/>
      <c r="D8154" s="246"/>
      <c r="F8154" s="238"/>
      <c r="G8154" s="246"/>
      <c r="I8154"/>
      <c r="J8154" s="245"/>
      <c r="S8154" s="115"/>
      <c r="U8154"/>
      <c r="V8154"/>
      <c r="W8154" s="245"/>
    </row>
    <row r="8155" spans="1:33" x14ac:dyDescent="0.25">
      <c r="A8155" s="247"/>
      <c r="B8155" s="248"/>
      <c r="C8155" s="248"/>
      <c r="D8155" s="249"/>
      <c r="E8155"/>
      <c r="F8155" s="126"/>
      <c r="G8155" s="249"/>
      <c r="H8155"/>
      <c r="I8155"/>
      <c r="J8155" s="248"/>
      <c r="K8155"/>
      <c r="L8155"/>
      <c r="M8155"/>
      <c r="N8155"/>
      <c r="O8155"/>
      <c r="P8155"/>
      <c r="Q8155"/>
      <c r="S8155" s="115"/>
      <c r="U8155"/>
      <c r="V8155"/>
      <c r="W8155" s="248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5">
      <c r="A8156" s="244"/>
      <c r="B8156" s="245"/>
      <c r="C8156" s="245"/>
      <c r="D8156" s="246"/>
      <c r="F8156" s="238"/>
      <c r="G8156" s="246"/>
      <c r="I8156"/>
      <c r="J8156" s="245"/>
      <c r="S8156" s="115"/>
      <c r="U8156"/>
      <c r="V8156"/>
      <c r="W8156" s="245"/>
    </row>
    <row r="8157" spans="1:33" x14ac:dyDescent="0.25">
      <c r="A8157" s="244"/>
      <c r="B8157" s="245"/>
      <c r="C8157" s="245"/>
      <c r="D8157" s="246"/>
      <c r="F8157" s="238"/>
      <c r="G8157" s="246"/>
      <c r="I8157"/>
      <c r="J8157" s="245"/>
      <c r="S8157" s="115"/>
      <c r="U8157"/>
      <c r="V8157"/>
      <c r="W8157" s="245"/>
    </row>
    <row r="8158" spans="1:33" x14ac:dyDescent="0.25">
      <c r="A8158" s="244"/>
      <c r="B8158" s="245"/>
      <c r="C8158" s="245"/>
      <c r="D8158" s="246"/>
      <c r="F8158" s="238"/>
      <c r="G8158" s="246"/>
      <c r="I8158"/>
      <c r="J8158" s="245"/>
      <c r="S8158" s="115"/>
      <c r="U8158"/>
      <c r="V8158"/>
      <c r="W8158" s="245"/>
    </row>
    <row r="8159" spans="1:33" x14ac:dyDescent="0.25">
      <c r="A8159" s="244"/>
      <c r="B8159" s="245"/>
      <c r="C8159" s="245"/>
      <c r="D8159" s="246"/>
      <c r="F8159" s="238"/>
      <c r="G8159" s="246"/>
      <c r="I8159"/>
      <c r="J8159" s="245"/>
      <c r="S8159" s="115"/>
      <c r="U8159"/>
      <c r="V8159"/>
      <c r="W8159" s="245"/>
    </row>
    <row r="8160" spans="1:33" x14ac:dyDescent="0.25">
      <c r="A8160" s="244"/>
      <c r="B8160" s="245"/>
      <c r="C8160" s="245"/>
      <c r="D8160" s="246"/>
      <c r="F8160" s="238"/>
      <c r="G8160" s="246"/>
      <c r="I8160"/>
      <c r="J8160" s="245"/>
      <c r="S8160" s="115"/>
      <c r="U8160"/>
      <c r="V8160"/>
      <c r="W8160" s="245"/>
    </row>
    <row r="8161" spans="1:33" x14ac:dyDescent="0.25">
      <c r="A8161" s="244"/>
      <c r="B8161" s="245"/>
      <c r="C8161" s="245"/>
      <c r="D8161" s="246"/>
      <c r="F8161" s="238"/>
      <c r="G8161" s="246"/>
      <c r="I8161"/>
      <c r="J8161" s="245"/>
      <c r="S8161" s="115"/>
      <c r="U8161"/>
      <c r="V8161"/>
      <c r="W8161" s="245"/>
    </row>
    <row r="8162" spans="1:33" x14ac:dyDescent="0.25">
      <c r="A8162" s="244"/>
      <c r="B8162" s="245"/>
      <c r="C8162" s="245"/>
      <c r="D8162" s="246"/>
      <c r="F8162" s="238"/>
      <c r="G8162" s="246"/>
      <c r="I8162"/>
      <c r="J8162" s="245"/>
      <c r="S8162" s="115"/>
      <c r="U8162"/>
      <c r="V8162"/>
      <c r="W8162" s="245"/>
    </row>
    <row r="8163" spans="1:33" x14ac:dyDescent="0.25">
      <c r="A8163" s="247"/>
      <c r="B8163" s="248"/>
      <c r="C8163" s="248"/>
      <c r="D8163" s="249"/>
      <c r="E8163"/>
      <c r="F8163" s="126"/>
      <c r="G8163" s="249"/>
      <c r="H8163"/>
      <c r="I8163"/>
      <c r="J8163" s="248"/>
      <c r="K8163"/>
      <c r="L8163"/>
      <c r="M8163"/>
      <c r="N8163"/>
      <c r="O8163"/>
      <c r="P8163"/>
      <c r="Q8163"/>
      <c r="S8163" s="115"/>
      <c r="U8163"/>
      <c r="V8163"/>
      <c r="W8163" s="248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5">
      <c r="A8164" s="247"/>
      <c r="B8164" s="248"/>
      <c r="C8164" s="248"/>
      <c r="D8164" s="249"/>
      <c r="E8164"/>
      <c r="F8164" s="126"/>
      <c r="G8164" s="249"/>
      <c r="H8164"/>
      <c r="I8164"/>
      <c r="J8164" s="248"/>
      <c r="K8164"/>
      <c r="L8164"/>
      <c r="M8164"/>
      <c r="N8164"/>
      <c r="O8164"/>
      <c r="P8164"/>
      <c r="Q8164"/>
      <c r="S8164" s="115"/>
      <c r="U8164"/>
      <c r="V8164"/>
      <c r="W8164" s="248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5">
      <c r="A8165" s="244"/>
      <c r="B8165" s="245"/>
      <c r="C8165" s="245"/>
      <c r="D8165" s="246"/>
      <c r="F8165" s="238"/>
      <c r="G8165" s="246"/>
      <c r="I8165"/>
      <c r="J8165" s="245"/>
      <c r="S8165" s="115"/>
      <c r="U8165"/>
      <c r="V8165"/>
      <c r="W8165" s="245"/>
    </row>
    <row r="8166" spans="1:33" x14ac:dyDescent="0.25">
      <c r="A8166" s="244"/>
      <c r="B8166" s="245"/>
      <c r="C8166" s="245"/>
      <c r="D8166" s="246"/>
      <c r="F8166" s="238"/>
      <c r="G8166" s="246"/>
      <c r="I8166"/>
      <c r="J8166" s="245"/>
      <c r="S8166" s="115"/>
      <c r="U8166"/>
      <c r="V8166"/>
      <c r="W8166" s="245"/>
    </row>
    <row r="8167" spans="1:33" x14ac:dyDescent="0.25">
      <c r="A8167" s="244"/>
      <c r="B8167" s="245"/>
      <c r="C8167" s="245"/>
      <c r="D8167" s="246"/>
      <c r="F8167" s="238"/>
      <c r="G8167" s="246"/>
      <c r="I8167"/>
      <c r="J8167" s="245"/>
      <c r="S8167" s="115"/>
      <c r="U8167"/>
      <c r="V8167"/>
      <c r="W8167" s="245"/>
    </row>
    <row r="8168" spans="1:33" x14ac:dyDescent="0.25">
      <c r="A8168" s="247"/>
      <c r="B8168" s="248"/>
      <c r="C8168" s="248"/>
      <c r="D8168" s="249"/>
      <c r="E8168"/>
      <c r="F8168" s="126"/>
      <c r="G8168" s="249"/>
      <c r="H8168"/>
      <c r="I8168"/>
      <c r="J8168" s="248"/>
      <c r="K8168"/>
      <c r="L8168"/>
      <c r="M8168"/>
      <c r="N8168"/>
      <c r="O8168"/>
      <c r="P8168"/>
      <c r="Q8168"/>
      <c r="S8168" s="115"/>
      <c r="U8168"/>
      <c r="V8168"/>
      <c r="W8168" s="24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5">
      <c r="A8169" s="244"/>
      <c r="B8169" s="245"/>
      <c r="C8169" s="245"/>
      <c r="D8169" s="246"/>
      <c r="F8169" s="238"/>
      <c r="G8169" s="246"/>
      <c r="I8169"/>
      <c r="J8169" s="245"/>
      <c r="S8169" s="115"/>
      <c r="U8169"/>
      <c r="V8169"/>
      <c r="W8169" s="245"/>
    </row>
    <row r="8170" spans="1:33" ht="18" x14ac:dyDescent="0.25">
      <c r="A8170" s="250"/>
      <c r="B8170" s="251"/>
      <c r="C8170" s="251"/>
      <c r="D8170" s="252"/>
      <c r="E8170"/>
      <c r="F8170" s="126"/>
      <c r="G8170" s="253"/>
      <c r="H8170"/>
      <c r="I8170"/>
      <c r="J8170" s="254"/>
      <c r="K8170"/>
      <c r="L8170"/>
      <c r="M8170"/>
      <c r="N8170"/>
      <c r="O8170"/>
      <c r="P8170"/>
      <c r="Q8170"/>
      <c r="S8170" s="115"/>
      <c r="U8170"/>
      <c r="V8170"/>
      <c r="W8170" s="254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5">
      <c r="A8171" s="247"/>
      <c r="B8171" s="248"/>
      <c r="C8171" s="248"/>
      <c r="D8171" s="249"/>
      <c r="E8171"/>
      <c r="F8171" s="126"/>
      <c r="G8171" s="249"/>
      <c r="H8171"/>
      <c r="I8171"/>
      <c r="J8171" s="248"/>
      <c r="K8171"/>
      <c r="L8171"/>
      <c r="M8171"/>
      <c r="N8171"/>
      <c r="O8171"/>
      <c r="P8171"/>
      <c r="Q8171"/>
      <c r="S8171" s="115"/>
      <c r="U8171"/>
      <c r="V8171"/>
      <c r="W8171" s="248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5">
      <c r="A8172" s="244"/>
      <c r="B8172" s="245"/>
      <c r="C8172" s="245"/>
      <c r="D8172" s="246"/>
      <c r="F8172" s="238"/>
      <c r="G8172" s="246"/>
      <c r="I8172"/>
      <c r="J8172" s="245"/>
      <c r="S8172" s="115"/>
      <c r="U8172"/>
      <c r="V8172"/>
      <c r="W8172" s="245"/>
    </row>
    <row r="8173" spans="1:33" ht="18" x14ac:dyDescent="0.25">
      <c r="A8173" s="250"/>
      <c r="B8173" s="251"/>
      <c r="C8173" s="251"/>
      <c r="D8173" s="252"/>
      <c r="E8173"/>
      <c r="F8173" s="126"/>
      <c r="G8173" s="253"/>
      <c r="H8173"/>
      <c r="I8173"/>
      <c r="J8173" s="254"/>
      <c r="K8173"/>
      <c r="L8173"/>
      <c r="M8173"/>
      <c r="N8173"/>
      <c r="O8173"/>
      <c r="P8173"/>
      <c r="Q8173"/>
      <c r="S8173" s="115"/>
      <c r="U8173"/>
      <c r="V8173"/>
      <c r="W8173" s="254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5">
      <c r="A8174" s="244"/>
      <c r="B8174" s="245"/>
      <c r="C8174" s="245"/>
      <c r="D8174" s="246"/>
      <c r="F8174" s="238"/>
      <c r="G8174" s="246"/>
      <c r="I8174"/>
      <c r="J8174" s="245"/>
      <c r="S8174" s="115"/>
      <c r="U8174"/>
      <c r="V8174"/>
      <c r="W8174" s="245"/>
    </row>
    <row r="8175" spans="1:33" x14ac:dyDescent="0.25">
      <c r="A8175" s="244"/>
      <c r="B8175" s="245"/>
      <c r="C8175" s="245"/>
      <c r="D8175" s="246"/>
      <c r="F8175" s="238"/>
      <c r="G8175" s="246"/>
      <c r="I8175"/>
      <c r="J8175" s="245"/>
      <c r="S8175" s="115"/>
      <c r="U8175"/>
      <c r="V8175"/>
      <c r="W8175" s="245"/>
    </row>
    <row r="8176" spans="1:33" x14ac:dyDescent="0.25">
      <c r="A8176" s="247"/>
      <c r="B8176" s="248"/>
      <c r="C8176" s="248"/>
      <c r="D8176" s="249"/>
      <c r="E8176"/>
      <c r="F8176" s="126"/>
      <c r="G8176" s="249"/>
      <c r="H8176"/>
      <c r="I8176"/>
      <c r="J8176" s="248"/>
      <c r="K8176"/>
      <c r="L8176"/>
      <c r="M8176"/>
      <c r="N8176"/>
      <c r="O8176"/>
      <c r="P8176"/>
      <c r="Q8176"/>
      <c r="S8176" s="115"/>
      <c r="U8176"/>
      <c r="V8176"/>
      <c r="W8176" s="248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5">
      <c r="A8177" s="247"/>
      <c r="B8177" s="248"/>
      <c r="C8177" s="248"/>
      <c r="D8177" s="249"/>
      <c r="E8177"/>
      <c r="F8177" s="126"/>
      <c r="G8177" s="249"/>
      <c r="H8177"/>
      <c r="I8177"/>
      <c r="J8177" s="248"/>
      <c r="K8177"/>
      <c r="L8177"/>
      <c r="M8177"/>
      <c r="N8177"/>
      <c r="O8177"/>
      <c r="P8177"/>
      <c r="Q8177"/>
      <c r="S8177" s="115"/>
      <c r="U8177"/>
      <c r="V8177"/>
      <c r="W8177" s="248"/>
      <c r="X8177"/>
      <c r="Y8177"/>
      <c r="Z8177"/>
      <c r="AA8177"/>
      <c r="AB8177"/>
      <c r="AC8177"/>
      <c r="AD8177"/>
      <c r="AE8177"/>
      <c r="AF8177"/>
      <c r="AG8177"/>
    </row>
    <row r="8178" spans="1:33" ht="18" x14ac:dyDescent="0.25">
      <c r="A8178" s="250"/>
      <c r="B8178" s="251"/>
      <c r="C8178" s="251"/>
      <c r="D8178" s="252"/>
      <c r="E8178"/>
      <c r="F8178" s="126"/>
      <c r="G8178" s="253"/>
      <c r="H8178"/>
      <c r="I8178"/>
      <c r="J8178" s="254"/>
      <c r="K8178"/>
      <c r="L8178"/>
      <c r="M8178"/>
      <c r="N8178"/>
      <c r="O8178"/>
      <c r="P8178"/>
      <c r="Q8178"/>
      <c r="S8178" s="115"/>
      <c r="U8178"/>
      <c r="V8178"/>
      <c r="W8178" s="254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5">
      <c r="A8179" s="244"/>
      <c r="B8179" s="245"/>
      <c r="C8179" s="245"/>
      <c r="D8179" s="246"/>
      <c r="F8179" s="238"/>
      <c r="G8179" s="246"/>
      <c r="I8179"/>
      <c r="J8179" s="245"/>
      <c r="S8179" s="115"/>
      <c r="U8179"/>
      <c r="V8179"/>
      <c r="W8179" s="245"/>
    </row>
    <row r="8180" spans="1:33" x14ac:dyDescent="0.25">
      <c r="A8180" s="247"/>
      <c r="B8180" s="248"/>
      <c r="C8180" s="248"/>
      <c r="D8180" s="249"/>
      <c r="E8180"/>
      <c r="F8180" s="126"/>
      <c r="G8180" s="249"/>
      <c r="H8180"/>
      <c r="I8180"/>
      <c r="J8180" s="248"/>
      <c r="K8180"/>
      <c r="L8180"/>
      <c r="M8180"/>
      <c r="N8180"/>
      <c r="O8180"/>
      <c r="P8180"/>
      <c r="Q8180"/>
      <c r="S8180" s="115"/>
      <c r="U8180"/>
      <c r="V8180"/>
      <c r="W8180" s="248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5">
      <c r="A8181" s="247"/>
      <c r="B8181" s="248"/>
      <c r="C8181" s="248"/>
      <c r="D8181" s="249"/>
      <c r="E8181"/>
      <c r="F8181" s="126"/>
      <c r="G8181" s="249"/>
      <c r="H8181"/>
      <c r="I8181"/>
      <c r="J8181" s="248"/>
      <c r="K8181"/>
      <c r="L8181"/>
      <c r="M8181"/>
      <c r="N8181"/>
      <c r="O8181"/>
      <c r="P8181"/>
      <c r="Q8181"/>
      <c r="S8181" s="115"/>
      <c r="U8181"/>
      <c r="V8181"/>
      <c r="W8181" s="248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5">
      <c r="A8182" s="244"/>
      <c r="B8182" s="245"/>
      <c r="C8182" s="245"/>
      <c r="D8182" s="246"/>
      <c r="F8182" s="238"/>
      <c r="G8182" s="246"/>
      <c r="I8182"/>
      <c r="J8182" s="245"/>
      <c r="S8182" s="115"/>
      <c r="U8182"/>
      <c r="V8182"/>
      <c r="W8182" s="245"/>
    </row>
    <row r="8183" spans="1:33" x14ac:dyDescent="0.25">
      <c r="A8183" s="244"/>
      <c r="B8183" s="245"/>
      <c r="C8183" s="245"/>
      <c r="D8183" s="246"/>
      <c r="F8183" s="238"/>
      <c r="G8183" s="246"/>
      <c r="I8183"/>
      <c r="J8183" s="245"/>
      <c r="S8183" s="115"/>
      <c r="U8183"/>
      <c r="V8183"/>
      <c r="W8183" s="245"/>
    </row>
    <row r="8184" spans="1:33" x14ac:dyDescent="0.25">
      <c r="A8184" s="247"/>
      <c r="B8184" s="248"/>
      <c r="C8184" s="248"/>
      <c r="D8184" s="249"/>
      <c r="E8184"/>
      <c r="F8184" s="126"/>
      <c r="G8184" s="249"/>
      <c r="H8184"/>
      <c r="I8184"/>
      <c r="J8184" s="248"/>
      <c r="K8184"/>
      <c r="L8184"/>
      <c r="M8184"/>
      <c r="N8184"/>
      <c r="O8184"/>
      <c r="P8184"/>
      <c r="Q8184"/>
      <c r="S8184" s="115"/>
      <c r="U8184"/>
      <c r="V8184"/>
      <c r="W8184" s="248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5">
      <c r="A8185" s="247"/>
      <c r="B8185" s="248"/>
      <c r="C8185" s="248"/>
      <c r="D8185" s="249"/>
      <c r="E8185"/>
      <c r="F8185" s="126"/>
      <c r="G8185" s="249"/>
      <c r="H8185"/>
      <c r="I8185"/>
      <c r="J8185" s="248"/>
      <c r="K8185"/>
      <c r="L8185"/>
      <c r="M8185"/>
      <c r="N8185"/>
      <c r="O8185"/>
      <c r="P8185"/>
      <c r="Q8185"/>
      <c r="S8185" s="115"/>
      <c r="U8185"/>
      <c r="V8185"/>
      <c r="W8185" s="248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5">
      <c r="A8186" s="244"/>
      <c r="B8186" s="245"/>
      <c r="C8186" s="245"/>
      <c r="D8186" s="246"/>
      <c r="F8186" s="238"/>
      <c r="G8186" s="246"/>
      <c r="I8186"/>
      <c r="J8186" s="245"/>
      <c r="S8186" s="115"/>
      <c r="U8186"/>
      <c r="V8186"/>
      <c r="W8186" s="245"/>
    </row>
    <row r="8187" spans="1:33" ht="18" x14ac:dyDescent="0.25">
      <c r="A8187" s="250"/>
      <c r="B8187" s="251"/>
      <c r="C8187" s="251"/>
      <c r="D8187" s="252"/>
      <c r="E8187"/>
      <c r="F8187" s="126"/>
      <c r="G8187" s="253"/>
      <c r="H8187"/>
      <c r="I8187"/>
      <c r="J8187" s="254"/>
      <c r="K8187"/>
      <c r="L8187"/>
      <c r="M8187"/>
      <c r="N8187"/>
      <c r="O8187"/>
      <c r="P8187"/>
      <c r="Q8187"/>
      <c r="S8187" s="115"/>
      <c r="U8187"/>
      <c r="V8187"/>
      <c r="W8187" s="254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5">
      <c r="A8188" s="244"/>
      <c r="B8188" s="245"/>
      <c r="C8188" s="245"/>
      <c r="D8188" s="246"/>
      <c r="F8188" s="238"/>
      <c r="G8188" s="246"/>
      <c r="I8188"/>
      <c r="J8188" s="245"/>
      <c r="S8188" s="115"/>
      <c r="U8188"/>
      <c r="V8188"/>
      <c r="W8188" s="245"/>
    </row>
    <row r="8189" spans="1:33" x14ac:dyDescent="0.25">
      <c r="A8189" s="244"/>
      <c r="B8189" s="245"/>
      <c r="C8189" s="245"/>
      <c r="D8189" s="246"/>
      <c r="F8189" s="238"/>
      <c r="G8189" s="246"/>
      <c r="I8189"/>
      <c r="J8189" s="245"/>
      <c r="S8189" s="115"/>
      <c r="U8189"/>
      <c r="V8189"/>
      <c r="W8189" s="245"/>
    </row>
    <row r="8190" spans="1:33" x14ac:dyDescent="0.25">
      <c r="A8190" s="244"/>
      <c r="B8190" s="245"/>
      <c r="C8190" s="245"/>
      <c r="D8190" s="246"/>
      <c r="F8190" s="238"/>
      <c r="G8190" s="246"/>
      <c r="I8190"/>
      <c r="J8190" s="245"/>
      <c r="S8190" s="115"/>
      <c r="U8190"/>
      <c r="V8190"/>
      <c r="W8190" s="245"/>
    </row>
    <row r="8191" spans="1:33" x14ac:dyDescent="0.25">
      <c r="A8191" s="247"/>
      <c r="B8191" s="248"/>
      <c r="C8191" s="248"/>
      <c r="D8191" s="249"/>
      <c r="E8191"/>
      <c r="F8191" s="126"/>
      <c r="G8191" s="249"/>
      <c r="H8191"/>
      <c r="I8191"/>
      <c r="J8191" s="248"/>
      <c r="K8191"/>
      <c r="L8191"/>
      <c r="M8191"/>
      <c r="N8191"/>
      <c r="O8191"/>
      <c r="P8191"/>
      <c r="Q8191"/>
      <c r="S8191" s="115"/>
      <c r="U8191"/>
      <c r="V8191"/>
      <c r="W8191" s="248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5">
      <c r="A8192" s="247"/>
      <c r="B8192" s="248"/>
      <c r="C8192" s="248"/>
      <c r="D8192" s="249"/>
      <c r="E8192"/>
      <c r="F8192" s="126"/>
      <c r="G8192" s="249"/>
      <c r="H8192"/>
      <c r="I8192"/>
      <c r="J8192" s="248"/>
      <c r="K8192"/>
      <c r="L8192"/>
      <c r="M8192"/>
      <c r="N8192"/>
      <c r="O8192"/>
      <c r="P8192"/>
      <c r="Q8192"/>
      <c r="S8192" s="115"/>
      <c r="U8192"/>
      <c r="V8192"/>
      <c r="W8192" s="248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5">
      <c r="A8193" s="244"/>
      <c r="B8193" s="245"/>
      <c r="C8193" s="245"/>
      <c r="D8193" s="246"/>
      <c r="F8193" s="238"/>
      <c r="G8193" s="246"/>
      <c r="I8193"/>
      <c r="J8193" s="245"/>
      <c r="S8193" s="115"/>
      <c r="U8193"/>
      <c r="V8193"/>
      <c r="W8193" s="245"/>
    </row>
    <row r="8194" spans="1:33" x14ac:dyDescent="0.25">
      <c r="A8194" s="247"/>
      <c r="B8194" s="248"/>
      <c r="C8194" s="248"/>
      <c r="D8194" s="249"/>
      <c r="E8194"/>
      <c r="F8194" s="126"/>
      <c r="G8194" s="249"/>
      <c r="H8194"/>
      <c r="I8194"/>
      <c r="J8194" s="248"/>
      <c r="K8194"/>
      <c r="L8194"/>
      <c r="M8194"/>
      <c r="N8194"/>
      <c r="O8194"/>
      <c r="P8194"/>
      <c r="Q8194"/>
      <c r="S8194" s="115"/>
      <c r="U8194"/>
      <c r="V8194"/>
      <c r="W8194" s="248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5">
      <c r="A8195" s="244"/>
      <c r="B8195" s="245"/>
      <c r="C8195" s="245"/>
      <c r="D8195" s="246"/>
      <c r="F8195" s="238"/>
      <c r="G8195" s="246"/>
      <c r="I8195"/>
      <c r="J8195" s="245"/>
      <c r="S8195" s="115"/>
      <c r="U8195"/>
      <c r="V8195"/>
      <c r="W8195" s="245"/>
    </row>
    <row r="8196" spans="1:33" x14ac:dyDescent="0.25">
      <c r="A8196" s="244"/>
      <c r="B8196" s="245"/>
      <c r="C8196" s="245"/>
      <c r="D8196" s="246"/>
      <c r="F8196" s="238"/>
      <c r="G8196" s="246"/>
      <c r="I8196"/>
      <c r="J8196" s="245"/>
      <c r="S8196" s="115"/>
      <c r="U8196"/>
      <c r="V8196"/>
      <c r="W8196" s="245"/>
    </row>
    <row r="8197" spans="1:33" x14ac:dyDescent="0.25">
      <c r="A8197" s="244"/>
      <c r="B8197" s="245"/>
      <c r="C8197" s="245"/>
      <c r="D8197" s="246"/>
      <c r="F8197" s="238"/>
      <c r="G8197" s="246"/>
      <c r="I8197"/>
      <c r="J8197" s="245"/>
      <c r="S8197" s="115"/>
      <c r="U8197"/>
      <c r="V8197"/>
      <c r="W8197" s="245"/>
    </row>
    <row r="8198" spans="1:33" x14ac:dyDescent="0.25">
      <c r="A8198" s="244"/>
      <c r="B8198" s="245"/>
      <c r="C8198" s="245"/>
      <c r="D8198" s="246"/>
      <c r="F8198" s="238"/>
      <c r="G8198" s="246"/>
      <c r="I8198"/>
      <c r="J8198" s="245"/>
      <c r="S8198" s="115"/>
      <c r="U8198"/>
      <c r="V8198"/>
      <c r="W8198" s="245"/>
    </row>
    <row r="8199" spans="1:33" x14ac:dyDescent="0.25">
      <c r="A8199" s="247"/>
      <c r="B8199" s="248"/>
      <c r="C8199" s="248"/>
      <c r="D8199" s="249"/>
      <c r="E8199"/>
      <c r="F8199" s="126"/>
      <c r="G8199" s="249"/>
      <c r="H8199"/>
      <c r="I8199"/>
      <c r="J8199" s="248"/>
      <c r="K8199"/>
      <c r="L8199"/>
      <c r="M8199"/>
      <c r="N8199"/>
      <c r="O8199"/>
      <c r="P8199"/>
      <c r="Q8199"/>
      <c r="S8199" s="115"/>
      <c r="U8199"/>
      <c r="V8199"/>
      <c r="W8199" s="248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5">
      <c r="A8200" s="244"/>
      <c r="B8200" s="245"/>
      <c r="C8200" s="245"/>
      <c r="D8200" s="246"/>
      <c r="F8200" s="238"/>
      <c r="G8200" s="246"/>
      <c r="I8200"/>
      <c r="J8200" s="245"/>
      <c r="S8200" s="115"/>
      <c r="U8200"/>
      <c r="V8200"/>
      <c r="W8200" s="245"/>
    </row>
    <row r="8201" spans="1:33" x14ac:dyDescent="0.25">
      <c r="A8201" s="244"/>
      <c r="B8201" s="245"/>
      <c r="C8201" s="245"/>
      <c r="D8201" s="246"/>
      <c r="F8201" s="238"/>
      <c r="G8201" s="246"/>
      <c r="I8201"/>
      <c r="J8201" s="245"/>
      <c r="S8201" s="115"/>
      <c r="U8201"/>
      <c r="V8201"/>
      <c r="W8201" s="245"/>
    </row>
    <row r="8202" spans="1:33" x14ac:dyDescent="0.25">
      <c r="A8202" s="244"/>
      <c r="B8202" s="245"/>
      <c r="C8202" s="245"/>
      <c r="D8202" s="246"/>
      <c r="F8202" s="238"/>
      <c r="G8202" s="246"/>
      <c r="I8202"/>
      <c r="J8202" s="245"/>
      <c r="S8202" s="115"/>
      <c r="U8202"/>
      <c r="V8202"/>
      <c r="W8202" s="245"/>
    </row>
    <row r="8203" spans="1:33" x14ac:dyDescent="0.25">
      <c r="A8203" s="247"/>
      <c r="B8203" s="248"/>
      <c r="C8203" s="248"/>
      <c r="D8203" s="249"/>
      <c r="E8203"/>
      <c r="F8203" s="126"/>
      <c r="G8203" s="249"/>
      <c r="H8203"/>
      <c r="I8203"/>
      <c r="J8203" s="248"/>
      <c r="K8203"/>
      <c r="L8203"/>
      <c r="M8203"/>
      <c r="N8203"/>
      <c r="O8203"/>
      <c r="P8203"/>
      <c r="Q8203"/>
      <c r="S8203" s="115"/>
      <c r="U8203"/>
      <c r="V8203"/>
      <c r="W8203" s="248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5">
      <c r="A8204" s="244"/>
      <c r="B8204" s="245"/>
      <c r="C8204" s="245"/>
      <c r="D8204" s="246"/>
      <c r="F8204" s="238"/>
      <c r="G8204" s="246"/>
      <c r="I8204"/>
      <c r="J8204" s="245"/>
      <c r="S8204" s="115"/>
      <c r="U8204"/>
      <c r="V8204"/>
      <c r="W8204" s="245"/>
    </row>
    <row r="8205" spans="1:33" x14ac:dyDescent="0.25">
      <c r="A8205" s="244"/>
      <c r="B8205" s="245"/>
      <c r="C8205" s="245"/>
      <c r="D8205" s="246"/>
      <c r="F8205" s="238"/>
      <c r="G8205" s="246"/>
      <c r="I8205"/>
      <c r="J8205" s="245"/>
      <c r="S8205" s="115"/>
      <c r="U8205"/>
      <c r="V8205"/>
      <c r="W8205" s="245"/>
    </row>
    <row r="8206" spans="1:33" x14ac:dyDescent="0.25">
      <c r="A8206" s="247"/>
      <c r="B8206" s="248"/>
      <c r="C8206" s="248"/>
      <c r="D8206" s="249"/>
      <c r="E8206"/>
      <c r="F8206" s="126"/>
      <c r="G8206" s="249"/>
      <c r="H8206"/>
      <c r="I8206"/>
      <c r="J8206" s="248"/>
      <c r="K8206"/>
      <c r="L8206"/>
      <c r="M8206"/>
      <c r="N8206"/>
      <c r="O8206"/>
      <c r="P8206"/>
      <c r="Q8206"/>
      <c r="S8206" s="115"/>
      <c r="U8206"/>
      <c r="V8206"/>
      <c r="W8206" s="248"/>
      <c r="X8206"/>
      <c r="Y8206"/>
      <c r="Z8206"/>
      <c r="AA8206"/>
      <c r="AB8206"/>
      <c r="AC8206"/>
      <c r="AD8206"/>
      <c r="AE8206"/>
      <c r="AF8206"/>
      <c r="AG8206"/>
    </row>
    <row r="8207" spans="1:33" ht="18" x14ac:dyDescent="0.25">
      <c r="A8207" s="250"/>
      <c r="B8207" s="251"/>
      <c r="C8207" s="251"/>
      <c r="D8207" s="252"/>
      <c r="E8207"/>
      <c r="F8207" s="126"/>
      <c r="G8207" s="253"/>
      <c r="H8207"/>
      <c r="I8207"/>
      <c r="J8207" s="254"/>
      <c r="K8207"/>
      <c r="L8207"/>
      <c r="M8207"/>
      <c r="N8207"/>
      <c r="O8207"/>
      <c r="P8207"/>
      <c r="Q8207"/>
      <c r="S8207" s="115"/>
      <c r="U8207"/>
      <c r="V8207"/>
      <c r="W8207" s="254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5">
      <c r="A8208" s="244"/>
      <c r="B8208" s="245"/>
      <c r="C8208" s="245"/>
      <c r="D8208" s="246"/>
      <c r="F8208" s="238"/>
      <c r="G8208" s="246"/>
      <c r="I8208"/>
      <c r="J8208" s="245"/>
      <c r="S8208" s="115"/>
      <c r="U8208"/>
      <c r="V8208"/>
      <c r="W8208" s="245"/>
    </row>
    <row r="8209" spans="1:33" ht="18" x14ac:dyDescent="0.25">
      <c r="A8209" s="250"/>
      <c r="B8209" s="251"/>
      <c r="C8209" s="251"/>
      <c r="D8209" s="252"/>
      <c r="E8209"/>
      <c r="F8209" s="126"/>
      <c r="G8209" s="253"/>
      <c r="H8209"/>
      <c r="I8209"/>
      <c r="J8209" s="254"/>
      <c r="K8209"/>
      <c r="L8209"/>
      <c r="M8209"/>
      <c r="N8209"/>
      <c r="O8209"/>
      <c r="P8209"/>
      <c r="Q8209"/>
      <c r="S8209" s="115"/>
      <c r="U8209"/>
      <c r="V8209"/>
      <c r="W8209" s="254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5">
      <c r="A8210" s="247"/>
      <c r="B8210" s="248"/>
      <c r="C8210" s="248"/>
      <c r="D8210" s="249"/>
      <c r="E8210"/>
      <c r="F8210" s="126"/>
      <c r="G8210" s="249"/>
      <c r="H8210"/>
      <c r="I8210"/>
      <c r="J8210" s="248"/>
      <c r="K8210"/>
      <c r="L8210"/>
      <c r="M8210"/>
      <c r="N8210"/>
      <c r="O8210"/>
      <c r="P8210"/>
      <c r="Q8210"/>
      <c r="S8210" s="115"/>
      <c r="U8210"/>
      <c r="V8210"/>
      <c r="W8210" s="248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5">
      <c r="A8211" s="247"/>
      <c r="B8211" s="248"/>
      <c r="C8211" s="248"/>
      <c r="D8211" s="249"/>
      <c r="E8211"/>
      <c r="F8211" s="126"/>
      <c r="G8211" s="249"/>
      <c r="H8211"/>
      <c r="I8211"/>
      <c r="J8211" s="248"/>
      <c r="K8211"/>
      <c r="L8211"/>
      <c r="M8211"/>
      <c r="N8211"/>
      <c r="O8211"/>
      <c r="P8211"/>
      <c r="Q8211"/>
      <c r="S8211" s="115"/>
      <c r="U8211"/>
      <c r="V8211"/>
      <c r="W8211" s="248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5">
      <c r="A8212" s="247"/>
      <c r="B8212" s="248"/>
      <c r="C8212" s="248"/>
      <c r="D8212" s="249"/>
      <c r="E8212"/>
      <c r="F8212" s="126"/>
      <c r="G8212" s="249"/>
      <c r="H8212"/>
      <c r="I8212"/>
      <c r="J8212" s="248"/>
      <c r="K8212"/>
      <c r="L8212"/>
      <c r="M8212"/>
      <c r="N8212"/>
      <c r="O8212"/>
      <c r="P8212"/>
      <c r="Q8212"/>
      <c r="S8212" s="115"/>
      <c r="U8212"/>
      <c r="V8212"/>
      <c r="W8212" s="248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5">
      <c r="A8213" s="244"/>
      <c r="B8213" s="245"/>
      <c r="C8213" s="245"/>
      <c r="D8213" s="246"/>
      <c r="F8213" s="238"/>
      <c r="G8213" s="246"/>
      <c r="I8213"/>
      <c r="J8213" s="245"/>
      <c r="S8213" s="115"/>
      <c r="U8213"/>
      <c r="V8213"/>
      <c r="W8213" s="245"/>
    </row>
    <row r="8214" spans="1:33" x14ac:dyDescent="0.25">
      <c r="A8214" s="247"/>
      <c r="B8214" s="248"/>
      <c r="C8214" s="248"/>
      <c r="D8214" s="249"/>
      <c r="E8214"/>
      <c r="F8214" s="126"/>
      <c r="G8214" s="249"/>
      <c r="H8214"/>
      <c r="I8214"/>
      <c r="J8214" s="248"/>
      <c r="K8214"/>
      <c r="L8214"/>
      <c r="M8214"/>
      <c r="N8214"/>
      <c r="O8214"/>
      <c r="P8214"/>
      <c r="Q8214"/>
      <c r="S8214" s="115"/>
      <c r="U8214"/>
      <c r="V8214"/>
      <c r="W8214" s="248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5">
      <c r="A8215" s="247"/>
      <c r="B8215" s="248"/>
      <c r="C8215" s="248"/>
      <c r="D8215" s="249"/>
      <c r="E8215"/>
      <c r="F8215" s="126"/>
      <c r="G8215" s="249"/>
      <c r="H8215"/>
      <c r="I8215"/>
      <c r="J8215" s="248"/>
      <c r="K8215"/>
      <c r="L8215"/>
      <c r="M8215"/>
      <c r="N8215"/>
      <c r="O8215"/>
      <c r="P8215"/>
      <c r="Q8215"/>
      <c r="S8215" s="115"/>
      <c r="U8215"/>
      <c r="V8215"/>
      <c r="W8215" s="248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5">
      <c r="A8216" s="244"/>
      <c r="B8216" s="245"/>
      <c r="C8216" s="245"/>
      <c r="D8216" s="246"/>
      <c r="F8216" s="238"/>
      <c r="G8216" s="246"/>
      <c r="I8216"/>
      <c r="J8216" s="245"/>
      <c r="S8216" s="115"/>
      <c r="U8216"/>
      <c r="V8216"/>
      <c r="W8216" s="245"/>
    </row>
    <row r="8217" spans="1:33" x14ac:dyDescent="0.25">
      <c r="A8217" s="244"/>
      <c r="B8217" s="245"/>
      <c r="C8217" s="245"/>
      <c r="D8217" s="246"/>
      <c r="F8217" s="238"/>
      <c r="G8217" s="246"/>
      <c r="I8217"/>
      <c r="J8217" s="245"/>
      <c r="S8217" s="115"/>
      <c r="U8217"/>
      <c r="V8217"/>
      <c r="W8217" s="245"/>
    </row>
    <row r="8218" spans="1:33" x14ac:dyDescent="0.25">
      <c r="A8218" s="247"/>
      <c r="B8218" s="248"/>
      <c r="C8218" s="248"/>
      <c r="D8218" s="249"/>
      <c r="E8218"/>
      <c r="F8218" s="126"/>
      <c r="G8218" s="249"/>
      <c r="H8218"/>
      <c r="I8218"/>
      <c r="J8218" s="248"/>
      <c r="K8218"/>
      <c r="L8218"/>
      <c r="M8218"/>
      <c r="N8218"/>
      <c r="O8218"/>
      <c r="P8218"/>
      <c r="Q8218"/>
      <c r="S8218" s="115"/>
      <c r="U8218"/>
      <c r="V8218"/>
      <c r="W8218" s="24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5">
      <c r="A8219" s="247"/>
      <c r="B8219" s="248"/>
      <c r="C8219" s="248"/>
      <c r="D8219" s="249"/>
      <c r="E8219"/>
      <c r="F8219" s="126"/>
      <c r="G8219" s="249"/>
      <c r="H8219"/>
      <c r="I8219"/>
      <c r="J8219" s="248"/>
      <c r="K8219"/>
      <c r="L8219"/>
      <c r="M8219"/>
      <c r="N8219"/>
      <c r="O8219"/>
      <c r="P8219"/>
      <c r="Q8219"/>
      <c r="S8219" s="115"/>
      <c r="U8219"/>
      <c r="V8219"/>
      <c r="W8219" s="248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5">
      <c r="A8220" s="244"/>
      <c r="B8220" s="245"/>
      <c r="C8220" s="245"/>
      <c r="D8220" s="246"/>
      <c r="F8220" s="238"/>
      <c r="G8220" s="246"/>
      <c r="I8220"/>
      <c r="J8220" s="245"/>
      <c r="S8220" s="115"/>
      <c r="U8220"/>
      <c r="V8220"/>
      <c r="W8220" s="245"/>
    </row>
    <row r="8221" spans="1:33" x14ac:dyDescent="0.25">
      <c r="A8221" s="244"/>
      <c r="B8221" s="245"/>
      <c r="C8221" s="245"/>
      <c r="D8221" s="246"/>
      <c r="F8221" s="238"/>
      <c r="G8221" s="246"/>
      <c r="I8221"/>
      <c r="J8221" s="245"/>
      <c r="S8221" s="115"/>
      <c r="U8221"/>
      <c r="V8221"/>
      <c r="W8221" s="245"/>
    </row>
    <row r="8222" spans="1:33" ht="18" x14ac:dyDescent="0.25">
      <c r="A8222" s="250"/>
      <c r="B8222" s="251"/>
      <c r="C8222" s="251"/>
      <c r="D8222" s="252"/>
      <c r="E8222"/>
      <c r="F8222" s="126"/>
      <c r="G8222" s="253"/>
      <c r="H8222"/>
      <c r="I8222"/>
      <c r="J8222" s="254"/>
      <c r="K8222"/>
      <c r="L8222"/>
      <c r="M8222"/>
      <c r="N8222"/>
      <c r="O8222"/>
      <c r="P8222"/>
      <c r="Q8222"/>
      <c r="S8222" s="115"/>
      <c r="U8222"/>
      <c r="V8222"/>
      <c r="W8222" s="254"/>
      <c r="X8222"/>
      <c r="Y8222"/>
      <c r="Z8222"/>
      <c r="AA8222"/>
      <c r="AB8222"/>
      <c r="AC8222"/>
      <c r="AD8222"/>
      <c r="AE8222"/>
      <c r="AF8222"/>
      <c r="AG8222"/>
    </row>
    <row r="8223" spans="1:33" ht="18" x14ac:dyDescent="0.25">
      <c r="A8223" s="250"/>
      <c r="B8223" s="251"/>
      <c r="C8223" s="251"/>
      <c r="D8223" s="252"/>
      <c r="E8223"/>
      <c r="F8223" s="126"/>
      <c r="G8223" s="253"/>
      <c r="H8223"/>
      <c r="I8223"/>
      <c r="J8223" s="254"/>
      <c r="K8223"/>
      <c r="L8223"/>
      <c r="M8223"/>
      <c r="N8223"/>
      <c r="O8223"/>
      <c r="P8223"/>
      <c r="Q8223"/>
      <c r="S8223" s="115"/>
      <c r="U8223"/>
      <c r="V8223"/>
      <c r="W8223" s="254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5">
      <c r="A8224" s="244"/>
      <c r="B8224" s="245"/>
      <c r="C8224" s="245"/>
      <c r="D8224" s="246"/>
      <c r="F8224" s="238"/>
      <c r="G8224" s="246"/>
      <c r="I8224"/>
      <c r="J8224" s="245"/>
      <c r="S8224" s="115"/>
      <c r="U8224"/>
      <c r="V8224"/>
      <c r="W8224" s="245"/>
    </row>
    <row r="8225" spans="1:33" x14ac:dyDescent="0.25">
      <c r="A8225" s="244"/>
      <c r="B8225" s="245"/>
      <c r="C8225" s="245"/>
      <c r="D8225" s="246"/>
      <c r="F8225" s="238"/>
      <c r="G8225" s="246"/>
      <c r="I8225"/>
      <c r="J8225" s="245"/>
      <c r="S8225" s="115"/>
      <c r="U8225"/>
      <c r="V8225"/>
      <c r="W8225" s="245"/>
    </row>
    <row r="8226" spans="1:33" x14ac:dyDescent="0.25">
      <c r="A8226" s="244"/>
      <c r="B8226" s="245"/>
      <c r="C8226" s="245"/>
      <c r="D8226" s="246"/>
      <c r="F8226" s="238"/>
      <c r="G8226" s="246"/>
      <c r="I8226"/>
      <c r="J8226" s="245"/>
      <c r="S8226" s="115"/>
      <c r="U8226"/>
      <c r="V8226"/>
      <c r="W8226" s="245"/>
    </row>
    <row r="8227" spans="1:33" x14ac:dyDescent="0.25">
      <c r="A8227" s="247"/>
      <c r="B8227" s="248"/>
      <c r="C8227" s="248"/>
      <c r="D8227" s="249"/>
      <c r="E8227"/>
      <c r="F8227" s="126"/>
      <c r="G8227" s="249"/>
      <c r="H8227"/>
      <c r="I8227"/>
      <c r="J8227" s="248"/>
      <c r="K8227"/>
      <c r="L8227"/>
      <c r="M8227"/>
      <c r="N8227"/>
      <c r="O8227"/>
      <c r="P8227"/>
      <c r="Q8227"/>
      <c r="S8227" s="115"/>
      <c r="U8227"/>
      <c r="V8227"/>
      <c r="W8227" s="248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5">
      <c r="A8228" s="247"/>
      <c r="B8228" s="248"/>
      <c r="C8228" s="248"/>
      <c r="D8228" s="249"/>
      <c r="E8228"/>
      <c r="F8228" s="126"/>
      <c r="G8228" s="249"/>
      <c r="H8228"/>
      <c r="I8228"/>
      <c r="J8228" s="248"/>
      <c r="K8228"/>
      <c r="L8228"/>
      <c r="M8228"/>
      <c r="N8228"/>
      <c r="O8228"/>
      <c r="P8228"/>
      <c r="Q8228"/>
      <c r="S8228" s="115"/>
      <c r="U8228"/>
      <c r="V8228"/>
      <c r="W8228" s="24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5">
      <c r="A8229" s="244"/>
      <c r="B8229" s="245"/>
      <c r="C8229" s="245"/>
      <c r="D8229" s="246"/>
      <c r="F8229" s="238"/>
      <c r="G8229" s="246"/>
      <c r="I8229"/>
      <c r="J8229" s="245"/>
      <c r="S8229" s="115"/>
      <c r="U8229"/>
      <c r="V8229"/>
      <c r="W8229" s="245"/>
    </row>
    <row r="8230" spans="1:33" x14ac:dyDescent="0.25">
      <c r="A8230" s="247"/>
      <c r="B8230" s="248"/>
      <c r="C8230" s="248"/>
      <c r="D8230" s="249"/>
      <c r="E8230"/>
      <c r="F8230" s="126"/>
      <c r="G8230" s="249"/>
      <c r="H8230"/>
      <c r="I8230"/>
      <c r="J8230" s="248"/>
      <c r="K8230"/>
      <c r="L8230"/>
      <c r="M8230"/>
      <c r="N8230"/>
      <c r="O8230"/>
      <c r="P8230"/>
      <c r="Q8230"/>
      <c r="S8230" s="115"/>
      <c r="U8230"/>
      <c r="V8230"/>
      <c r="W8230" s="248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5">
      <c r="A8231" s="247"/>
      <c r="B8231" s="248"/>
      <c r="C8231" s="248"/>
      <c r="D8231" s="249"/>
      <c r="E8231"/>
      <c r="F8231" s="126"/>
      <c r="G8231" s="249"/>
      <c r="H8231"/>
      <c r="I8231"/>
      <c r="J8231" s="248"/>
      <c r="K8231"/>
      <c r="L8231"/>
      <c r="M8231"/>
      <c r="N8231"/>
      <c r="O8231"/>
      <c r="P8231"/>
      <c r="Q8231"/>
      <c r="S8231" s="115"/>
      <c r="U8231"/>
      <c r="V8231"/>
      <c r="W8231" s="248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5">
      <c r="A8232" s="247"/>
      <c r="B8232" s="248"/>
      <c r="C8232" s="248"/>
      <c r="D8232" s="249"/>
      <c r="E8232"/>
      <c r="F8232" s="126"/>
      <c r="G8232" s="249"/>
      <c r="H8232"/>
      <c r="I8232"/>
      <c r="J8232" s="248"/>
      <c r="K8232"/>
      <c r="L8232"/>
      <c r="M8232"/>
      <c r="N8232"/>
      <c r="O8232"/>
      <c r="P8232"/>
      <c r="Q8232"/>
      <c r="S8232" s="115"/>
      <c r="U8232"/>
      <c r="V8232"/>
      <c r="W8232" s="248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5">
      <c r="A8233" s="247"/>
      <c r="B8233" s="248"/>
      <c r="C8233" s="248"/>
      <c r="D8233" s="249"/>
      <c r="E8233"/>
      <c r="F8233" s="126"/>
      <c r="G8233" s="249"/>
      <c r="H8233"/>
      <c r="I8233"/>
      <c r="J8233" s="248"/>
      <c r="K8233"/>
      <c r="L8233"/>
      <c r="M8233"/>
      <c r="N8233"/>
      <c r="O8233"/>
      <c r="P8233"/>
      <c r="Q8233"/>
      <c r="S8233" s="115"/>
      <c r="U8233"/>
      <c r="V8233"/>
      <c r="W8233" s="248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5">
      <c r="A8234" s="244"/>
      <c r="B8234" s="245"/>
      <c r="C8234" s="245"/>
      <c r="D8234" s="246"/>
      <c r="F8234" s="238"/>
      <c r="G8234" s="246"/>
      <c r="I8234"/>
      <c r="J8234" s="245"/>
      <c r="S8234" s="115"/>
      <c r="U8234"/>
      <c r="V8234"/>
      <c r="W8234" s="245"/>
    </row>
    <row r="8235" spans="1:33" x14ac:dyDescent="0.25">
      <c r="A8235" s="244"/>
      <c r="B8235" s="245"/>
      <c r="C8235" s="245"/>
      <c r="D8235" s="246"/>
      <c r="F8235" s="238"/>
      <c r="G8235" s="246"/>
      <c r="I8235"/>
      <c r="J8235" s="245"/>
      <c r="S8235" s="115"/>
      <c r="U8235"/>
      <c r="V8235"/>
      <c r="W8235" s="245"/>
    </row>
    <row r="8236" spans="1:33" x14ac:dyDescent="0.25">
      <c r="A8236" s="247"/>
      <c r="B8236" s="248"/>
      <c r="C8236" s="248"/>
      <c r="D8236" s="249"/>
      <c r="E8236"/>
      <c r="F8236" s="126"/>
      <c r="G8236" s="249"/>
      <c r="H8236"/>
      <c r="I8236"/>
      <c r="J8236" s="248"/>
      <c r="K8236"/>
      <c r="L8236"/>
      <c r="M8236"/>
      <c r="N8236"/>
      <c r="O8236"/>
      <c r="P8236"/>
      <c r="Q8236"/>
      <c r="S8236" s="115"/>
      <c r="U8236"/>
      <c r="V8236"/>
      <c r="W8236" s="248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5">
      <c r="A8237" s="247"/>
      <c r="B8237" s="248"/>
      <c r="C8237" s="248"/>
      <c r="D8237" s="249"/>
      <c r="E8237"/>
      <c r="F8237" s="126"/>
      <c r="G8237" s="249"/>
      <c r="H8237"/>
      <c r="I8237"/>
      <c r="J8237" s="248"/>
      <c r="K8237"/>
      <c r="L8237"/>
      <c r="M8237"/>
      <c r="N8237"/>
      <c r="O8237"/>
      <c r="P8237"/>
      <c r="Q8237"/>
      <c r="S8237" s="115"/>
      <c r="U8237"/>
      <c r="V8237"/>
      <c r="W8237" s="248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5">
      <c r="A8238" s="244"/>
      <c r="B8238" s="245"/>
      <c r="C8238" s="245"/>
      <c r="D8238" s="246"/>
      <c r="F8238" s="238"/>
      <c r="G8238" s="246"/>
      <c r="I8238"/>
      <c r="J8238" s="245"/>
      <c r="S8238" s="115"/>
      <c r="U8238"/>
      <c r="V8238"/>
      <c r="W8238" s="245"/>
    </row>
    <row r="8239" spans="1:33" x14ac:dyDescent="0.25">
      <c r="A8239" s="244"/>
      <c r="B8239" s="245"/>
      <c r="C8239" s="245"/>
      <c r="D8239" s="246"/>
      <c r="F8239" s="238"/>
      <c r="G8239" s="246"/>
      <c r="I8239"/>
      <c r="J8239" s="245"/>
      <c r="S8239" s="115"/>
      <c r="U8239"/>
      <c r="V8239"/>
      <c r="W8239" s="245"/>
    </row>
    <row r="8240" spans="1:33" ht="18" x14ac:dyDescent="0.25">
      <c r="A8240" s="250"/>
      <c r="B8240" s="251"/>
      <c r="C8240" s="251"/>
      <c r="D8240" s="252"/>
      <c r="E8240"/>
      <c r="F8240" s="126"/>
      <c r="G8240" s="253"/>
      <c r="H8240"/>
      <c r="I8240"/>
      <c r="J8240" s="254"/>
      <c r="K8240"/>
      <c r="L8240"/>
      <c r="M8240"/>
      <c r="N8240"/>
      <c r="O8240"/>
      <c r="P8240"/>
      <c r="Q8240"/>
      <c r="S8240" s="115"/>
      <c r="U8240"/>
      <c r="V8240"/>
      <c r="W8240" s="254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5">
      <c r="A8241" s="247"/>
      <c r="B8241" s="248"/>
      <c r="C8241" s="248"/>
      <c r="D8241" s="249"/>
      <c r="E8241"/>
      <c r="F8241" s="126"/>
      <c r="G8241" s="249"/>
      <c r="H8241"/>
      <c r="I8241"/>
      <c r="J8241" s="248"/>
      <c r="K8241"/>
      <c r="L8241"/>
      <c r="M8241"/>
      <c r="N8241"/>
      <c r="O8241"/>
      <c r="P8241"/>
      <c r="Q8241"/>
      <c r="S8241" s="115"/>
      <c r="U8241"/>
      <c r="V8241"/>
      <c r="W8241" s="248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5">
      <c r="A8242" s="244"/>
      <c r="B8242" s="245"/>
      <c r="C8242" s="245"/>
      <c r="D8242" s="246"/>
      <c r="F8242" s="238"/>
      <c r="G8242" s="246"/>
      <c r="I8242"/>
      <c r="J8242" s="245"/>
      <c r="S8242" s="115"/>
      <c r="U8242"/>
      <c r="V8242"/>
      <c r="W8242" s="245"/>
    </row>
    <row r="8243" spans="1:33" x14ac:dyDescent="0.25">
      <c r="A8243" s="244"/>
      <c r="B8243" s="245"/>
      <c r="C8243" s="245"/>
      <c r="D8243" s="246"/>
      <c r="F8243" s="238"/>
      <c r="G8243" s="246"/>
      <c r="I8243"/>
      <c r="J8243" s="245"/>
      <c r="S8243" s="115"/>
      <c r="U8243"/>
      <c r="V8243"/>
      <c r="W8243" s="245"/>
    </row>
    <row r="8244" spans="1:33" x14ac:dyDescent="0.25">
      <c r="A8244" s="247"/>
      <c r="B8244" s="248"/>
      <c r="C8244" s="248"/>
      <c r="D8244" s="249"/>
      <c r="E8244"/>
      <c r="F8244" s="126"/>
      <c r="G8244" s="249"/>
      <c r="H8244"/>
      <c r="I8244"/>
      <c r="J8244" s="248"/>
      <c r="K8244"/>
      <c r="L8244"/>
      <c r="M8244"/>
      <c r="N8244"/>
      <c r="O8244"/>
      <c r="P8244"/>
      <c r="Q8244"/>
      <c r="S8244" s="115"/>
      <c r="U8244"/>
      <c r="V8244"/>
      <c r="W8244" s="248"/>
      <c r="X8244"/>
      <c r="Y8244"/>
      <c r="Z8244"/>
      <c r="AA8244"/>
      <c r="AB8244"/>
      <c r="AC8244"/>
      <c r="AD8244"/>
      <c r="AE8244"/>
      <c r="AF8244"/>
      <c r="AG8244"/>
    </row>
    <row r="8245" spans="1:33" ht="18" x14ac:dyDescent="0.25">
      <c r="A8245" s="250"/>
      <c r="B8245" s="251"/>
      <c r="C8245" s="251"/>
      <c r="D8245" s="252"/>
      <c r="E8245"/>
      <c r="F8245" s="126"/>
      <c r="G8245" s="253"/>
      <c r="H8245"/>
      <c r="I8245"/>
      <c r="J8245" s="254"/>
      <c r="K8245"/>
      <c r="L8245"/>
      <c r="M8245"/>
      <c r="N8245"/>
      <c r="O8245"/>
      <c r="P8245"/>
      <c r="Q8245"/>
      <c r="S8245" s="115"/>
      <c r="U8245"/>
      <c r="V8245"/>
      <c r="W8245" s="254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5">
      <c r="A8246" s="244"/>
      <c r="B8246" s="245"/>
      <c r="C8246" s="245"/>
      <c r="D8246" s="246"/>
      <c r="F8246" s="238"/>
      <c r="G8246" s="246"/>
      <c r="I8246"/>
      <c r="J8246" s="245"/>
      <c r="S8246" s="115"/>
      <c r="U8246"/>
      <c r="V8246"/>
      <c r="W8246" s="245"/>
    </row>
    <row r="8247" spans="1:33" ht="18" x14ac:dyDescent="0.25">
      <c r="A8247" s="250"/>
      <c r="B8247" s="251"/>
      <c r="C8247" s="251"/>
      <c r="D8247" s="252"/>
      <c r="E8247"/>
      <c r="F8247" s="126"/>
      <c r="G8247" s="253"/>
      <c r="H8247"/>
      <c r="I8247"/>
      <c r="J8247" s="254"/>
      <c r="K8247"/>
      <c r="L8247"/>
      <c r="M8247"/>
      <c r="N8247"/>
      <c r="O8247"/>
      <c r="P8247"/>
      <c r="Q8247"/>
      <c r="S8247" s="115"/>
      <c r="U8247"/>
      <c r="V8247"/>
      <c r="W8247" s="254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5">
      <c r="A8248" s="247"/>
      <c r="B8248" s="248"/>
      <c r="C8248" s="248"/>
      <c r="D8248" s="249"/>
      <c r="E8248"/>
      <c r="F8248" s="126"/>
      <c r="G8248" s="249"/>
      <c r="H8248"/>
      <c r="I8248"/>
      <c r="J8248" s="248"/>
      <c r="K8248"/>
      <c r="L8248"/>
      <c r="M8248"/>
      <c r="N8248"/>
      <c r="O8248"/>
      <c r="P8248"/>
      <c r="Q8248"/>
      <c r="S8248" s="115"/>
      <c r="U8248"/>
      <c r="V8248"/>
      <c r="W8248" s="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5">
      <c r="A8249" s="244"/>
      <c r="B8249" s="245"/>
      <c r="C8249" s="245"/>
      <c r="D8249" s="246"/>
      <c r="F8249" s="238"/>
      <c r="G8249" s="246"/>
      <c r="I8249"/>
      <c r="J8249" s="245"/>
      <c r="S8249" s="115"/>
      <c r="U8249"/>
      <c r="V8249"/>
      <c r="W8249" s="245"/>
    </row>
    <row r="8250" spans="1:33" x14ac:dyDescent="0.25">
      <c r="A8250" s="244"/>
      <c r="B8250" s="245"/>
      <c r="C8250" s="245"/>
      <c r="D8250" s="246"/>
      <c r="F8250" s="238"/>
      <c r="G8250" s="246"/>
      <c r="I8250"/>
      <c r="J8250" s="245"/>
      <c r="S8250" s="115"/>
      <c r="U8250"/>
      <c r="V8250"/>
      <c r="W8250" s="245"/>
    </row>
    <row r="8251" spans="1:33" x14ac:dyDescent="0.25">
      <c r="A8251" s="247"/>
      <c r="B8251" s="248"/>
      <c r="C8251" s="248"/>
      <c r="D8251" s="249"/>
      <c r="E8251"/>
      <c r="F8251" s="126"/>
      <c r="G8251" s="249"/>
      <c r="H8251"/>
      <c r="I8251"/>
      <c r="J8251" s="248"/>
      <c r="K8251"/>
      <c r="L8251"/>
      <c r="M8251"/>
      <c r="N8251"/>
      <c r="O8251"/>
      <c r="P8251"/>
      <c r="Q8251"/>
      <c r="S8251" s="115"/>
      <c r="U8251"/>
      <c r="V8251"/>
      <c r="W8251" s="248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5">
      <c r="A8252" s="247"/>
      <c r="B8252" s="248"/>
      <c r="C8252" s="248"/>
      <c r="D8252" s="249"/>
      <c r="E8252"/>
      <c r="F8252" s="126"/>
      <c r="G8252" s="249"/>
      <c r="H8252"/>
      <c r="I8252"/>
      <c r="J8252" s="248"/>
      <c r="K8252"/>
      <c r="L8252"/>
      <c r="M8252"/>
      <c r="N8252"/>
      <c r="O8252"/>
      <c r="P8252"/>
      <c r="Q8252"/>
      <c r="S8252" s="115"/>
      <c r="U8252"/>
      <c r="V8252"/>
      <c r="W8252" s="248"/>
      <c r="X8252"/>
      <c r="Y8252"/>
      <c r="Z8252"/>
      <c r="AA8252"/>
      <c r="AB8252"/>
      <c r="AC8252"/>
      <c r="AD8252"/>
      <c r="AE8252"/>
      <c r="AF8252"/>
      <c r="AG8252"/>
    </row>
    <row r="8253" spans="1:33" ht="18" x14ac:dyDescent="0.25">
      <c r="A8253" s="250"/>
      <c r="B8253" s="251"/>
      <c r="C8253" s="251"/>
      <c r="D8253" s="252"/>
      <c r="E8253"/>
      <c r="F8253" s="126"/>
      <c r="G8253" s="253"/>
      <c r="H8253"/>
      <c r="I8253"/>
      <c r="J8253" s="254"/>
      <c r="K8253"/>
      <c r="L8253"/>
      <c r="M8253"/>
      <c r="N8253"/>
      <c r="O8253"/>
      <c r="P8253"/>
      <c r="Q8253"/>
      <c r="S8253" s="115"/>
      <c r="U8253"/>
      <c r="V8253"/>
      <c r="W8253" s="254"/>
      <c r="X8253"/>
      <c r="Y8253"/>
      <c r="Z8253"/>
      <c r="AA8253"/>
      <c r="AB8253"/>
      <c r="AC8253"/>
      <c r="AD8253"/>
      <c r="AE8253"/>
      <c r="AF8253"/>
      <c r="AG8253"/>
    </row>
    <row r="8254" spans="1:33" ht="18" x14ac:dyDescent="0.25">
      <c r="A8254" s="250"/>
      <c r="B8254" s="251"/>
      <c r="C8254" s="251"/>
      <c r="D8254" s="252"/>
      <c r="E8254"/>
      <c r="F8254" s="126"/>
      <c r="G8254" s="253"/>
      <c r="H8254"/>
      <c r="I8254"/>
      <c r="J8254" s="254"/>
      <c r="K8254"/>
      <c r="L8254"/>
      <c r="M8254"/>
      <c r="N8254"/>
      <c r="O8254"/>
      <c r="P8254"/>
      <c r="Q8254"/>
      <c r="S8254" s="115"/>
      <c r="U8254"/>
      <c r="V8254"/>
      <c r="W8254" s="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5">
      <c r="A8255" s="244"/>
      <c r="B8255" s="245"/>
      <c r="C8255" s="245"/>
      <c r="D8255" s="246"/>
      <c r="F8255" s="238"/>
      <c r="G8255" s="246"/>
      <c r="I8255"/>
      <c r="J8255" s="245"/>
      <c r="S8255" s="115"/>
      <c r="U8255"/>
      <c r="V8255"/>
      <c r="W8255" s="245"/>
    </row>
    <row r="8256" spans="1:33" x14ac:dyDescent="0.25">
      <c r="A8256" s="247"/>
      <c r="B8256" s="248"/>
      <c r="C8256" s="248"/>
      <c r="D8256" s="249"/>
      <c r="E8256"/>
      <c r="F8256" s="126"/>
      <c r="G8256" s="249"/>
      <c r="H8256"/>
      <c r="I8256"/>
      <c r="J8256" s="248"/>
      <c r="K8256"/>
      <c r="L8256"/>
      <c r="M8256"/>
      <c r="N8256"/>
      <c r="O8256"/>
      <c r="P8256"/>
      <c r="Q8256"/>
      <c r="S8256" s="115"/>
      <c r="U8256"/>
      <c r="V8256"/>
      <c r="W8256" s="248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5">
      <c r="A8257" s="247"/>
      <c r="B8257" s="248"/>
      <c r="C8257" s="248"/>
      <c r="D8257" s="249"/>
      <c r="E8257"/>
      <c r="F8257" s="126"/>
      <c r="G8257" s="249"/>
      <c r="H8257"/>
      <c r="I8257"/>
      <c r="J8257" s="248"/>
      <c r="K8257"/>
      <c r="L8257"/>
      <c r="M8257"/>
      <c r="N8257"/>
      <c r="O8257"/>
      <c r="P8257"/>
      <c r="Q8257"/>
      <c r="S8257" s="115"/>
      <c r="U8257"/>
      <c r="V8257"/>
      <c r="W8257" s="248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5">
      <c r="A8258" s="247"/>
      <c r="B8258" s="248"/>
      <c r="C8258" s="248"/>
      <c r="D8258" s="249"/>
      <c r="E8258"/>
      <c r="F8258" s="126"/>
      <c r="G8258" s="249"/>
      <c r="H8258"/>
      <c r="I8258"/>
      <c r="J8258" s="248"/>
      <c r="K8258"/>
      <c r="L8258"/>
      <c r="M8258"/>
      <c r="N8258"/>
      <c r="O8258"/>
      <c r="P8258"/>
      <c r="Q8258"/>
      <c r="S8258" s="115"/>
      <c r="U8258"/>
      <c r="V8258"/>
      <c r="W8258" s="24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5">
      <c r="A8259" s="247"/>
      <c r="B8259" s="248"/>
      <c r="C8259" s="248"/>
      <c r="D8259" s="249"/>
      <c r="E8259"/>
      <c r="F8259" s="126"/>
      <c r="G8259" s="249"/>
      <c r="H8259"/>
      <c r="I8259"/>
      <c r="J8259" s="248"/>
      <c r="K8259"/>
      <c r="L8259"/>
      <c r="M8259"/>
      <c r="N8259"/>
      <c r="O8259"/>
      <c r="P8259"/>
      <c r="Q8259"/>
      <c r="S8259" s="115"/>
      <c r="U8259"/>
      <c r="V8259"/>
      <c r="W8259" s="248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5">
      <c r="A8260" s="244"/>
      <c r="B8260" s="245"/>
      <c r="C8260" s="245"/>
      <c r="D8260" s="246"/>
      <c r="F8260" s="238"/>
      <c r="G8260" s="246"/>
      <c r="I8260"/>
      <c r="J8260" s="245"/>
      <c r="S8260" s="115"/>
      <c r="U8260"/>
      <c r="V8260"/>
      <c r="W8260" s="245"/>
    </row>
    <row r="8261" spans="1:33" x14ac:dyDescent="0.25">
      <c r="A8261" s="244"/>
      <c r="B8261" s="245"/>
      <c r="C8261" s="245"/>
      <c r="D8261" s="246"/>
      <c r="F8261" s="238"/>
      <c r="G8261" s="246"/>
      <c r="I8261"/>
      <c r="J8261" s="245"/>
      <c r="S8261" s="115"/>
      <c r="U8261"/>
      <c r="V8261"/>
      <c r="W8261" s="245"/>
    </row>
    <row r="8262" spans="1:33" x14ac:dyDescent="0.25">
      <c r="A8262" s="244"/>
      <c r="B8262" s="245"/>
      <c r="C8262" s="245"/>
      <c r="D8262" s="246"/>
      <c r="F8262" s="238"/>
      <c r="G8262" s="246"/>
      <c r="I8262"/>
      <c r="J8262" s="245"/>
      <c r="S8262" s="115"/>
      <c r="U8262"/>
      <c r="V8262"/>
      <c r="W8262" s="245"/>
    </row>
    <row r="8263" spans="1:33" x14ac:dyDescent="0.25">
      <c r="A8263" s="244"/>
      <c r="B8263" s="245"/>
      <c r="C8263" s="245"/>
      <c r="D8263" s="246"/>
      <c r="F8263" s="238"/>
      <c r="G8263" s="246"/>
      <c r="I8263"/>
      <c r="J8263" s="245"/>
      <c r="S8263" s="115"/>
      <c r="U8263"/>
      <c r="V8263"/>
      <c r="W8263" s="245"/>
    </row>
    <row r="8264" spans="1:33" x14ac:dyDescent="0.25">
      <c r="A8264" s="247"/>
      <c r="B8264" s="248"/>
      <c r="C8264" s="248"/>
      <c r="D8264" s="249"/>
      <c r="E8264"/>
      <c r="F8264" s="126"/>
      <c r="G8264" s="249"/>
      <c r="H8264"/>
      <c r="I8264"/>
      <c r="J8264" s="248"/>
      <c r="K8264"/>
      <c r="L8264"/>
      <c r="M8264"/>
      <c r="N8264"/>
      <c r="O8264"/>
      <c r="P8264"/>
      <c r="Q8264"/>
      <c r="S8264" s="115"/>
      <c r="U8264"/>
      <c r="V8264"/>
      <c r="W8264" s="248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5">
      <c r="A8265" s="244"/>
      <c r="B8265" s="245"/>
      <c r="C8265" s="245"/>
      <c r="D8265" s="246"/>
      <c r="F8265" s="238"/>
      <c r="G8265" s="246"/>
      <c r="I8265"/>
      <c r="J8265" s="245"/>
      <c r="S8265" s="115"/>
      <c r="U8265"/>
      <c r="V8265"/>
      <c r="W8265" s="245"/>
    </row>
    <row r="8266" spans="1:33" x14ac:dyDescent="0.25">
      <c r="A8266" s="244"/>
      <c r="B8266" s="245"/>
      <c r="C8266" s="245"/>
      <c r="D8266" s="246"/>
      <c r="F8266" s="238"/>
      <c r="G8266" s="246"/>
      <c r="I8266"/>
      <c r="J8266" s="245"/>
      <c r="S8266" s="115"/>
      <c r="U8266"/>
      <c r="V8266"/>
      <c r="W8266" s="245"/>
    </row>
    <row r="8267" spans="1:33" x14ac:dyDescent="0.25">
      <c r="A8267" s="247"/>
      <c r="B8267" s="248"/>
      <c r="C8267" s="248"/>
      <c r="D8267" s="249"/>
      <c r="E8267"/>
      <c r="F8267" s="126"/>
      <c r="G8267" s="249"/>
      <c r="H8267"/>
      <c r="I8267"/>
      <c r="J8267" s="248"/>
      <c r="K8267"/>
      <c r="L8267"/>
      <c r="M8267"/>
      <c r="N8267"/>
      <c r="O8267"/>
      <c r="P8267"/>
      <c r="Q8267"/>
      <c r="S8267" s="115"/>
      <c r="U8267"/>
      <c r="V8267"/>
      <c r="W8267" s="248"/>
      <c r="X8267"/>
      <c r="Y8267"/>
      <c r="Z8267"/>
      <c r="AA8267"/>
      <c r="AB8267"/>
      <c r="AC8267"/>
      <c r="AD8267"/>
      <c r="AE8267"/>
      <c r="AF8267"/>
      <c r="AG8267"/>
    </row>
    <row r="8268" spans="1:33" ht="18" x14ac:dyDescent="0.25">
      <c r="A8268" s="250"/>
      <c r="B8268" s="251"/>
      <c r="C8268" s="251"/>
      <c r="D8268" s="252"/>
      <c r="E8268"/>
      <c r="F8268" s="126"/>
      <c r="G8268" s="253"/>
      <c r="H8268"/>
      <c r="I8268"/>
      <c r="J8268" s="254"/>
      <c r="K8268"/>
      <c r="L8268"/>
      <c r="M8268"/>
      <c r="N8268"/>
      <c r="O8268"/>
      <c r="P8268"/>
      <c r="Q8268"/>
      <c r="S8268" s="115"/>
      <c r="U8268"/>
      <c r="V8268"/>
      <c r="W8268" s="254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5">
      <c r="A8269" s="247"/>
      <c r="B8269" s="248"/>
      <c r="C8269" s="248"/>
      <c r="D8269" s="249"/>
      <c r="E8269"/>
      <c r="F8269" s="126"/>
      <c r="G8269" s="249"/>
      <c r="H8269"/>
      <c r="I8269"/>
      <c r="J8269" s="248"/>
      <c r="K8269"/>
      <c r="L8269"/>
      <c r="M8269"/>
      <c r="N8269"/>
      <c r="O8269"/>
      <c r="P8269"/>
      <c r="Q8269"/>
      <c r="S8269" s="115"/>
      <c r="U8269"/>
      <c r="V8269"/>
      <c r="W8269" s="248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5">
      <c r="A8270" s="244"/>
      <c r="B8270" s="245"/>
      <c r="C8270" s="245"/>
      <c r="D8270" s="246"/>
      <c r="F8270" s="238"/>
      <c r="G8270" s="246"/>
      <c r="I8270"/>
      <c r="J8270" s="245"/>
      <c r="S8270" s="115"/>
      <c r="U8270"/>
      <c r="V8270"/>
      <c r="W8270" s="245"/>
    </row>
    <row r="8271" spans="1:33" x14ac:dyDescent="0.25">
      <c r="A8271" s="244"/>
      <c r="B8271" s="245"/>
      <c r="C8271" s="245"/>
      <c r="D8271" s="246"/>
      <c r="F8271" s="238"/>
      <c r="G8271" s="246"/>
      <c r="I8271"/>
      <c r="J8271" s="245"/>
      <c r="S8271" s="115"/>
      <c r="U8271"/>
      <c r="V8271"/>
      <c r="W8271" s="245"/>
    </row>
    <row r="8272" spans="1:33" x14ac:dyDescent="0.25">
      <c r="A8272" s="244"/>
      <c r="B8272" s="245"/>
      <c r="C8272" s="245"/>
      <c r="D8272" s="246"/>
      <c r="F8272" s="238"/>
      <c r="G8272" s="246"/>
      <c r="I8272"/>
      <c r="J8272" s="245"/>
      <c r="S8272" s="115"/>
      <c r="U8272"/>
      <c r="V8272"/>
      <c r="W8272" s="245"/>
    </row>
    <row r="8273" spans="1:33" x14ac:dyDescent="0.25">
      <c r="A8273" s="247"/>
      <c r="B8273" s="248"/>
      <c r="C8273" s="248"/>
      <c r="D8273" s="249"/>
      <c r="E8273"/>
      <c r="F8273" s="126"/>
      <c r="G8273" s="249"/>
      <c r="H8273"/>
      <c r="I8273"/>
      <c r="J8273" s="248"/>
      <c r="K8273"/>
      <c r="L8273"/>
      <c r="M8273"/>
      <c r="N8273"/>
      <c r="O8273"/>
      <c r="P8273"/>
      <c r="Q8273"/>
      <c r="S8273" s="115"/>
      <c r="U8273"/>
      <c r="V8273"/>
      <c r="W8273" s="248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5">
      <c r="A8274" s="247"/>
      <c r="B8274" s="248"/>
      <c r="C8274" s="248"/>
      <c r="D8274" s="249"/>
      <c r="E8274"/>
      <c r="F8274" s="126"/>
      <c r="G8274" s="249"/>
      <c r="H8274"/>
      <c r="I8274"/>
      <c r="J8274" s="248"/>
      <c r="K8274"/>
      <c r="L8274"/>
      <c r="M8274"/>
      <c r="N8274"/>
      <c r="O8274"/>
      <c r="P8274"/>
      <c r="Q8274"/>
      <c r="S8274" s="115"/>
      <c r="U8274"/>
      <c r="V8274"/>
      <c r="W8274" s="248"/>
      <c r="X8274"/>
      <c r="Y8274"/>
      <c r="Z8274"/>
      <c r="AA8274"/>
      <c r="AB8274"/>
      <c r="AC8274"/>
      <c r="AD8274"/>
      <c r="AE8274"/>
      <c r="AF8274"/>
      <c r="AG8274"/>
    </row>
    <row r="8275" spans="1:33" ht="18" x14ac:dyDescent="0.25">
      <c r="A8275" s="250"/>
      <c r="B8275" s="251"/>
      <c r="C8275" s="251"/>
      <c r="D8275" s="252"/>
      <c r="E8275"/>
      <c r="F8275" s="126"/>
      <c r="G8275" s="253"/>
      <c r="H8275"/>
      <c r="I8275"/>
      <c r="J8275" s="254"/>
      <c r="K8275"/>
      <c r="L8275"/>
      <c r="M8275"/>
      <c r="N8275"/>
      <c r="O8275"/>
      <c r="P8275"/>
      <c r="Q8275"/>
      <c r="S8275" s="115"/>
      <c r="U8275"/>
      <c r="V8275"/>
      <c r="W8275" s="254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5">
      <c r="A8276" s="247"/>
      <c r="B8276" s="248"/>
      <c r="C8276" s="248"/>
      <c r="D8276" s="249"/>
      <c r="E8276"/>
      <c r="F8276" s="126"/>
      <c r="G8276" s="249"/>
      <c r="H8276"/>
      <c r="I8276"/>
      <c r="J8276" s="248"/>
      <c r="K8276"/>
      <c r="L8276"/>
      <c r="M8276"/>
      <c r="N8276"/>
      <c r="O8276"/>
      <c r="P8276"/>
      <c r="Q8276"/>
      <c r="S8276" s="115"/>
      <c r="U8276"/>
      <c r="V8276"/>
      <c r="W8276" s="248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5">
      <c r="A8277" s="247"/>
      <c r="B8277" s="248"/>
      <c r="C8277" s="248"/>
      <c r="D8277" s="249"/>
      <c r="E8277"/>
      <c r="F8277" s="126"/>
      <c r="G8277" s="249"/>
      <c r="H8277"/>
      <c r="I8277"/>
      <c r="J8277" s="248"/>
      <c r="K8277"/>
      <c r="L8277"/>
      <c r="M8277"/>
      <c r="N8277"/>
      <c r="O8277"/>
      <c r="P8277"/>
      <c r="Q8277"/>
      <c r="S8277" s="115"/>
      <c r="U8277"/>
      <c r="V8277"/>
      <c r="W8277" s="248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5">
      <c r="A8278" s="244"/>
      <c r="B8278" s="245"/>
      <c r="C8278" s="245"/>
      <c r="D8278" s="246"/>
      <c r="F8278" s="238"/>
      <c r="G8278" s="246"/>
      <c r="I8278"/>
      <c r="J8278" s="245"/>
      <c r="S8278" s="115"/>
      <c r="U8278"/>
      <c r="V8278"/>
      <c r="W8278" s="245"/>
    </row>
    <row r="8279" spans="1:33" x14ac:dyDescent="0.25">
      <c r="A8279" s="244"/>
      <c r="B8279" s="245"/>
      <c r="C8279" s="245"/>
      <c r="D8279" s="246"/>
      <c r="F8279" s="238"/>
      <c r="G8279" s="246"/>
      <c r="I8279"/>
      <c r="J8279" s="245"/>
      <c r="S8279" s="115"/>
      <c r="U8279"/>
      <c r="V8279"/>
      <c r="W8279" s="245"/>
    </row>
    <row r="8280" spans="1:33" ht="18" x14ac:dyDescent="0.25">
      <c r="A8280" s="250"/>
      <c r="B8280" s="251"/>
      <c r="C8280" s="251"/>
      <c r="D8280" s="252"/>
      <c r="E8280"/>
      <c r="F8280" s="126"/>
      <c r="G8280" s="253"/>
      <c r="H8280"/>
      <c r="I8280"/>
      <c r="J8280" s="254"/>
      <c r="K8280"/>
      <c r="L8280"/>
      <c r="M8280"/>
      <c r="N8280"/>
      <c r="O8280"/>
      <c r="P8280"/>
      <c r="Q8280"/>
      <c r="S8280" s="115"/>
      <c r="U8280"/>
      <c r="V8280"/>
      <c r="W8280" s="254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5">
      <c r="A8281" s="244"/>
      <c r="B8281" s="245"/>
      <c r="C8281" s="245"/>
      <c r="D8281" s="246"/>
      <c r="F8281" s="238"/>
      <c r="G8281" s="246"/>
      <c r="I8281"/>
      <c r="J8281" s="245"/>
      <c r="S8281" s="115"/>
      <c r="U8281"/>
      <c r="V8281"/>
      <c r="W8281" s="245"/>
    </row>
    <row r="8282" spans="1:33" x14ac:dyDescent="0.25">
      <c r="A8282" s="244"/>
      <c r="B8282" s="245"/>
      <c r="C8282" s="245"/>
      <c r="D8282" s="246"/>
      <c r="F8282" s="238"/>
      <c r="G8282" s="246"/>
      <c r="I8282"/>
      <c r="J8282" s="245"/>
      <c r="S8282" s="115"/>
      <c r="U8282"/>
      <c r="V8282"/>
      <c r="W8282" s="245"/>
    </row>
    <row r="8283" spans="1:33" x14ac:dyDescent="0.25">
      <c r="A8283" s="244"/>
      <c r="B8283" s="245"/>
      <c r="C8283" s="245"/>
      <c r="D8283" s="246"/>
      <c r="F8283" s="238"/>
      <c r="G8283" s="246"/>
      <c r="I8283"/>
      <c r="J8283" s="245"/>
      <c r="S8283" s="115"/>
      <c r="U8283"/>
      <c r="V8283"/>
      <c r="W8283" s="245"/>
    </row>
    <row r="8284" spans="1:33" ht="18" x14ac:dyDescent="0.25">
      <c r="A8284" s="250"/>
      <c r="B8284" s="251"/>
      <c r="C8284" s="251"/>
      <c r="D8284" s="252"/>
      <c r="E8284"/>
      <c r="F8284" s="126"/>
      <c r="G8284" s="253"/>
      <c r="H8284"/>
      <c r="I8284"/>
      <c r="J8284" s="254"/>
      <c r="K8284"/>
      <c r="L8284"/>
      <c r="M8284"/>
      <c r="N8284"/>
      <c r="O8284"/>
      <c r="P8284"/>
      <c r="Q8284"/>
      <c r="S8284" s="115"/>
      <c r="U8284"/>
      <c r="V8284"/>
      <c r="W8284" s="25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5">
      <c r="A8285" s="244"/>
      <c r="B8285" s="245"/>
      <c r="C8285" s="245"/>
      <c r="D8285" s="246"/>
      <c r="F8285" s="238"/>
      <c r="G8285" s="246"/>
      <c r="I8285"/>
      <c r="J8285" s="245"/>
      <c r="S8285" s="115"/>
      <c r="U8285"/>
      <c r="V8285"/>
      <c r="W8285" s="245"/>
    </row>
    <row r="8286" spans="1:33" x14ac:dyDescent="0.25">
      <c r="A8286" s="247"/>
      <c r="B8286" s="248"/>
      <c r="C8286" s="248"/>
      <c r="D8286" s="249"/>
      <c r="E8286"/>
      <c r="F8286" s="126"/>
      <c r="G8286" s="249"/>
      <c r="H8286"/>
      <c r="I8286"/>
      <c r="J8286" s="248"/>
      <c r="K8286"/>
      <c r="L8286"/>
      <c r="M8286"/>
      <c r="N8286"/>
      <c r="O8286"/>
      <c r="P8286"/>
      <c r="Q8286"/>
      <c r="S8286" s="115"/>
      <c r="U8286"/>
      <c r="V8286"/>
      <c r="W8286" s="248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5">
      <c r="A8287" s="244"/>
      <c r="B8287" s="245"/>
      <c r="C8287" s="245"/>
      <c r="D8287" s="246"/>
      <c r="F8287" s="238"/>
      <c r="G8287" s="246"/>
      <c r="I8287"/>
      <c r="J8287" s="245"/>
      <c r="S8287" s="115"/>
      <c r="U8287"/>
      <c r="V8287"/>
      <c r="W8287" s="245"/>
    </row>
    <row r="8288" spans="1:33" x14ac:dyDescent="0.25">
      <c r="A8288" s="244"/>
      <c r="B8288" s="245"/>
      <c r="C8288" s="245"/>
      <c r="D8288" s="246"/>
      <c r="F8288" s="238"/>
      <c r="G8288" s="246"/>
      <c r="I8288"/>
      <c r="J8288" s="245"/>
      <c r="S8288" s="115"/>
      <c r="U8288"/>
      <c r="V8288"/>
      <c r="W8288" s="245"/>
    </row>
    <row r="8289" spans="1:33" x14ac:dyDescent="0.25">
      <c r="A8289" s="244"/>
      <c r="B8289" s="245"/>
      <c r="C8289" s="245"/>
      <c r="D8289" s="246"/>
      <c r="F8289" s="238"/>
      <c r="G8289" s="246"/>
      <c r="I8289"/>
      <c r="J8289" s="245"/>
      <c r="S8289" s="115"/>
      <c r="U8289"/>
      <c r="V8289"/>
      <c r="W8289" s="245"/>
    </row>
    <row r="8290" spans="1:33" x14ac:dyDescent="0.25">
      <c r="A8290" s="244"/>
      <c r="B8290" s="245"/>
      <c r="C8290" s="245"/>
      <c r="D8290" s="246"/>
      <c r="F8290" s="238"/>
      <c r="G8290" s="246"/>
      <c r="I8290"/>
      <c r="J8290" s="245"/>
      <c r="S8290" s="115"/>
      <c r="U8290"/>
      <c r="V8290"/>
      <c r="W8290" s="245"/>
    </row>
    <row r="8291" spans="1:33" x14ac:dyDescent="0.25">
      <c r="A8291" s="247"/>
      <c r="B8291" s="248"/>
      <c r="C8291" s="248"/>
      <c r="D8291" s="249"/>
      <c r="E8291"/>
      <c r="F8291" s="126"/>
      <c r="G8291" s="249"/>
      <c r="H8291"/>
      <c r="I8291"/>
      <c r="J8291" s="248"/>
      <c r="K8291"/>
      <c r="L8291"/>
      <c r="M8291"/>
      <c r="N8291"/>
      <c r="O8291"/>
      <c r="P8291"/>
      <c r="Q8291"/>
      <c r="S8291" s="115"/>
      <c r="U8291"/>
      <c r="V8291"/>
      <c r="W8291" s="248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5">
      <c r="A8292" s="247"/>
      <c r="B8292" s="248"/>
      <c r="C8292" s="248"/>
      <c r="D8292" s="249"/>
      <c r="E8292"/>
      <c r="F8292" s="126"/>
      <c r="G8292" s="249"/>
      <c r="H8292"/>
      <c r="I8292"/>
      <c r="J8292" s="248"/>
      <c r="K8292"/>
      <c r="L8292"/>
      <c r="M8292"/>
      <c r="N8292"/>
      <c r="O8292"/>
      <c r="P8292"/>
      <c r="Q8292"/>
      <c r="S8292" s="115"/>
      <c r="U8292"/>
      <c r="V8292"/>
      <c r="W8292" s="248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5">
      <c r="A8293" s="244"/>
      <c r="B8293" s="245"/>
      <c r="C8293" s="245"/>
      <c r="D8293" s="246"/>
      <c r="F8293" s="238"/>
      <c r="G8293" s="246"/>
      <c r="I8293"/>
      <c r="J8293" s="245"/>
      <c r="S8293" s="115"/>
      <c r="U8293"/>
      <c r="V8293"/>
      <c r="W8293" s="245"/>
    </row>
    <row r="8294" spans="1:33" x14ac:dyDescent="0.25">
      <c r="A8294" s="247"/>
      <c r="B8294" s="248"/>
      <c r="C8294" s="248"/>
      <c r="D8294" s="249"/>
      <c r="E8294"/>
      <c r="F8294" s="126"/>
      <c r="G8294" s="249"/>
      <c r="H8294"/>
      <c r="I8294"/>
      <c r="J8294" s="248"/>
      <c r="K8294"/>
      <c r="L8294"/>
      <c r="M8294"/>
      <c r="N8294"/>
      <c r="O8294"/>
      <c r="P8294"/>
      <c r="Q8294"/>
      <c r="S8294" s="115"/>
      <c r="U8294"/>
      <c r="V8294"/>
      <c r="W8294" s="248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5">
      <c r="A8295" s="247"/>
      <c r="B8295" s="248"/>
      <c r="C8295" s="248"/>
      <c r="D8295" s="249"/>
      <c r="E8295"/>
      <c r="F8295" s="126"/>
      <c r="G8295" s="249"/>
      <c r="H8295"/>
      <c r="I8295"/>
      <c r="J8295" s="248"/>
      <c r="K8295"/>
      <c r="L8295"/>
      <c r="M8295"/>
      <c r="N8295"/>
      <c r="O8295"/>
      <c r="P8295"/>
      <c r="Q8295"/>
      <c r="S8295" s="115"/>
      <c r="U8295"/>
      <c r="V8295"/>
      <c r="W8295" s="248"/>
      <c r="X8295"/>
      <c r="Y8295"/>
      <c r="Z8295"/>
      <c r="AA8295"/>
      <c r="AB8295"/>
      <c r="AC8295"/>
      <c r="AD8295"/>
      <c r="AE8295"/>
      <c r="AF8295"/>
      <c r="AG8295"/>
    </row>
    <row r="8296" spans="1:33" ht="18" x14ac:dyDescent="0.25">
      <c r="A8296" s="250"/>
      <c r="B8296" s="251"/>
      <c r="C8296" s="251"/>
      <c r="D8296" s="252"/>
      <c r="E8296"/>
      <c r="F8296" s="126"/>
      <c r="G8296" s="253"/>
      <c r="H8296"/>
      <c r="I8296"/>
      <c r="J8296" s="254"/>
      <c r="K8296"/>
      <c r="L8296"/>
      <c r="M8296"/>
      <c r="N8296"/>
      <c r="O8296"/>
      <c r="P8296"/>
      <c r="Q8296"/>
      <c r="S8296" s="115"/>
      <c r="U8296"/>
      <c r="V8296"/>
      <c r="W8296" s="254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5">
      <c r="A8297" s="244"/>
      <c r="B8297" s="245"/>
      <c r="C8297" s="245"/>
      <c r="D8297" s="246"/>
      <c r="F8297" s="238"/>
      <c r="G8297" s="246"/>
      <c r="I8297"/>
      <c r="J8297" s="245"/>
      <c r="S8297" s="115"/>
      <c r="U8297"/>
      <c r="V8297"/>
      <c r="W8297" s="245"/>
    </row>
    <row r="8298" spans="1:33" x14ac:dyDescent="0.25">
      <c r="A8298" s="244"/>
      <c r="B8298" s="245"/>
      <c r="C8298" s="245"/>
      <c r="D8298" s="246"/>
      <c r="F8298" s="238"/>
      <c r="G8298" s="246"/>
      <c r="I8298"/>
      <c r="J8298" s="245"/>
      <c r="S8298" s="115"/>
      <c r="U8298"/>
      <c r="V8298"/>
      <c r="W8298" s="245"/>
    </row>
    <row r="8299" spans="1:33" x14ac:dyDescent="0.25">
      <c r="A8299" s="247"/>
      <c r="B8299" s="248"/>
      <c r="C8299" s="248"/>
      <c r="D8299" s="249"/>
      <c r="E8299"/>
      <c r="F8299" s="126"/>
      <c r="G8299" s="249"/>
      <c r="H8299"/>
      <c r="I8299"/>
      <c r="J8299" s="248"/>
      <c r="K8299"/>
      <c r="L8299"/>
      <c r="M8299"/>
      <c r="N8299"/>
      <c r="O8299"/>
      <c r="P8299"/>
      <c r="Q8299"/>
      <c r="S8299" s="115"/>
      <c r="U8299"/>
      <c r="V8299"/>
      <c r="W8299" s="248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5">
      <c r="A8300" s="247"/>
      <c r="B8300" s="248"/>
      <c r="C8300" s="248"/>
      <c r="D8300" s="249"/>
      <c r="E8300"/>
      <c r="F8300" s="126"/>
      <c r="G8300" s="249"/>
      <c r="H8300"/>
      <c r="I8300"/>
      <c r="J8300" s="248"/>
      <c r="K8300"/>
      <c r="L8300"/>
      <c r="M8300"/>
      <c r="N8300"/>
      <c r="O8300"/>
      <c r="P8300"/>
      <c r="Q8300"/>
      <c r="S8300" s="115"/>
      <c r="U8300"/>
      <c r="V8300"/>
      <c r="W8300" s="248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5">
      <c r="A8301" s="244"/>
      <c r="B8301" s="245"/>
      <c r="C8301" s="245"/>
      <c r="D8301" s="246"/>
      <c r="F8301" s="238"/>
      <c r="G8301" s="246"/>
      <c r="I8301"/>
      <c r="J8301" s="245"/>
      <c r="S8301" s="115"/>
      <c r="U8301"/>
      <c r="V8301"/>
      <c r="W8301" s="245"/>
    </row>
    <row r="8302" spans="1:33" ht="18" x14ac:dyDescent="0.25">
      <c r="A8302" s="250"/>
      <c r="B8302" s="251"/>
      <c r="C8302" s="251"/>
      <c r="D8302" s="252"/>
      <c r="E8302"/>
      <c r="F8302" s="126"/>
      <c r="G8302" s="253"/>
      <c r="H8302"/>
      <c r="I8302"/>
      <c r="J8302" s="254"/>
      <c r="K8302"/>
      <c r="L8302"/>
      <c r="M8302"/>
      <c r="N8302"/>
      <c r="O8302"/>
      <c r="P8302"/>
      <c r="Q8302"/>
      <c r="S8302" s="115"/>
      <c r="U8302"/>
      <c r="V8302"/>
      <c r="W8302" s="254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5">
      <c r="A8303" s="244"/>
      <c r="B8303" s="245"/>
      <c r="C8303" s="245"/>
      <c r="D8303" s="246"/>
      <c r="F8303" s="238"/>
      <c r="G8303" s="246"/>
      <c r="I8303"/>
      <c r="J8303" s="245"/>
      <c r="S8303" s="115"/>
      <c r="U8303"/>
      <c r="V8303"/>
      <c r="W8303" s="245"/>
    </row>
    <row r="8304" spans="1:33" x14ac:dyDescent="0.25">
      <c r="A8304" s="247"/>
      <c r="B8304" s="248"/>
      <c r="C8304" s="248"/>
      <c r="D8304" s="249"/>
      <c r="E8304"/>
      <c r="F8304" s="126"/>
      <c r="G8304" s="249"/>
      <c r="H8304"/>
      <c r="I8304"/>
      <c r="J8304" s="248"/>
      <c r="K8304"/>
      <c r="L8304"/>
      <c r="M8304"/>
      <c r="N8304"/>
      <c r="O8304"/>
      <c r="P8304"/>
      <c r="Q8304"/>
      <c r="S8304" s="115"/>
      <c r="U8304"/>
      <c r="V8304"/>
      <c r="W8304" s="248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5">
      <c r="A8305" s="247"/>
      <c r="B8305" s="248"/>
      <c r="C8305" s="248"/>
      <c r="D8305" s="249"/>
      <c r="E8305"/>
      <c r="F8305" s="126"/>
      <c r="G8305" s="249"/>
      <c r="H8305"/>
      <c r="I8305"/>
      <c r="J8305" s="248"/>
      <c r="K8305"/>
      <c r="L8305"/>
      <c r="M8305"/>
      <c r="N8305"/>
      <c r="O8305"/>
      <c r="P8305"/>
      <c r="Q8305"/>
      <c r="S8305" s="115"/>
      <c r="U8305"/>
      <c r="V8305"/>
      <c r="W8305" s="248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5">
      <c r="A8306" s="244"/>
      <c r="B8306" s="245"/>
      <c r="C8306" s="245"/>
      <c r="D8306" s="246"/>
      <c r="F8306" s="238"/>
      <c r="G8306" s="246"/>
      <c r="I8306"/>
      <c r="J8306" s="245"/>
      <c r="S8306" s="115"/>
      <c r="U8306"/>
      <c r="V8306"/>
      <c r="W8306" s="245"/>
    </row>
    <row r="8307" spans="1:33" x14ac:dyDescent="0.25">
      <c r="A8307" s="244"/>
      <c r="B8307" s="245"/>
      <c r="C8307" s="245"/>
      <c r="D8307" s="246"/>
      <c r="F8307" s="238"/>
      <c r="G8307" s="246"/>
      <c r="I8307"/>
      <c r="J8307" s="245"/>
      <c r="S8307" s="115"/>
      <c r="U8307"/>
      <c r="V8307"/>
      <c r="W8307" s="245"/>
    </row>
    <row r="8308" spans="1:33" x14ac:dyDescent="0.25">
      <c r="A8308" s="244"/>
      <c r="B8308" s="245"/>
      <c r="C8308" s="245"/>
      <c r="D8308" s="246"/>
      <c r="F8308" s="238"/>
      <c r="G8308" s="246"/>
      <c r="I8308"/>
      <c r="J8308" s="245"/>
      <c r="S8308" s="115"/>
      <c r="U8308"/>
      <c r="V8308"/>
      <c r="W8308" s="245"/>
    </row>
    <row r="8309" spans="1:33" x14ac:dyDescent="0.25">
      <c r="A8309" s="247"/>
      <c r="B8309" s="248"/>
      <c r="C8309" s="248"/>
      <c r="D8309" s="249"/>
      <c r="E8309"/>
      <c r="F8309" s="126"/>
      <c r="G8309" s="249"/>
      <c r="H8309"/>
      <c r="I8309"/>
      <c r="J8309" s="248"/>
      <c r="K8309"/>
      <c r="L8309"/>
      <c r="M8309"/>
      <c r="N8309"/>
      <c r="O8309"/>
      <c r="P8309"/>
      <c r="Q8309"/>
      <c r="S8309" s="115"/>
      <c r="U8309"/>
      <c r="V8309"/>
      <c r="W8309" s="248"/>
      <c r="X8309"/>
      <c r="Y8309"/>
      <c r="Z8309"/>
      <c r="AA8309"/>
      <c r="AB8309"/>
      <c r="AC8309"/>
      <c r="AD8309"/>
      <c r="AE8309"/>
      <c r="AF8309"/>
      <c r="AG8309"/>
    </row>
    <row r="8310" spans="1:33" ht="18" x14ac:dyDescent="0.25">
      <c r="A8310" s="250"/>
      <c r="B8310" s="251"/>
      <c r="C8310" s="251"/>
      <c r="D8310" s="252"/>
      <c r="E8310"/>
      <c r="F8310" s="126"/>
      <c r="G8310" s="253"/>
      <c r="H8310"/>
      <c r="I8310"/>
      <c r="J8310" s="254"/>
      <c r="K8310"/>
      <c r="L8310"/>
      <c r="M8310"/>
      <c r="N8310"/>
      <c r="O8310"/>
      <c r="P8310"/>
      <c r="Q8310"/>
      <c r="S8310" s="115"/>
      <c r="U8310"/>
      <c r="V8310"/>
      <c r="W8310" s="254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5">
      <c r="A8311" s="244"/>
      <c r="B8311" s="245"/>
      <c r="C8311" s="245"/>
      <c r="D8311" s="246"/>
      <c r="F8311" s="238"/>
      <c r="G8311" s="246"/>
      <c r="I8311"/>
      <c r="J8311" s="245"/>
      <c r="S8311" s="115"/>
      <c r="U8311"/>
      <c r="V8311"/>
      <c r="W8311" s="245"/>
    </row>
    <row r="8312" spans="1:33" ht="18" x14ac:dyDescent="0.25">
      <c r="A8312" s="250"/>
      <c r="B8312" s="251"/>
      <c r="C8312" s="251"/>
      <c r="D8312" s="252"/>
      <c r="E8312"/>
      <c r="F8312" s="126"/>
      <c r="G8312" s="253"/>
      <c r="H8312"/>
      <c r="I8312"/>
      <c r="J8312" s="254"/>
      <c r="K8312"/>
      <c r="L8312"/>
      <c r="M8312"/>
      <c r="N8312"/>
      <c r="O8312"/>
      <c r="P8312"/>
      <c r="Q8312"/>
      <c r="S8312" s="115"/>
      <c r="U8312"/>
      <c r="V8312"/>
      <c r="W8312" s="254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5">
      <c r="A8313" s="247"/>
      <c r="B8313" s="248"/>
      <c r="C8313" s="248"/>
      <c r="D8313" s="249"/>
      <c r="E8313"/>
      <c r="F8313" s="126"/>
      <c r="G8313" s="249"/>
      <c r="H8313"/>
      <c r="I8313"/>
      <c r="J8313" s="248"/>
      <c r="K8313"/>
      <c r="L8313"/>
      <c r="M8313"/>
      <c r="N8313"/>
      <c r="O8313"/>
      <c r="P8313"/>
      <c r="Q8313"/>
      <c r="S8313" s="115"/>
      <c r="U8313"/>
      <c r="V8313"/>
      <c r="W8313" s="248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5">
      <c r="A8314" s="247"/>
      <c r="B8314" s="248"/>
      <c r="C8314" s="248"/>
      <c r="D8314" s="249"/>
      <c r="E8314"/>
      <c r="F8314" s="126"/>
      <c r="G8314" s="249"/>
      <c r="H8314"/>
      <c r="I8314"/>
      <c r="J8314" s="248"/>
      <c r="K8314"/>
      <c r="L8314"/>
      <c r="M8314"/>
      <c r="N8314"/>
      <c r="O8314"/>
      <c r="P8314"/>
      <c r="Q8314"/>
      <c r="S8314" s="115"/>
      <c r="U8314"/>
      <c r="V8314"/>
      <c r="W8314" s="248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5">
      <c r="A8315" s="244"/>
      <c r="B8315" s="245"/>
      <c r="C8315" s="245"/>
      <c r="D8315" s="246"/>
      <c r="F8315" s="238"/>
      <c r="G8315" s="246"/>
      <c r="I8315"/>
      <c r="J8315" s="245"/>
      <c r="S8315" s="115"/>
      <c r="U8315"/>
      <c r="V8315"/>
      <c r="W8315" s="245"/>
    </row>
    <row r="8316" spans="1:33" x14ac:dyDescent="0.25">
      <c r="A8316" s="244"/>
      <c r="B8316" s="245"/>
      <c r="C8316" s="245"/>
      <c r="D8316" s="246"/>
      <c r="F8316" s="238"/>
      <c r="G8316" s="246"/>
      <c r="I8316"/>
      <c r="J8316" s="245"/>
      <c r="S8316" s="115"/>
      <c r="U8316"/>
      <c r="V8316"/>
      <c r="W8316" s="245"/>
    </row>
    <row r="8317" spans="1:33" x14ac:dyDescent="0.25">
      <c r="A8317" s="244"/>
      <c r="B8317" s="245"/>
      <c r="C8317" s="245"/>
      <c r="D8317" s="246"/>
      <c r="F8317" s="238"/>
      <c r="G8317" s="246"/>
      <c r="I8317"/>
      <c r="J8317" s="245"/>
      <c r="S8317" s="115"/>
      <c r="U8317"/>
      <c r="V8317"/>
      <c r="W8317" s="245"/>
    </row>
    <row r="8318" spans="1:33" x14ac:dyDescent="0.25">
      <c r="A8318" s="244"/>
      <c r="B8318" s="245"/>
      <c r="C8318" s="245"/>
      <c r="D8318" s="246"/>
      <c r="F8318" s="238"/>
      <c r="G8318" s="246"/>
      <c r="I8318"/>
      <c r="J8318" s="245"/>
      <c r="S8318" s="115"/>
      <c r="U8318"/>
      <c r="V8318"/>
      <c r="W8318" s="245"/>
    </row>
    <row r="8319" spans="1:33" x14ac:dyDescent="0.25">
      <c r="A8319" s="244"/>
      <c r="B8319" s="245"/>
      <c r="C8319" s="245"/>
      <c r="D8319" s="246"/>
      <c r="F8319" s="238"/>
      <c r="G8319" s="246"/>
      <c r="I8319"/>
      <c r="J8319" s="245"/>
      <c r="S8319" s="115"/>
      <c r="U8319"/>
      <c r="V8319"/>
      <c r="W8319" s="245"/>
    </row>
    <row r="8320" spans="1:33" x14ac:dyDescent="0.25">
      <c r="A8320" s="244"/>
      <c r="B8320" s="245"/>
      <c r="C8320" s="245"/>
      <c r="D8320" s="246"/>
      <c r="F8320" s="238"/>
      <c r="G8320" s="246"/>
      <c r="I8320"/>
      <c r="J8320" s="245"/>
      <c r="S8320" s="115"/>
      <c r="U8320"/>
      <c r="V8320"/>
      <c r="W8320" s="245"/>
    </row>
    <row r="8321" spans="1:33" x14ac:dyDescent="0.25">
      <c r="A8321" s="244"/>
      <c r="B8321" s="245"/>
      <c r="C8321" s="245"/>
      <c r="D8321" s="246"/>
      <c r="F8321" s="238"/>
      <c r="G8321" s="246"/>
      <c r="I8321"/>
      <c r="J8321" s="245"/>
      <c r="S8321" s="115"/>
      <c r="U8321"/>
      <c r="V8321"/>
      <c r="W8321" s="245"/>
    </row>
    <row r="8322" spans="1:33" x14ac:dyDescent="0.25">
      <c r="A8322" s="244"/>
      <c r="B8322" s="245"/>
      <c r="C8322" s="245"/>
      <c r="D8322" s="246"/>
      <c r="F8322" s="238"/>
      <c r="G8322" s="246"/>
      <c r="I8322"/>
      <c r="J8322" s="245"/>
      <c r="S8322" s="115"/>
      <c r="U8322"/>
      <c r="V8322"/>
      <c r="W8322" s="245"/>
    </row>
    <row r="8323" spans="1:33" x14ac:dyDescent="0.25">
      <c r="A8323" s="247"/>
      <c r="B8323" s="248"/>
      <c r="C8323" s="248"/>
      <c r="D8323" s="249"/>
      <c r="E8323"/>
      <c r="F8323" s="126"/>
      <c r="G8323" s="249"/>
      <c r="H8323"/>
      <c r="I8323"/>
      <c r="J8323" s="248"/>
      <c r="K8323"/>
      <c r="L8323"/>
      <c r="M8323"/>
      <c r="N8323"/>
      <c r="O8323"/>
      <c r="P8323"/>
      <c r="Q8323"/>
      <c r="S8323" s="115"/>
      <c r="U8323"/>
      <c r="V8323"/>
      <c r="W8323" s="248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5">
      <c r="A8324" s="244"/>
      <c r="B8324" s="245"/>
      <c r="C8324" s="245"/>
      <c r="D8324" s="246"/>
      <c r="F8324" s="238"/>
      <c r="G8324" s="246"/>
      <c r="I8324"/>
      <c r="J8324" s="245"/>
      <c r="S8324" s="115"/>
      <c r="U8324"/>
      <c r="V8324"/>
      <c r="W8324" s="245"/>
    </row>
    <row r="8325" spans="1:33" x14ac:dyDescent="0.25">
      <c r="A8325" s="244"/>
      <c r="B8325" s="245"/>
      <c r="C8325" s="245"/>
      <c r="D8325" s="246"/>
      <c r="F8325" s="238"/>
      <c r="G8325" s="246"/>
      <c r="I8325"/>
      <c r="J8325" s="245"/>
      <c r="S8325" s="115"/>
      <c r="U8325"/>
      <c r="V8325"/>
      <c r="W8325" s="245"/>
    </row>
    <row r="8326" spans="1:33" x14ac:dyDescent="0.25">
      <c r="A8326" s="247"/>
      <c r="B8326" s="248"/>
      <c r="C8326" s="248"/>
      <c r="D8326" s="249"/>
      <c r="E8326"/>
      <c r="F8326" s="126"/>
      <c r="G8326" s="249"/>
      <c r="H8326"/>
      <c r="I8326"/>
      <c r="J8326" s="248"/>
      <c r="K8326"/>
      <c r="L8326"/>
      <c r="M8326"/>
      <c r="N8326"/>
      <c r="O8326"/>
      <c r="P8326"/>
      <c r="Q8326"/>
      <c r="S8326" s="115"/>
      <c r="U8326"/>
      <c r="V8326"/>
      <c r="W8326" s="248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5">
      <c r="A8327" s="244"/>
      <c r="B8327" s="245"/>
      <c r="C8327" s="245"/>
      <c r="D8327" s="246"/>
      <c r="F8327" s="238"/>
      <c r="G8327" s="246"/>
      <c r="I8327"/>
      <c r="J8327" s="245"/>
      <c r="S8327" s="115"/>
      <c r="U8327"/>
      <c r="V8327"/>
      <c r="W8327" s="245"/>
    </row>
    <row r="8328" spans="1:33" x14ac:dyDescent="0.25">
      <c r="A8328" s="247"/>
      <c r="B8328" s="248"/>
      <c r="C8328" s="248"/>
      <c r="D8328" s="249"/>
      <c r="E8328"/>
      <c r="F8328" s="126"/>
      <c r="G8328" s="249"/>
      <c r="H8328"/>
      <c r="I8328"/>
      <c r="J8328" s="248"/>
      <c r="K8328"/>
      <c r="L8328"/>
      <c r="M8328"/>
      <c r="N8328"/>
      <c r="O8328"/>
      <c r="P8328"/>
      <c r="Q8328"/>
      <c r="S8328" s="115"/>
      <c r="U8328"/>
      <c r="V8328"/>
      <c r="W8328" s="24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5">
      <c r="A8329" s="244"/>
      <c r="B8329" s="245"/>
      <c r="C8329" s="245"/>
      <c r="D8329" s="246"/>
      <c r="F8329" s="238"/>
      <c r="G8329" s="246"/>
      <c r="I8329"/>
      <c r="J8329" s="245"/>
      <c r="S8329" s="115"/>
      <c r="U8329"/>
      <c r="V8329"/>
      <c r="W8329" s="245"/>
    </row>
    <row r="8330" spans="1:33" x14ac:dyDescent="0.25">
      <c r="A8330" s="244"/>
      <c r="B8330" s="245"/>
      <c r="C8330" s="245"/>
      <c r="D8330" s="246"/>
      <c r="F8330" s="238"/>
      <c r="G8330" s="246"/>
      <c r="I8330"/>
      <c r="J8330" s="245"/>
      <c r="S8330" s="115"/>
      <c r="U8330"/>
      <c r="V8330"/>
      <c r="W8330" s="245"/>
    </row>
    <row r="8331" spans="1:33" x14ac:dyDescent="0.25">
      <c r="A8331" s="244"/>
      <c r="B8331" s="245"/>
      <c r="C8331" s="245"/>
      <c r="D8331" s="246"/>
      <c r="F8331" s="238"/>
      <c r="G8331" s="246"/>
      <c r="I8331"/>
      <c r="J8331" s="245"/>
      <c r="S8331" s="115"/>
      <c r="U8331"/>
      <c r="V8331"/>
      <c r="W8331" s="245"/>
    </row>
    <row r="8332" spans="1:33" x14ac:dyDescent="0.25">
      <c r="A8332" s="247"/>
      <c r="B8332" s="248"/>
      <c r="C8332" s="248"/>
      <c r="D8332" s="249"/>
      <c r="E8332"/>
      <c r="F8332" s="126"/>
      <c r="G8332" s="249"/>
      <c r="H8332"/>
      <c r="I8332"/>
      <c r="J8332" s="248"/>
      <c r="K8332"/>
      <c r="L8332"/>
      <c r="M8332"/>
      <c r="N8332"/>
      <c r="O8332"/>
      <c r="P8332"/>
      <c r="Q8332"/>
      <c r="S8332" s="115"/>
      <c r="U8332"/>
      <c r="V8332"/>
      <c r="W8332" s="248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5">
      <c r="A8333" s="247"/>
      <c r="B8333" s="248"/>
      <c r="C8333" s="248"/>
      <c r="D8333" s="249"/>
      <c r="E8333"/>
      <c r="F8333" s="126"/>
      <c r="G8333" s="249"/>
      <c r="H8333"/>
      <c r="I8333"/>
      <c r="J8333" s="248"/>
      <c r="K8333"/>
      <c r="L8333"/>
      <c r="M8333"/>
      <c r="N8333"/>
      <c r="O8333"/>
      <c r="P8333"/>
      <c r="Q8333"/>
      <c r="S8333" s="115"/>
      <c r="U8333"/>
      <c r="V8333"/>
      <c r="W8333" s="248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5">
      <c r="A8334" s="244"/>
      <c r="B8334" s="245"/>
      <c r="C8334" s="245"/>
      <c r="D8334" s="246"/>
      <c r="F8334" s="238"/>
      <c r="G8334" s="246"/>
      <c r="I8334"/>
      <c r="J8334" s="245"/>
      <c r="S8334" s="115"/>
      <c r="U8334"/>
      <c r="V8334"/>
      <c r="W8334" s="245"/>
    </row>
    <row r="8335" spans="1:33" x14ac:dyDescent="0.25">
      <c r="A8335" s="244"/>
      <c r="B8335" s="245"/>
      <c r="C8335" s="245"/>
      <c r="D8335" s="246"/>
      <c r="F8335" s="238"/>
      <c r="G8335" s="246"/>
      <c r="I8335"/>
      <c r="J8335" s="245"/>
      <c r="S8335" s="115"/>
      <c r="U8335"/>
      <c r="V8335"/>
      <c r="W8335" s="245"/>
    </row>
    <row r="8336" spans="1:33" ht="18" x14ac:dyDescent="0.25">
      <c r="A8336" s="250"/>
      <c r="B8336" s="251"/>
      <c r="C8336" s="251"/>
      <c r="D8336" s="252"/>
      <c r="E8336"/>
      <c r="F8336" s="126"/>
      <c r="G8336" s="253"/>
      <c r="H8336"/>
      <c r="I8336"/>
      <c r="J8336" s="254"/>
      <c r="K8336"/>
      <c r="L8336"/>
      <c r="M8336"/>
      <c r="N8336"/>
      <c r="O8336"/>
      <c r="P8336"/>
      <c r="Q8336"/>
      <c r="S8336" s="115"/>
      <c r="U8336"/>
      <c r="V8336"/>
      <c r="W8336" s="254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5">
      <c r="A8337" s="247"/>
      <c r="B8337" s="248"/>
      <c r="C8337" s="248"/>
      <c r="D8337" s="249"/>
      <c r="E8337"/>
      <c r="F8337" s="126"/>
      <c r="G8337" s="249"/>
      <c r="H8337"/>
      <c r="I8337"/>
      <c r="J8337" s="248"/>
      <c r="K8337"/>
      <c r="L8337"/>
      <c r="M8337"/>
      <c r="N8337"/>
      <c r="O8337"/>
      <c r="P8337"/>
      <c r="Q8337"/>
      <c r="S8337" s="115"/>
      <c r="U8337"/>
      <c r="V8337"/>
      <c r="W8337" s="248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5">
      <c r="A8338" s="247"/>
      <c r="B8338" s="248"/>
      <c r="C8338" s="248"/>
      <c r="D8338" s="249"/>
      <c r="E8338"/>
      <c r="F8338" s="126"/>
      <c r="G8338" s="249"/>
      <c r="H8338"/>
      <c r="I8338"/>
      <c r="J8338" s="248"/>
      <c r="K8338"/>
      <c r="L8338"/>
      <c r="M8338"/>
      <c r="N8338"/>
      <c r="O8338"/>
      <c r="P8338"/>
      <c r="Q8338"/>
      <c r="S8338" s="115"/>
      <c r="U8338"/>
      <c r="V8338"/>
      <c r="W8338" s="248"/>
      <c r="X8338"/>
      <c r="Y8338"/>
      <c r="Z8338"/>
      <c r="AA8338"/>
      <c r="AB8338"/>
      <c r="AC8338"/>
      <c r="AD8338"/>
      <c r="AE8338"/>
      <c r="AF8338"/>
      <c r="AG8338"/>
    </row>
    <row r="8339" spans="1:33" ht="18" x14ac:dyDescent="0.25">
      <c r="A8339" s="250"/>
      <c r="B8339" s="251"/>
      <c r="C8339" s="251"/>
      <c r="D8339" s="252"/>
      <c r="E8339"/>
      <c r="F8339" s="126"/>
      <c r="G8339" s="253"/>
      <c r="H8339"/>
      <c r="I8339"/>
      <c r="J8339" s="254"/>
      <c r="K8339"/>
      <c r="L8339"/>
      <c r="M8339"/>
      <c r="N8339"/>
      <c r="O8339"/>
      <c r="P8339"/>
      <c r="Q8339"/>
      <c r="S8339" s="115"/>
      <c r="U8339"/>
      <c r="V8339"/>
      <c r="W8339" s="254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5">
      <c r="A8340" s="244"/>
      <c r="B8340" s="245"/>
      <c r="C8340" s="245"/>
      <c r="D8340" s="246"/>
      <c r="F8340" s="238"/>
      <c r="G8340" s="246"/>
      <c r="I8340"/>
      <c r="J8340" s="245"/>
      <c r="S8340" s="115"/>
      <c r="U8340"/>
      <c r="V8340"/>
      <c r="W8340" s="245"/>
    </row>
    <row r="8341" spans="1:33" ht="18" x14ac:dyDescent="0.25">
      <c r="A8341" s="250"/>
      <c r="B8341" s="251"/>
      <c r="C8341" s="251"/>
      <c r="D8341" s="252"/>
      <c r="E8341"/>
      <c r="F8341" s="126"/>
      <c r="G8341" s="253"/>
      <c r="H8341"/>
      <c r="I8341"/>
      <c r="J8341" s="254"/>
      <c r="K8341"/>
      <c r="L8341"/>
      <c r="M8341"/>
      <c r="N8341"/>
      <c r="O8341"/>
      <c r="P8341"/>
      <c r="Q8341"/>
      <c r="S8341" s="115"/>
      <c r="U8341"/>
      <c r="V8341"/>
      <c r="W8341" s="254"/>
      <c r="X8341"/>
      <c r="Y8341"/>
      <c r="Z8341"/>
      <c r="AA8341"/>
      <c r="AB8341"/>
      <c r="AC8341"/>
      <c r="AD8341"/>
      <c r="AE8341"/>
      <c r="AF8341"/>
      <c r="AG8341"/>
    </row>
    <row r="8342" spans="1:33" ht="18" x14ac:dyDescent="0.25">
      <c r="A8342" s="250"/>
      <c r="B8342" s="251"/>
      <c r="C8342" s="251"/>
      <c r="D8342" s="252"/>
      <c r="E8342"/>
      <c r="F8342" s="126"/>
      <c r="G8342" s="253"/>
      <c r="H8342"/>
      <c r="I8342"/>
      <c r="J8342" s="254"/>
      <c r="K8342"/>
      <c r="L8342"/>
      <c r="M8342"/>
      <c r="N8342"/>
      <c r="O8342"/>
      <c r="P8342"/>
      <c r="Q8342"/>
      <c r="S8342" s="115"/>
      <c r="U8342"/>
      <c r="V8342"/>
      <c r="W8342" s="254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5">
      <c r="A8343" s="244"/>
      <c r="B8343" s="245"/>
      <c r="C8343" s="245"/>
      <c r="D8343" s="246"/>
      <c r="F8343" s="238"/>
      <c r="G8343" s="246"/>
      <c r="I8343"/>
      <c r="J8343" s="245"/>
      <c r="S8343" s="115"/>
      <c r="U8343"/>
      <c r="V8343"/>
      <c r="W8343" s="245"/>
    </row>
    <row r="8344" spans="1:33" x14ac:dyDescent="0.25">
      <c r="A8344" s="247"/>
      <c r="B8344" s="248"/>
      <c r="C8344" s="248"/>
      <c r="D8344" s="249"/>
      <c r="E8344"/>
      <c r="F8344" s="126"/>
      <c r="G8344" s="249"/>
      <c r="H8344"/>
      <c r="I8344"/>
      <c r="J8344" s="248"/>
      <c r="K8344"/>
      <c r="L8344"/>
      <c r="M8344"/>
      <c r="N8344"/>
      <c r="O8344"/>
      <c r="P8344"/>
      <c r="Q8344"/>
      <c r="S8344" s="115"/>
      <c r="U8344"/>
      <c r="V8344"/>
      <c r="W8344" s="248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5">
      <c r="A8345" s="244"/>
      <c r="B8345" s="245"/>
      <c r="C8345" s="245"/>
      <c r="D8345" s="246"/>
      <c r="F8345" s="238"/>
      <c r="G8345" s="246"/>
      <c r="I8345"/>
      <c r="J8345" s="245"/>
      <c r="S8345" s="115"/>
      <c r="U8345"/>
      <c r="V8345"/>
      <c r="W8345" s="245"/>
    </row>
    <row r="8346" spans="1:33" x14ac:dyDescent="0.25">
      <c r="A8346" s="244"/>
      <c r="B8346" s="245"/>
      <c r="C8346" s="245"/>
      <c r="D8346" s="246"/>
      <c r="F8346" s="238"/>
      <c r="G8346" s="246"/>
      <c r="I8346"/>
      <c r="J8346" s="245"/>
      <c r="S8346" s="115"/>
      <c r="U8346"/>
      <c r="V8346"/>
      <c r="W8346" s="245"/>
    </row>
    <row r="8347" spans="1:33" x14ac:dyDescent="0.25">
      <c r="A8347" s="244"/>
      <c r="B8347" s="245"/>
      <c r="C8347" s="245"/>
      <c r="D8347" s="246"/>
      <c r="F8347" s="238"/>
      <c r="G8347" s="246"/>
      <c r="I8347"/>
      <c r="J8347" s="245"/>
      <c r="S8347" s="115"/>
      <c r="U8347"/>
      <c r="V8347"/>
      <c r="W8347" s="245"/>
    </row>
    <row r="8348" spans="1:33" x14ac:dyDescent="0.25">
      <c r="A8348" s="244"/>
      <c r="B8348" s="245"/>
      <c r="C8348" s="245"/>
      <c r="D8348" s="246"/>
      <c r="F8348" s="238"/>
      <c r="G8348" s="246"/>
      <c r="I8348"/>
      <c r="J8348" s="245"/>
      <c r="S8348" s="115"/>
      <c r="U8348"/>
      <c r="V8348"/>
      <c r="W8348" s="245"/>
    </row>
    <row r="8349" spans="1:33" x14ac:dyDescent="0.25">
      <c r="A8349" s="247"/>
      <c r="B8349" s="248"/>
      <c r="C8349" s="248"/>
      <c r="D8349" s="249"/>
      <c r="E8349"/>
      <c r="F8349" s="126"/>
      <c r="G8349" s="249"/>
      <c r="H8349"/>
      <c r="I8349"/>
      <c r="J8349" s="248"/>
      <c r="K8349"/>
      <c r="L8349"/>
      <c r="M8349"/>
      <c r="N8349"/>
      <c r="O8349"/>
      <c r="P8349"/>
      <c r="Q8349"/>
      <c r="S8349" s="115"/>
      <c r="U8349"/>
      <c r="V8349"/>
      <c r="W8349" s="248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5">
      <c r="A8350" s="247"/>
      <c r="B8350" s="248"/>
      <c r="C8350" s="248"/>
      <c r="D8350" s="249"/>
      <c r="E8350"/>
      <c r="F8350" s="126"/>
      <c r="G8350" s="249"/>
      <c r="H8350"/>
      <c r="I8350"/>
      <c r="J8350" s="248"/>
      <c r="K8350"/>
      <c r="L8350"/>
      <c r="M8350"/>
      <c r="N8350"/>
      <c r="O8350"/>
      <c r="P8350"/>
      <c r="Q8350"/>
      <c r="S8350" s="115"/>
      <c r="U8350"/>
      <c r="V8350"/>
      <c r="W8350" s="248"/>
      <c r="X8350"/>
      <c r="Y8350"/>
      <c r="Z8350"/>
      <c r="AA8350"/>
      <c r="AB8350"/>
      <c r="AC8350"/>
      <c r="AD8350"/>
      <c r="AE8350"/>
      <c r="AF8350"/>
      <c r="AG8350"/>
    </row>
    <row r="8351" spans="1:33" ht="18" x14ac:dyDescent="0.25">
      <c r="A8351" s="250"/>
      <c r="B8351" s="251"/>
      <c r="C8351" s="251"/>
      <c r="D8351" s="252"/>
      <c r="E8351"/>
      <c r="F8351" s="126"/>
      <c r="G8351" s="253"/>
      <c r="H8351"/>
      <c r="I8351"/>
      <c r="J8351" s="254"/>
      <c r="K8351"/>
      <c r="L8351"/>
      <c r="M8351"/>
      <c r="N8351"/>
      <c r="O8351"/>
      <c r="P8351"/>
      <c r="Q8351"/>
      <c r="S8351" s="115"/>
      <c r="U8351"/>
      <c r="V8351"/>
      <c r="W8351" s="254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5">
      <c r="A8352" s="247"/>
      <c r="B8352" s="248"/>
      <c r="C8352" s="248"/>
      <c r="D8352" s="249"/>
      <c r="E8352"/>
      <c r="F8352" s="126"/>
      <c r="G8352" s="249"/>
      <c r="H8352"/>
      <c r="I8352"/>
      <c r="J8352" s="248"/>
      <c r="K8352"/>
      <c r="L8352"/>
      <c r="M8352"/>
      <c r="N8352"/>
      <c r="O8352"/>
      <c r="P8352"/>
      <c r="Q8352"/>
      <c r="S8352" s="115"/>
      <c r="U8352"/>
      <c r="V8352"/>
      <c r="W8352" s="248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5">
      <c r="A8353" s="244"/>
      <c r="B8353" s="245"/>
      <c r="C8353" s="245"/>
      <c r="D8353" s="246"/>
      <c r="F8353" s="238"/>
      <c r="G8353" s="246"/>
      <c r="I8353"/>
      <c r="J8353" s="245"/>
      <c r="S8353" s="115"/>
      <c r="U8353"/>
      <c r="V8353"/>
      <c r="W8353" s="245"/>
    </row>
    <row r="8354" spans="1:33" x14ac:dyDescent="0.25">
      <c r="A8354" s="244"/>
      <c r="B8354" s="245"/>
      <c r="C8354" s="245"/>
      <c r="D8354" s="246"/>
      <c r="F8354" s="238"/>
      <c r="G8354" s="246"/>
      <c r="I8354"/>
      <c r="J8354" s="245"/>
      <c r="S8354" s="115"/>
      <c r="U8354"/>
      <c r="V8354"/>
      <c r="W8354" s="245"/>
    </row>
    <row r="8355" spans="1:33" x14ac:dyDescent="0.25">
      <c r="A8355" s="247"/>
      <c r="B8355" s="248"/>
      <c r="C8355" s="248"/>
      <c r="D8355" s="249"/>
      <c r="E8355"/>
      <c r="F8355" s="126"/>
      <c r="G8355" s="249"/>
      <c r="H8355"/>
      <c r="I8355"/>
      <c r="J8355" s="248"/>
      <c r="K8355"/>
      <c r="L8355"/>
      <c r="M8355"/>
      <c r="N8355"/>
      <c r="O8355"/>
      <c r="P8355"/>
      <c r="Q8355"/>
      <c r="S8355" s="115"/>
      <c r="U8355"/>
      <c r="V8355"/>
      <c r="W8355" s="248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5">
      <c r="A8356" s="247"/>
      <c r="B8356" s="248"/>
      <c r="C8356" s="248"/>
      <c r="D8356" s="249"/>
      <c r="E8356"/>
      <c r="F8356" s="126"/>
      <c r="G8356" s="249"/>
      <c r="H8356"/>
      <c r="I8356"/>
      <c r="J8356" s="248"/>
      <c r="K8356"/>
      <c r="L8356"/>
      <c r="M8356"/>
      <c r="N8356"/>
      <c r="O8356"/>
      <c r="P8356"/>
      <c r="Q8356"/>
      <c r="S8356" s="115"/>
      <c r="U8356"/>
      <c r="V8356"/>
      <c r="W8356" s="248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5">
      <c r="A8357" s="247"/>
      <c r="B8357" s="248"/>
      <c r="C8357" s="248"/>
      <c r="D8357" s="249"/>
      <c r="E8357"/>
      <c r="F8357" s="126"/>
      <c r="G8357" s="249"/>
      <c r="H8357"/>
      <c r="I8357"/>
      <c r="J8357" s="248"/>
      <c r="K8357"/>
      <c r="L8357"/>
      <c r="M8357"/>
      <c r="N8357"/>
      <c r="O8357"/>
      <c r="P8357"/>
      <c r="Q8357"/>
      <c r="S8357" s="115"/>
      <c r="U8357"/>
      <c r="V8357"/>
      <c r="W8357" s="248"/>
      <c r="X8357"/>
      <c r="Y8357"/>
      <c r="Z8357"/>
      <c r="AA8357"/>
      <c r="AB8357"/>
      <c r="AC8357"/>
      <c r="AD8357"/>
      <c r="AE8357"/>
      <c r="AF8357"/>
      <c r="AG8357"/>
    </row>
    <row r="8358" spans="1:33" ht="18" x14ac:dyDescent="0.25">
      <c r="A8358" s="250"/>
      <c r="B8358" s="251"/>
      <c r="C8358" s="251"/>
      <c r="D8358" s="252"/>
      <c r="E8358"/>
      <c r="F8358" s="126"/>
      <c r="G8358" s="253"/>
      <c r="H8358"/>
      <c r="I8358"/>
      <c r="J8358" s="254"/>
      <c r="K8358"/>
      <c r="L8358"/>
      <c r="M8358"/>
      <c r="N8358"/>
      <c r="O8358"/>
      <c r="P8358"/>
      <c r="Q8358"/>
      <c r="S8358" s="115"/>
      <c r="U8358"/>
      <c r="V8358"/>
      <c r="W8358" s="254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5">
      <c r="A8359" s="244"/>
      <c r="B8359" s="245"/>
      <c r="C8359" s="245"/>
      <c r="D8359" s="246"/>
      <c r="F8359" s="238"/>
      <c r="G8359" s="246"/>
      <c r="I8359"/>
      <c r="J8359" s="245"/>
      <c r="S8359" s="115"/>
      <c r="U8359"/>
      <c r="V8359"/>
      <c r="W8359" s="245"/>
    </row>
    <row r="8360" spans="1:33" x14ac:dyDescent="0.25">
      <c r="A8360" s="244"/>
      <c r="B8360" s="245"/>
      <c r="C8360" s="245"/>
      <c r="D8360" s="246"/>
      <c r="F8360" s="238"/>
      <c r="G8360" s="246"/>
      <c r="I8360"/>
      <c r="J8360" s="245"/>
      <c r="S8360" s="115"/>
      <c r="U8360"/>
      <c r="V8360"/>
      <c r="W8360" s="245"/>
    </row>
    <row r="8361" spans="1:33" x14ac:dyDescent="0.25">
      <c r="A8361" s="244"/>
      <c r="B8361" s="245"/>
      <c r="C8361" s="245"/>
      <c r="D8361" s="246"/>
      <c r="F8361" s="238"/>
      <c r="G8361" s="246"/>
      <c r="I8361"/>
      <c r="J8361" s="245"/>
      <c r="S8361" s="115"/>
      <c r="U8361"/>
      <c r="V8361"/>
      <c r="W8361" s="245"/>
    </row>
    <row r="8362" spans="1:33" x14ac:dyDescent="0.25">
      <c r="A8362" s="244"/>
      <c r="B8362" s="245"/>
      <c r="C8362" s="245"/>
      <c r="D8362" s="246"/>
      <c r="F8362" s="238"/>
      <c r="G8362" s="246"/>
      <c r="I8362"/>
      <c r="J8362" s="245"/>
      <c r="S8362" s="115"/>
      <c r="U8362"/>
      <c r="V8362"/>
      <c r="W8362" s="245"/>
    </row>
    <row r="8363" spans="1:33" x14ac:dyDescent="0.25">
      <c r="A8363" s="244"/>
      <c r="B8363" s="245"/>
      <c r="C8363" s="245"/>
      <c r="D8363" s="246"/>
      <c r="F8363" s="238"/>
      <c r="G8363" s="246"/>
      <c r="I8363"/>
      <c r="J8363" s="245"/>
      <c r="S8363" s="115"/>
      <c r="U8363"/>
      <c r="V8363"/>
      <c r="W8363" s="245"/>
    </row>
    <row r="8364" spans="1:33" x14ac:dyDescent="0.25">
      <c r="A8364" s="244"/>
      <c r="B8364" s="245"/>
      <c r="C8364" s="245"/>
      <c r="D8364" s="246"/>
      <c r="F8364" s="238"/>
      <c r="G8364" s="246"/>
      <c r="I8364"/>
      <c r="J8364" s="245"/>
      <c r="S8364" s="115"/>
      <c r="U8364"/>
      <c r="V8364"/>
      <c r="W8364" s="245"/>
    </row>
    <row r="8365" spans="1:33" x14ac:dyDescent="0.25">
      <c r="A8365" s="244"/>
      <c r="B8365" s="245"/>
      <c r="C8365" s="245"/>
      <c r="D8365" s="246"/>
      <c r="F8365" s="238"/>
      <c r="G8365" s="246"/>
      <c r="I8365"/>
      <c r="J8365" s="245"/>
      <c r="S8365" s="115"/>
      <c r="U8365"/>
      <c r="V8365"/>
      <c r="W8365" s="245"/>
    </row>
    <row r="8366" spans="1:33" ht="18" x14ac:dyDescent="0.25">
      <c r="A8366" s="250"/>
      <c r="B8366" s="251"/>
      <c r="C8366" s="251"/>
      <c r="D8366" s="252"/>
      <c r="E8366"/>
      <c r="F8366" s="126"/>
      <c r="G8366" s="253"/>
      <c r="H8366"/>
      <c r="I8366"/>
      <c r="J8366" s="254"/>
      <c r="K8366"/>
      <c r="L8366"/>
      <c r="M8366"/>
      <c r="N8366"/>
      <c r="O8366"/>
      <c r="P8366"/>
      <c r="Q8366"/>
      <c r="S8366" s="115"/>
      <c r="U8366"/>
      <c r="V8366"/>
      <c r="W8366" s="254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5">
      <c r="A8367" s="244"/>
      <c r="B8367" s="245"/>
      <c r="C8367" s="245"/>
      <c r="D8367" s="246"/>
      <c r="F8367" s="238"/>
      <c r="G8367" s="246"/>
      <c r="I8367"/>
      <c r="J8367" s="245"/>
      <c r="S8367" s="115"/>
      <c r="U8367"/>
      <c r="V8367"/>
      <c r="W8367" s="245"/>
    </row>
    <row r="8368" spans="1:33" x14ac:dyDescent="0.25">
      <c r="A8368" s="244"/>
      <c r="B8368" s="245"/>
      <c r="C8368" s="245"/>
      <c r="D8368" s="246"/>
      <c r="F8368" s="238"/>
      <c r="G8368" s="246"/>
      <c r="I8368"/>
      <c r="J8368" s="245"/>
      <c r="S8368" s="115"/>
      <c r="U8368"/>
      <c r="V8368"/>
      <c r="W8368" s="245"/>
    </row>
    <row r="8369" spans="1:33" x14ac:dyDescent="0.25">
      <c r="A8369" s="247"/>
      <c r="B8369" s="248"/>
      <c r="C8369" s="248"/>
      <c r="D8369" s="249"/>
      <c r="E8369"/>
      <c r="F8369" s="126"/>
      <c r="G8369" s="249"/>
      <c r="H8369"/>
      <c r="I8369"/>
      <c r="J8369" s="248"/>
      <c r="K8369"/>
      <c r="L8369"/>
      <c r="M8369"/>
      <c r="N8369"/>
      <c r="O8369"/>
      <c r="P8369"/>
      <c r="Q8369"/>
      <c r="S8369" s="115"/>
      <c r="U8369"/>
      <c r="V8369"/>
      <c r="W8369" s="248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5">
      <c r="A8370" s="247"/>
      <c r="B8370" s="248"/>
      <c r="C8370" s="248"/>
      <c r="D8370" s="249"/>
      <c r="E8370"/>
      <c r="F8370" s="126"/>
      <c r="G8370" s="249"/>
      <c r="H8370"/>
      <c r="I8370"/>
      <c r="J8370" s="248"/>
      <c r="K8370"/>
      <c r="L8370"/>
      <c r="M8370"/>
      <c r="N8370"/>
      <c r="O8370"/>
      <c r="P8370"/>
      <c r="Q8370"/>
      <c r="S8370" s="115"/>
      <c r="U8370"/>
      <c r="V8370"/>
      <c r="W8370" s="248"/>
      <c r="X8370"/>
      <c r="Y8370"/>
      <c r="Z8370"/>
      <c r="AA8370"/>
      <c r="AB8370"/>
      <c r="AC8370"/>
      <c r="AD8370"/>
      <c r="AE8370"/>
      <c r="AF8370"/>
      <c r="AG8370"/>
    </row>
    <row r="8371" spans="1:33" ht="18" x14ac:dyDescent="0.25">
      <c r="A8371" s="250"/>
      <c r="B8371" s="251"/>
      <c r="C8371" s="251"/>
      <c r="D8371" s="252"/>
      <c r="E8371"/>
      <c r="F8371" s="126"/>
      <c r="G8371" s="253"/>
      <c r="H8371"/>
      <c r="I8371"/>
      <c r="J8371" s="254"/>
      <c r="K8371"/>
      <c r="L8371"/>
      <c r="M8371"/>
      <c r="N8371"/>
      <c r="O8371"/>
      <c r="P8371"/>
      <c r="Q8371"/>
      <c r="S8371" s="115"/>
      <c r="U8371"/>
      <c r="V8371"/>
      <c r="W8371" s="254"/>
      <c r="X8371"/>
      <c r="Y8371"/>
      <c r="Z8371"/>
      <c r="AA8371"/>
      <c r="AB8371"/>
      <c r="AC8371"/>
      <c r="AD8371"/>
      <c r="AE8371"/>
      <c r="AF8371"/>
      <c r="AG8371"/>
    </row>
    <row r="8372" spans="1:33" ht="18" x14ac:dyDescent="0.25">
      <c r="A8372" s="250"/>
      <c r="B8372" s="251"/>
      <c r="C8372" s="251"/>
      <c r="D8372" s="252"/>
      <c r="E8372"/>
      <c r="F8372" s="126"/>
      <c r="G8372" s="253"/>
      <c r="H8372"/>
      <c r="I8372"/>
      <c r="J8372" s="254"/>
      <c r="K8372"/>
      <c r="L8372"/>
      <c r="M8372"/>
      <c r="N8372"/>
      <c r="O8372"/>
      <c r="P8372"/>
      <c r="Q8372"/>
      <c r="S8372" s="115"/>
      <c r="U8372"/>
      <c r="V8372"/>
      <c r="W8372" s="254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5">
      <c r="A8373" s="247"/>
      <c r="B8373" s="248"/>
      <c r="C8373" s="248"/>
      <c r="D8373" s="249"/>
      <c r="E8373"/>
      <c r="F8373" s="126"/>
      <c r="G8373" s="249"/>
      <c r="H8373"/>
      <c r="I8373"/>
      <c r="J8373" s="248"/>
      <c r="K8373"/>
      <c r="L8373"/>
      <c r="M8373"/>
      <c r="N8373"/>
      <c r="O8373"/>
      <c r="P8373"/>
      <c r="Q8373"/>
      <c r="S8373" s="115"/>
      <c r="U8373"/>
      <c r="V8373"/>
      <c r="W8373" s="248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5">
      <c r="A8374" s="244"/>
      <c r="B8374" s="245"/>
      <c r="C8374" s="245"/>
      <c r="D8374" s="246"/>
      <c r="F8374" s="238"/>
      <c r="G8374" s="246"/>
      <c r="I8374"/>
      <c r="J8374" s="245"/>
      <c r="S8374" s="115"/>
      <c r="U8374"/>
      <c r="V8374"/>
      <c r="W8374" s="245"/>
    </row>
    <row r="8375" spans="1:33" x14ac:dyDescent="0.25">
      <c r="A8375" s="247"/>
      <c r="B8375" s="248"/>
      <c r="C8375" s="248"/>
      <c r="D8375" s="249"/>
      <c r="E8375"/>
      <c r="F8375" s="126"/>
      <c r="G8375" s="249"/>
      <c r="H8375"/>
      <c r="I8375"/>
      <c r="J8375" s="248"/>
      <c r="K8375"/>
      <c r="L8375"/>
      <c r="M8375"/>
      <c r="N8375"/>
      <c r="O8375"/>
      <c r="P8375"/>
      <c r="Q8375"/>
      <c r="S8375" s="115"/>
      <c r="U8375"/>
      <c r="V8375"/>
      <c r="W8375" s="248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5">
      <c r="A8376" s="247"/>
      <c r="B8376" s="248"/>
      <c r="C8376" s="248"/>
      <c r="D8376" s="249"/>
      <c r="E8376"/>
      <c r="F8376" s="126"/>
      <c r="G8376" s="249"/>
      <c r="H8376"/>
      <c r="I8376"/>
      <c r="J8376" s="248"/>
      <c r="K8376"/>
      <c r="L8376"/>
      <c r="M8376"/>
      <c r="N8376"/>
      <c r="O8376"/>
      <c r="P8376"/>
      <c r="Q8376"/>
      <c r="S8376" s="115"/>
      <c r="U8376"/>
      <c r="V8376"/>
      <c r="W8376" s="248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5">
      <c r="A8377" s="244"/>
      <c r="B8377" s="245"/>
      <c r="C8377" s="245"/>
      <c r="D8377" s="246"/>
      <c r="F8377" s="238"/>
      <c r="G8377" s="246"/>
      <c r="I8377"/>
      <c r="J8377" s="245"/>
      <c r="S8377" s="115"/>
      <c r="U8377"/>
      <c r="V8377"/>
      <c r="W8377" s="245"/>
    </row>
    <row r="8378" spans="1:33" x14ac:dyDescent="0.25">
      <c r="A8378" s="244"/>
      <c r="B8378" s="245"/>
      <c r="C8378" s="245"/>
      <c r="D8378" s="246"/>
      <c r="F8378" s="238"/>
      <c r="G8378" s="246"/>
      <c r="I8378"/>
      <c r="J8378" s="245"/>
      <c r="S8378" s="115"/>
      <c r="U8378"/>
      <c r="V8378"/>
      <c r="W8378" s="245"/>
    </row>
    <row r="8379" spans="1:33" x14ac:dyDescent="0.25">
      <c r="A8379" s="244"/>
      <c r="B8379" s="245"/>
      <c r="C8379" s="245"/>
      <c r="D8379" s="246"/>
      <c r="F8379" s="238"/>
      <c r="G8379" s="246"/>
      <c r="I8379"/>
      <c r="J8379" s="245"/>
      <c r="S8379" s="115"/>
      <c r="U8379"/>
      <c r="V8379"/>
      <c r="W8379" s="245"/>
    </row>
    <row r="8380" spans="1:33" x14ac:dyDescent="0.25">
      <c r="A8380" s="244"/>
      <c r="B8380" s="245"/>
      <c r="C8380" s="245"/>
      <c r="D8380" s="246"/>
      <c r="F8380" s="238"/>
      <c r="G8380" s="246"/>
      <c r="I8380"/>
      <c r="J8380" s="245"/>
      <c r="S8380" s="115"/>
      <c r="U8380"/>
      <c r="V8380"/>
      <c r="W8380" s="245"/>
    </row>
    <row r="8381" spans="1:33" x14ac:dyDescent="0.25">
      <c r="A8381" s="247"/>
      <c r="B8381" s="248"/>
      <c r="C8381" s="248"/>
      <c r="D8381" s="249"/>
      <c r="E8381"/>
      <c r="F8381" s="126"/>
      <c r="G8381" s="249"/>
      <c r="H8381"/>
      <c r="I8381"/>
      <c r="J8381" s="248"/>
      <c r="K8381"/>
      <c r="L8381"/>
      <c r="M8381"/>
      <c r="N8381"/>
      <c r="O8381"/>
      <c r="P8381"/>
      <c r="Q8381"/>
      <c r="S8381" s="115"/>
      <c r="U8381"/>
      <c r="V8381"/>
      <c r="W8381" s="248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5">
      <c r="A8382" s="244"/>
      <c r="B8382" s="245"/>
      <c r="C8382" s="245"/>
      <c r="D8382" s="246"/>
      <c r="F8382" s="238"/>
      <c r="G8382" s="246"/>
      <c r="I8382"/>
      <c r="J8382" s="245"/>
      <c r="S8382" s="115"/>
      <c r="U8382"/>
      <c r="V8382"/>
      <c r="W8382" s="245"/>
    </row>
    <row r="8383" spans="1:33" x14ac:dyDescent="0.25">
      <c r="A8383" s="247"/>
      <c r="B8383" s="248"/>
      <c r="C8383" s="248"/>
      <c r="D8383" s="249"/>
      <c r="E8383"/>
      <c r="F8383" s="126"/>
      <c r="G8383" s="249"/>
      <c r="H8383"/>
      <c r="I8383"/>
      <c r="J8383" s="248"/>
      <c r="K8383"/>
      <c r="L8383"/>
      <c r="M8383"/>
      <c r="N8383"/>
      <c r="O8383"/>
      <c r="P8383"/>
      <c r="Q8383"/>
      <c r="S8383" s="115"/>
      <c r="U8383"/>
      <c r="V8383"/>
      <c r="W8383" s="248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5">
      <c r="A8384" s="244"/>
      <c r="B8384" s="245"/>
      <c r="C8384" s="245"/>
      <c r="D8384" s="246"/>
      <c r="F8384" s="238"/>
      <c r="G8384" s="246"/>
      <c r="I8384"/>
      <c r="J8384" s="245"/>
      <c r="S8384" s="115"/>
      <c r="U8384"/>
      <c r="V8384"/>
      <c r="W8384" s="245"/>
    </row>
    <row r="8385" spans="1:33" x14ac:dyDescent="0.25">
      <c r="A8385" s="244"/>
      <c r="B8385" s="245"/>
      <c r="C8385" s="245"/>
      <c r="D8385" s="246"/>
      <c r="F8385" s="238"/>
      <c r="G8385" s="246"/>
      <c r="I8385"/>
      <c r="J8385" s="245"/>
      <c r="S8385" s="115"/>
      <c r="U8385"/>
      <c r="V8385"/>
      <c r="W8385" s="245"/>
    </row>
    <row r="8386" spans="1:33" x14ac:dyDescent="0.25">
      <c r="A8386" s="244"/>
      <c r="B8386" s="245"/>
      <c r="C8386" s="245"/>
      <c r="D8386" s="246"/>
      <c r="F8386" s="238"/>
      <c r="G8386" s="246"/>
      <c r="I8386"/>
      <c r="J8386" s="245"/>
      <c r="S8386" s="115"/>
      <c r="U8386"/>
      <c r="V8386"/>
      <c r="W8386" s="245"/>
    </row>
    <row r="8387" spans="1:33" ht="18" x14ac:dyDescent="0.25">
      <c r="A8387" s="250"/>
      <c r="B8387" s="251"/>
      <c r="C8387" s="251"/>
      <c r="D8387" s="252"/>
      <c r="E8387"/>
      <c r="F8387" s="126"/>
      <c r="G8387" s="253"/>
      <c r="H8387"/>
      <c r="I8387"/>
      <c r="J8387" s="254"/>
      <c r="K8387"/>
      <c r="L8387"/>
      <c r="M8387"/>
      <c r="N8387"/>
      <c r="O8387"/>
      <c r="P8387"/>
      <c r="Q8387"/>
      <c r="S8387" s="115"/>
      <c r="U8387"/>
      <c r="V8387"/>
      <c r="W8387" s="254"/>
      <c r="X8387"/>
      <c r="Y8387"/>
      <c r="Z8387"/>
      <c r="AA8387"/>
      <c r="AB8387"/>
      <c r="AC8387"/>
      <c r="AD8387"/>
      <c r="AE8387"/>
      <c r="AF8387"/>
      <c r="AG8387"/>
    </row>
    <row r="8388" spans="1:33" ht="18" x14ac:dyDescent="0.25">
      <c r="A8388" s="250"/>
      <c r="B8388" s="251"/>
      <c r="C8388" s="251"/>
      <c r="D8388" s="252"/>
      <c r="E8388"/>
      <c r="F8388" s="126"/>
      <c r="G8388" s="253"/>
      <c r="H8388"/>
      <c r="I8388"/>
      <c r="J8388" s="254"/>
      <c r="K8388"/>
      <c r="L8388"/>
      <c r="M8388"/>
      <c r="N8388"/>
      <c r="O8388"/>
      <c r="P8388"/>
      <c r="Q8388"/>
      <c r="S8388" s="115"/>
      <c r="U8388"/>
      <c r="V8388"/>
      <c r="W8388" s="254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5">
      <c r="A8389" s="244"/>
      <c r="B8389" s="245"/>
      <c r="C8389" s="245"/>
      <c r="D8389" s="246"/>
      <c r="F8389" s="238"/>
      <c r="G8389" s="246"/>
      <c r="I8389"/>
      <c r="J8389" s="245"/>
      <c r="S8389" s="115"/>
      <c r="U8389"/>
      <c r="V8389"/>
      <c r="W8389" s="245"/>
    </row>
    <row r="8390" spans="1:33" x14ac:dyDescent="0.25">
      <c r="A8390" s="244"/>
      <c r="B8390" s="245"/>
      <c r="C8390" s="245"/>
      <c r="D8390" s="246"/>
      <c r="F8390" s="238"/>
      <c r="G8390" s="246"/>
      <c r="I8390"/>
      <c r="J8390" s="245"/>
      <c r="S8390" s="115"/>
      <c r="U8390"/>
      <c r="V8390"/>
      <c r="W8390" s="245"/>
    </row>
    <row r="8391" spans="1:33" x14ac:dyDescent="0.25">
      <c r="A8391" s="244"/>
      <c r="B8391" s="245"/>
      <c r="C8391" s="245"/>
      <c r="D8391" s="246"/>
      <c r="F8391" s="238"/>
      <c r="G8391" s="246"/>
      <c r="I8391"/>
      <c r="J8391" s="245"/>
      <c r="S8391" s="115"/>
      <c r="U8391"/>
      <c r="V8391"/>
      <c r="W8391" s="245"/>
    </row>
    <row r="8392" spans="1:33" ht="18" x14ac:dyDescent="0.25">
      <c r="A8392" s="250"/>
      <c r="B8392" s="251"/>
      <c r="C8392" s="251"/>
      <c r="D8392" s="252"/>
      <c r="E8392"/>
      <c r="F8392" s="126"/>
      <c r="G8392" s="253"/>
      <c r="H8392"/>
      <c r="I8392"/>
      <c r="J8392" s="254"/>
      <c r="K8392"/>
      <c r="L8392"/>
      <c r="M8392"/>
      <c r="N8392"/>
      <c r="O8392"/>
      <c r="P8392"/>
      <c r="Q8392"/>
      <c r="S8392" s="115"/>
      <c r="U8392"/>
      <c r="V8392"/>
      <c r="W8392" s="254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5">
      <c r="A8393" s="244"/>
      <c r="B8393" s="245"/>
      <c r="C8393" s="245"/>
      <c r="D8393" s="246"/>
      <c r="F8393" s="238"/>
      <c r="G8393" s="246"/>
      <c r="I8393"/>
      <c r="J8393" s="245"/>
      <c r="S8393" s="115"/>
      <c r="U8393"/>
      <c r="V8393"/>
      <c r="W8393" s="245"/>
    </row>
    <row r="8394" spans="1:33" x14ac:dyDescent="0.25">
      <c r="A8394" s="247"/>
      <c r="B8394" s="248"/>
      <c r="C8394" s="248"/>
      <c r="D8394" s="249"/>
      <c r="E8394"/>
      <c r="F8394" s="126"/>
      <c r="G8394" s="249"/>
      <c r="H8394"/>
      <c r="I8394"/>
      <c r="J8394" s="248"/>
      <c r="K8394"/>
      <c r="L8394"/>
      <c r="M8394"/>
      <c r="N8394"/>
      <c r="O8394"/>
      <c r="P8394"/>
      <c r="Q8394"/>
      <c r="S8394" s="115"/>
      <c r="U8394"/>
      <c r="V8394"/>
      <c r="W8394" s="248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5">
      <c r="A8395" s="247"/>
      <c r="B8395" s="248"/>
      <c r="C8395" s="248"/>
      <c r="D8395" s="249"/>
      <c r="E8395"/>
      <c r="F8395" s="126"/>
      <c r="G8395" s="249"/>
      <c r="H8395"/>
      <c r="I8395"/>
      <c r="J8395" s="248"/>
      <c r="K8395"/>
      <c r="L8395"/>
      <c r="M8395"/>
      <c r="N8395"/>
      <c r="O8395"/>
      <c r="P8395"/>
      <c r="Q8395"/>
      <c r="S8395" s="115"/>
      <c r="U8395"/>
      <c r="V8395"/>
      <c r="W8395" s="248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5">
      <c r="A8396" s="244"/>
      <c r="B8396" s="245"/>
      <c r="C8396" s="245"/>
      <c r="D8396" s="246"/>
      <c r="F8396" s="238"/>
      <c r="G8396" s="246"/>
      <c r="I8396"/>
      <c r="J8396" s="245"/>
      <c r="S8396" s="115"/>
      <c r="U8396"/>
      <c r="V8396"/>
      <c r="W8396" s="245"/>
    </row>
    <row r="8397" spans="1:33" x14ac:dyDescent="0.25">
      <c r="A8397" s="244"/>
      <c r="B8397" s="245"/>
      <c r="C8397" s="245"/>
      <c r="D8397" s="246"/>
      <c r="F8397" s="238"/>
      <c r="G8397" s="246"/>
      <c r="I8397"/>
      <c r="J8397" s="245"/>
      <c r="S8397" s="115"/>
      <c r="U8397"/>
      <c r="V8397"/>
      <c r="W8397" s="245"/>
    </row>
    <row r="8398" spans="1:33" x14ac:dyDescent="0.25">
      <c r="A8398" s="244"/>
      <c r="B8398" s="245"/>
      <c r="C8398" s="245"/>
      <c r="D8398" s="246"/>
      <c r="F8398" s="238"/>
      <c r="G8398" s="246"/>
      <c r="I8398"/>
      <c r="J8398" s="245"/>
      <c r="S8398" s="115"/>
      <c r="U8398"/>
      <c r="V8398"/>
      <c r="W8398" s="245"/>
    </row>
    <row r="8399" spans="1:33" x14ac:dyDescent="0.25">
      <c r="A8399" s="244"/>
      <c r="B8399" s="245"/>
      <c r="C8399" s="245"/>
      <c r="D8399" s="246"/>
      <c r="F8399" s="238"/>
      <c r="G8399" s="246"/>
      <c r="I8399"/>
      <c r="J8399" s="245"/>
      <c r="S8399" s="115"/>
      <c r="U8399"/>
      <c r="V8399"/>
      <c r="W8399" s="245"/>
    </row>
    <row r="8400" spans="1:33" x14ac:dyDescent="0.25">
      <c r="A8400" s="244"/>
      <c r="B8400" s="245"/>
      <c r="C8400" s="245"/>
      <c r="D8400" s="246"/>
      <c r="F8400" s="238"/>
      <c r="G8400" s="246"/>
      <c r="I8400"/>
      <c r="J8400" s="245"/>
      <c r="S8400" s="115"/>
      <c r="U8400"/>
      <c r="V8400"/>
      <c r="W8400" s="245"/>
    </row>
    <row r="8401" spans="1:33" x14ac:dyDescent="0.25">
      <c r="A8401" s="244"/>
      <c r="B8401" s="245"/>
      <c r="C8401" s="245"/>
      <c r="D8401" s="246"/>
      <c r="F8401" s="238"/>
      <c r="G8401" s="246"/>
      <c r="I8401"/>
      <c r="J8401" s="245"/>
      <c r="S8401" s="115"/>
      <c r="U8401"/>
      <c r="V8401"/>
      <c r="W8401" s="245"/>
    </row>
    <row r="8402" spans="1:33" x14ac:dyDescent="0.25">
      <c r="A8402" s="244"/>
      <c r="B8402" s="245"/>
      <c r="C8402" s="245"/>
      <c r="D8402" s="246"/>
      <c r="F8402" s="238"/>
      <c r="G8402" s="246"/>
      <c r="I8402"/>
      <c r="J8402" s="245"/>
      <c r="S8402" s="115"/>
      <c r="U8402"/>
      <c r="V8402"/>
      <c r="W8402" s="245"/>
    </row>
    <row r="8403" spans="1:33" x14ac:dyDescent="0.25">
      <c r="A8403" s="244"/>
      <c r="B8403" s="245"/>
      <c r="C8403" s="245"/>
      <c r="D8403" s="246"/>
      <c r="F8403" s="238"/>
      <c r="G8403" s="246"/>
      <c r="I8403"/>
      <c r="J8403" s="245"/>
      <c r="S8403" s="115"/>
      <c r="U8403"/>
      <c r="V8403"/>
      <c r="W8403" s="245"/>
    </row>
    <row r="8404" spans="1:33" x14ac:dyDescent="0.25">
      <c r="A8404" s="244"/>
      <c r="B8404" s="245"/>
      <c r="C8404" s="245"/>
      <c r="D8404" s="246"/>
      <c r="F8404" s="238"/>
      <c r="G8404" s="246"/>
      <c r="I8404"/>
      <c r="J8404" s="245"/>
      <c r="S8404" s="115"/>
      <c r="U8404"/>
      <c r="V8404"/>
      <c r="W8404" s="245"/>
    </row>
    <row r="8405" spans="1:33" ht="18" x14ac:dyDescent="0.25">
      <c r="A8405" s="250"/>
      <c r="B8405" s="251"/>
      <c r="C8405" s="251"/>
      <c r="D8405" s="252"/>
      <c r="E8405"/>
      <c r="F8405" s="126"/>
      <c r="G8405" s="253"/>
      <c r="H8405"/>
      <c r="I8405"/>
      <c r="J8405" s="254"/>
      <c r="K8405"/>
      <c r="L8405"/>
      <c r="M8405"/>
      <c r="N8405"/>
      <c r="O8405"/>
      <c r="P8405"/>
      <c r="Q8405"/>
      <c r="S8405" s="115"/>
      <c r="U8405"/>
      <c r="V8405"/>
      <c r="W8405" s="254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5">
      <c r="A8406" s="247"/>
      <c r="B8406" s="248"/>
      <c r="C8406" s="248"/>
      <c r="D8406" s="249"/>
      <c r="E8406"/>
      <c r="F8406" s="126"/>
      <c r="G8406" s="249"/>
      <c r="H8406"/>
      <c r="I8406"/>
      <c r="J8406" s="248"/>
      <c r="K8406"/>
      <c r="L8406"/>
      <c r="M8406"/>
      <c r="N8406"/>
      <c r="O8406"/>
      <c r="P8406"/>
      <c r="Q8406"/>
      <c r="S8406" s="115"/>
      <c r="U8406"/>
      <c r="V8406"/>
      <c r="W8406" s="248"/>
      <c r="X8406"/>
      <c r="Y8406"/>
      <c r="Z8406"/>
      <c r="AA8406"/>
      <c r="AB8406"/>
      <c r="AC8406"/>
      <c r="AD8406"/>
      <c r="AE8406"/>
      <c r="AF8406"/>
      <c r="AG8406"/>
    </row>
    <row r="8407" spans="1:33" ht="18" x14ac:dyDescent="0.25">
      <c r="A8407" s="250"/>
      <c r="B8407" s="251"/>
      <c r="C8407" s="251"/>
      <c r="D8407" s="252"/>
      <c r="E8407"/>
      <c r="F8407" s="126"/>
      <c r="G8407" s="253"/>
      <c r="H8407"/>
      <c r="I8407"/>
      <c r="J8407" s="254"/>
      <c r="K8407"/>
      <c r="L8407"/>
      <c r="M8407"/>
      <c r="N8407"/>
      <c r="O8407"/>
      <c r="P8407"/>
      <c r="Q8407"/>
      <c r="S8407" s="115"/>
      <c r="U8407"/>
      <c r="V8407"/>
      <c r="W8407" s="254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5">
      <c r="A8408" s="244"/>
      <c r="B8408" s="245"/>
      <c r="C8408" s="245"/>
      <c r="D8408" s="246"/>
      <c r="F8408" s="238"/>
      <c r="G8408" s="246"/>
      <c r="I8408"/>
      <c r="J8408" s="245"/>
      <c r="S8408" s="115"/>
      <c r="U8408"/>
      <c r="V8408"/>
      <c r="W8408" s="245"/>
    </row>
    <row r="8409" spans="1:33" x14ac:dyDescent="0.25">
      <c r="A8409" s="244"/>
      <c r="B8409" s="245"/>
      <c r="C8409" s="245"/>
      <c r="D8409" s="246"/>
      <c r="F8409" s="238"/>
      <c r="G8409" s="246"/>
      <c r="I8409"/>
      <c r="J8409" s="245"/>
      <c r="S8409" s="115"/>
      <c r="U8409"/>
      <c r="V8409"/>
      <c r="W8409" s="245"/>
    </row>
    <row r="8410" spans="1:33" x14ac:dyDescent="0.25">
      <c r="A8410" s="247"/>
      <c r="B8410" s="248"/>
      <c r="C8410" s="248"/>
      <c r="D8410" s="249"/>
      <c r="E8410"/>
      <c r="F8410" s="126"/>
      <c r="G8410" s="249"/>
      <c r="H8410"/>
      <c r="I8410"/>
      <c r="J8410" s="248"/>
      <c r="K8410"/>
      <c r="L8410"/>
      <c r="M8410"/>
      <c r="N8410"/>
      <c r="O8410"/>
      <c r="P8410"/>
      <c r="Q8410"/>
      <c r="S8410" s="115"/>
      <c r="U8410"/>
      <c r="V8410"/>
      <c r="W8410" s="248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5">
      <c r="A8411" s="247"/>
      <c r="B8411" s="248"/>
      <c r="C8411" s="248"/>
      <c r="D8411" s="249"/>
      <c r="E8411"/>
      <c r="F8411" s="126"/>
      <c r="G8411" s="249"/>
      <c r="H8411"/>
      <c r="I8411"/>
      <c r="J8411" s="248"/>
      <c r="K8411"/>
      <c r="L8411"/>
      <c r="M8411"/>
      <c r="N8411"/>
      <c r="O8411"/>
      <c r="P8411"/>
      <c r="Q8411"/>
      <c r="S8411" s="115"/>
      <c r="U8411"/>
      <c r="V8411"/>
      <c r="W8411" s="248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5">
      <c r="A8412" s="244"/>
      <c r="B8412" s="245"/>
      <c r="C8412" s="245"/>
      <c r="D8412" s="246"/>
      <c r="F8412" s="238"/>
      <c r="G8412" s="246"/>
      <c r="I8412"/>
      <c r="J8412" s="245"/>
      <c r="S8412" s="115"/>
      <c r="U8412"/>
      <c r="V8412"/>
      <c r="W8412" s="245"/>
    </row>
    <row r="8413" spans="1:33" x14ac:dyDescent="0.25">
      <c r="A8413" s="244"/>
      <c r="B8413" s="245"/>
      <c r="C8413" s="245"/>
      <c r="D8413" s="246"/>
      <c r="F8413" s="238"/>
      <c r="G8413" s="246"/>
      <c r="I8413"/>
      <c r="J8413" s="245"/>
      <c r="S8413" s="115"/>
      <c r="U8413"/>
      <c r="V8413"/>
      <c r="W8413" s="245"/>
    </row>
    <row r="8414" spans="1:33" x14ac:dyDescent="0.25">
      <c r="A8414" s="244"/>
      <c r="B8414" s="245"/>
      <c r="C8414" s="245"/>
      <c r="D8414" s="246"/>
      <c r="F8414" s="238"/>
      <c r="G8414" s="246"/>
      <c r="I8414"/>
      <c r="J8414" s="245"/>
      <c r="S8414" s="115"/>
      <c r="U8414"/>
      <c r="V8414"/>
      <c r="W8414" s="245"/>
    </row>
    <row r="8415" spans="1:33" x14ac:dyDescent="0.25">
      <c r="A8415" s="244"/>
      <c r="B8415" s="245"/>
      <c r="C8415" s="245"/>
      <c r="D8415" s="246"/>
      <c r="F8415" s="238"/>
      <c r="G8415" s="246"/>
      <c r="I8415"/>
      <c r="J8415" s="245"/>
      <c r="S8415" s="115"/>
      <c r="U8415"/>
      <c r="V8415"/>
      <c r="W8415" s="245"/>
    </row>
    <row r="8416" spans="1:33" x14ac:dyDescent="0.25">
      <c r="A8416" s="244"/>
      <c r="B8416" s="245"/>
      <c r="C8416" s="245"/>
      <c r="D8416" s="246"/>
      <c r="F8416" s="238"/>
      <c r="G8416" s="246"/>
      <c r="I8416"/>
      <c r="J8416" s="245"/>
      <c r="S8416" s="115"/>
      <c r="U8416"/>
      <c r="V8416"/>
      <c r="W8416" s="245"/>
    </row>
    <row r="8417" spans="1:33" x14ac:dyDescent="0.25">
      <c r="A8417" s="244"/>
      <c r="B8417" s="245"/>
      <c r="C8417" s="245"/>
      <c r="D8417" s="246"/>
      <c r="F8417" s="238"/>
      <c r="G8417" s="246"/>
      <c r="I8417"/>
      <c r="J8417" s="245"/>
      <c r="S8417" s="115"/>
      <c r="U8417"/>
      <c r="V8417"/>
      <c r="W8417" s="245"/>
    </row>
    <row r="8418" spans="1:33" x14ac:dyDescent="0.25">
      <c r="A8418" s="244"/>
      <c r="B8418" s="245"/>
      <c r="C8418" s="245"/>
      <c r="D8418" s="246"/>
      <c r="F8418" s="238"/>
      <c r="G8418" s="246"/>
      <c r="I8418"/>
      <c r="J8418" s="245"/>
      <c r="S8418" s="115"/>
      <c r="U8418"/>
      <c r="V8418"/>
      <c r="W8418" s="245"/>
    </row>
    <row r="8419" spans="1:33" ht="18" x14ac:dyDescent="0.25">
      <c r="A8419" s="250"/>
      <c r="B8419" s="251"/>
      <c r="C8419" s="251"/>
      <c r="D8419" s="252"/>
      <c r="E8419"/>
      <c r="F8419" s="126"/>
      <c r="G8419" s="253"/>
      <c r="H8419"/>
      <c r="I8419"/>
      <c r="J8419" s="254"/>
      <c r="K8419"/>
      <c r="L8419"/>
      <c r="M8419"/>
      <c r="N8419"/>
      <c r="O8419"/>
      <c r="P8419"/>
      <c r="Q8419"/>
      <c r="S8419" s="115"/>
      <c r="U8419"/>
      <c r="V8419"/>
      <c r="W8419" s="254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5">
      <c r="A8420" s="244"/>
      <c r="B8420" s="245"/>
      <c r="C8420" s="245"/>
      <c r="D8420" s="246"/>
      <c r="F8420" s="238"/>
      <c r="G8420" s="246"/>
      <c r="I8420"/>
      <c r="J8420" s="245"/>
      <c r="S8420" s="115"/>
      <c r="U8420"/>
      <c r="V8420"/>
      <c r="W8420" s="245"/>
    </row>
    <row r="8421" spans="1:33" x14ac:dyDescent="0.25">
      <c r="A8421" s="247"/>
      <c r="B8421" s="248"/>
      <c r="C8421" s="248"/>
      <c r="D8421" s="249"/>
      <c r="E8421"/>
      <c r="F8421" s="126"/>
      <c r="G8421" s="249"/>
      <c r="H8421"/>
      <c r="I8421"/>
      <c r="J8421" s="248"/>
      <c r="K8421"/>
      <c r="L8421"/>
      <c r="M8421"/>
      <c r="N8421"/>
      <c r="O8421"/>
      <c r="P8421"/>
      <c r="Q8421"/>
      <c r="S8421" s="115"/>
      <c r="U8421"/>
      <c r="V8421"/>
      <c r="W8421" s="248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5">
      <c r="A8422" s="244"/>
      <c r="B8422" s="245"/>
      <c r="C8422" s="245"/>
      <c r="D8422" s="246"/>
      <c r="F8422" s="238"/>
      <c r="G8422" s="246"/>
      <c r="I8422"/>
      <c r="J8422" s="245"/>
      <c r="S8422" s="115"/>
      <c r="U8422"/>
      <c r="V8422"/>
      <c r="W8422" s="245"/>
    </row>
    <row r="8423" spans="1:33" x14ac:dyDescent="0.25">
      <c r="A8423" s="247"/>
      <c r="B8423" s="248"/>
      <c r="C8423" s="248"/>
      <c r="D8423" s="249"/>
      <c r="E8423"/>
      <c r="F8423" s="126"/>
      <c r="G8423" s="249"/>
      <c r="H8423"/>
      <c r="I8423"/>
      <c r="J8423" s="248"/>
      <c r="K8423"/>
      <c r="L8423"/>
      <c r="M8423"/>
      <c r="N8423"/>
      <c r="O8423"/>
      <c r="P8423"/>
      <c r="Q8423"/>
      <c r="S8423" s="115"/>
      <c r="U8423"/>
      <c r="V8423"/>
      <c r="W8423" s="248"/>
      <c r="X8423"/>
      <c r="Y8423"/>
      <c r="Z8423"/>
      <c r="AA8423"/>
      <c r="AB8423"/>
      <c r="AC8423"/>
      <c r="AD8423"/>
      <c r="AE8423"/>
      <c r="AF8423"/>
      <c r="AG8423"/>
    </row>
    <row r="8424" spans="1:33" ht="18" x14ac:dyDescent="0.25">
      <c r="A8424" s="250"/>
      <c r="B8424" s="251"/>
      <c r="C8424" s="251"/>
      <c r="D8424" s="252"/>
      <c r="E8424"/>
      <c r="F8424" s="126"/>
      <c r="G8424" s="253"/>
      <c r="H8424"/>
      <c r="I8424"/>
      <c r="J8424" s="254"/>
      <c r="K8424"/>
      <c r="L8424"/>
      <c r="M8424"/>
      <c r="N8424"/>
      <c r="O8424"/>
      <c r="P8424"/>
      <c r="Q8424"/>
      <c r="S8424" s="115"/>
      <c r="U8424"/>
      <c r="V8424"/>
      <c r="W8424" s="254"/>
      <c r="X8424"/>
      <c r="Y8424"/>
      <c r="Z8424"/>
      <c r="AA8424"/>
      <c r="AB8424"/>
      <c r="AC8424"/>
      <c r="AD8424"/>
      <c r="AE8424"/>
      <c r="AF8424"/>
      <c r="AG8424"/>
    </row>
    <row r="8425" spans="1:33" ht="18" x14ac:dyDescent="0.25">
      <c r="A8425" s="250"/>
      <c r="B8425" s="251"/>
      <c r="C8425" s="251"/>
      <c r="D8425" s="252"/>
      <c r="E8425"/>
      <c r="F8425" s="126"/>
      <c r="G8425" s="253"/>
      <c r="H8425"/>
      <c r="I8425"/>
      <c r="J8425" s="254"/>
      <c r="K8425"/>
      <c r="L8425"/>
      <c r="M8425"/>
      <c r="N8425"/>
      <c r="O8425"/>
      <c r="P8425"/>
      <c r="Q8425"/>
      <c r="S8425" s="115"/>
      <c r="U8425"/>
      <c r="V8425"/>
      <c r="W8425" s="254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5">
      <c r="A8426" s="244"/>
      <c r="B8426" s="245"/>
      <c r="C8426" s="245"/>
      <c r="D8426" s="246"/>
      <c r="F8426" s="238"/>
      <c r="G8426" s="246"/>
      <c r="I8426"/>
      <c r="J8426" s="245"/>
      <c r="S8426" s="115"/>
      <c r="U8426"/>
      <c r="V8426"/>
      <c r="W8426" s="245"/>
    </row>
    <row r="8427" spans="1:33" x14ac:dyDescent="0.25">
      <c r="A8427" s="244"/>
      <c r="B8427" s="245"/>
      <c r="C8427" s="245"/>
      <c r="D8427" s="246"/>
      <c r="F8427" s="238"/>
      <c r="G8427" s="246"/>
      <c r="I8427"/>
      <c r="J8427" s="245"/>
      <c r="S8427" s="115"/>
      <c r="U8427"/>
      <c r="V8427"/>
      <c r="W8427" s="245"/>
    </row>
    <row r="8428" spans="1:33" x14ac:dyDescent="0.25">
      <c r="A8428" s="244"/>
      <c r="B8428" s="245"/>
      <c r="C8428" s="245"/>
      <c r="D8428" s="246"/>
      <c r="F8428" s="238"/>
      <c r="G8428" s="246"/>
      <c r="I8428"/>
      <c r="J8428" s="245"/>
      <c r="S8428" s="115"/>
      <c r="U8428"/>
      <c r="V8428"/>
      <c r="W8428" s="245"/>
    </row>
    <row r="8429" spans="1:33" ht="18" x14ac:dyDescent="0.25">
      <c r="A8429" s="250"/>
      <c r="B8429" s="251"/>
      <c r="C8429" s="251"/>
      <c r="D8429" s="252"/>
      <c r="E8429"/>
      <c r="F8429" s="126"/>
      <c r="G8429" s="253"/>
      <c r="H8429"/>
      <c r="I8429"/>
      <c r="J8429" s="254"/>
      <c r="K8429"/>
      <c r="L8429"/>
      <c r="M8429"/>
      <c r="N8429"/>
      <c r="O8429"/>
      <c r="P8429"/>
      <c r="Q8429"/>
      <c r="S8429" s="115"/>
      <c r="U8429"/>
      <c r="V8429"/>
      <c r="W8429" s="254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5">
      <c r="A8430" s="244"/>
      <c r="B8430" s="245"/>
      <c r="C8430" s="245"/>
      <c r="D8430" s="246"/>
      <c r="F8430" s="238"/>
      <c r="G8430" s="246"/>
      <c r="I8430"/>
      <c r="J8430" s="245"/>
      <c r="S8430" s="115"/>
      <c r="U8430"/>
      <c r="V8430"/>
      <c r="W8430" s="245"/>
    </row>
    <row r="8431" spans="1:33" x14ac:dyDescent="0.25">
      <c r="A8431" s="244"/>
      <c r="B8431" s="245"/>
      <c r="C8431" s="245"/>
      <c r="D8431" s="246"/>
      <c r="F8431" s="238"/>
      <c r="G8431" s="246"/>
      <c r="I8431"/>
      <c r="J8431" s="245"/>
      <c r="S8431" s="115"/>
      <c r="U8431"/>
      <c r="V8431"/>
      <c r="W8431" s="245"/>
    </row>
    <row r="8432" spans="1:33" x14ac:dyDescent="0.25">
      <c r="A8432" s="247"/>
      <c r="B8432" s="248"/>
      <c r="C8432" s="248"/>
      <c r="D8432" s="249"/>
      <c r="E8432"/>
      <c r="F8432" s="126"/>
      <c r="G8432" s="249"/>
      <c r="H8432"/>
      <c r="I8432"/>
      <c r="J8432" s="248"/>
      <c r="K8432"/>
      <c r="L8432"/>
      <c r="M8432"/>
      <c r="N8432"/>
      <c r="O8432"/>
      <c r="P8432"/>
      <c r="Q8432"/>
      <c r="S8432" s="115"/>
      <c r="U8432"/>
      <c r="V8432"/>
      <c r="W8432" s="248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5">
      <c r="A8433" s="244"/>
      <c r="B8433" s="245"/>
      <c r="C8433" s="245"/>
      <c r="D8433" s="246"/>
      <c r="F8433" s="238"/>
      <c r="G8433" s="246"/>
      <c r="I8433"/>
      <c r="J8433" s="245"/>
      <c r="S8433" s="115"/>
      <c r="U8433"/>
      <c r="V8433"/>
      <c r="W8433" s="245"/>
    </row>
    <row r="8434" spans="1:33" x14ac:dyDescent="0.25">
      <c r="A8434" s="247"/>
      <c r="B8434" s="248"/>
      <c r="C8434" s="248"/>
      <c r="D8434" s="249"/>
      <c r="E8434"/>
      <c r="F8434" s="126"/>
      <c r="G8434" s="249"/>
      <c r="H8434"/>
      <c r="I8434"/>
      <c r="J8434" s="248"/>
      <c r="K8434"/>
      <c r="L8434"/>
      <c r="M8434"/>
      <c r="N8434"/>
      <c r="O8434"/>
      <c r="P8434"/>
      <c r="Q8434"/>
      <c r="S8434" s="115"/>
      <c r="U8434"/>
      <c r="V8434"/>
      <c r="W8434" s="248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5">
      <c r="A8435" s="247"/>
      <c r="B8435" s="248"/>
      <c r="C8435" s="248"/>
      <c r="D8435" s="249"/>
      <c r="E8435"/>
      <c r="F8435" s="126"/>
      <c r="G8435" s="249"/>
      <c r="H8435"/>
      <c r="I8435"/>
      <c r="J8435" s="248"/>
      <c r="K8435"/>
      <c r="L8435"/>
      <c r="M8435"/>
      <c r="N8435"/>
      <c r="O8435"/>
      <c r="P8435"/>
      <c r="Q8435"/>
      <c r="S8435" s="115"/>
      <c r="U8435"/>
      <c r="V8435"/>
      <c r="W8435" s="248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5">
      <c r="A8436" s="244"/>
      <c r="B8436" s="245"/>
      <c r="C8436" s="245"/>
      <c r="D8436" s="246"/>
      <c r="F8436" s="238"/>
      <c r="G8436" s="246"/>
      <c r="I8436"/>
      <c r="J8436" s="245"/>
      <c r="S8436" s="115"/>
      <c r="U8436"/>
      <c r="V8436"/>
      <c r="W8436" s="245"/>
    </row>
    <row r="8437" spans="1:33" x14ac:dyDescent="0.25">
      <c r="A8437" s="244"/>
      <c r="B8437" s="245"/>
      <c r="C8437" s="245"/>
      <c r="D8437" s="246"/>
      <c r="F8437" s="238"/>
      <c r="G8437" s="246"/>
      <c r="I8437"/>
      <c r="J8437" s="245"/>
      <c r="S8437" s="115"/>
      <c r="U8437"/>
      <c r="V8437"/>
      <c r="W8437" s="245"/>
    </row>
    <row r="8438" spans="1:33" x14ac:dyDescent="0.25">
      <c r="A8438" s="244"/>
      <c r="B8438" s="245"/>
      <c r="C8438" s="245"/>
      <c r="D8438" s="246"/>
      <c r="F8438" s="238"/>
      <c r="G8438" s="246"/>
      <c r="I8438"/>
      <c r="J8438" s="245"/>
      <c r="S8438" s="115"/>
      <c r="U8438"/>
      <c r="V8438"/>
      <c r="W8438" s="245"/>
    </row>
    <row r="8439" spans="1:33" x14ac:dyDescent="0.25">
      <c r="A8439" s="244"/>
      <c r="B8439" s="245"/>
      <c r="C8439" s="245"/>
      <c r="D8439" s="246"/>
      <c r="F8439" s="238"/>
      <c r="G8439" s="246"/>
      <c r="I8439"/>
      <c r="J8439" s="245"/>
      <c r="S8439" s="115"/>
      <c r="U8439"/>
      <c r="V8439"/>
      <c r="W8439" s="245"/>
    </row>
    <row r="8440" spans="1:33" x14ac:dyDescent="0.25">
      <c r="A8440" s="244"/>
      <c r="B8440" s="245"/>
      <c r="C8440" s="245"/>
      <c r="D8440" s="246"/>
      <c r="F8440" s="238"/>
      <c r="G8440" s="246"/>
      <c r="I8440"/>
      <c r="J8440" s="245"/>
      <c r="S8440" s="115"/>
      <c r="U8440"/>
      <c r="V8440"/>
      <c r="W8440" s="245"/>
    </row>
    <row r="8441" spans="1:33" ht="18" x14ac:dyDescent="0.25">
      <c r="A8441" s="250"/>
      <c r="B8441" s="251"/>
      <c r="C8441" s="251"/>
      <c r="D8441" s="252"/>
      <c r="E8441"/>
      <c r="F8441" s="126"/>
      <c r="G8441" s="253"/>
      <c r="H8441"/>
      <c r="I8441"/>
      <c r="J8441" s="254"/>
      <c r="K8441"/>
      <c r="L8441"/>
      <c r="M8441"/>
      <c r="N8441"/>
      <c r="O8441"/>
      <c r="P8441"/>
      <c r="Q8441"/>
      <c r="S8441" s="115"/>
      <c r="U8441"/>
      <c r="V8441"/>
      <c r="W8441" s="254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5">
      <c r="A8442" s="244"/>
      <c r="B8442" s="245"/>
      <c r="C8442" s="245"/>
      <c r="D8442" s="246"/>
      <c r="F8442" s="238"/>
      <c r="G8442" s="246"/>
      <c r="I8442"/>
      <c r="J8442" s="245"/>
      <c r="S8442" s="115"/>
      <c r="U8442"/>
      <c r="V8442"/>
      <c r="W8442" s="245"/>
    </row>
    <row r="8443" spans="1:33" x14ac:dyDescent="0.25">
      <c r="A8443" s="244"/>
      <c r="B8443" s="245"/>
      <c r="C8443" s="245"/>
      <c r="D8443" s="246"/>
      <c r="F8443" s="238"/>
      <c r="G8443" s="246"/>
      <c r="I8443"/>
      <c r="J8443" s="245"/>
      <c r="S8443" s="115"/>
      <c r="U8443"/>
      <c r="V8443"/>
      <c r="W8443" s="245"/>
    </row>
    <row r="8444" spans="1:33" ht="18" x14ac:dyDescent="0.25">
      <c r="A8444" s="250"/>
      <c r="B8444" s="251"/>
      <c r="C8444" s="251"/>
      <c r="D8444" s="252"/>
      <c r="E8444"/>
      <c r="F8444" s="126"/>
      <c r="G8444" s="253"/>
      <c r="H8444"/>
      <c r="I8444"/>
      <c r="J8444" s="254"/>
      <c r="K8444"/>
      <c r="L8444"/>
      <c r="M8444"/>
      <c r="N8444"/>
      <c r="O8444"/>
      <c r="P8444"/>
      <c r="Q8444"/>
      <c r="S8444" s="115"/>
      <c r="U8444"/>
      <c r="V8444"/>
      <c r="W8444" s="25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5">
      <c r="A8445" s="244"/>
      <c r="B8445" s="245"/>
      <c r="C8445" s="245"/>
      <c r="D8445" s="246"/>
      <c r="F8445" s="238"/>
      <c r="G8445" s="246"/>
      <c r="I8445"/>
      <c r="J8445" s="245"/>
      <c r="S8445" s="115"/>
      <c r="U8445"/>
      <c r="V8445"/>
      <c r="W8445" s="245"/>
    </row>
    <row r="8446" spans="1:33" x14ac:dyDescent="0.25">
      <c r="A8446" s="244"/>
      <c r="B8446" s="245"/>
      <c r="C8446" s="245"/>
      <c r="D8446" s="246"/>
      <c r="F8446" s="238"/>
      <c r="G8446" s="246"/>
      <c r="I8446"/>
      <c r="J8446" s="245"/>
      <c r="S8446" s="115"/>
      <c r="U8446"/>
      <c r="V8446"/>
      <c r="W8446" s="245"/>
    </row>
    <row r="8447" spans="1:33" x14ac:dyDescent="0.25">
      <c r="A8447" s="247"/>
      <c r="B8447" s="248"/>
      <c r="C8447" s="248"/>
      <c r="D8447" s="249"/>
      <c r="E8447"/>
      <c r="F8447" s="126"/>
      <c r="G8447" s="249"/>
      <c r="H8447"/>
      <c r="I8447"/>
      <c r="J8447" s="248"/>
      <c r="K8447"/>
      <c r="L8447"/>
      <c r="M8447"/>
      <c r="N8447"/>
      <c r="O8447"/>
      <c r="P8447"/>
      <c r="Q8447"/>
      <c r="S8447" s="115"/>
      <c r="U8447"/>
      <c r="V8447"/>
      <c r="W8447" s="248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5">
      <c r="A8448" s="247"/>
      <c r="B8448" s="248"/>
      <c r="C8448" s="248"/>
      <c r="D8448" s="249"/>
      <c r="E8448"/>
      <c r="F8448" s="126"/>
      <c r="G8448" s="249"/>
      <c r="H8448"/>
      <c r="I8448"/>
      <c r="J8448" s="248"/>
      <c r="K8448"/>
      <c r="L8448"/>
      <c r="M8448"/>
      <c r="N8448"/>
      <c r="O8448"/>
      <c r="P8448"/>
      <c r="Q8448"/>
      <c r="S8448" s="115"/>
      <c r="U8448"/>
      <c r="V8448"/>
      <c r="W8448" s="248"/>
      <c r="X8448"/>
      <c r="Y8448"/>
      <c r="Z8448"/>
      <c r="AA8448"/>
      <c r="AB8448"/>
      <c r="AC8448"/>
      <c r="AD8448"/>
      <c r="AE8448"/>
      <c r="AF8448"/>
      <c r="AG8448"/>
    </row>
    <row r="8449" spans="1:33" ht="18" x14ac:dyDescent="0.25">
      <c r="A8449" s="250"/>
      <c r="B8449" s="251"/>
      <c r="C8449" s="251"/>
      <c r="D8449" s="252"/>
      <c r="E8449"/>
      <c r="F8449" s="126"/>
      <c r="G8449" s="253"/>
      <c r="H8449"/>
      <c r="I8449"/>
      <c r="J8449" s="254"/>
      <c r="K8449"/>
      <c r="L8449"/>
      <c r="M8449"/>
      <c r="N8449"/>
      <c r="O8449"/>
      <c r="P8449"/>
      <c r="Q8449"/>
      <c r="S8449" s="115"/>
      <c r="U8449"/>
      <c r="V8449"/>
      <c r="W8449" s="254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5">
      <c r="A8450" s="247"/>
      <c r="B8450" s="248"/>
      <c r="C8450" s="248"/>
      <c r="D8450" s="249"/>
      <c r="E8450"/>
      <c r="F8450" s="126"/>
      <c r="G8450" s="249"/>
      <c r="H8450"/>
      <c r="I8450"/>
      <c r="J8450" s="248"/>
      <c r="K8450"/>
      <c r="L8450"/>
      <c r="M8450"/>
      <c r="N8450"/>
      <c r="O8450"/>
      <c r="P8450"/>
      <c r="Q8450"/>
      <c r="S8450" s="115"/>
      <c r="U8450"/>
      <c r="V8450"/>
      <c r="W8450" s="248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5">
      <c r="A8451" s="247"/>
      <c r="B8451" s="248"/>
      <c r="C8451" s="248"/>
      <c r="D8451" s="249"/>
      <c r="E8451"/>
      <c r="F8451" s="126"/>
      <c r="G8451" s="249"/>
      <c r="H8451"/>
      <c r="I8451"/>
      <c r="J8451" s="248"/>
      <c r="K8451"/>
      <c r="L8451"/>
      <c r="M8451"/>
      <c r="N8451"/>
      <c r="O8451"/>
      <c r="P8451"/>
      <c r="Q8451"/>
      <c r="S8451" s="115"/>
      <c r="U8451"/>
      <c r="V8451"/>
      <c r="W8451" s="248"/>
      <c r="X8451"/>
      <c r="Y8451"/>
      <c r="Z8451"/>
      <c r="AA8451"/>
      <c r="AB8451"/>
      <c r="AC8451"/>
      <c r="AD8451"/>
      <c r="AE8451"/>
      <c r="AF8451"/>
      <c r="AG8451"/>
    </row>
    <row r="8452" spans="1:33" ht="18" x14ac:dyDescent="0.25">
      <c r="A8452" s="250"/>
      <c r="B8452" s="251"/>
      <c r="C8452" s="251"/>
      <c r="D8452" s="252"/>
      <c r="E8452"/>
      <c r="F8452" s="126"/>
      <c r="G8452" s="253"/>
      <c r="H8452"/>
      <c r="I8452"/>
      <c r="J8452" s="254"/>
      <c r="K8452"/>
      <c r="L8452"/>
      <c r="M8452"/>
      <c r="N8452"/>
      <c r="O8452"/>
      <c r="P8452"/>
      <c r="Q8452"/>
      <c r="S8452" s="115"/>
      <c r="U8452"/>
      <c r="V8452"/>
      <c r="W8452" s="254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5">
      <c r="A8453" s="244"/>
      <c r="B8453" s="245"/>
      <c r="C8453" s="245"/>
      <c r="D8453" s="246"/>
      <c r="F8453" s="238"/>
      <c r="G8453" s="246"/>
      <c r="I8453"/>
      <c r="J8453" s="245"/>
      <c r="S8453" s="115"/>
      <c r="U8453"/>
      <c r="V8453"/>
      <c r="W8453" s="245"/>
    </row>
    <row r="8454" spans="1:33" x14ac:dyDescent="0.25">
      <c r="A8454" s="244"/>
      <c r="B8454" s="245"/>
      <c r="C8454" s="245"/>
      <c r="D8454" s="246"/>
      <c r="F8454" s="238"/>
      <c r="G8454" s="246"/>
      <c r="I8454"/>
      <c r="J8454" s="245"/>
      <c r="S8454" s="115"/>
      <c r="U8454"/>
      <c r="V8454"/>
      <c r="W8454" s="245"/>
    </row>
    <row r="8455" spans="1:33" x14ac:dyDescent="0.25">
      <c r="A8455" s="247"/>
      <c r="B8455" s="248"/>
      <c r="C8455" s="248"/>
      <c r="D8455" s="249"/>
      <c r="E8455"/>
      <c r="F8455" s="126"/>
      <c r="G8455" s="249"/>
      <c r="H8455"/>
      <c r="I8455"/>
      <c r="J8455" s="248"/>
      <c r="K8455"/>
      <c r="L8455"/>
      <c r="M8455"/>
      <c r="N8455"/>
      <c r="O8455"/>
      <c r="P8455"/>
      <c r="Q8455"/>
      <c r="S8455" s="115"/>
      <c r="U8455"/>
      <c r="V8455"/>
      <c r="W8455" s="248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5">
      <c r="A8456" s="244"/>
      <c r="B8456" s="245"/>
      <c r="C8456" s="245"/>
      <c r="D8456" s="246"/>
      <c r="F8456" s="238"/>
      <c r="G8456" s="246"/>
      <c r="I8456"/>
      <c r="J8456" s="245"/>
      <c r="S8456" s="115"/>
      <c r="U8456"/>
      <c r="V8456"/>
      <c r="W8456" s="245"/>
    </row>
    <row r="8457" spans="1:33" x14ac:dyDescent="0.25">
      <c r="A8457" s="244"/>
      <c r="B8457" s="245"/>
      <c r="C8457" s="245"/>
      <c r="D8457" s="246"/>
      <c r="F8457" s="238"/>
      <c r="G8457" s="246"/>
      <c r="I8457"/>
      <c r="J8457" s="245"/>
      <c r="S8457" s="115"/>
      <c r="U8457"/>
      <c r="V8457"/>
      <c r="W8457" s="245"/>
    </row>
    <row r="8458" spans="1:33" x14ac:dyDescent="0.25">
      <c r="A8458" s="244"/>
      <c r="B8458" s="245"/>
      <c r="C8458" s="245"/>
      <c r="D8458" s="246"/>
      <c r="F8458" s="238"/>
      <c r="G8458" s="246"/>
      <c r="I8458"/>
      <c r="J8458" s="245"/>
      <c r="S8458" s="115"/>
      <c r="U8458"/>
      <c r="V8458"/>
      <c r="W8458" s="245"/>
    </row>
    <row r="8459" spans="1:33" x14ac:dyDescent="0.25">
      <c r="A8459" s="244"/>
      <c r="B8459" s="245"/>
      <c r="C8459" s="245"/>
      <c r="D8459" s="246"/>
      <c r="F8459" s="238"/>
      <c r="G8459" s="246"/>
      <c r="I8459"/>
      <c r="J8459" s="245"/>
      <c r="S8459" s="115"/>
      <c r="U8459"/>
      <c r="V8459"/>
      <c r="W8459" s="245"/>
    </row>
    <row r="8460" spans="1:33" x14ac:dyDescent="0.25">
      <c r="A8460" s="247"/>
      <c r="B8460" s="248"/>
      <c r="C8460" s="248"/>
      <c r="D8460" s="249"/>
      <c r="E8460"/>
      <c r="F8460" s="126"/>
      <c r="G8460" s="249"/>
      <c r="H8460"/>
      <c r="I8460"/>
      <c r="J8460" s="248"/>
      <c r="K8460"/>
      <c r="L8460"/>
      <c r="M8460"/>
      <c r="N8460"/>
      <c r="O8460"/>
      <c r="P8460"/>
      <c r="Q8460"/>
      <c r="S8460" s="115"/>
      <c r="U8460"/>
      <c r="V8460"/>
      <c r="W8460" s="248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5">
      <c r="A8461" s="244"/>
      <c r="B8461" s="245"/>
      <c r="C8461" s="245"/>
      <c r="D8461" s="246"/>
      <c r="F8461" s="238"/>
      <c r="G8461" s="246"/>
      <c r="I8461"/>
      <c r="J8461" s="245"/>
      <c r="S8461" s="115"/>
      <c r="U8461"/>
      <c r="V8461"/>
      <c r="W8461" s="245"/>
    </row>
    <row r="8462" spans="1:33" x14ac:dyDescent="0.25">
      <c r="A8462" s="244"/>
      <c r="B8462" s="245"/>
      <c r="C8462" s="245"/>
      <c r="D8462" s="246"/>
      <c r="F8462" s="238"/>
      <c r="G8462" s="246"/>
      <c r="I8462"/>
      <c r="J8462" s="245"/>
      <c r="S8462" s="115"/>
      <c r="U8462"/>
      <c r="V8462"/>
      <c r="W8462" s="245"/>
    </row>
    <row r="8463" spans="1:33" x14ac:dyDescent="0.25">
      <c r="A8463" s="244"/>
      <c r="B8463" s="245"/>
      <c r="C8463" s="245"/>
      <c r="D8463" s="246"/>
      <c r="F8463" s="238"/>
      <c r="G8463" s="246"/>
      <c r="I8463"/>
      <c r="J8463" s="245"/>
      <c r="S8463" s="115"/>
      <c r="U8463"/>
      <c r="V8463"/>
      <c r="W8463" s="245"/>
    </row>
    <row r="8464" spans="1:33" x14ac:dyDescent="0.25">
      <c r="A8464" s="244"/>
      <c r="B8464" s="245"/>
      <c r="C8464" s="245"/>
      <c r="D8464" s="246"/>
      <c r="F8464" s="238"/>
      <c r="G8464" s="246"/>
      <c r="I8464"/>
      <c r="J8464" s="245"/>
      <c r="S8464" s="115"/>
      <c r="U8464"/>
      <c r="V8464"/>
      <c r="W8464" s="245"/>
    </row>
    <row r="8465" spans="1:33" x14ac:dyDescent="0.25">
      <c r="A8465" s="247"/>
      <c r="B8465" s="248"/>
      <c r="C8465" s="248"/>
      <c r="D8465" s="249"/>
      <c r="E8465"/>
      <c r="F8465" s="126"/>
      <c r="G8465" s="249"/>
      <c r="H8465"/>
      <c r="I8465"/>
      <c r="J8465" s="248"/>
      <c r="K8465"/>
      <c r="L8465"/>
      <c r="M8465"/>
      <c r="N8465"/>
      <c r="O8465"/>
      <c r="P8465"/>
      <c r="Q8465"/>
      <c r="S8465" s="115"/>
      <c r="U8465"/>
      <c r="V8465"/>
      <c r="W8465" s="248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5">
      <c r="A8466" s="247"/>
      <c r="B8466" s="248"/>
      <c r="C8466" s="248"/>
      <c r="D8466" s="249"/>
      <c r="E8466"/>
      <c r="F8466" s="126"/>
      <c r="G8466" s="249"/>
      <c r="H8466"/>
      <c r="I8466"/>
      <c r="J8466" s="248"/>
      <c r="K8466"/>
      <c r="L8466"/>
      <c r="M8466"/>
      <c r="N8466"/>
      <c r="O8466"/>
      <c r="P8466"/>
      <c r="Q8466"/>
      <c r="S8466" s="115"/>
      <c r="U8466"/>
      <c r="V8466"/>
      <c r="W8466" s="248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5">
      <c r="A8467" s="247"/>
      <c r="B8467" s="248"/>
      <c r="C8467" s="248"/>
      <c r="D8467" s="249"/>
      <c r="E8467"/>
      <c r="F8467" s="126"/>
      <c r="G8467" s="249"/>
      <c r="H8467"/>
      <c r="I8467"/>
      <c r="J8467" s="248"/>
      <c r="K8467"/>
      <c r="L8467"/>
      <c r="M8467"/>
      <c r="N8467"/>
      <c r="O8467"/>
      <c r="P8467"/>
      <c r="Q8467"/>
      <c r="S8467" s="115"/>
      <c r="U8467"/>
      <c r="V8467"/>
      <c r="W8467" s="248"/>
      <c r="X8467"/>
      <c r="Y8467"/>
      <c r="Z8467"/>
      <c r="AA8467"/>
      <c r="AB8467"/>
      <c r="AC8467"/>
      <c r="AD8467"/>
      <c r="AE8467"/>
      <c r="AF8467"/>
      <c r="AG8467"/>
    </row>
    <row r="8468" spans="1:33" ht="18" x14ac:dyDescent="0.25">
      <c r="A8468" s="250"/>
      <c r="B8468" s="251"/>
      <c r="C8468" s="251"/>
      <c r="D8468" s="252"/>
      <c r="E8468"/>
      <c r="F8468" s="126"/>
      <c r="G8468" s="253"/>
      <c r="H8468"/>
      <c r="I8468"/>
      <c r="J8468" s="254"/>
      <c r="K8468"/>
      <c r="L8468"/>
      <c r="M8468"/>
      <c r="N8468"/>
      <c r="O8468"/>
      <c r="P8468"/>
      <c r="Q8468"/>
      <c r="S8468" s="115"/>
      <c r="U8468"/>
      <c r="V8468"/>
      <c r="W8468" s="254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5">
      <c r="A8469" s="247"/>
      <c r="B8469" s="248"/>
      <c r="C8469" s="248"/>
      <c r="D8469" s="249"/>
      <c r="E8469"/>
      <c r="F8469" s="126"/>
      <c r="G8469" s="249"/>
      <c r="H8469"/>
      <c r="I8469"/>
      <c r="J8469" s="248"/>
      <c r="K8469"/>
      <c r="L8469"/>
      <c r="M8469"/>
      <c r="N8469"/>
      <c r="O8469"/>
      <c r="P8469"/>
      <c r="Q8469"/>
      <c r="S8469" s="115"/>
      <c r="U8469"/>
      <c r="V8469"/>
      <c r="W8469" s="248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5">
      <c r="A8470" s="247"/>
      <c r="B8470" s="248"/>
      <c r="C8470" s="248"/>
      <c r="D8470" s="249"/>
      <c r="E8470"/>
      <c r="F8470" s="126"/>
      <c r="G8470" s="249"/>
      <c r="H8470"/>
      <c r="I8470"/>
      <c r="J8470" s="248"/>
      <c r="K8470"/>
      <c r="L8470"/>
      <c r="M8470"/>
      <c r="N8470"/>
      <c r="O8470"/>
      <c r="P8470"/>
      <c r="Q8470"/>
      <c r="S8470" s="115"/>
      <c r="U8470"/>
      <c r="V8470"/>
      <c r="W8470" s="248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5">
      <c r="A8471" s="244"/>
      <c r="B8471" s="245"/>
      <c r="C8471" s="245"/>
      <c r="D8471" s="246"/>
      <c r="F8471" s="238"/>
      <c r="G8471" s="246"/>
      <c r="I8471"/>
      <c r="J8471" s="245"/>
      <c r="S8471" s="115"/>
      <c r="U8471"/>
      <c r="V8471"/>
      <c r="W8471" s="245"/>
    </row>
    <row r="8472" spans="1:33" x14ac:dyDescent="0.25">
      <c r="A8472" s="244"/>
      <c r="B8472" s="245"/>
      <c r="C8472" s="245"/>
      <c r="D8472" s="246"/>
      <c r="F8472" s="238"/>
      <c r="G8472" s="246"/>
      <c r="I8472"/>
      <c r="J8472" s="245"/>
      <c r="S8472" s="115"/>
      <c r="U8472"/>
      <c r="V8472"/>
      <c r="W8472" s="245"/>
    </row>
    <row r="8473" spans="1:33" x14ac:dyDescent="0.25">
      <c r="A8473" s="244"/>
      <c r="B8473" s="245"/>
      <c r="C8473" s="245"/>
      <c r="D8473" s="246"/>
      <c r="F8473" s="238"/>
      <c r="G8473" s="246"/>
      <c r="I8473"/>
      <c r="J8473" s="245"/>
      <c r="S8473" s="115"/>
      <c r="U8473"/>
      <c r="V8473"/>
      <c r="W8473" s="245"/>
    </row>
    <row r="8474" spans="1:33" x14ac:dyDescent="0.25">
      <c r="A8474" s="244"/>
      <c r="B8474" s="245"/>
      <c r="C8474" s="245"/>
      <c r="D8474" s="246"/>
      <c r="F8474" s="238"/>
      <c r="G8474" s="246"/>
      <c r="I8474"/>
      <c r="J8474" s="245"/>
      <c r="S8474" s="115"/>
      <c r="U8474"/>
      <c r="V8474"/>
      <c r="W8474" s="245"/>
    </row>
    <row r="8475" spans="1:33" ht="18" x14ac:dyDescent="0.25">
      <c r="A8475" s="250"/>
      <c r="B8475" s="251"/>
      <c r="C8475" s="251"/>
      <c r="D8475" s="252"/>
      <c r="E8475"/>
      <c r="F8475" s="126"/>
      <c r="G8475" s="253"/>
      <c r="H8475"/>
      <c r="I8475"/>
      <c r="J8475" s="254"/>
      <c r="K8475"/>
      <c r="L8475"/>
      <c r="M8475"/>
      <c r="N8475"/>
      <c r="O8475"/>
      <c r="P8475"/>
      <c r="Q8475"/>
      <c r="S8475" s="115"/>
      <c r="U8475"/>
      <c r="V8475"/>
      <c r="W8475" s="254"/>
      <c r="X8475"/>
      <c r="Y8475"/>
      <c r="Z8475"/>
      <c r="AA8475"/>
      <c r="AB8475"/>
      <c r="AC8475"/>
      <c r="AD8475"/>
      <c r="AE8475"/>
      <c r="AF8475"/>
      <c r="AG8475"/>
    </row>
    <row r="8476" spans="1:33" ht="18" x14ac:dyDescent="0.25">
      <c r="A8476" s="250"/>
      <c r="B8476" s="251"/>
      <c r="C8476" s="251"/>
      <c r="D8476" s="252"/>
      <c r="E8476"/>
      <c r="F8476" s="126"/>
      <c r="G8476" s="253"/>
      <c r="H8476"/>
      <c r="I8476"/>
      <c r="J8476" s="254"/>
      <c r="K8476"/>
      <c r="L8476"/>
      <c r="M8476"/>
      <c r="N8476"/>
      <c r="O8476"/>
      <c r="P8476"/>
      <c r="Q8476"/>
      <c r="S8476" s="115"/>
      <c r="U8476"/>
      <c r="V8476"/>
      <c r="W8476" s="254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5">
      <c r="A8477" s="247"/>
      <c r="B8477" s="248"/>
      <c r="C8477" s="248"/>
      <c r="D8477" s="249"/>
      <c r="E8477"/>
      <c r="F8477" s="126"/>
      <c r="G8477" s="249"/>
      <c r="H8477"/>
      <c r="I8477"/>
      <c r="J8477" s="248"/>
      <c r="K8477"/>
      <c r="L8477"/>
      <c r="M8477"/>
      <c r="N8477"/>
      <c r="O8477"/>
      <c r="P8477"/>
      <c r="Q8477"/>
      <c r="S8477" s="115"/>
      <c r="U8477"/>
      <c r="V8477"/>
      <c r="W8477" s="248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5">
      <c r="A8478" s="247"/>
      <c r="B8478" s="248"/>
      <c r="C8478" s="248"/>
      <c r="D8478" s="249"/>
      <c r="E8478"/>
      <c r="F8478" s="126"/>
      <c r="G8478" s="249"/>
      <c r="H8478"/>
      <c r="I8478"/>
      <c r="J8478" s="248"/>
      <c r="K8478"/>
      <c r="L8478"/>
      <c r="M8478"/>
      <c r="N8478"/>
      <c r="O8478"/>
      <c r="P8478"/>
      <c r="Q8478"/>
      <c r="S8478" s="115"/>
      <c r="U8478"/>
      <c r="V8478"/>
      <c r="W8478" s="24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5">
      <c r="A8479" s="244"/>
      <c r="B8479" s="245"/>
      <c r="C8479" s="245"/>
      <c r="D8479" s="246"/>
      <c r="F8479" s="238"/>
      <c r="G8479" s="246"/>
      <c r="I8479"/>
      <c r="J8479" s="245"/>
      <c r="S8479" s="115"/>
      <c r="U8479"/>
      <c r="V8479"/>
      <c r="W8479" s="245"/>
    </row>
    <row r="8480" spans="1:33" x14ac:dyDescent="0.25">
      <c r="A8480" s="244"/>
      <c r="B8480" s="245"/>
      <c r="C8480" s="245"/>
      <c r="D8480" s="246"/>
      <c r="F8480" s="238"/>
      <c r="G8480" s="246"/>
      <c r="I8480"/>
      <c r="J8480" s="245"/>
      <c r="S8480" s="115"/>
      <c r="U8480"/>
      <c r="V8480"/>
      <c r="W8480" s="245"/>
    </row>
    <row r="8481" spans="1:33" ht="18" x14ac:dyDescent="0.25">
      <c r="A8481" s="250"/>
      <c r="B8481" s="251"/>
      <c r="C8481" s="251"/>
      <c r="D8481" s="252"/>
      <c r="E8481"/>
      <c r="F8481" s="126"/>
      <c r="G8481" s="253"/>
      <c r="H8481"/>
      <c r="I8481"/>
      <c r="J8481" s="254"/>
      <c r="K8481"/>
      <c r="L8481"/>
      <c r="M8481"/>
      <c r="N8481"/>
      <c r="O8481"/>
      <c r="P8481"/>
      <c r="Q8481"/>
      <c r="S8481" s="115"/>
      <c r="U8481"/>
      <c r="V8481"/>
      <c r="W8481" s="254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5">
      <c r="A8482" s="244"/>
      <c r="B8482" s="245"/>
      <c r="C8482" s="245"/>
      <c r="D8482" s="246"/>
      <c r="F8482" s="238"/>
      <c r="G8482" s="246"/>
      <c r="I8482"/>
      <c r="J8482" s="245"/>
      <c r="S8482" s="115"/>
      <c r="U8482"/>
      <c r="V8482"/>
      <c r="W8482" s="245"/>
    </row>
    <row r="8483" spans="1:33" x14ac:dyDescent="0.25">
      <c r="A8483" s="244"/>
      <c r="B8483" s="245"/>
      <c r="C8483" s="245"/>
      <c r="D8483" s="246"/>
      <c r="F8483" s="238"/>
      <c r="G8483" s="246"/>
      <c r="I8483"/>
      <c r="J8483" s="245"/>
      <c r="S8483" s="115"/>
      <c r="U8483"/>
      <c r="V8483"/>
      <c r="W8483" s="245"/>
    </row>
    <row r="8484" spans="1:33" x14ac:dyDescent="0.25">
      <c r="A8484" s="244"/>
      <c r="B8484" s="245"/>
      <c r="C8484" s="245"/>
      <c r="D8484" s="246"/>
      <c r="F8484" s="238"/>
      <c r="G8484" s="246"/>
      <c r="I8484"/>
      <c r="J8484" s="245"/>
      <c r="S8484" s="115"/>
      <c r="U8484"/>
      <c r="V8484"/>
      <c r="W8484" s="245"/>
    </row>
    <row r="8485" spans="1:33" x14ac:dyDescent="0.25">
      <c r="A8485" s="244"/>
      <c r="B8485" s="245"/>
      <c r="C8485" s="245"/>
      <c r="D8485" s="246"/>
      <c r="F8485" s="238"/>
      <c r="G8485" s="246"/>
      <c r="I8485"/>
      <c r="J8485" s="245"/>
      <c r="S8485" s="115"/>
      <c r="U8485"/>
      <c r="V8485"/>
      <c r="W8485" s="245"/>
    </row>
    <row r="8486" spans="1:33" x14ac:dyDescent="0.25">
      <c r="A8486" s="247"/>
      <c r="B8486" s="248"/>
      <c r="C8486" s="248"/>
      <c r="D8486" s="249"/>
      <c r="E8486"/>
      <c r="F8486" s="126"/>
      <c r="G8486" s="249"/>
      <c r="H8486"/>
      <c r="I8486"/>
      <c r="J8486" s="248"/>
      <c r="K8486"/>
      <c r="L8486"/>
      <c r="M8486"/>
      <c r="N8486"/>
      <c r="O8486"/>
      <c r="P8486"/>
      <c r="Q8486"/>
      <c r="S8486" s="115"/>
      <c r="U8486"/>
      <c r="V8486"/>
      <c r="W8486" s="248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5">
      <c r="A8487" s="244"/>
      <c r="B8487" s="245"/>
      <c r="C8487" s="245"/>
      <c r="D8487" s="246"/>
      <c r="F8487" s="238"/>
      <c r="G8487" s="246"/>
      <c r="I8487"/>
      <c r="J8487" s="245"/>
      <c r="S8487" s="115"/>
      <c r="U8487"/>
      <c r="V8487"/>
      <c r="W8487" s="245"/>
    </row>
    <row r="8488" spans="1:33" x14ac:dyDescent="0.25">
      <c r="A8488" s="247"/>
      <c r="B8488" s="248"/>
      <c r="C8488" s="248"/>
      <c r="D8488" s="249"/>
      <c r="E8488"/>
      <c r="F8488" s="126"/>
      <c r="G8488" s="249"/>
      <c r="H8488"/>
      <c r="I8488"/>
      <c r="J8488" s="248"/>
      <c r="K8488"/>
      <c r="L8488"/>
      <c r="M8488"/>
      <c r="N8488"/>
      <c r="O8488"/>
      <c r="P8488"/>
      <c r="Q8488"/>
      <c r="S8488" s="115"/>
      <c r="U8488"/>
      <c r="V8488"/>
      <c r="W8488" s="24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5">
      <c r="A8489" s="244"/>
      <c r="B8489" s="245"/>
      <c r="C8489" s="245"/>
      <c r="D8489" s="246"/>
      <c r="F8489" s="238"/>
      <c r="G8489" s="246"/>
      <c r="I8489"/>
      <c r="J8489" s="245"/>
      <c r="S8489" s="115"/>
      <c r="U8489"/>
      <c r="V8489"/>
      <c r="W8489" s="245"/>
    </row>
    <row r="8490" spans="1:33" x14ac:dyDescent="0.25">
      <c r="A8490" s="244"/>
      <c r="B8490" s="245"/>
      <c r="C8490" s="245"/>
      <c r="D8490" s="246"/>
      <c r="F8490" s="238"/>
      <c r="G8490" s="246"/>
      <c r="I8490"/>
      <c r="J8490" s="245"/>
      <c r="S8490" s="115"/>
      <c r="U8490"/>
      <c r="V8490"/>
      <c r="W8490" s="245"/>
    </row>
    <row r="8491" spans="1:33" x14ac:dyDescent="0.25">
      <c r="A8491" s="247"/>
      <c r="B8491" s="248"/>
      <c r="C8491" s="248"/>
      <c r="D8491" s="249"/>
      <c r="E8491"/>
      <c r="F8491" s="126"/>
      <c r="G8491" s="249"/>
      <c r="H8491"/>
      <c r="I8491"/>
      <c r="J8491" s="248"/>
      <c r="K8491"/>
      <c r="L8491"/>
      <c r="M8491"/>
      <c r="N8491"/>
      <c r="O8491"/>
      <c r="P8491"/>
      <c r="Q8491"/>
      <c r="S8491" s="115"/>
      <c r="U8491"/>
      <c r="V8491"/>
      <c r="W8491" s="248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5">
      <c r="A8492" s="244"/>
      <c r="B8492" s="245"/>
      <c r="C8492" s="245"/>
      <c r="D8492" s="246"/>
      <c r="F8492" s="238"/>
      <c r="G8492" s="246"/>
      <c r="I8492"/>
      <c r="J8492" s="245"/>
      <c r="S8492" s="115"/>
      <c r="U8492"/>
      <c r="V8492"/>
      <c r="W8492" s="245"/>
    </row>
    <row r="8493" spans="1:33" x14ac:dyDescent="0.25">
      <c r="A8493" s="247"/>
      <c r="B8493" s="248"/>
      <c r="C8493" s="248"/>
      <c r="D8493" s="249"/>
      <c r="E8493"/>
      <c r="F8493" s="126"/>
      <c r="G8493" s="249"/>
      <c r="H8493"/>
      <c r="I8493"/>
      <c r="J8493" s="248"/>
      <c r="K8493"/>
      <c r="L8493"/>
      <c r="M8493"/>
      <c r="N8493"/>
      <c r="O8493"/>
      <c r="P8493"/>
      <c r="Q8493"/>
      <c r="S8493" s="115"/>
      <c r="U8493"/>
      <c r="V8493"/>
      <c r="W8493" s="248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5">
      <c r="A8494" s="244"/>
      <c r="B8494" s="245"/>
      <c r="C8494" s="245"/>
      <c r="D8494" s="246"/>
      <c r="F8494" s="238"/>
      <c r="G8494" s="246"/>
      <c r="I8494"/>
      <c r="J8494" s="245"/>
      <c r="S8494" s="115"/>
      <c r="U8494"/>
      <c r="V8494"/>
      <c r="W8494" s="245"/>
    </row>
    <row r="8495" spans="1:33" x14ac:dyDescent="0.25">
      <c r="A8495" s="244"/>
      <c r="B8495" s="245"/>
      <c r="C8495" s="245"/>
      <c r="D8495" s="246"/>
      <c r="F8495" s="238"/>
      <c r="G8495" s="246"/>
      <c r="I8495"/>
      <c r="J8495" s="245"/>
      <c r="S8495" s="115"/>
      <c r="U8495"/>
      <c r="V8495"/>
      <c r="W8495" s="245"/>
    </row>
    <row r="8496" spans="1:33" x14ac:dyDescent="0.25">
      <c r="A8496" s="244"/>
      <c r="B8496" s="245"/>
      <c r="C8496" s="245"/>
      <c r="D8496" s="246"/>
      <c r="F8496" s="238"/>
      <c r="G8496" s="246"/>
      <c r="I8496"/>
      <c r="J8496" s="245"/>
      <c r="S8496" s="115"/>
      <c r="U8496"/>
      <c r="V8496"/>
      <c r="W8496" s="245"/>
    </row>
    <row r="8497" spans="1:33" ht="18" x14ac:dyDescent="0.25">
      <c r="A8497" s="250"/>
      <c r="B8497" s="251"/>
      <c r="C8497" s="251"/>
      <c r="D8497" s="252"/>
      <c r="E8497"/>
      <c r="F8497" s="126"/>
      <c r="G8497" s="253"/>
      <c r="H8497"/>
      <c r="I8497"/>
      <c r="J8497" s="254"/>
      <c r="K8497"/>
      <c r="L8497"/>
      <c r="M8497"/>
      <c r="N8497"/>
      <c r="O8497"/>
      <c r="P8497"/>
      <c r="Q8497"/>
      <c r="S8497" s="115"/>
      <c r="U8497"/>
      <c r="V8497"/>
      <c r="W8497" s="254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5">
      <c r="A8498" s="244"/>
      <c r="B8498" s="245"/>
      <c r="C8498" s="245"/>
      <c r="D8498" s="246"/>
      <c r="F8498" s="238"/>
      <c r="G8498" s="246"/>
      <c r="I8498"/>
      <c r="J8498" s="245"/>
      <c r="S8498" s="115"/>
      <c r="U8498"/>
      <c r="V8498"/>
      <c r="W8498" s="245"/>
    </row>
    <row r="8499" spans="1:33" ht="18" x14ac:dyDescent="0.25">
      <c r="A8499" s="250"/>
      <c r="B8499" s="251"/>
      <c r="C8499" s="251"/>
      <c r="D8499" s="252"/>
      <c r="E8499"/>
      <c r="F8499" s="126"/>
      <c r="G8499" s="253"/>
      <c r="H8499"/>
      <c r="I8499"/>
      <c r="J8499" s="254"/>
      <c r="K8499"/>
      <c r="L8499"/>
      <c r="M8499"/>
      <c r="N8499"/>
      <c r="O8499"/>
      <c r="P8499"/>
      <c r="Q8499"/>
      <c r="S8499" s="115"/>
      <c r="U8499"/>
      <c r="V8499"/>
      <c r="W8499" s="254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5">
      <c r="A8500" s="244"/>
      <c r="B8500" s="245"/>
      <c r="C8500" s="245"/>
      <c r="D8500" s="246"/>
      <c r="F8500" s="238"/>
      <c r="G8500" s="246"/>
      <c r="I8500"/>
      <c r="J8500" s="245"/>
      <c r="S8500" s="115"/>
      <c r="U8500"/>
      <c r="V8500"/>
      <c r="W8500" s="245"/>
    </row>
    <row r="8501" spans="1:33" x14ac:dyDescent="0.25">
      <c r="A8501" s="244"/>
      <c r="B8501" s="245"/>
      <c r="C8501" s="245"/>
      <c r="D8501" s="246"/>
      <c r="F8501" s="238"/>
      <c r="G8501" s="246"/>
      <c r="I8501"/>
      <c r="J8501" s="245"/>
      <c r="S8501" s="115"/>
      <c r="U8501"/>
      <c r="V8501"/>
      <c r="W8501" s="245"/>
    </row>
    <row r="8502" spans="1:33" x14ac:dyDescent="0.25">
      <c r="A8502" s="244"/>
      <c r="B8502" s="245"/>
      <c r="C8502" s="245"/>
      <c r="D8502" s="246"/>
      <c r="F8502" s="238"/>
      <c r="G8502" s="246"/>
      <c r="I8502"/>
      <c r="J8502" s="245"/>
      <c r="S8502" s="115"/>
      <c r="U8502"/>
      <c r="V8502"/>
      <c r="W8502" s="245"/>
    </row>
    <row r="8503" spans="1:33" x14ac:dyDescent="0.25">
      <c r="A8503" s="244"/>
      <c r="B8503" s="245"/>
      <c r="C8503" s="245"/>
      <c r="D8503" s="246"/>
      <c r="F8503" s="238"/>
      <c r="G8503" s="246"/>
      <c r="I8503"/>
      <c r="J8503" s="245"/>
      <c r="S8503" s="115"/>
      <c r="U8503"/>
      <c r="V8503"/>
      <c r="W8503" s="245"/>
    </row>
    <row r="8504" spans="1:33" x14ac:dyDescent="0.25">
      <c r="A8504" s="244"/>
      <c r="B8504" s="245"/>
      <c r="C8504" s="245"/>
      <c r="D8504" s="246"/>
      <c r="F8504" s="238"/>
      <c r="G8504" s="246"/>
      <c r="I8504"/>
      <c r="J8504" s="245"/>
      <c r="S8504" s="115"/>
      <c r="U8504"/>
      <c r="V8504"/>
      <c r="W8504" s="245"/>
    </row>
    <row r="8505" spans="1:33" x14ac:dyDescent="0.25">
      <c r="A8505" s="244"/>
      <c r="B8505" s="245"/>
      <c r="C8505" s="245"/>
      <c r="D8505" s="246"/>
      <c r="F8505" s="238"/>
      <c r="G8505" s="246"/>
      <c r="I8505"/>
      <c r="J8505" s="245"/>
      <c r="S8505" s="115"/>
      <c r="U8505"/>
      <c r="V8505"/>
      <c r="W8505" s="245"/>
    </row>
    <row r="8506" spans="1:33" x14ac:dyDescent="0.25">
      <c r="A8506" s="244"/>
      <c r="B8506" s="245"/>
      <c r="C8506" s="245"/>
      <c r="D8506" s="246"/>
      <c r="F8506" s="238"/>
      <c r="G8506" s="246"/>
      <c r="I8506"/>
      <c r="J8506" s="245"/>
      <c r="S8506" s="115"/>
      <c r="U8506"/>
      <c r="V8506"/>
      <c r="W8506" s="245"/>
    </row>
    <row r="8507" spans="1:33" x14ac:dyDescent="0.25">
      <c r="A8507" s="244"/>
      <c r="B8507" s="245"/>
      <c r="C8507" s="245"/>
      <c r="D8507" s="246"/>
      <c r="F8507" s="238"/>
      <c r="G8507" s="246"/>
      <c r="I8507"/>
      <c r="J8507" s="245"/>
      <c r="S8507" s="115"/>
      <c r="U8507"/>
      <c r="V8507"/>
      <c r="W8507" s="245"/>
    </row>
    <row r="8508" spans="1:33" ht="18" x14ac:dyDescent="0.25">
      <c r="A8508" s="250"/>
      <c r="B8508" s="251"/>
      <c r="C8508" s="251"/>
      <c r="D8508" s="252"/>
      <c r="E8508"/>
      <c r="F8508" s="126"/>
      <c r="G8508" s="253"/>
      <c r="H8508"/>
      <c r="I8508"/>
      <c r="J8508" s="254"/>
      <c r="K8508"/>
      <c r="L8508"/>
      <c r="M8508"/>
      <c r="N8508"/>
      <c r="O8508"/>
      <c r="P8508"/>
      <c r="Q8508"/>
      <c r="S8508" s="115"/>
      <c r="U8508"/>
      <c r="V8508"/>
      <c r="W8508" s="254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5">
      <c r="A8509" s="247"/>
      <c r="B8509" s="248"/>
      <c r="C8509" s="248"/>
      <c r="D8509" s="249"/>
      <c r="E8509"/>
      <c r="F8509" s="126"/>
      <c r="G8509" s="249"/>
      <c r="H8509"/>
      <c r="I8509"/>
      <c r="J8509" s="248"/>
      <c r="K8509"/>
      <c r="L8509"/>
      <c r="M8509"/>
      <c r="N8509"/>
      <c r="O8509"/>
      <c r="P8509"/>
      <c r="Q8509"/>
      <c r="S8509" s="115"/>
      <c r="U8509"/>
      <c r="V8509"/>
      <c r="W8509" s="248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5">
      <c r="A8510" s="247"/>
      <c r="B8510" s="248"/>
      <c r="C8510" s="248"/>
      <c r="D8510" s="249"/>
      <c r="E8510"/>
      <c r="F8510" s="126"/>
      <c r="G8510" s="249"/>
      <c r="H8510"/>
      <c r="I8510"/>
      <c r="J8510" s="248"/>
      <c r="K8510"/>
      <c r="L8510"/>
      <c r="M8510"/>
      <c r="N8510"/>
      <c r="O8510"/>
      <c r="P8510"/>
      <c r="Q8510"/>
      <c r="S8510" s="115"/>
      <c r="U8510"/>
      <c r="V8510"/>
      <c r="W8510" s="248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5">
      <c r="A8511" s="244"/>
      <c r="B8511" s="245"/>
      <c r="C8511" s="245"/>
      <c r="D8511" s="246"/>
      <c r="F8511" s="238"/>
      <c r="G8511" s="246"/>
      <c r="I8511"/>
      <c r="J8511" s="245"/>
      <c r="S8511" s="115"/>
      <c r="U8511"/>
      <c r="V8511"/>
      <c r="W8511" s="245"/>
    </row>
    <row r="8512" spans="1:33" x14ac:dyDescent="0.25">
      <c r="A8512" s="244"/>
      <c r="B8512" s="245"/>
      <c r="C8512" s="245"/>
      <c r="D8512" s="246"/>
      <c r="F8512" s="238"/>
      <c r="G8512" s="246"/>
      <c r="I8512"/>
      <c r="J8512" s="245"/>
      <c r="S8512" s="115"/>
      <c r="U8512"/>
      <c r="V8512"/>
      <c r="W8512" s="245"/>
    </row>
    <row r="8513" spans="1:33" x14ac:dyDescent="0.25">
      <c r="A8513" s="247"/>
      <c r="B8513" s="248"/>
      <c r="C8513" s="248"/>
      <c r="D8513" s="249"/>
      <c r="E8513"/>
      <c r="F8513" s="126"/>
      <c r="G8513" s="249"/>
      <c r="H8513"/>
      <c r="I8513"/>
      <c r="J8513" s="248"/>
      <c r="K8513"/>
      <c r="L8513"/>
      <c r="M8513"/>
      <c r="N8513"/>
      <c r="O8513"/>
      <c r="P8513"/>
      <c r="Q8513"/>
      <c r="S8513" s="115"/>
      <c r="U8513"/>
      <c r="V8513"/>
      <c r="W8513" s="248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5">
      <c r="A8514" s="247"/>
      <c r="B8514" s="248"/>
      <c r="C8514" s="248"/>
      <c r="D8514" s="249"/>
      <c r="E8514"/>
      <c r="F8514" s="126"/>
      <c r="G8514" s="249"/>
      <c r="H8514"/>
      <c r="I8514"/>
      <c r="J8514" s="248"/>
      <c r="K8514"/>
      <c r="L8514"/>
      <c r="M8514"/>
      <c r="N8514"/>
      <c r="O8514"/>
      <c r="P8514"/>
      <c r="Q8514"/>
      <c r="S8514" s="115"/>
      <c r="U8514"/>
      <c r="V8514"/>
      <c r="W8514" s="248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5">
      <c r="A8515" s="244"/>
      <c r="B8515" s="245"/>
      <c r="C8515" s="245"/>
      <c r="D8515" s="246"/>
      <c r="F8515" s="238"/>
      <c r="G8515" s="246"/>
      <c r="I8515"/>
      <c r="J8515" s="245"/>
      <c r="S8515" s="115"/>
      <c r="U8515"/>
      <c r="V8515"/>
      <c r="W8515" s="245"/>
    </row>
    <row r="8516" spans="1:33" ht="18" x14ac:dyDescent="0.25">
      <c r="A8516" s="250"/>
      <c r="B8516" s="251"/>
      <c r="C8516" s="251"/>
      <c r="D8516" s="252"/>
      <c r="E8516"/>
      <c r="F8516" s="126"/>
      <c r="G8516" s="253"/>
      <c r="H8516"/>
      <c r="I8516"/>
      <c r="J8516" s="254"/>
      <c r="K8516"/>
      <c r="L8516"/>
      <c r="M8516"/>
      <c r="N8516"/>
      <c r="O8516"/>
      <c r="P8516"/>
      <c r="Q8516"/>
      <c r="S8516" s="115"/>
      <c r="U8516"/>
      <c r="V8516"/>
      <c r="W8516" s="254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5">
      <c r="A8517" s="247"/>
      <c r="B8517" s="248"/>
      <c r="C8517" s="248"/>
      <c r="D8517" s="249"/>
      <c r="E8517"/>
      <c r="F8517" s="126"/>
      <c r="G8517" s="249"/>
      <c r="H8517"/>
      <c r="I8517"/>
      <c r="J8517" s="248"/>
      <c r="K8517"/>
      <c r="L8517"/>
      <c r="M8517"/>
      <c r="N8517"/>
      <c r="O8517"/>
      <c r="P8517"/>
      <c r="Q8517"/>
      <c r="S8517" s="115"/>
      <c r="U8517"/>
      <c r="V8517"/>
      <c r="W8517" s="248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5">
      <c r="A8518" s="244"/>
      <c r="B8518" s="245"/>
      <c r="C8518" s="245"/>
      <c r="D8518" s="246"/>
      <c r="F8518" s="238"/>
      <c r="G8518" s="246"/>
      <c r="I8518"/>
      <c r="J8518" s="245"/>
      <c r="S8518" s="115"/>
      <c r="U8518"/>
      <c r="V8518"/>
      <c r="W8518" s="245"/>
    </row>
    <row r="8519" spans="1:33" x14ac:dyDescent="0.25">
      <c r="A8519" s="247"/>
      <c r="B8519" s="248"/>
      <c r="C8519" s="248"/>
      <c r="D8519" s="249"/>
      <c r="E8519"/>
      <c r="F8519" s="126"/>
      <c r="G8519" s="249"/>
      <c r="H8519"/>
      <c r="I8519"/>
      <c r="J8519" s="248"/>
      <c r="K8519"/>
      <c r="L8519"/>
      <c r="M8519"/>
      <c r="N8519"/>
      <c r="O8519"/>
      <c r="P8519"/>
      <c r="Q8519"/>
      <c r="S8519" s="115"/>
      <c r="U8519"/>
      <c r="V8519"/>
      <c r="W8519" s="248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5">
      <c r="A8520" s="247"/>
      <c r="B8520" s="248"/>
      <c r="C8520" s="248"/>
      <c r="D8520" s="249"/>
      <c r="E8520"/>
      <c r="F8520" s="126"/>
      <c r="G8520" s="249"/>
      <c r="H8520"/>
      <c r="I8520"/>
      <c r="J8520" s="248"/>
      <c r="K8520"/>
      <c r="L8520"/>
      <c r="M8520"/>
      <c r="N8520"/>
      <c r="O8520"/>
      <c r="P8520"/>
      <c r="Q8520"/>
      <c r="S8520" s="115"/>
      <c r="U8520"/>
      <c r="V8520"/>
      <c r="W8520" s="248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5">
      <c r="A8521" s="244"/>
      <c r="B8521" s="245"/>
      <c r="C8521" s="245"/>
      <c r="D8521" s="246"/>
      <c r="F8521" s="238"/>
      <c r="G8521" s="246"/>
      <c r="I8521"/>
      <c r="J8521" s="245"/>
      <c r="S8521" s="115"/>
      <c r="U8521"/>
      <c r="V8521"/>
      <c r="W8521" s="245"/>
    </row>
    <row r="8522" spans="1:33" x14ac:dyDescent="0.25">
      <c r="A8522" s="244"/>
      <c r="B8522" s="245"/>
      <c r="C8522" s="245"/>
      <c r="D8522" s="246"/>
      <c r="F8522" s="238"/>
      <c r="G8522" s="246"/>
      <c r="I8522"/>
      <c r="J8522" s="245"/>
      <c r="S8522" s="115"/>
      <c r="U8522"/>
      <c r="V8522"/>
      <c r="W8522" s="245"/>
    </row>
    <row r="8523" spans="1:33" ht="18" x14ac:dyDescent="0.25">
      <c r="A8523" s="250"/>
      <c r="B8523" s="251"/>
      <c r="C8523" s="251"/>
      <c r="D8523" s="252"/>
      <c r="E8523"/>
      <c r="F8523" s="126"/>
      <c r="G8523" s="253"/>
      <c r="H8523"/>
      <c r="I8523"/>
      <c r="J8523" s="254"/>
      <c r="K8523"/>
      <c r="L8523"/>
      <c r="M8523"/>
      <c r="N8523"/>
      <c r="O8523"/>
      <c r="P8523"/>
      <c r="Q8523"/>
      <c r="S8523" s="115"/>
      <c r="U8523"/>
      <c r="V8523"/>
      <c r="W8523" s="254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5">
      <c r="A8524" s="247"/>
      <c r="B8524" s="248"/>
      <c r="C8524" s="248"/>
      <c r="D8524" s="249"/>
      <c r="E8524"/>
      <c r="F8524" s="126"/>
      <c r="G8524" s="249"/>
      <c r="H8524"/>
      <c r="I8524"/>
      <c r="J8524" s="248"/>
      <c r="K8524"/>
      <c r="L8524"/>
      <c r="M8524"/>
      <c r="N8524"/>
      <c r="O8524"/>
      <c r="P8524"/>
      <c r="Q8524"/>
      <c r="S8524" s="115"/>
      <c r="U8524"/>
      <c r="V8524"/>
      <c r="W8524" s="248"/>
      <c r="X8524"/>
      <c r="Y8524"/>
      <c r="Z8524"/>
      <c r="AA8524"/>
      <c r="AB8524"/>
      <c r="AC8524"/>
      <c r="AD8524"/>
      <c r="AE8524"/>
      <c r="AF8524"/>
      <c r="AG8524"/>
    </row>
    <row r="8525" spans="1:33" ht="18" x14ac:dyDescent="0.25">
      <c r="A8525" s="250"/>
      <c r="B8525" s="251"/>
      <c r="C8525" s="251"/>
      <c r="D8525" s="252"/>
      <c r="E8525"/>
      <c r="F8525" s="126"/>
      <c r="G8525" s="253"/>
      <c r="H8525"/>
      <c r="I8525"/>
      <c r="J8525" s="254"/>
      <c r="K8525"/>
      <c r="L8525"/>
      <c r="M8525"/>
      <c r="N8525"/>
      <c r="O8525"/>
      <c r="P8525"/>
      <c r="Q8525"/>
      <c r="S8525" s="115"/>
      <c r="U8525"/>
      <c r="V8525"/>
      <c r="W8525" s="254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5">
      <c r="A8526" s="247"/>
      <c r="B8526" s="248"/>
      <c r="C8526" s="248"/>
      <c r="D8526" s="249"/>
      <c r="E8526"/>
      <c r="F8526" s="126"/>
      <c r="G8526" s="249"/>
      <c r="H8526"/>
      <c r="I8526"/>
      <c r="J8526" s="248"/>
      <c r="K8526"/>
      <c r="L8526"/>
      <c r="M8526"/>
      <c r="N8526"/>
      <c r="O8526"/>
      <c r="P8526"/>
      <c r="Q8526"/>
      <c r="S8526" s="115"/>
      <c r="U8526"/>
      <c r="V8526"/>
      <c r="W8526" s="248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5">
      <c r="A8527" s="247"/>
      <c r="B8527" s="248"/>
      <c r="C8527" s="248"/>
      <c r="D8527" s="249"/>
      <c r="E8527"/>
      <c r="F8527" s="126"/>
      <c r="G8527" s="249"/>
      <c r="H8527"/>
      <c r="I8527"/>
      <c r="J8527" s="248"/>
      <c r="K8527"/>
      <c r="L8527"/>
      <c r="M8527"/>
      <c r="N8527"/>
      <c r="O8527"/>
      <c r="P8527"/>
      <c r="Q8527"/>
      <c r="S8527" s="115"/>
      <c r="U8527"/>
      <c r="V8527"/>
      <c r="W8527" s="248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5">
      <c r="A8528" s="244"/>
      <c r="B8528" s="245"/>
      <c r="C8528" s="245"/>
      <c r="D8528" s="246"/>
      <c r="F8528" s="238"/>
      <c r="G8528" s="246"/>
      <c r="I8528"/>
      <c r="J8528" s="245"/>
      <c r="S8528" s="115"/>
      <c r="U8528"/>
      <c r="V8528"/>
      <c r="W8528" s="245"/>
    </row>
    <row r="8529" spans="1:33" x14ac:dyDescent="0.25">
      <c r="A8529" s="244"/>
      <c r="B8529" s="245"/>
      <c r="C8529" s="245"/>
      <c r="D8529" s="246"/>
      <c r="F8529" s="238"/>
      <c r="G8529" s="246"/>
      <c r="I8529"/>
      <c r="J8529" s="245"/>
      <c r="S8529" s="115"/>
      <c r="U8529"/>
      <c r="V8529"/>
      <c r="W8529" s="245"/>
    </row>
    <row r="8530" spans="1:33" x14ac:dyDescent="0.25">
      <c r="A8530" s="244"/>
      <c r="B8530" s="245"/>
      <c r="C8530" s="245"/>
      <c r="D8530" s="246"/>
      <c r="F8530" s="238"/>
      <c r="G8530" s="246"/>
      <c r="I8530"/>
      <c r="J8530" s="245"/>
      <c r="S8530" s="115"/>
      <c r="U8530"/>
      <c r="V8530"/>
      <c r="W8530" s="245"/>
    </row>
    <row r="8531" spans="1:33" x14ac:dyDescent="0.25">
      <c r="A8531" s="244"/>
      <c r="B8531" s="245"/>
      <c r="C8531" s="245"/>
      <c r="D8531" s="246"/>
      <c r="F8531" s="238"/>
      <c r="G8531" s="246"/>
      <c r="I8531"/>
      <c r="J8531" s="245"/>
      <c r="S8531" s="115"/>
      <c r="U8531"/>
      <c r="V8531"/>
      <c r="W8531" s="245"/>
    </row>
    <row r="8532" spans="1:33" x14ac:dyDescent="0.25">
      <c r="A8532" s="247"/>
      <c r="B8532" s="248"/>
      <c r="C8532" s="248"/>
      <c r="D8532" s="249"/>
      <c r="E8532"/>
      <c r="F8532" s="126"/>
      <c r="G8532" s="249"/>
      <c r="H8532"/>
      <c r="I8532"/>
      <c r="J8532" s="248"/>
      <c r="K8532"/>
      <c r="L8532"/>
      <c r="M8532"/>
      <c r="N8532"/>
      <c r="O8532"/>
      <c r="P8532"/>
      <c r="Q8532"/>
      <c r="S8532" s="115"/>
      <c r="U8532"/>
      <c r="V8532"/>
      <c r="W8532" s="248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5">
      <c r="A8533" s="244"/>
      <c r="B8533" s="245"/>
      <c r="C8533" s="245"/>
      <c r="D8533" s="246"/>
      <c r="F8533" s="238"/>
      <c r="G8533" s="246"/>
      <c r="I8533"/>
      <c r="J8533" s="245"/>
      <c r="S8533" s="115"/>
      <c r="U8533"/>
      <c r="V8533"/>
      <c r="W8533" s="245"/>
    </row>
    <row r="8534" spans="1:33" x14ac:dyDescent="0.25">
      <c r="A8534" s="244"/>
      <c r="B8534" s="245"/>
      <c r="C8534" s="245"/>
      <c r="D8534" s="246"/>
      <c r="F8534" s="238"/>
      <c r="G8534" s="246"/>
      <c r="I8534"/>
      <c r="J8534" s="245"/>
      <c r="S8534" s="115"/>
      <c r="U8534"/>
      <c r="V8534"/>
      <c r="W8534" s="245"/>
    </row>
    <row r="8535" spans="1:33" x14ac:dyDescent="0.25">
      <c r="A8535" s="244"/>
      <c r="B8535" s="245"/>
      <c r="C8535" s="245"/>
      <c r="D8535" s="246"/>
      <c r="F8535" s="238"/>
      <c r="G8535" s="246"/>
      <c r="I8535"/>
      <c r="J8535" s="245"/>
      <c r="S8535" s="115"/>
      <c r="U8535"/>
      <c r="V8535"/>
      <c r="W8535" s="245"/>
    </row>
    <row r="8536" spans="1:33" x14ac:dyDescent="0.25">
      <c r="A8536" s="244"/>
      <c r="B8536" s="245"/>
      <c r="C8536" s="245"/>
      <c r="D8536" s="246"/>
      <c r="F8536" s="238"/>
      <c r="G8536" s="246"/>
      <c r="I8536"/>
      <c r="J8536" s="245"/>
      <c r="S8536" s="115"/>
      <c r="U8536"/>
      <c r="V8536"/>
      <c r="W8536" s="245"/>
    </row>
    <row r="8537" spans="1:33" x14ac:dyDescent="0.25">
      <c r="A8537" s="247"/>
      <c r="B8537" s="248"/>
      <c r="C8537" s="248"/>
      <c r="D8537" s="249"/>
      <c r="E8537"/>
      <c r="F8537" s="126"/>
      <c r="G8537" s="249"/>
      <c r="H8537"/>
      <c r="I8537"/>
      <c r="J8537" s="248"/>
      <c r="K8537"/>
      <c r="L8537"/>
      <c r="M8537"/>
      <c r="N8537"/>
      <c r="O8537"/>
      <c r="P8537"/>
      <c r="Q8537"/>
      <c r="S8537" s="115"/>
      <c r="U8537"/>
      <c r="V8537"/>
      <c r="W8537" s="248"/>
      <c r="X8537"/>
      <c r="Y8537"/>
      <c r="Z8537"/>
      <c r="AA8537"/>
      <c r="AB8537"/>
      <c r="AC8537"/>
      <c r="AD8537"/>
      <c r="AE8537"/>
      <c r="AF8537"/>
      <c r="AG8537"/>
    </row>
    <row r="8538" spans="1:33" ht="18" x14ac:dyDescent="0.25">
      <c r="A8538" s="250"/>
      <c r="B8538" s="251"/>
      <c r="C8538" s="251"/>
      <c r="D8538" s="252"/>
      <c r="E8538"/>
      <c r="F8538" s="126"/>
      <c r="G8538" s="253"/>
      <c r="H8538"/>
      <c r="I8538"/>
      <c r="J8538" s="254"/>
      <c r="K8538"/>
      <c r="L8538"/>
      <c r="M8538"/>
      <c r="N8538"/>
      <c r="O8538"/>
      <c r="P8538"/>
      <c r="Q8538"/>
      <c r="S8538" s="115"/>
      <c r="U8538"/>
      <c r="V8538"/>
      <c r="W8538" s="254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5">
      <c r="A8539" s="244"/>
      <c r="B8539" s="245"/>
      <c r="C8539" s="245"/>
      <c r="D8539" s="246"/>
      <c r="F8539" s="238"/>
      <c r="G8539" s="246"/>
      <c r="I8539"/>
      <c r="J8539" s="245"/>
      <c r="S8539" s="115"/>
      <c r="U8539"/>
      <c r="V8539"/>
      <c r="W8539" s="245"/>
    </row>
    <row r="8540" spans="1:33" x14ac:dyDescent="0.25">
      <c r="A8540" s="244"/>
      <c r="B8540" s="245"/>
      <c r="C8540" s="245"/>
      <c r="D8540" s="246"/>
      <c r="F8540" s="238"/>
      <c r="G8540" s="246"/>
      <c r="I8540"/>
      <c r="J8540" s="245"/>
      <c r="S8540" s="115"/>
      <c r="U8540"/>
      <c r="V8540"/>
      <c r="W8540" s="245"/>
    </row>
    <row r="8541" spans="1:33" x14ac:dyDescent="0.25">
      <c r="A8541" s="247"/>
      <c r="B8541" s="248"/>
      <c r="C8541" s="248"/>
      <c r="D8541" s="249"/>
      <c r="E8541"/>
      <c r="F8541" s="126"/>
      <c r="G8541" s="249"/>
      <c r="H8541"/>
      <c r="I8541"/>
      <c r="J8541" s="248"/>
      <c r="K8541"/>
      <c r="L8541"/>
      <c r="M8541"/>
      <c r="N8541"/>
      <c r="O8541"/>
      <c r="P8541"/>
      <c r="Q8541"/>
      <c r="S8541" s="115"/>
      <c r="U8541"/>
      <c r="V8541"/>
      <c r="W8541" s="248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5">
      <c r="A8542" s="247"/>
      <c r="B8542" s="248"/>
      <c r="C8542" s="248"/>
      <c r="D8542" s="249"/>
      <c r="E8542"/>
      <c r="F8542" s="126"/>
      <c r="G8542" s="249"/>
      <c r="H8542"/>
      <c r="I8542"/>
      <c r="J8542" s="248"/>
      <c r="K8542"/>
      <c r="L8542"/>
      <c r="M8542"/>
      <c r="N8542"/>
      <c r="O8542"/>
      <c r="P8542"/>
      <c r="Q8542"/>
      <c r="S8542" s="115"/>
      <c r="U8542"/>
      <c r="V8542"/>
      <c r="W8542" s="248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5">
      <c r="A8543" s="247"/>
      <c r="B8543" s="248"/>
      <c r="C8543" s="248"/>
      <c r="D8543" s="249"/>
      <c r="E8543"/>
      <c r="F8543" s="126"/>
      <c r="G8543" s="249"/>
      <c r="H8543"/>
      <c r="I8543"/>
      <c r="J8543" s="248"/>
      <c r="K8543"/>
      <c r="L8543"/>
      <c r="M8543"/>
      <c r="N8543"/>
      <c r="O8543"/>
      <c r="P8543"/>
      <c r="Q8543"/>
      <c r="S8543" s="115"/>
      <c r="U8543"/>
      <c r="V8543"/>
      <c r="W8543" s="248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5">
      <c r="A8544" s="247"/>
      <c r="B8544" s="248"/>
      <c r="C8544" s="248"/>
      <c r="D8544" s="249"/>
      <c r="E8544"/>
      <c r="F8544" s="126"/>
      <c r="G8544" s="249"/>
      <c r="H8544"/>
      <c r="I8544"/>
      <c r="J8544" s="248"/>
      <c r="K8544"/>
      <c r="L8544"/>
      <c r="M8544"/>
      <c r="N8544"/>
      <c r="O8544"/>
      <c r="P8544"/>
      <c r="Q8544"/>
      <c r="S8544" s="115"/>
      <c r="U8544"/>
      <c r="V8544"/>
      <c r="W8544" s="248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5">
      <c r="A8545" s="244"/>
      <c r="B8545" s="245"/>
      <c r="C8545" s="245"/>
      <c r="D8545" s="246"/>
      <c r="F8545" s="238"/>
      <c r="G8545" s="246"/>
      <c r="I8545"/>
      <c r="J8545" s="245"/>
      <c r="S8545" s="115"/>
      <c r="U8545"/>
      <c r="V8545"/>
      <c r="W8545" s="245"/>
    </row>
    <row r="8546" spans="1:33" x14ac:dyDescent="0.25">
      <c r="A8546" s="244"/>
      <c r="B8546" s="245"/>
      <c r="C8546" s="245"/>
      <c r="D8546" s="246"/>
      <c r="F8546" s="238"/>
      <c r="G8546" s="246"/>
      <c r="I8546"/>
      <c r="J8546" s="245"/>
      <c r="S8546" s="115"/>
      <c r="U8546"/>
      <c r="V8546"/>
      <c r="W8546" s="245"/>
    </row>
    <row r="8547" spans="1:33" x14ac:dyDescent="0.25">
      <c r="A8547" s="244"/>
      <c r="B8547" s="245"/>
      <c r="C8547" s="245"/>
      <c r="D8547" s="246"/>
      <c r="F8547" s="238"/>
      <c r="G8547" s="246"/>
      <c r="I8547"/>
      <c r="J8547" s="245"/>
      <c r="S8547" s="115"/>
      <c r="U8547"/>
      <c r="V8547"/>
      <c r="W8547" s="245"/>
    </row>
    <row r="8548" spans="1:33" x14ac:dyDescent="0.25">
      <c r="A8548" s="244"/>
      <c r="B8548" s="245"/>
      <c r="C8548" s="245"/>
      <c r="D8548" s="246"/>
      <c r="F8548" s="238"/>
      <c r="G8548" s="246"/>
      <c r="I8548"/>
      <c r="J8548" s="245"/>
      <c r="S8548" s="115"/>
      <c r="U8548"/>
      <c r="V8548"/>
      <c r="W8548" s="245"/>
    </row>
    <row r="8549" spans="1:33" x14ac:dyDescent="0.25">
      <c r="A8549" s="247"/>
      <c r="B8549" s="248"/>
      <c r="C8549" s="248"/>
      <c r="D8549" s="249"/>
      <c r="E8549"/>
      <c r="F8549" s="126"/>
      <c r="G8549" s="249"/>
      <c r="H8549"/>
      <c r="I8549"/>
      <c r="J8549" s="248"/>
      <c r="K8549"/>
      <c r="L8549"/>
      <c r="M8549"/>
      <c r="N8549"/>
      <c r="O8549"/>
      <c r="P8549"/>
      <c r="Q8549"/>
      <c r="S8549" s="115"/>
      <c r="U8549"/>
      <c r="V8549"/>
      <c r="W8549" s="248"/>
      <c r="X8549"/>
      <c r="Y8549"/>
      <c r="Z8549"/>
      <c r="AA8549"/>
      <c r="AB8549"/>
      <c r="AC8549"/>
      <c r="AD8549"/>
      <c r="AE8549"/>
      <c r="AF8549"/>
      <c r="AG8549"/>
    </row>
    <row r="8550" spans="1:33" ht="18" x14ac:dyDescent="0.25">
      <c r="A8550" s="250"/>
      <c r="B8550" s="251"/>
      <c r="C8550" s="251"/>
      <c r="D8550" s="252"/>
      <c r="E8550"/>
      <c r="F8550" s="126"/>
      <c r="G8550" s="253"/>
      <c r="H8550"/>
      <c r="I8550"/>
      <c r="J8550" s="254"/>
      <c r="K8550"/>
      <c r="L8550"/>
      <c r="M8550"/>
      <c r="N8550"/>
      <c r="O8550"/>
      <c r="P8550"/>
      <c r="Q8550"/>
      <c r="S8550" s="115"/>
      <c r="U8550"/>
      <c r="V8550"/>
      <c r="W8550" s="254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5">
      <c r="A8551" s="247"/>
      <c r="B8551" s="248"/>
      <c r="C8551" s="248"/>
      <c r="D8551" s="249"/>
      <c r="E8551"/>
      <c r="F8551" s="126"/>
      <c r="G8551" s="249"/>
      <c r="H8551"/>
      <c r="I8551"/>
      <c r="J8551" s="248"/>
      <c r="K8551"/>
      <c r="L8551"/>
      <c r="M8551"/>
      <c r="N8551"/>
      <c r="O8551"/>
      <c r="P8551"/>
      <c r="Q8551"/>
      <c r="S8551" s="115"/>
      <c r="U8551"/>
      <c r="V8551"/>
      <c r="W8551" s="248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5">
      <c r="A8552" s="244"/>
      <c r="B8552" s="245"/>
      <c r="C8552" s="245"/>
      <c r="D8552" s="246"/>
      <c r="F8552" s="238"/>
      <c r="G8552" s="246"/>
      <c r="I8552"/>
      <c r="J8552" s="245"/>
      <c r="S8552" s="115"/>
      <c r="U8552"/>
      <c r="V8552"/>
      <c r="W8552" s="245"/>
    </row>
    <row r="8553" spans="1:33" ht="18" x14ac:dyDescent="0.25">
      <c r="A8553" s="250"/>
      <c r="B8553" s="251"/>
      <c r="C8553" s="251"/>
      <c r="D8553" s="252"/>
      <c r="E8553"/>
      <c r="F8553" s="126"/>
      <c r="G8553" s="253"/>
      <c r="H8553"/>
      <c r="I8553"/>
      <c r="J8553" s="254"/>
      <c r="K8553"/>
      <c r="L8553"/>
      <c r="M8553"/>
      <c r="N8553"/>
      <c r="O8553"/>
      <c r="P8553"/>
      <c r="Q8553"/>
      <c r="S8553" s="115"/>
      <c r="U8553"/>
      <c r="V8553"/>
      <c r="W8553" s="254"/>
      <c r="X8553"/>
      <c r="Y8553"/>
      <c r="Z8553"/>
      <c r="AA8553"/>
      <c r="AB8553"/>
      <c r="AC8553"/>
      <c r="AD8553"/>
      <c r="AE8553"/>
      <c r="AF8553"/>
      <c r="AG8553"/>
    </row>
    <row r="8554" spans="1:33" ht="18" x14ac:dyDescent="0.25">
      <c r="A8554" s="250"/>
      <c r="B8554" s="251"/>
      <c r="C8554" s="251"/>
      <c r="D8554" s="252"/>
      <c r="E8554"/>
      <c r="F8554" s="126"/>
      <c r="G8554" s="253"/>
      <c r="H8554"/>
      <c r="I8554"/>
      <c r="J8554" s="254"/>
      <c r="K8554"/>
      <c r="L8554"/>
      <c r="M8554"/>
      <c r="N8554"/>
      <c r="O8554"/>
      <c r="P8554"/>
      <c r="Q8554"/>
      <c r="S8554" s="115"/>
      <c r="U8554"/>
      <c r="V8554"/>
      <c r="W8554" s="2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5">
      <c r="A8555" s="244"/>
      <c r="B8555" s="245"/>
      <c r="C8555" s="245"/>
      <c r="D8555" s="246"/>
      <c r="F8555" s="238"/>
      <c r="G8555" s="246"/>
      <c r="I8555"/>
      <c r="J8555" s="245"/>
      <c r="S8555" s="115"/>
      <c r="U8555"/>
      <c r="V8555"/>
      <c r="W8555" s="245"/>
    </row>
    <row r="8556" spans="1:33" x14ac:dyDescent="0.25">
      <c r="A8556" s="244"/>
      <c r="B8556" s="245"/>
      <c r="C8556" s="245"/>
      <c r="D8556" s="246"/>
      <c r="F8556" s="238"/>
      <c r="G8556" s="246"/>
      <c r="I8556"/>
      <c r="J8556" s="245"/>
      <c r="S8556" s="115"/>
      <c r="U8556"/>
      <c r="V8556"/>
      <c r="W8556" s="245"/>
    </row>
    <row r="8557" spans="1:33" ht="18" x14ac:dyDescent="0.25">
      <c r="A8557" s="250"/>
      <c r="B8557" s="251"/>
      <c r="C8557" s="251"/>
      <c r="D8557" s="252"/>
      <c r="E8557"/>
      <c r="F8557" s="126"/>
      <c r="G8557" s="253"/>
      <c r="H8557"/>
      <c r="I8557"/>
      <c r="J8557" s="254"/>
      <c r="K8557"/>
      <c r="L8557"/>
      <c r="M8557"/>
      <c r="N8557"/>
      <c r="O8557"/>
      <c r="P8557"/>
      <c r="Q8557"/>
      <c r="S8557" s="115"/>
      <c r="U8557"/>
      <c r="V8557"/>
      <c r="W8557" s="254"/>
      <c r="X8557"/>
      <c r="Y8557"/>
      <c r="Z8557"/>
      <c r="AA8557"/>
      <c r="AB8557"/>
      <c r="AC8557"/>
      <c r="AD8557"/>
      <c r="AE8557"/>
      <c r="AF8557"/>
      <c r="AG8557"/>
    </row>
    <row r="8558" spans="1:33" ht="18" x14ac:dyDescent="0.25">
      <c r="A8558" s="250"/>
      <c r="B8558" s="251"/>
      <c r="C8558" s="251"/>
      <c r="D8558" s="252"/>
      <c r="E8558"/>
      <c r="F8558" s="126"/>
      <c r="G8558" s="253"/>
      <c r="H8558"/>
      <c r="I8558"/>
      <c r="J8558" s="254"/>
      <c r="K8558"/>
      <c r="L8558"/>
      <c r="M8558"/>
      <c r="N8558"/>
      <c r="O8558"/>
      <c r="P8558"/>
      <c r="Q8558"/>
      <c r="S8558" s="115"/>
      <c r="U8558"/>
      <c r="V8558"/>
      <c r="W8558" s="254"/>
      <c r="X8558"/>
      <c r="Y8558"/>
      <c r="Z8558"/>
      <c r="AA8558"/>
      <c r="AB8558"/>
      <c r="AC8558"/>
      <c r="AD8558"/>
      <c r="AE8558"/>
      <c r="AF8558"/>
      <c r="AG8558"/>
    </row>
    <row r="8559" spans="1:33" ht="18" x14ac:dyDescent="0.25">
      <c r="A8559" s="250"/>
      <c r="B8559" s="251"/>
      <c r="C8559" s="251"/>
      <c r="D8559" s="252"/>
      <c r="E8559"/>
      <c r="F8559" s="126"/>
      <c r="G8559" s="253"/>
      <c r="H8559"/>
      <c r="I8559"/>
      <c r="J8559" s="254"/>
      <c r="K8559"/>
      <c r="L8559"/>
      <c r="M8559"/>
      <c r="N8559"/>
      <c r="O8559"/>
      <c r="P8559"/>
      <c r="Q8559"/>
      <c r="S8559" s="115"/>
      <c r="U8559"/>
      <c r="V8559"/>
      <c r="W8559" s="254"/>
      <c r="X8559"/>
      <c r="Y8559"/>
      <c r="Z8559"/>
      <c r="AA8559"/>
      <c r="AB8559"/>
      <c r="AC8559"/>
      <c r="AD8559"/>
      <c r="AE8559"/>
      <c r="AF8559"/>
      <c r="AG8559"/>
    </row>
    <row r="8560" spans="1:33" ht="18" x14ac:dyDescent="0.25">
      <c r="A8560" s="250"/>
      <c r="B8560" s="251"/>
      <c r="C8560" s="251"/>
      <c r="D8560" s="252"/>
      <c r="E8560"/>
      <c r="F8560" s="126"/>
      <c r="G8560" s="253"/>
      <c r="H8560"/>
      <c r="I8560"/>
      <c r="J8560" s="254"/>
      <c r="K8560"/>
      <c r="L8560"/>
      <c r="M8560"/>
      <c r="N8560"/>
      <c r="O8560"/>
      <c r="P8560"/>
      <c r="Q8560"/>
      <c r="S8560" s="115"/>
      <c r="U8560"/>
      <c r="V8560"/>
      <c r="W8560" s="254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5">
      <c r="A8561" s="247"/>
      <c r="B8561" s="248"/>
      <c r="C8561" s="248"/>
      <c r="D8561" s="249"/>
      <c r="E8561"/>
      <c r="F8561" s="126"/>
      <c r="G8561" s="249"/>
      <c r="H8561"/>
      <c r="I8561"/>
      <c r="J8561" s="248"/>
      <c r="K8561"/>
      <c r="L8561"/>
      <c r="M8561"/>
      <c r="N8561"/>
      <c r="O8561"/>
      <c r="P8561"/>
      <c r="Q8561"/>
      <c r="S8561" s="115"/>
      <c r="U8561"/>
      <c r="V8561"/>
      <c r="W8561" s="248"/>
      <c r="X8561"/>
      <c r="Y8561"/>
      <c r="Z8561"/>
      <c r="AA8561"/>
      <c r="AB8561"/>
      <c r="AC8561"/>
      <c r="AD8561"/>
      <c r="AE8561"/>
      <c r="AF8561"/>
      <c r="AG8561"/>
    </row>
    <row r="8562" spans="1:33" ht="18" x14ac:dyDescent="0.25">
      <c r="A8562" s="250"/>
      <c r="B8562" s="251"/>
      <c r="C8562" s="251"/>
      <c r="D8562" s="252"/>
      <c r="E8562"/>
      <c r="F8562" s="126"/>
      <c r="G8562" s="253"/>
      <c r="H8562"/>
      <c r="I8562"/>
      <c r="J8562" s="254"/>
      <c r="K8562"/>
      <c r="L8562"/>
      <c r="M8562"/>
      <c r="N8562"/>
      <c r="O8562"/>
      <c r="P8562"/>
      <c r="Q8562"/>
      <c r="S8562" s="115"/>
      <c r="U8562"/>
      <c r="V8562"/>
      <c r="W8562" s="254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5">
      <c r="A8563" s="244"/>
      <c r="B8563" s="245"/>
      <c r="C8563" s="245"/>
      <c r="D8563" s="246"/>
      <c r="F8563" s="238"/>
      <c r="G8563" s="246"/>
      <c r="I8563"/>
      <c r="J8563" s="245"/>
      <c r="S8563" s="115"/>
      <c r="U8563"/>
      <c r="V8563"/>
      <c r="W8563" s="245"/>
    </row>
    <row r="8564" spans="1:33" x14ac:dyDescent="0.25">
      <c r="A8564" s="244"/>
      <c r="B8564" s="245"/>
      <c r="C8564" s="245"/>
      <c r="D8564" s="246"/>
      <c r="F8564" s="238"/>
      <c r="G8564" s="246"/>
      <c r="I8564"/>
      <c r="J8564" s="245"/>
      <c r="S8564" s="115"/>
      <c r="U8564"/>
      <c r="V8564"/>
      <c r="W8564" s="245"/>
    </row>
    <row r="8565" spans="1:33" x14ac:dyDescent="0.25">
      <c r="A8565" s="244"/>
      <c r="B8565" s="245"/>
      <c r="C8565" s="245"/>
      <c r="D8565" s="246"/>
      <c r="F8565" s="238"/>
      <c r="G8565" s="246"/>
      <c r="I8565"/>
      <c r="J8565" s="245"/>
      <c r="S8565" s="115"/>
      <c r="U8565"/>
      <c r="V8565"/>
      <c r="W8565" s="245"/>
    </row>
    <row r="8566" spans="1:33" ht="18" x14ac:dyDescent="0.25">
      <c r="A8566" s="250"/>
      <c r="B8566" s="251"/>
      <c r="C8566" s="251"/>
      <c r="D8566" s="252"/>
      <c r="E8566"/>
      <c r="F8566" s="126"/>
      <c r="G8566" s="253"/>
      <c r="H8566"/>
      <c r="I8566"/>
      <c r="J8566" s="254"/>
      <c r="K8566"/>
      <c r="L8566"/>
      <c r="M8566"/>
      <c r="N8566"/>
      <c r="O8566"/>
      <c r="P8566"/>
      <c r="Q8566"/>
      <c r="S8566" s="115"/>
      <c r="U8566"/>
      <c r="V8566"/>
      <c r="W8566" s="254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5">
      <c r="A8567" s="244"/>
      <c r="B8567" s="245"/>
      <c r="C8567" s="245"/>
      <c r="D8567" s="246"/>
      <c r="F8567" s="238"/>
      <c r="G8567" s="246"/>
      <c r="I8567"/>
      <c r="J8567" s="245"/>
      <c r="S8567" s="115"/>
      <c r="U8567"/>
      <c r="V8567"/>
      <c r="W8567" s="245"/>
    </row>
    <row r="8568" spans="1:33" x14ac:dyDescent="0.25">
      <c r="A8568" s="244"/>
      <c r="B8568" s="245"/>
      <c r="C8568" s="245"/>
      <c r="D8568" s="246"/>
      <c r="F8568" s="238"/>
      <c r="G8568" s="246"/>
      <c r="I8568"/>
      <c r="J8568" s="245"/>
      <c r="S8568" s="115"/>
      <c r="U8568"/>
      <c r="V8568"/>
      <c r="W8568" s="245"/>
    </row>
    <row r="8569" spans="1:33" x14ac:dyDescent="0.25">
      <c r="A8569" s="244"/>
      <c r="B8569" s="245"/>
      <c r="C8569" s="245"/>
      <c r="D8569" s="246"/>
      <c r="F8569" s="238"/>
      <c r="G8569" s="246"/>
      <c r="I8569"/>
      <c r="J8569" s="245"/>
      <c r="S8569" s="115"/>
      <c r="U8569"/>
      <c r="V8569"/>
      <c r="W8569" s="245"/>
    </row>
    <row r="8570" spans="1:33" x14ac:dyDescent="0.25">
      <c r="A8570" s="247"/>
      <c r="B8570" s="248"/>
      <c r="C8570" s="248"/>
      <c r="D8570" s="249"/>
      <c r="E8570"/>
      <c r="F8570" s="126"/>
      <c r="G8570" s="249"/>
      <c r="H8570"/>
      <c r="I8570"/>
      <c r="J8570" s="248"/>
      <c r="K8570"/>
      <c r="L8570"/>
      <c r="M8570"/>
      <c r="N8570"/>
      <c r="O8570"/>
      <c r="P8570"/>
      <c r="Q8570"/>
      <c r="S8570" s="115"/>
      <c r="U8570"/>
      <c r="V8570"/>
      <c r="W8570" s="248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5">
      <c r="A8571" s="244"/>
      <c r="B8571" s="245"/>
      <c r="C8571" s="245"/>
      <c r="D8571" s="246"/>
      <c r="F8571" s="238"/>
      <c r="G8571" s="246"/>
      <c r="I8571"/>
      <c r="J8571" s="245"/>
      <c r="S8571" s="115"/>
      <c r="U8571"/>
      <c r="V8571"/>
      <c r="W8571" s="245"/>
    </row>
    <row r="8572" spans="1:33" x14ac:dyDescent="0.25">
      <c r="A8572" s="244"/>
      <c r="B8572" s="245"/>
      <c r="C8572" s="245"/>
      <c r="D8572" s="246"/>
      <c r="F8572" s="238"/>
      <c r="G8572" s="246"/>
      <c r="I8572"/>
      <c r="J8572" s="245"/>
      <c r="S8572" s="115"/>
      <c r="U8572"/>
      <c r="V8572"/>
      <c r="W8572" s="245"/>
    </row>
    <row r="8573" spans="1:33" ht="18" x14ac:dyDescent="0.25">
      <c r="A8573" s="250"/>
      <c r="B8573" s="251"/>
      <c r="C8573" s="251"/>
      <c r="D8573" s="252"/>
      <c r="E8573"/>
      <c r="F8573" s="126"/>
      <c r="G8573" s="253"/>
      <c r="H8573"/>
      <c r="I8573"/>
      <c r="J8573" s="254"/>
      <c r="K8573"/>
      <c r="L8573"/>
      <c r="M8573"/>
      <c r="N8573"/>
      <c r="O8573"/>
      <c r="P8573"/>
      <c r="Q8573"/>
      <c r="S8573" s="115"/>
      <c r="U8573"/>
      <c r="V8573"/>
      <c r="W8573" s="254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5">
      <c r="A8574" s="247"/>
      <c r="B8574" s="248"/>
      <c r="C8574" s="248"/>
      <c r="D8574" s="249"/>
      <c r="E8574"/>
      <c r="F8574" s="126"/>
      <c r="G8574" s="249"/>
      <c r="H8574"/>
      <c r="I8574"/>
      <c r="J8574" s="248"/>
      <c r="K8574"/>
      <c r="L8574"/>
      <c r="M8574"/>
      <c r="N8574"/>
      <c r="O8574"/>
      <c r="P8574"/>
      <c r="Q8574"/>
      <c r="S8574" s="115"/>
      <c r="U8574"/>
      <c r="V8574"/>
      <c r="W8574" s="248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5">
      <c r="A8575" s="244"/>
      <c r="B8575" s="245"/>
      <c r="C8575" s="245"/>
      <c r="D8575" s="246"/>
      <c r="F8575" s="238"/>
      <c r="G8575" s="246"/>
      <c r="I8575"/>
      <c r="J8575" s="245"/>
      <c r="S8575" s="115"/>
      <c r="U8575"/>
      <c r="V8575"/>
      <c r="W8575" s="245"/>
    </row>
    <row r="8576" spans="1:33" ht="18" x14ac:dyDescent="0.25">
      <c r="A8576" s="250"/>
      <c r="B8576" s="251"/>
      <c r="C8576" s="251"/>
      <c r="D8576" s="252"/>
      <c r="E8576"/>
      <c r="F8576" s="126"/>
      <c r="G8576" s="253"/>
      <c r="H8576"/>
      <c r="I8576"/>
      <c r="J8576" s="254"/>
      <c r="K8576"/>
      <c r="L8576"/>
      <c r="M8576"/>
      <c r="N8576"/>
      <c r="O8576"/>
      <c r="P8576"/>
      <c r="Q8576"/>
      <c r="S8576" s="115"/>
      <c r="U8576"/>
      <c r="V8576"/>
      <c r="W8576" s="254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5">
      <c r="A8577" s="247"/>
      <c r="B8577" s="248"/>
      <c r="C8577" s="248"/>
      <c r="D8577" s="249"/>
      <c r="E8577"/>
      <c r="F8577" s="126"/>
      <c r="G8577" s="249"/>
      <c r="H8577"/>
      <c r="I8577"/>
      <c r="J8577" s="248"/>
      <c r="K8577"/>
      <c r="L8577"/>
      <c r="M8577"/>
      <c r="N8577"/>
      <c r="O8577"/>
      <c r="P8577"/>
      <c r="Q8577"/>
      <c r="S8577" s="115"/>
      <c r="U8577"/>
      <c r="V8577"/>
      <c r="W8577" s="248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5">
      <c r="A8578" s="247"/>
      <c r="B8578" s="248"/>
      <c r="C8578" s="248"/>
      <c r="D8578" s="249"/>
      <c r="E8578"/>
      <c r="F8578" s="126"/>
      <c r="G8578" s="249"/>
      <c r="H8578"/>
      <c r="I8578"/>
      <c r="J8578" s="248"/>
      <c r="K8578"/>
      <c r="L8578"/>
      <c r="M8578"/>
      <c r="N8578"/>
      <c r="O8578"/>
      <c r="P8578"/>
      <c r="Q8578"/>
      <c r="S8578" s="115"/>
      <c r="U8578"/>
      <c r="V8578"/>
      <c r="W8578" s="24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5">
      <c r="A8579" s="244"/>
      <c r="B8579" s="245"/>
      <c r="C8579" s="245"/>
      <c r="D8579" s="246"/>
      <c r="F8579" s="238"/>
      <c r="G8579" s="246"/>
      <c r="I8579"/>
      <c r="J8579" s="245"/>
      <c r="S8579" s="115"/>
      <c r="U8579"/>
      <c r="V8579"/>
      <c r="W8579" s="245"/>
    </row>
    <row r="8580" spans="1:33" x14ac:dyDescent="0.25">
      <c r="A8580" s="244"/>
      <c r="B8580" s="245"/>
      <c r="C8580" s="245"/>
      <c r="D8580" s="246"/>
      <c r="F8580" s="238"/>
      <c r="G8580" s="246"/>
      <c r="I8580"/>
      <c r="J8580" s="245"/>
      <c r="S8580" s="115"/>
      <c r="U8580"/>
      <c r="V8580"/>
      <c r="W8580" s="245"/>
    </row>
    <row r="8581" spans="1:33" x14ac:dyDescent="0.25">
      <c r="A8581" s="244"/>
      <c r="B8581" s="245"/>
      <c r="C8581" s="245"/>
      <c r="D8581" s="246"/>
      <c r="F8581" s="238"/>
      <c r="G8581" s="246"/>
      <c r="I8581"/>
      <c r="J8581" s="245"/>
      <c r="S8581" s="115"/>
      <c r="U8581"/>
      <c r="V8581"/>
      <c r="W8581" s="245"/>
    </row>
    <row r="8582" spans="1:33" x14ac:dyDescent="0.25">
      <c r="A8582" s="244"/>
      <c r="B8582" s="245"/>
      <c r="C8582" s="245"/>
      <c r="D8582" s="246"/>
      <c r="F8582" s="238"/>
      <c r="G8582" s="246"/>
      <c r="I8582"/>
      <c r="J8582" s="245"/>
      <c r="S8582" s="115"/>
      <c r="U8582"/>
      <c r="V8582"/>
      <c r="W8582" s="245"/>
    </row>
    <row r="8583" spans="1:33" x14ac:dyDescent="0.25">
      <c r="A8583" s="247"/>
      <c r="B8583" s="248"/>
      <c r="C8583" s="248"/>
      <c r="D8583" s="249"/>
      <c r="E8583"/>
      <c r="F8583" s="126"/>
      <c r="G8583" s="249"/>
      <c r="H8583"/>
      <c r="I8583"/>
      <c r="J8583" s="248"/>
      <c r="K8583"/>
      <c r="L8583"/>
      <c r="M8583"/>
      <c r="N8583"/>
      <c r="O8583"/>
      <c r="P8583"/>
      <c r="Q8583"/>
      <c r="S8583" s="115"/>
      <c r="U8583"/>
      <c r="V8583"/>
      <c r="W8583" s="248"/>
      <c r="X8583"/>
      <c r="Y8583"/>
      <c r="Z8583"/>
      <c r="AA8583"/>
      <c r="AB8583"/>
      <c r="AC8583"/>
      <c r="AD8583"/>
      <c r="AE8583"/>
      <c r="AF8583"/>
      <c r="AG8583"/>
    </row>
    <row r="8584" spans="1:33" ht="18" x14ac:dyDescent="0.25">
      <c r="A8584" s="250"/>
      <c r="B8584" s="251"/>
      <c r="C8584" s="251"/>
      <c r="D8584" s="252"/>
      <c r="E8584"/>
      <c r="F8584" s="126"/>
      <c r="G8584" s="253"/>
      <c r="H8584"/>
      <c r="I8584"/>
      <c r="J8584" s="254"/>
      <c r="K8584"/>
      <c r="L8584"/>
      <c r="M8584"/>
      <c r="N8584"/>
      <c r="O8584"/>
      <c r="P8584"/>
      <c r="Q8584"/>
      <c r="S8584" s="115"/>
      <c r="U8584"/>
      <c r="V8584"/>
      <c r="W8584" s="25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5">
      <c r="A8585" s="244"/>
      <c r="B8585" s="245"/>
      <c r="C8585" s="245"/>
      <c r="D8585" s="246"/>
      <c r="F8585" s="238"/>
      <c r="G8585" s="246"/>
      <c r="I8585"/>
      <c r="J8585" s="245"/>
      <c r="S8585" s="115"/>
      <c r="U8585"/>
      <c r="V8585"/>
      <c r="W8585" s="245"/>
    </row>
    <row r="8586" spans="1:33" x14ac:dyDescent="0.25">
      <c r="A8586" s="244"/>
      <c r="B8586" s="245"/>
      <c r="C8586" s="245"/>
      <c r="D8586" s="246"/>
      <c r="F8586" s="238"/>
      <c r="G8586" s="246"/>
      <c r="I8586"/>
      <c r="J8586" s="245"/>
      <c r="S8586" s="115"/>
      <c r="U8586"/>
      <c r="V8586"/>
      <c r="W8586" s="245"/>
    </row>
    <row r="8587" spans="1:33" x14ac:dyDescent="0.25">
      <c r="A8587" s="244"/>
      <c r="B8587" s="245"/>
      <c r="C8587" s="245"/>
      <c r="D8587" s="246"/>
      <c r="F8587" s="238"/>
      <c r="G8587" s="246"/>
      <c r="I8587"/>
      <c r="J8587" s="245"/>
      <c r="S8587" s="115"/>
      <c r="U8587"/>
      <c r="V8587"/>
      <c r="W8587" s="245"/>
    </row>
    <row r="8588" spans="1:33" x14ac:dyDescent="0.25">
      <c r="A8588" s="247"/>
      <c r="B8588" s="248"/>
      <c r="C8588" s="248"/>
      <c r="D8588" s="249"/>
      <c r="E8588"/>
      <c r="F8588" s="126"/>
      <c r="G8588" s="249"/>
      <c r="H8588"/>
      <c r="I8588"/>
      <c r="J8588" s="248"/>
      <c r="K8588"/>
      <c r="L8588"/>
      <c r="M8588"/>
      <c r="N8588"/>
      <c r="O8588"/>
      <c r="P8588"/>
      <c r="Q8588"/>
      <c r="S8588" s="115"/>
      <c r="U8588"/>
      <c r="V8588"/>
      <c r="W8588" s="24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5">
      <c r="A8589" s="247"/>
      <c r="B8589" s="248"/>
      <c r="C8589" s="248"/>
      <c r="D8589" s="249"/>
      <c r="E8589"/>
      <c r="F8589" s="126"/>
      <c r="G8589" s="249"/>
      <c r="H8589"/>
      <c r="I8589"/>
      <c r="J8589" s="248"/>
      <c r="K8589"/>
      <c r="L8589"/>
      <c r="M8589"/>
      <c r="N8589"/>
      <c r="O8589"/>
      <c r="P8589"/>
      <c r="Q8589"/>
      <c r="S8589" s="115"/>
      <c r="U8589"/>
      <c r="V8589"/>
      <c r="W8589" s="248"/>
      <c r="X8589"/>
      <c r="Y8589"/>
      <c r="Z8589"/>
      <c r="AA8589"/>
      <c r="AB8589"/>
      <c r="AC8589"/>
      <c r="AD8589"/>
      <c r="AE8589"/>
      <c r="AF8589"/>
      <c r="AG8589"/>
    </row>
    <row r="8590" spans="1:33" ht="18" x14ac:dyDescent="0.25">
      <c r="A8590" s="250"/>
      <c r="B8590" s="251"/>
      <c r="C8590" s="251"/>
      <c r="D8590" s="252"/>
      <c r="E8590"/>
      <c r="F8590" s="126"/>
      <c r="G8590" s="253"/>
      <c r="H8590"/>
      <c r="I8590"/>
      <c r="J8590" s="254"/>
      <c r="K8590"/>
      <c r="L8590"/>
      <c r="M8590"/>
      <c r="N8590"/>
      <c r="O8590"/>
      <c r="P8590"/>
      <c r="Q8590"/>
      <c r="S8590" s="115"/>
      <c r="U8590"/>
      <c r="V8590"/>
      <c r="W8590" s="254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5">
      <c r="A8591" s="247"/>
      <c r="B8591" s="248"/>
      <c r="C8591" s="248"/>
      <c r="D8591" s="249"/>
      <c r="E8591"/>
      <c r="F8591" s="126"/>
      <c r="G8591" s="249"/>
      <c r="H8591"/>
      <c r="I8591"/>
      <c r="J8591" s="248"/>
      <c r="K8591"/>
      <c r="L8591"/>
      <c r="M8591"/>
      <c r="N8591"/>
      <c r="O8591"/>
      <c r="P8591"/>
      <c r="Q8591"/>
      <c r="S8591" s="115"/>
      <c r="U8591"/>
      <c r="V8591"/>
      <c r="W8591" s="248"/>
      <c r="X8591"/>
      <c r="Y8591"/>
      <c r="Z8591"/>
      <c r="AA8591"/>
      <c r="AB8591"/>
      <c r="AC8591"/>
      <c r="AD8591"/>
      <c r="AE8591"/>
      <c r="AF8591"/>
      <c r="AG8591"/>
    </row>
    <row r="8592" spans="1:33" ht="18" x14ac:dyDescent="0.25">
      <c r="A8592" s="250"/>
      <c r="B8592" s="251"/>
      <c r="C8592" s="251"/>
      <c r="D8592" s="252"/>
      <c r="E8592"/>
      <c r="F8592" s="126"/>
      <c r="G8592" s="253"/>
      <c r="H8592"/>
      <c r="I8592"/>
      <c r="J8592" s="254"/>
      <c r="K8592"/>
      <c r="L8592"/>
      <c r="M8592"/>
      <c r="N8592"/>
      <c r="O8592"/>
      <c r="P8592"/>
      <c r="Q8592"/>
      <c r="S8592" s="115"/>
      <c r="U8592"/>
      <c r="V8592"/>
      <c r="W8592" s="254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5">
      <c r="A8593" s="244"/>
      <c r="B8593" s="245"/>
      <c r="C8593" s="245"/>
      <c r="D8593" s="246"/>
      <c r="F8593" s="238"/>
      <c r="G8593" s="246"/>
      <c r="I8593"/>
      <c r="J8593" s="245"/>
      <c r="S8593" s="115"/>
      <c r="U8593"/>
      <c r="V8593"/>
      <c r="W8593" s="245"/>
    </row>
    <row r="8594" spans="1:33" x14ac:dyDescent="0.25">
      <c r="A8594" s="244"/>
      <c r="B8594" s="245"/>
      <c r="C8594" s="245"/>
      <c r="D8594" s="246"/>
      <c r="F8594" s="238"/>
      <c r="G8594" s="246"/>
      <c r="I8594"/>
      <c r="J8594" s="245"/>
      <c r="S8594" s="115"/>
      <c r="U8594"/>
      <c r="V8594"/>
      <c r="W8594" s="245"/>
    </row>
    <row r="8595" spans="1:33" x14ac:dyDescent="0.25">
      <c r="A8595" s="244"/>
      <c r="B8595" s="245"/>
      <c r="C8595" s="245"/>
      <c r="D8595" s="246"/>
      <c r="F8595" s="238"/>
      <c r="G8595" s="246"/>
      <c r="I8595"/>
      <c r="J8595" s="245"/>
      <c r="S8595" s="115"/>
      <c r="U8595"/>
      <c r="V8595"/>
      <c r="W8595" s="245"/>
    </row>
    <row r="8596" spans="1:33" x14ac:dyDescent="0.25">
      <c r="A8596" s="247"/>
      <c r="B8596" s="248"/>
      <c r="C8596" s="248"/>
      <c r="D8596" s="249"/>
      <c r="E8596"/>
      <c r="F8596" s="126"/>
      <c r="G8596" s="249"/>
      <c r="H8596"/>
      <c r="I8596"/>
      <c r="J8596" s="248"/>
      <c r="K8596"/>
      <c r="L8596"/>
      <c r="M8596"/>
      <c r="N8596"/>
      <c r="O8596"/>
      <c r="P8596"/>
      <c r="Q8596"/>
      <c r="S8596" s="115"/>
      <c r="U8596"/>
      <c r="V8596"/>
      <c r="W8596" s="248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5">
      <c r="A8597" s="247"/>
      <c r="B8597" s="248"/>
      <c r="C8597" s="248"/>
      <c r="D8597" s="249"/>
      <c r="E8597"/>
      <c r="F8597" s="126"/>
      <c r="G8597" s="249"/>
      <c r="H8597"/>
      <c r="I8597"/>
      <c r="J8597" s="248"/>
      <c r="K8597"/>
      <c r="L8597"/>
      <c r="M8597"/>
      <c r="N8597"/>
      <c r="O8597"/>
      <c r="P8597"/>
      <c r="Q8597"/>
      <c r="S8597" s="115"/>
      <c r="U8597"/>
      <c r="V8597"/>
      <c r="W8597" s="248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5">
      <c r="A8598" s="244"/>
      <c r="B8598" s="245"/>
      <c r="C8598" s="245"/>
      <c r="D8598" s="246"/>
      <c r="F8598" s="238"/>
      <c r="G8598" s="246"/>
      <c r="I8598"/>
      <c r="J8598" s="245"/>
      <c r="S8598" s="115"/>
      <c r="U8598"/>
      <c r="V8598"/>
      <c r="W8598" s="245"/>
    </row>
    <row r="8599" spans="1:33" x14ac:dyDescent="0.25">
      <c r="A8599" s="247"/>
      <c r="B8599" s="248"/>
      <c r="C8599" s="248"/>
      <c r="D8599" s="249"/>
      <c r="E8599"/>
      <c r="F8599" s="126"/>
      <c r="G8599" s="249"/>
      <c r="H8599"/>
      <c r="I8599"/>
      <c r="J8599" s="248"/>
      <c r="K8599"/>
      <c r="L8599"/>
      <c r="M8599"/>
      <c r="N8599"/>
      <c r="O8599"/>
      <c r="P8599"/>
      <c r="Q8599"/>
      <c r="S8599" s="115"/>
      <c r="U8599"/>
      <c r="V8599"/>
      <c r="W8599" s="248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5">
      <c r="A8600" s="247"/>
      <c r="B8600" s="248"/>
      <c r="C8600" s="248"/>
      <c r="D8600" s="249"/>
      <c r="E8600"/>
      <c r="F8600" s="126"/>
      <c r="G8600" s="249"/>
      <c r="H8600"/>
      <c r="I8600"/>
      <c r="J8600" s="248"/>
      <c r="K8600"/>
      <c r="L8600"/>
      <c r="M8600"/>
      <c r="N8600"/>
      <c r="O8600"/>
      <c r="P8600"/>
      <c r="Q8600"/>
      <c r="S8600" s="115"/>
      <c r="U8600"/>
      <c r="V8600"/>
      <c r="W8600" s="248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5">
      <c r="A8601" s="244"/>
      <c r="B8601" s="245"/>
      <c r="C8601" s="245"/>
      <c r="D8601" s="246"/>
      <c r="F8601" s="238"/>
      <c r="G8601" s="246"/>
      <c r="I8601"/>
      <c r="J8601" s="245"/>
      <c r="S8601" s="115"/>
      <c r="U8601"/>
      <c r="V8601"/>
      <c r="W8601" s="245"/>
    </row>
    <row r="8602" spans="1:33" x14ac:dyDescent="0.25">
      <c r="A8602" s="244"/>
      <c r="B8602" s="245"/>
      <c r="C8602" s="245"/>
      <c r="D8602" s="246"/>
      <c r="F8602" s="238"/>
      <c r="G8602" s="246"/>
      <c r="I8602"/>
      <c r="J8602" s="245"/>
      <c r="S8602" s="115"/>
      <c r="U8602"/>
      <c r="V8602"/>
      <c r="W8602" s="245"/>
    </row>
    <row r="8603" spans="1:33" x14ac:dyDescent="0.25">
      <c r="A8603" s="244"/>
      <c r="B8603" s="245"/>
      <c r="C8603" s="245"/>
      <c r="D8603" s="246"/>
      <c r="F8603" s="238"/>
      <c r="G8603" s="246"/>
      <c r="I8603"/>
      <c r="J8603" s="245"/>
      <c r="S8603" s="115"/>
      <c r="U8603"/>
      <c r="V8603"/>
      <c r="W8603" s="245"/>
    </row>
    <row r="8604" spans="1:33" x14ac:dyDescent="0.25">
      <c r="A8604" s="244"/>
      <c r="B8604" s="245"/>
      <c r="C8604" s="245"/>
      <c r="D8604" s="246"/>
      <c r="F8604" s="238"/>
      <c r="G8604" s="246"/>
      <c r="I8604"/>
      <c r="J8604" s="245"/>
      <c r="S8604" s="115"/>
      <c r="U8604"/>
      <c r="V8604"/>
      <c r="W8604" s="245"/>
    </row>
    <row r="8605" spans="1:33" ht="18" x14ac:dyDescent="0.25">
      <c r="A8605" s="250"/>
      <c r="B8605" s="251"/>
      <c r="C8605" s="251"/>
      <c r="D8605" s="252"/>
      <c r="E8605"/>
      <c r="F8605" s="126"/>
      <c r="G8605" s="253"/>
      <c r="H8605"/>
      <c r="I8605"/>
      <c r="J8605" s="254"/>
      <c r="K8605"/>
      <c r="L8605"/>
      <c r="M8605"/>
      <c r="N8605"/>
      <c r="O8605"/>
      <c r="P8605"/>
      <c r="Q8605"/>
      <c r="S8605" s="115"/>
      <c r="U8605"/>
      <c r="V8605"/>
      <c r="W8605" s="254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5">
      <c r="A8606" s="244"/>
      <c r="B8606" s="245"/>
      <c r="C8606" s="245"/>
      <c r="D8606" s="246"/>
      <c r="F8606" s="238"/>
      <c r="G8606" s="246"/>
      <c r="I8606"/>
      <c r="J8606" s="245"/>
      <c r="S8606" s="115"/>
      <c r="U8606"/>
      <c r="V8606"/>
      <c r="W8606" s="245"/>
    </row>
    <row r="8607" spans="1:33" ht="18" x14ac:dyDescent="0.25">
      <c r="A8607" s="250"/>
      <c r="B8607" s="251"/>
      <c r="C8607" s="251"/>
      <c r="D8607" s="252"/>
      <c r="E8607"/>
      <c r="F8607" s="126"/>
      <c r="G8607" s="253"/>
      <c r="H8607"/>
      <c r="I8607"/>
      <c r="J8607" s="254"/>
      <c r="K8607"/>
      <c r="L8607"/>
      <c r="M8607"/>
      <c r="N8607"/>
      <c r="O8607"/>
      <c r="P8607"/>
      <c r="Q8607"/>
      <c r="S8607" s="115"/>
      <c r="U8607"/>
      <c r="V8607"/>
      <c r="W8607" s="254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5">
      <c r="A8608" s="247"/>
      <c r="B8608" s="248"/>
      <c r="C8608" s="248"/>
      <c r="D8608" s="249"/>
      <c r="E8608"/>
      <c r="F8608" s="126"/>
      <c r="G8608" s="249"/>
      <c r="H8608"/>
      <c r="I8608"/>
      <c r="J8608" s="248"/>
      <c r="K8608"/>
      <c r="L8608"/>
      <c r="M8608"/>
      <c r="N8608"/>
      <c r="O8608"/>
      <c r="P8608"/>
      <c r="Q8608"/>
      <c r="S8608" s="115"/>
      <c r="U8608"/>
      <c r="V8608"/>
      <c r="W8608" s="24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5">
      <c r="A8609" s="247"/>
      <c r="B8609" s="248"/>
      <c r="C8609" s="248"/>
      <c r="D8609" s="249"/>
      <c r="E8609"/>
      <c r="F8609" s="126"/>
      <c r="G8609" s="249"/>
      <c r="H8609"/>
      <c r="I8609"/>
      <c r="J8609" s="248"/>
      <c r="K8609"/>
      <c r="L8609"/>
      <c r="M8609"/>
      <c r="N8609"/>
      <c r="O8609"/>
      <c r="P8609"/>
      <c r="Q8609"/>
      <c r="S8609" s="115"/>
      <c r="U8609"/>
      <c r="V8609"/>
      <c r="W8609" s="248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5">
      <c r="A8610" s="244"/>
      <c r="B8610" s="245"/>
      <c r="C8610" s="245"/>
      <c r="D8610" s="246"/>
      <c r="F8610" s="238"/>
      <c r="G8610" s="246"/>
      <c r="I8610"/>
      <c r="J8610" s="245"/>
      <c r="S8610" s="115"/>
      <c r="U8610"/>
      <c r="V8610"/>
      <c r="W8610" s="245"/>
    </row>
    <row r="8611" spans="1:33" x14ac:dyDescent="0.25">
      <c r="A8611" s="244"/>
      <c r="B8611" s="245"/>
      <c r="C8611" s="245"/>
      <c r="D8611" s="246"/>
      <c r="F8611" s="238"/>
      <c r="G8611" s="246"/>
      <c r="I8611"/>
      <c r="J8611" s="245"/>
      <c r="S8611" s="115"/>
      <c r="U8611"/>
      <c r="V8611"/>
      <c r="W8611" s="245"/>
    </row>
    <row r="8612" spans="1:33" x14ac:dyDescent="0.25">
      <c r="A8612" s="244"/>
      <c r="B8612" s="245"/>
      <c r="C8612" s="245"/>
      <c r="D8612" s="246"/>
      <c r="F8612" s="238"/>
      <c r="G8612" s="246"/>
      <c r="I8612"/>
      <c r="J8612" s="245"/>
      <c r="S8612" s="115"/>
      <c r="U8612"/>
      <c r="V8612"/>
      <c r="W8612" s="245"/>
    </row>
    <row r="8613" spans="1:33" x14ac:dyDescent="0.25">
      <c r="A8613" s="247"/>
      <c r="B8613" s="248"/>
      <c r="C8613" s="248"/>
      <c r="D8613" s="249"/>
      <c r="E8613"/>
      <c r="F8613" s="126"/>
      <c r="G8613" s="249"/>
      <c r="H8613"/>
      <c r="I8613"/>
      <c r="J8613" s="248"/>
      <c r="K8613"/>
      <c r="L8613"/>
      <c r="M8613"/>
      <c r="N8613"/>
      <c r="O8613"/>
      <c r="P8613"/>
      <c r="Q8613"/>
      <c r="S8613" s="115"/>
      <c r="U8613"/>
      <c r="V8613"/>
      <c r="W8613" s="248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5">
      <c r="A8614" s="244"/>
      <c r="B8614" s="245"/>
      <c r="C8614" s="245"/>
      <c r="D8614" s="246"/>
      <c r="F8614" s="238"/>
      <c r="G8614" s="246"/>
      <c r="I8614"/>
      <c r="J8614" s="245"/>
      <c r="S8614" s="115"/>
      <c r="U8614"/>
      <c r="V8614"/>
      <c r="W8614" s="245"/>
    </row>
    <row r="8615" spans="1:33" ht="18" x14ac:dyDescent="0.25">
      <c r="A8615" s="250"/>
      <c r="B8615" s="251"/>
      <c r="C8615" s="251"/>
      <c r="D8615" s="252"/>
      <c r="E8615"/>
      <c r="F8615" s="126"/>
      <c r="G8615" s="253"/>
      <c r="H8615"/>
      <c r="I8615"/>
      <c r="J8615" s="254"/>
      <c r="K8615"/>
      <c r="L8615"/>
      <c r="M8615"/>
      <c r="N8615"/>
      <c r="O8615"/>
      <c r="P8615"/>
      <c r="Q8615"/>
      <c r="S8615" s="115"/>
      <c r="U8615"/>
      <c r="V8615"/>
      <c r="W8615" s="254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5">
      <c r="A8616" s="244"/>
      <c r="B8616" s="245"/>
      <c r="C8616" s="245"/>
      <c r="D8616" s="246"/>
      <c r="F8616" s="238"/>
      <c r="G8616" s="246"/>
      <c r="I8616"/>
      <c r="J8616" s="245"/>
      <c r="S8616" s="115"/>
      <c r="U8616"/>
      <c r="V8616"/>
      <c r="W8616" s="245"/>
    </row>
    <row r="8617" spans="1:33" ht="18" x14ac:dyDescent="0.25">
      <c r="A8617" s="250"/>
      <c r="B8617" s="251"/>
      <c r="C8617" s="251"/>
      <c r="D8617" s="252"/>
      <c r="E8617"/>
      <c r="F8617" s="126"/>
      <c r="G8617" s="253"/>
      <c r="H8617"/>
      <c r="I8617"/>
      <c r="J8617" s="254"/>
      <c r="K8617"/>
      <c r="L8617"/>
      <c r="M8617"/>
      <c r="N8617"/>
      <c r="O8617"/>
      <c r="P8617"/>
      <c r="Q8617"/>
      <c r="S8617" s="115"/>
      <c r="U8617"/>
      <c r="V8617"/>
      <c r="W8617" s="254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5">
      <c r="A8618" s="247"/>
      <c r="B8618" s="248"/>
      <c r="C8618" s="248"/>
      <c r="D8618" s="249"/>
      <c r="E8618"/>
      <c r="F8618" s="126"/>
      <c r="G8618" s="249"/>
      <c r="H8618"/>
      <c r="I8618"/>
      <c r="J8618" s="248"/>
      <c r="K8618"/>
      <c r="L8618"/>
      <c r="M8618"/>
      <c r="N8618"/>
      <c r="O8618"/>
      <c r="P8618"/>
      <c r="Q8618"/>
      <c r="S8618" s="115"/>
      <c r="U8618"/>
      <c r="V8618"/>
      <c r="W8618" s="24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5">
      <c r="A8619" s="244"/>
      <c r="B8619" s="245"/>
      <c r="C8619" s="245"/>
      <c r="D8619" s="246"/>
      <c r="F8619" s="238"/>
      <c r="G8619" s="246"/>
      <c r="I8619"/>
      <c r="J8619" s="245"/>
      <c r="S8619" s="115"/>
      <c r="U8619"/>
      <c r="V8619"/>
      <c r="W8619" s="245"/>
    </row>
    <row r="8620" spans="1:33" x14ac:dyDescent="0.25">
      <c r="A8620" s="247"/>
      <c r="B8620" s="248"/>
      <c r="C8620" s="248"/>
      <c r="D8620" s="249"/>
      <c r="E8620"/>
      <c r="F8620" s="126"/>
      <c r="G8620" s="249"/>
      <c r="H8620"/>
      <c r="I8620"/>
      <c r="J8620" s="248"/>
      <c r="K8620"/>
      <c r="L8620"/>
      <c r="M8620"/>
      <c r="N8620"/>
      <c r="O8620"/>
      <c r="P8620"/>
      <c r="Q8620"/>
      <c r="S8620" s="115"/>
      <c r="U8620"/>
      <c r="V8620"/>
      <c r="W8620" s="248"/>
      <c r="X8620"/>
      <c r="Y8620"/>
      <c r="Z8620"/>
      <c r="AA8620"/>
      <c r="AB8620"/>
      <c r="AC8620"/>
      <c r="AD8620"/>
      <c r="AE8620"/>
      <c r="AF8620"/>
      <c r="AG8620"/>
    </row>
    <row r="8621" spans="1:33" ht="18" x14ac:dyDescent="0.25">
      <c r="A8621" s="250"/>
      <c r="B8621" s="251"/>
      <c r="C8621" s="251"/>
      <c r="D8621" s="252"/>
      <c r="E8621"/>
      <c r="F8621" s="126"/>
      <c r="G8621" s="253"/>
      <c r="H8621"/>
      <c r="I8621"/>
      <c r="J8621" s="254"/>
      <c r="K8621"/>
      <c r="L8621"/>
      <c r="M8621"/>
      <c r="N8621"/>
      <c r="O8621"/>
      <c r="P8621"/>
      <c r="Q8621"/>
      <c r="S8621" s="115"/>
      <c r="U8621"/>
      <c r="V8621"/>
      <c r="W8621" s="254"/>
      <c r="X8621"/>
      <c r="Y8621"/>
      <c r="Z8621"/>
      <c r="AA8621"/>
      <c r="AB8621"/>
      <c r="AC8621"/>
      <c r="AD8621"/>
      <c r="AE8621"/>
      <c r="AF8621"/>
      <c r="AG8621"/>
    </row>
    <row r="8622" spans="1:33" ht="18" x14ac:dyDescent="0.25">
      <c r="A8622" s="250"/>
      <c r="B8622" s="251"/>
      <c r="C8622" s="251"/>
      <c r="D8622" s="252"/>
      <c r="E8622"/>
      <c r="F8622" s="126"/>
      <c r="G8622" s="253"/>
      <c r="H8622"/>
      <c r="I8622"/>
      <c r="J8622" s="254"/>
      <c r="K8622"/>
      <c r="L8622"/>
      <c r="M8622"/>
      <c r="N8622"/>
      <c r="O8622"/>
      <c r="P8622"/>
      <c r="Q8622"/>
      <c r="S8622" s="115"/>
      <c r="U8622"/>
      <c r="V8622"/>
      <c r="W8622" s="254"/>
      <c r="X8622"/>
      <c r="Y8622"/>
      <c r="Z8622"/>
      <c r="AA8622"/>
      <c r="AB8622"/>
      <c r="AC8622"/>
      <c r="AD8622"/>
      <c r="AE8622"/>
      <c r="AF8622"/>
      <c r="AG8622"/>
    </row>
    <row r="8623" spans="1:33" ht="18" x14ac:dyDescent="0.25">
      <c r="A8623" s="250"/>
      <c r="B8623" s="251"/>
      <c r="C8623" s="251"/>
      <c r="D8623" s="252"/>
      <c r="E8623"/>
      <c r="F8623" s="126"/>
      <c r="G8623" s="253"/>
      <c r="H8623"/>
      <c r="I8623"/>
      <c r="J8623" s="254"/>
      <c r="K8623"/>
      <c r="L8623"/>
      <c r="M8623"/>
      <c r="N8623"/>
      <c r="O8623"/>
      <c r="P8623"/>
      <c r="Q8623"/>
      <c r="S8623" s="115"/>
      <c r="U8623"/>
      <c r="V8623"/>
      <c r="W8623" s="254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5">
      <c r="A8624" s="247"/>
      <c r="B8624" s="248"/>
      <c r="C8624" s="248"/>
      <c r="D8624" s="249"/>
      <c r="E8624"/>
      <c r="F8624" s="126"/>
      <c r="G8624" s="249"/>
      <c r="H8624"/>
      <c r="I8624"/>
      <c r="J8624" s="248"/>
      <c r="K8624"/>
      <c r="L8624"/>
      <c r="M8624"/>
      <c r="N8624"/>
      <c r="O8624"/>
      <c r="P8624"/>
      <c r="Q8624"/>
      <c r="S8624" s="115"/>
      <c r="U8624"/>
      <c r="V8624"/>
      <c r="W8624" s="248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5">
      <c r="A8625" s="244"/>
      <c r="B8625" s="245"/>
      <c r="C8625" s="245"/>
      <c r="D8625" s="246"/>
      <c r="F8625" s="238"/>
      <c r="G8625" s="246"/>
      <c r="I8625"/>
      <c r="J8625" s="245"/>
      <c r="S8625" s="115"/>
      <c r="U8625"/>
      <c r="V8625"/>
      <c r="W8625" s="245"/>
    </row>
    <row r="8626" spans="1:33" x14ac:dyDescent="0.25">
      <c r="A8626" s="244"/>
      <c r="B8626" s="245"/>
      <c r="C8626" s="245"/>
      <c r="D8626" s="246"/>
      <c r="F8626" s="238"/>
      <c r="G8626" s="246"/>
      <c r="I8626"/>
      <c r="J8626" s="245"/>
      <c r="S8626" s="115"/>
      <c r="U8626"/>
      <c r="V8626"/>
      <c r="W8626" s="245"/>
    </row>
    <row r="8627" spans="1:33" x14ac:dyDescent="0.25">
      <c r="A8627" s="244"/>
      <c r="B8627" s="245"/>
      <c r="C8627" s="245"/>
      <c r="D8627" s="246"/>
      <c r="F8627" s="238"/>
      <c r="G8627" s="246"/>
      <c r="I8627"/>
      <c r="J8627" s="245"/>
      <c r="S8627" s="115"/>
      <c r="U8627"/>
      <c r="V8627"/>
      <c r="W8627" s="245"/>
    </row>
    <row r="8628" spans="1:33" x14ac:dyDescent="0.25">
      <c r="A8628" s="244"/>
      <c r="B8628" s="245"/>
      <c r="C8628" s="245"/>
      <c r="D8628" s="246"/>
      <c r="F8628" s="238"/>
      <c r="G8628" s="246"/>
      <c r="I8628"/>
      <c r="J8628" s="245"/>
      <c r="S8628" s="115"/>
      <c r="U8628"/>
      <c r="V8628"/>
      <c r="W8628" s="245"/>
    </row>
    <row r="8629" spans="1:33" ht="18" x14ac:dyDescent="0.25">
      <c r="A8629" s="250"/>
      <c r="B8629" s="251"/>
      <c r="C8629" s="251"/>
      <c r="D8629" s="252"/>
      <c r="E8629"/>
      <c r="F8629" s="126"/>
      <c r="G8629" s="253"/>
      <c r="H8629"/>
      <c r="I8629"/>
      <c r="J8629" s="254"/>
      <c r="K8629"/>
      <c r="L8629"/>
      <c r="M8629"/>
      <c r="N8629"/>
      <c r="O8629"/>
      <c r="P8629"/>
      <c r="Q8629"/>
      <c r="S8629" s="115"/>
      <c r="U8629"/>
      <c r="V8629"/>
      <c r="W8629" s="254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5">
      <c r="A8630" s="247"/>
      <c r="B8630" s="248"/>
      <c r="C8630" s="248"/>
      <c r="D8630" s="249"/>
      <c r="E8630"/>
      <c r="F8630" s="126"/>
      <c r="G8630" s="249"/>
      <c r="H8630"/>
      <c r="I8630"/>
      <c r="J8630" s="248"/>
      <c r="K8630"/>
      <c r="L8630"/>
      <c r="M8630"/>
      <c r="N8630"/>
      <c r="O8630"/>
      <c r="P8630"/>
      <c r="Q8630"/>
      <c r="S8630" s="115"/>
      <c r="U8630"/>
      <c r="V8630"/>
      <c r="W8630" s="248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5">
      <c r="A8631" s="244"/>
      <c r="B8631" s="245"/>
      <c r="C8631" s="245"/>
      <c r="D8631" s="246"/>
      <c r="F8631" s="238"/>
      <c r="G8631" s="246"/>
      <c r="I8631"/>
      <c r="J8631" s="245"/>
      <c r="S8631" s="115"/>
      <c r="U8631"/>
      <c r="V8631"/>
      <c r="W8631" s="245"/>
    </row>
    <row r="8632" spans="1:33" x14ac:dyDescent="0.25">
      <c r="A8632" s="244"/>
      <c r="B8632" s="245"/>
      <c r="C8632" s="245"/>
      <c r="D8632" s="246"/>
      <c r="F8632" s="238"/>
      <c r="G8632" s="246"/>
      <c r="I8632"/>
      <c r="J8632" s="245"/>
      <c r="S8632" s="115"/>
      <c r="U8632"/>
      <c r="V8632"/>
      <c r="W8632" s="245"/>
    </row>
    <row r="8633" spans="1:33" x14ac:dyDescent="0.25">
      <c r="A8633" s="247"/>
      <c r="B8633" s="248"/>
      <c r="C8633" s="248"/>
      <c r="D8633" s="249"/>
      <c r="E8633"/>
      <c r="F8633" s="126"/>
      <c r="G8633" s="249"/>
      <c r="H8633"/>
      <c r="I8633"/>
      <c r="J8633" s="248"/>
      <c r="K8633"/>
      <c r="L8633"/>
      <c r="M8633"/>
      <c r="N8633"/>
      <c r="O8633"/>
      <c r="P8633"/>
      <c r="Q8633"/>
      <c r="S8633" s="115"/>
      <c r="U8633"/>
      <c r="V8633"/>
      <c r="W8633" s="248"/>
      <c r="X8633"/>
      <c r="Y8633"/>
      <c r="Z8633"/>
      <c r="AA8633"/>
      <c r="AB8633"/>
      <c r="AC8633"/>
      <c r="AD8633"/>
      <c r="AE8633"/>
      <c r="AF8633"/>
      <c r="AG8633"/>
    </row>
    <row r="8634" spans="1:33" ht="18" x14ac:dyDescent="0.25">
      <c r="A8634" s="250"/>
      <c r="B8634" s="251"/>
      <c r="C8634" s="251"/>
      <c r="D8634" s="252"/>
      <c r="E8634"/>
      <c r="F8634" s="126"/>
      <c r="G8634" s="253"/>
      <c r="H8634"/>
      <c r="I8634"/>
      <c r="J8634" s="254"/>
      <c r="K8634"/>
      <c r="L8634"/>
      <c r="M8634"/>
      <c r="N8634"/>
      <c r="O8634"/>
      <c r="P8634"/>
      <c r="Q8634"/>
      <c r="S8634" s="115"/>
      <c r="U8634"/>
      <c r="V8634"/>
      <c r="W8634" s="25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5">
      <c r="A8635" s="244"/>
      <c r="B8635" s="245"/>
      <c r="C8635" s="245"/>
      <c r="D8635" s="246"/>
      <c r="F8635" s="238"/>
      <c r="G8635" s="246"/>
      <c r="I8635"/>
      <c r="J8635" s="245"/>
      <c r="S8635" s="115"/>
      <c r="U8635"/>
      <c r="V8635"/>
      <c r="W8635" s="245"/>
    </row>
    <row r="8636" spans="1:33" ht="18" x14ac:dyDescent="0.25">
      <c r="A8636" s="250"/>
      <c r="B8636" s="251"/>
      <c r="C8636" s="251"/>
      <c r="D8636" s="252"/>
      <c r="E8636"/>
      <c r="F8636" s="126"/>
      <c r="G8636" s="253"/>
      <c r="H8636"/>
      <c r="I8636"/>
      <c r="J8636" s="254"/>
      <c r="K8636"/>
      <c r="L8636"/>
      <c r="M8636"/>
      <c r="N8636"/>
      <c r="O8636"/>
      <c r="P8636"/>
      <c r="Q8636"/>
      <c r="S8636" s="115"/>
      <c r="U8636"/>
      <c r="V8636"/>
      <c r="W8636" s="254"/>
      <c r="X8636"/>
      <c r="Y8636"/>
      <c r="Z8636"/>
      <c r="AA8636"/>
      <c r="AB8636"/>
      <c r="AC8636"/>
      <c r="AD8636"/>
      <c r="AE8636"/>
      <c r="AF8636"/>
      <c r="AG8636"/>
    </row>
    <row r="8637" spans="1:33" ht="18" x14ac:dyDescent="0.25">
      <c r="A8637" s="250"/>
      <c r="B8637" s="251"/>
      <c r="C8637" s="251"/>
      <c r="D8637" s="252"/>
      <c r="E8637"/>
      <c r="F8637" s="126"/>
      <c r="G8637" s="253"/>
      <c r="H8637"/>
      <c r="I8637"/>
      <c r="J8637" s="254"/>
      <c r="K8637"/>
      <c r="L8637"/>
      <c r="M8637"/>
      <c r="N8637"/>
      <c r="O8637"/>
      <c r="P8637"/>
      <c r="Q8637"/>
      <c r="S8637" s="115"/>
      <c r="U8637"/>
      <c r="V8637"/>
      <c r="W8637" s="254"/>
      <c r="X8637"/>
      <c r="Y8637"/>
      <c r="Z8637"/>
      <c r="AA8637"/>
      <c r="AB8637"/>
      <c r="AC8637"/>
      <c r="AD8637"/>
      <c r="AE8637"/>
      <c r="AF8637"/>
      <c r="AG8637"/>
    </row>
    <row r="8638" spans="1:33" ht="18" x14ac:dyDescent="0.25">
      <c r="A8638" s="250"/>
      <c r="B8638" s="251"/>
      <c r="C8638" s="251"/>
      <c r="D8638" s="252"/>
      <c r="E8638"/>
      <c r="F8638" s="126"/>
      <c r="G8638" s="253"/>
      <c r="H8638"/>
      <c r="I8638"/>
      <c r="J8638" s="254"/>
      <c r="K8638"/>
      <c r="L8638"/>
      <c r="M8638"/>
      <c r="N8638"/>
      <c r="O8638"/>
      <c r="P8638"/>
      <c r="Q8638"/>
      <c r="S8638" s="115"/>
      <c r="U8638"/>
      <c r="V8638"/>
      <c r="W8638" s="254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5">
      <c r="A8639" s="244"/>
      <c r="B8639" s="245"/>
      <c r="C8639" s="245"/>
      <c r="D8639" s="246"/>
      <c r="F8639" s="238"/>
      <c r="G8639" s="246"/>
      <c r="I8639"/>
      <c r="J8639" s="245"/>
      <c r="S8639" s="115"/>
      <c r="U8639"/>
      <c r="V8639"/>
      <c r="W8639" s="245"/>
    </row>
    <row r="8640" spans="1:33" x14ac:dyDescent="0.25">
      <c r="A8640" s="244"/>
      <c r="B8640" s="245"/>
      <c r="C8640" s="245"/>
      <c r="D8640" s="246"/>
      <c r="F8640" s="238"/>
      <c r="G8640" s="246"/>
      <c r="I8640"/>
      <c r="J8640" s="245"/>
      <c r="S8640" s="115"/>
      <c r="U8640"/>
      <c r="V8640"/>
      <c r="W8640" s="245"/>
    </row>
    <row r="8641" spans="1:33" ht="18" x14ac:dyDescent="0.25">
      <c r="A8641" s="250"/>
      <c r="B8641" s="251"/>
      <c r="C8641" s="251"/>
      <c r="D8641" s="252"/>
      <c r="E8641"/>
      <c r="F8641" s="126"/>
      <c r="G8641" s="253"/>
      <c r="H8641"/>
      <c r="I8641"/>
      <c r="J8641" s="254"/>
      <c r="K8641"/>
      <c r="L8641"/>
      <c r="M8641"/>
      <c r="N8641"/>
      <c r="O8641"/>
      <c r="P8641"/>
      <c r="Q8641"/>
      <c r="S8641" s="115"/>
      <c r="U8641"/>
      <c r="V8641"/>
      <c r="W8641" s="254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5">
      <c r="A8642" s="244"/>
      <c r="B8642" s="245"/>
      <c r="C8642" s="245"/>
      <c r="D8642" s="246"/>
      <c r="F8642" s="238"/>
      <c r="G8642" s="246"/>
      <c r="I8642"/>
      <c r="J8642" s="245"/>
      <c r="S8642" s="115"/>
      <c r="U8642"/>
      <c r="V8642"/>
      <c r="W8642" s="245"/>
    </row>
    <row r="8643" spans="1:33" ht="18" x14ac:dyDescent="0.25">
      <c r="A8643" s="250"/>
      <c r="B8643" s="251"/>
      <c r="C8643" s="251"/>
      <c r="D8643" s="252"/>
      <c r="E8643"/>
      <c r="F8643" s="126"/>
      <c r="G8643" s="253"/>
      <c r="H8643"/>
      <c r="I8643"/>
      <c r="J8643" s="254"/>
      <c r="K8643"/>
      <c r="L8643"/>
      <c r="M8643"/>
      <c r="N8643"/>
      <c r="O8643"/>
      <c r="P8643"/>
      <c r="Q8643"/>
      <c r="S8643" s="115"/>
      <c r="U8643"/>
      <c r="V8643"/>
      <c r="W8643" s="254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5">
      <c r="A8644" s="247"/>
      <c r="B8644" s="248"/>
      <c r="C8644" s="248"/>
      <c r="D8644" s="249"/>
      <c r="E8644"/>
      <c r="F8644" s="126"/>
      <c r="G8644" s="249"/>
      <c r="H8644"/>
      <c r="I8644"/>
      <c r="J8644" s="248"/>
      <c r="K8644"/>
      <c r="L8644"/>
      <c r="M8644"/>
      <c r="N8644"/>
      <c r="O8644"/>
      <c r="P8644"/>
      <c r="Q8644"/>
      <c r="S8644" s="115"/>
      <c r="U8644"/>
      <c r="V8644"/>
      <c r="W8644" s="248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5">
      <c r="A8645" s="244"/>
      <c r="B8645" s="245"/>
      <c r="C8645" s="245"/>
      <c r="D8645" s="246"/>
      <c r="F8645" s="238"/>
      <c r="G8645" s="246"/>
      <c r="I8645"/>
      <c r="J8645" s="245"/>
      <c r="S8645" s="115"/>
      <c r="U8645"/>
      <c r="V8645"/>
      <c r="W8645" s="245"/>
    </row>
    <row r="8646" spans="1:33" x14ac:dyDescent="0.25">
      <c r="A8646" s="244"/>
      <c r="B8646" s="245"/>
      <c r="C8646" s="245"/>
      <c r="D8646" s="246"/>
      <c r="F8646" s="238"/>
      <c r="G8646" s="246"/>
      <c r="I8646"/>
      <c r="J8646" s="245"/>
      <c r="S8646" s="115"/>
      <c r="U8646"/>
      <c r="V8646"/>
      <c r="W8646" s="245"/>
    </row>
    <row r="8647" spans="1:33" x14ac:dyDescent="0.25">
      <c r="A8647" s="247"/>
      <c r="B8647" s="248"/>
      <c r="C8647" s="248"/>
      <c r="D8647" s="249"/>
      <c r="E8647"/>
      <c r="F8647" s="126"/>
      <c r="G8647" s="249"/>
      <c r="H8647"/>
      <c r="I8647"/>
      <c r="J8647" s="248"/>
      <c r="K8647"/>
      <c r="L8647"/>
      <c r="M8647"/>
      <c r="N8647"/>
      <c r="O8647"/>
      <c r="P8647"/>
      <c r="Q8647"/>
      <c r="S8647" s="115"/>
      <c r="U8647"/>
      <c r="V8647"/>
      <c r="W8647" s="248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5">
      <c r="A8648" s="244"/>
      <c r="B8648" s="245"/>
      <c r="C8648" s="245"/>
      <c r="D8648" s="246"/>
      <c r="F8648" s="238"/>
      <c r="G8648" s="246"/>
      <c r="I8648"/>
      <c r="J8648" s="245"/>
      <c r="S8648" s="115"/>
      <c r="U8648"/>
      <c r="V8648"/>
      <c r="W8648" s="245"/>
    </row>
    <row r="8649" spans="1:33" x14ac:dyDescent="0.25">
      <c r="A8649" s="244"/>
      <c r="B8649" s="245"/>
      <c r="C8649" s="245"/>
      <c r="D8649" s="246"/>
      <c r="F8649" s="238"/>
      <c r="G8649" s="246"/>
      <c r="I8649"/>
      <c r="J8649" s="245"/>
      <c r="S8649" s="115"/>
      <c r="U8649"/>
      <c r="V8649"/>
      <c r="W8649" s="245"/>
    </row>
    <row r="8650" spans="1:33" x14ac:dyDescent="0.25">
      <c r="A8650" s="244"/>
      <c r="B8650" s="245"/>
      <c r="C8650" s="245"/>
      <c r="D8650" s="246"/>
      <c r="F8650" s="238"/>
      <c r="G8650" s="246"/>
      <c r="I8650"/>
      <c r="J8650" s="245"/>
      <c r="S8650" s="115"/>
      <c r="U8650"/>
      <c r="V8650"/>
      <c r="W8650" s="245"/>
    </row>
    <row r="8651" spans="1:33" x14ac:dyDescent="0.25">
      <c r="A8651" s="247"/>
      <c r="B8651" s="248"/>
      <c r="C8651" s="248"/>
      <c r="D8651" s="249"/>
      <c r="E8651"/>
      <c r="F8651" s="126"/>
      <c r="G8651" s="249"/>
      <c r="H8651"/>
      <c r="I8651"/>
      <c r="J8651" s="248"/>
      <c r="K8651"/>
      <c r="L8651"/>
      <c r="M8651"/>
      <c r="N8651"/>
      <c r="O8651"/>
      <c r="P8651"/>
      <c r="Q8651"/>
      <c r="S8651" s="115"/>
      <c r="U8651"/>
      <c r="V8651"/>
      <c r="W8651" s="248"/>
      <c r="X8651"/>
      <c r="Y8651"/>
      <c r="Z8651"/>
      <c r="AA8651"/>
      <c r="AB8651"/>
      <c r="AC8651"/>
      <c r="AD8651"/>
      <c r="AE8651"/>
      <c r="AF8651"/>
      <c r="AG8651"/>
    </row>
    <row r="8652" spans="1:33" ht="18" x14ac:dyDescent="0.25">
      <c r="A8652" s="250"/>
      <c r="B8652" s="251"/>
      <c r="C8652" s="251"/>
      <c r="D8652" s="252"/>
      <c r="E8652"/>
      <c r="F8652" s="126"/>
      <c r="G8652" s="253"/>
      <c r="H8652"/>
      <c r="I8652"/>
      <c r="J8652" s="254"/>
      <c r="K8652"/>
      <c r="L8652"/>
      <c r="M8652"/>
      <c r="N8652"/>
      <c r="O8652"/>
      <c r="P8652"/>
      <c r="Q8652"/>
      <c r="S8652" s="115"/>
      <c r="U8652"/>
      <c r="V8652"/>
      <c r="W8652" s="254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5">
      <c r="A8653" s="244"/>
      <c r="B8653" s="245"/>
      <c r="C8653" s="245"/>
      <c r="D8653" s="246"/>
      <c r="F8653" s="238"/>
      <c r="G8653" s="246"/>
      <c r="I8653"/>
      <c r="J8653" s="245"/>
      <c r="S8653" s="115"/>
      <c r="U8653"/>
      <c r="V8653"/>
      <c r="W8653" s="245"/>
    </row>
    <row r="8654" spans="1:33" x14ac:dyDescent="0.25">
      <c r="A8654" s="244"/>
      <c r="B8654" s="245"/>
      <c r="C8654" s="245"/>
      <c r="D8654" s="246"/>
      <c r="F8654" s="238"/>
      <c r="G8654" s="246"/>
      <c r="I8654"/>
      <c r="J8654" s="245"/>
      <c r="S8654" s="115"/>
      <c r="U8654"/>
      <c r="V8654"/>
      <c r="W8654" s="245"/>
    </row>
    <row r="8655" spans="1:33" x14ac:dyDescent="0.25">
      <c r="A8655" s="244"/>
      <c r="B8655" s="245"/>
      <c r="C8655" s="245"/>
      <c r="D8655" s="246"/>
      <c r="F8655" s="238"/>
      <c r="G8655" s="246"/>
      <c r="I8655"/>
      <c r="J8655" s="245"/>
      <c r="S8655" s="115"/>
      <c r="U8655"/>
      <c r="V8655"/>
      <c r="W8655" s="245"/>
    </row>
    <row r="8656" spans="1:33" x14ac:dyDescent="0.25">
      <c r="A8656" s="247"/>
      <c r="B8656" s="248"/>
      <c r="C8656" s="248"/>
      <c r="D8656" s="249"/>
      <c r="E8656"/>
      <c r="F8656" s="126"/>
      <c r="G8656" s="249"/>
      <c r="H8656"/>
      <c r="I8656"/>
      <c r="J8656" s="248"/>
      <c r="K8656"/>
      <c r="L8656"/>
      <c r="M8656"/>
      <c r="N8656"/>
      <c r="O8656"/>
      <c r="P8656"/>
      <c r="Q8656"/>
      <c r="S8656" s="115"/>
      <c r="U8656"/>
      <c r="V8656"/>
      <c r="W8656" s="248"/>
      <c r="X8656"/>
      <c r="Y8656"/>
      <c r="Z8656"/>
      <c r="AA8656"/>
      <c r="AB8656"/>
      <c r="AC8656"/>
      <c r="AD8656"/>
      <c r="AE8656"/>
      <c r="AF8656"/>
      <c r="AG8656"/>
    </row>
    <row r="8657" spans="1:33" ht="18" x14ac:dyDescent="0.25">
      <c r="A8657" s="250"/>
      <c r="B8657" s="251"/>
      <c r="C8657" s="251"/>
      <c r="D8657" s="252"/>
      <c r="E8657"/>
      <c r="F8657" s="126"/>
      <c r="G8657" s="253"/>
      <c r="H8657"/>
      <c r="I8657"/>
      <c r="J8657" s="254"/>
      <c r="K8657"/>
      <c r="L8657"/>
      <c r="M8657"/>
      <c r="N8657"/>
      <c r="O8657"/>
      <c r="P8657"/>
      <c r="Q8657"/>
      <c r="S8657" s="115"/>
      <c r="U8657"/>
      <c r="V8657"/>
      <c r="W8657" s="254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5">
      <c r="A8658" s="244"/>
      <c r="B8658" s="245"/>
      <c r="C8658" s="245"/>
      <c r="D8658" s="246"/>
      <c r="F8658" s="238"/>
      <c r="G8658" s="246"/>
      <c r="I8658"/>
      <c r="J8658" s="245"/>
      <c r="S8658" s="115"/>
      <c r="U8658"/>
      <c r="V8658"/>
      <c r="W8658" s="245"/>
    </row>
    <row r="8659" spans="1:33" x14ac:dyDescent="0.25">
      <c r="A8659" s="244"/>
      <c r="B8659" s="245"/>
      <c r="C8659" s="245"/>
      <c r="D8659" s="246"/>
      <c r="F8659" s="238"/>
      <c r="G8659" s="246"/>
      <c r="I8659"/>
      <c r="J8659" s="245"/>
      <c r="S8659" s="115"/>
      <c r="U8659"/>
      <c r="V8659"/>
      <c r="W8659" s="245"/>
    </row>
    <row r="8660" spans="1:33" x14ac:dyDescent="0.25">
      <c r="A8660" s="247"/>
      <c r="B8660" s="248"/>
      <c r="C8660" s="248"/>
      <c r="D8660" s="249"/>
      <c r="E8660"/>
      <c r="F8660" s="126"/>
      <c r="G8660" s="249"/>
      <c r="H8660"/>
      <c r="I8660"/>
      <c r="J8660" s="248"/>
      <c r="K8660"/>
      <c r="L8660"/>
      <c r="M8660"/>
      <c r="N8660"/>
      <c r="O8660"/>
      <c r="P8660"/>
      <c r="Q8660"/>
      <c r="S8660" s="115"/>
      <c r="U8660"/>
      <c r="V8660"/>
      <c r="W8660" s="248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5">
      <c r="A8661" s="247"/>
      <c r="B8661" s="248"/>
      <c r="C8661" s="248"/>
      <c r="D8661" s="249"/>
      <c r="E8661"/>
      <c r="F8661" s="126"/>
      <c r="G8661" s="249"/>
      <c r="H8661"/>
      <c r="I8661"/>
      <c r="J8661" s="248"/>
      <c r="K8661"/>
      <c r="L8661"/>
      <c r="M8661"/>
      <c r="N8661"/>
      <c r="O8661"/>
      <c r="P8661"/>
      <c r="Q8661"/>
      <c r="S8661" s="115"/>
      <c r="U8661"/>
      <c r="V8661"/>
      <c r="W8661" s="248"/>
      <c r="X8661"/>
      <c r="Y8661"/>
      <c r="Z8661"/>
      <c r="AA8661"/>
      <c r="AB8661"/>
      <c r="AC8661"/>
      <c r="AD8661"/>
      <c r="AE8661"/>
      <c r="AF8661"/>
      <c r="AG8661"/>
    </row>
    <row r="8662" spans="1:33" ht="18" x14ac:dyDescent="0.25">
      <c r="A8662" s="250"/>
      <c r="B8662" s="251"/>
      <c r="C8662" s="251"/>
      <c r="D8662" s="252"/>
      <c r="E8662"/>
      <c r="F8662" s="126"/>
      <c r="G8662" s="253"/>
      <c r="H8662"/>
      <c r="I8662"/>
      <c r="J8662" s="254"/>
      <c r="K8662"/>
      <c r="L8662"/>
      <c r="M8662"/>
      <c r="N8662"/>
      <c r="O8662"/>
      <c r="P8662"/>
      <c r="Q8662"/>
      <c r="S8662" s="115"/>
      <c r="U8662"/>
      <c r="V8662"/>
      <c r="W8662" s="254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5">
      <c r="A8663" s="247"/>
      <c r="B8663" s="248"/>
      <c r="C8663" s="248"/>
      <c r="D8663" s="249"/>
      <c r="E8663"/>
      <c r="F8663" s="126"/>
      <c r="G8663" s="249"/>
      <c r="H8663"/>
      <c r="I8663"/>
      <c r="J8663" s="248"/>
      <c r="K8663"/>
      <c r="L8663"/>
      <c r="M8663"/>
      <c r="N8663"/>
      <c r="O8663"/>
      <c r="P8663"/>
      <c r="Q8663"/>
      <c r="S8663" s="115"/>
      <c r="U8663"/>
      <c r="V8663"/>
      <c r="W8663" s="248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5">
      <c r="A8664" s="244"/>
      <c r="B8664" s="245"/>
      <c r="C8664" s="245"/>
      <c r="D8664" s="246"/>
      <c r="F8664" s="238"/>
      <c r="G8664" s="246"/>
      <c r="I8664"/>
      <c r="J8664" s="245"/>
      <c r="S8664" s="115"/>
      <c r="U8664"/>
      <c r="V8664"/>
      <c r="W8664" s="245"/>
    </row>
    <row r="8665" spans="1:33" x14ac:dyDescent="0.25">
      <c r="A8665" s="244"/>
      <c r="B8665" s="245"/>
      <c r="C8665" s="245"/>
      <c r="D8665" s="246"/>
      <c r="F8665" s="238"/>
      <c r="G8665" s="246"/>
      <c r="I8665"/>
      <c r="J8665" s="245"/>
      <c r="S8665" s="115"/>
      <c r="U8665"/>
      <c r="V8665"/>
      <c r="W8665" s="245"/>
    </row>
    <row r="8666" spans="1:33" x14ac:dyDescent="0.25">
      <c r="A8666" s="244"/>
      <c r="B8666" s="245"/>
      <c r="C8666" s="245"/>
      <c r="D8666" s="246"/>
      <c r="F8666" s="238"/>
      <c r="G8666" s="246"/>
      <c r="I8666"/>
      <c r="J8666" s="245"/>
      <c r="S8666" s="115"/>
      <c r="U8666"/>
      <c r="V8666"/>
      <c r="W8666" s="245"/>
    </row>
    <row r="8667" spans="1:33" ht="18" x14ac:dyDescent="0.25">
      <c r="A8667" s="250"/>
      <c r="B8667" s="251"/>
      <c r="C8667" s="251"/>
      <c r="D8667" s="252"/>
      <c r="E8667"/>
      <c r="F8667" s="126"/>
      <c r="G8667" s="253"/>
      <c r="H8667"/>
      <c r="I8667"/>
      <c r="J8667" s="254"/>
      <c r="K8667"/>
      <c r="L8667"/>
      <c r="M8667"/>
      <c r="N8667"/>
      <c r="O8667"/>
      <c r="P8667"/>
      <c r="Q8667"/>
      <c r="S8667" s="115"/>
      <c r="U8667"/>
      <c r="V8667"/>
      <c r="W8667" s="254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5">
      <c r="A8668" s="247"/>
      <c r="B8668" s="248"/>
      <c r="C8668" s="248"/>
      <c r="D8668" s="249"/>
      <c r="E8668"/>
      <c r="F8668" s="126"/>
      <c r="G8668" s="249"/>
      <c r="H8668"/>
      <c r="I8668"/>
      <c r="J8668" s="248"/>
      <c r="K8668"/>
      <c r="L8668"/>
      <c r="M8668"/>
      <c r="N8668"/>
      <c r="O8668"/>
      <c r="P8668"/>
      <c r="Q8668"/>
      <c r="S8668" s="115"/>
      <c r="U8668"/>
      <c r="V8668"/>
      <c r="W8668" s="24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5">
      <c r="A8669" s="244"/>
      <c r="B8669" s="245"/>
      <c r="C8669" s="245"/>
      <c r="D8669" s="246"/>
      <c r="F8669" s="238"/>
      <c r="G8669" s="246"/>
      <c r="I8669"/>
      <c r="J8669" s="245"/>
      <c r="S8669" s="115"/>
      <c r="U8669"/>
      <c r="V8669"/>
      <c r="W8669" s="245"/>
    </row>
    <row r="8670" spans="1:33" ht="18" x14ac:dyDescent="0.25">
      <c r="A8670" s="250"/>
      <c r="B8670" s="251"/>
      <c r="C8670" s="251"/>
      <c r="D8670" s="252"/>
      <c r="E8670"/>
      <c r="F8670" s="126"/>
      <c r="G8670" s="253"/>
      <c r="H8670"/>
      <c r="I8670"/>
      <c r="J8670" s="254"/>
      <c r="K8670"/>
      <c r="L8670"/>
      <c r="M8670"/>
      <c r="N8670"/>
      <c r="O8670"/>
      <c r="P8670"/>
      <c r="Q8670"/>
      <c r="S8670" s="115"/>
      <c r="U8670"/>
      <c r="V8670"/>
      <c r="W8670" s="254"/>
      <c r="X8670"/>
      <c r="Y8670"/>
      <c r="Z8670"/>
      <c r="AA8670"/>
      <c r="AB8670"/>
      <c r="AC8670"/>
      <c r="AD8670"/>
      <c r="AE8670"/>
      <c r="AF8670"/>
      <c r="AG8670"/>
    </row>
    <row r="8671" spans="1:33" ht="18" x14ac:dyDescent="0.25">
      <c r="A8671" s="250"/>
      <c r="B8671" s="251"/>
      <c r="C8671" s="251"/>
      <c r="D8671" s="252"/>
      <c r="E8671"/>
      <c r="F8671" s="126"/>
      <c r="G8671" s="253"/>
      <c r="H8671"/>
      <c r="I8671"/>
      <c r="J8671" s="254"/>
      <c r="K8671"/>
      <c r="L8671"/>
      <c r="M8671"/>
      <c r="N8671"/>
      <c r="O8671"/>
      <c r="P8671"/>
      <c r="Q8671"/>
      <c r="S8671" s="115"/>
      <c r="U8671"/>
      <c r="V8671"/>
      <c r="W8671" s="254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5">
      <c r="A8672" s="244"/>
      <c r="B8672" s="245"/>
      <c r="C8672" s="245"/>
      <c r="D8672" s="246"/>
      <c r="F8672" s="238"/>
      <c r="G8672" s="246"/>
      <c r="I8672"/>
      <c r="J8672" s="245"/>
      <c r="S8672" s="115"/>
      <c r="U8672"/>
      <c r="V8672"/>
      <c r="W8672" s="245"/>
    </row>
    <row r="8673" spans="1:33" x14ac:dyDescent="0.25">
      <c r="A8673" s="244"/>
      <c r="B8673" s="245"/>
      <c r="C8673" s="245"/>
      <c r="D8673" s="246"/>
      <c r="F8673" s="238"/>
      <c r="G8673" s="246"/>
      <c r="I8673"/>
      <c r="J8673" s="245"/>
      <c r="S8673" s="115"/>
      <c r="U8673"/>
      <c r="V8673"/>
      <c r="W8673" s="245"/>
    </row>
    <row r="8674" spans="1:33" x14ac:dyDescent="0.25">
      <c r="A8674" s="244"/>
      <c r="B8674" s="245"/>
      <c r="C8674" s="245"/>
      <c r="D8674" s="246"/>
      <c r="F8674" s="238"/>
      <c r="G8674" s="246"/>
      <c r="I8674"/>
      <c r="J8674" s="245"/>
      <c r="S8674" s="115"/>
      <c r="U8674"/>
      <c r="V8674"/>
      <c r="W8674" s="245"/>
    </row>
    <row r="8675" spans="1:33" x14ac:dyDescent="0.25">
      <c r="A8675" s="244"/>
      <c r="B8675" s="245"/>
      <c r="C8675" s="245"/>
      <c r="D8675" s="246"/>
      <c r="F8675" s="238"/>
      <c r="G8675" s="246"/>
      <c r="I8675"/>
      <c r="J8675" s="245"/>
      <c r="S8675" s="115"/>
      <c r="U8675"/>
      <c r="V8675"/>
      <c r="W8675" s="245"/>
    </row>
    <row r="8676" spans="1:33" ht="18" x14ac:dyDescent="0.25">
      <c r="A8676" s="250"/>
      <c r="B8676" s="251"/>
      <c r="C8676" s="251"/>
      <c r="D8676" s="252"/>
      <c r="E8676"/>
      <c r="F8676" s="126"/>
      <c r="G8676" s="253"/>
      <c r="H8676"/>
      <c r="I8676"/>
      <c r="J8676" s="254"/>
      <c r="K8676"/>
      <c r="L8676"/>
      <c r="M8676"/>
      <c r="N8676"/>
      <c r="O8676"/>
      <c r="P8676"/>
      <c r="Q8676"/>
      <c r="S8676" s="115"/>
      <c r="U8676"/>
      <c r="V8676"/>
      <c r="W8676" s="254"/>
      <c r="X8676"/>
      <c r="Y8676"/>
      <c r="Z8676"/>
      <c r="AA8676"/>
      <c r="AB8676"/>
      <c r="AC8676"/>
      <c r="AD8676"/>
      <c r="AE8676"/>
      <c r="AF8676"/>
      <c r="AG8676"/>
    </row>
    <row r="8677" spans="1:33" ht="18" x14ac:dyDescent="0.25">
      <c r="A8677" s="250"/>
      <c r="B8677" s="251"/>
      <c r="C8677" s="251"/>
      <c r="D8677" s="252"/>
      <c r="E8677"/>
      <c r="F8677" s="126"/>
      <c r="G8677" s="253"/>
      <c r="H8677"/>
      <c r="I8677"/>
      <c r="J8677" s="254"/>
      <c r="K8677"/>
      <c r="L8677"/>
      <c r="M8677"/>
      <c r="N8677"/>
      <c r="O8677"/>
      <c r="P8677"/>
      <c r="Q8677"/>
      <c r="S8677" s="115"/>
      <c r="U8677"/>
      <c r="V8677"/>
      <c r="W8677" s="254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5">
      <c r="A8678" s="244"/>
      <c r="B8678" s="245"/>
      <c r="C8678" s="245"/>
      <c r="D8678" s="246"/>
      <c r="F8678" s="238"/>
      <c r="G8678" s="246"/>
      <c r="I8678"/>
      <c r="J8678" s="245"/>
      <c r="S8678" s="115"/>
      <c r="U8678"/>
      <c r="V8678"/>
      <c r="W8678" s="245"/>
    </row>
    <row r="8679" spans="1:33" x14ac:dyDescent="0.25">
      <c r="A8679" s="244"/>
      <c r="B8679" s="245"/>
      <c r="C8679" s="245"/>
      <c r="D8679" s="246"/>
      <c r="F8679" s="238"/>
      <c r="G8679" s="246"/>
      <c r="I8679"/>
      <c r="J8679" s="245"/>
      <c r="S8679" s="115"/>
      <c r="U8679"/>
      <c r="V8679"/>
      <c r="W8679" s="245"/>
    </row>
    <row r="8680" spans="1:33" x14ac:dyDescent="0.25">
      <c r="A8680" s="244"/>
      <c r="B8680" s="245"/>
      <c r="C8680" s="245"/>
      <c r="D8680" s="246"/>
      <c r="F8680" s="238"/>
      <c r="G8680" s="246"/>
      <c r="I8680"/>
      <c r="J8680" s="245"/>
      <c r="S8680" s="115"/>
      <c r="U8680"/>
      <c r="V8680"/>
      <c r="W8680" s="245"/>
    </row>
    <row r="8681" spans="1:33" x14ac:dyDescent="0.25">
      <c r="A8681" s="244"/>
      <c r="B8681" s="245"/>
      <c r="C8681" s="245"/>
      <c r="D8681" s="246"/>
      <c r="F8681" s="238"/>
      <c r="G8681" s="246"/>
      <c r="I8681"/>
      <c r="J8681" s="245"/>
      <c r="S8681" s="115"/>
      <c r="U8681"/>
      <c r="V8681"/>
      <c r="W8681" s="245"/>
    </row>
    <row r="8682" spans="1:33" x14ac:dyDescent="0.25">
      <c r="A8682" s="244"/>
      <c r="B8682" s="245"/>
      <c r="C8682" s="245"/>
      <c r="D8682" s="246"/>
      <c r="F8682" s="238"/>
      <c r="G8682" s="246"/>
      <c r="I8682"/>
      <c r="J8682" s="245"/>
      <c r="S8682" s="115"/>
      <c r="U8682"/>
      <c r="V8682"/>
      <c r="W8682" s="245"/>
    </row>
    <row r="8683" spans="1:33" x14ac:dyDescent="0.25">
      <c r="A8683" s="244"/>
      <c r="B8683" s="245"/>
      <c r="C8683" s="245"/>
      <c r="D8683" s="246"/>
      <c r="F8683" s="238"/>
      <c r="G8683" s="246"/>
      <c r="I8683"/>
      <c r="J8683" s="245"/>
      <c r="S8683" s="115"/>
      <c r="U8683"/>
      <c r="V8683"/>
      <c r="W8683" s="245"/>
    </row>
    <row r="8684" spans="1:33" x14ac:dyDescent="0.25">
      <c r="A8684" s="244"/>
      <c r="B8684" s="245"/>
      <c r="C8684" s="245"/>
      <c r="D8684" s="246"/>
      <c r="F8684" s="238"/>
      <c r="G8684" s="246"/>
      <c r="I8684"/>
      <c r="J8684" s="245"/>
      <c r="S8684" s="115"/>
      <c r="U8684"/>
      <c r="V8684"/>
      <c r="W8684" s="245"/>
    </row>
    <row r="8685" spans="1:33" x14ac:dyDescent="0.25">
      <c r="A8685" s="247"/>
      <c r="B8685" s="248"/>
      <c r="C8685" s="248"/>
      <c r="D8685" s="249"/>
      <c r="E8685"/>
      <c r="F8685" s="126"/>
      <c r="G8685" s="249"/>
      <c r="H8685"/>
      <c r="I8685"/>
      <c r="J8685" s="248"/>
      <c r="K8685"/>
      <c r="L8685"/>
      <c r="M8685"/>
      <c r="N8685"/>
      <c r="O8685"/>
      <c r="P8685"/>
      <c r="Q8685"/>
      <c r="S8685" s="115"/>
      <c r="U8685"/>
      <c r="V8685"/>
      <c r="W8685" s="248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5">
      <c r="A8686" s="244"/>
      <c r="B8686" s="245"/>
      <c r="C8686" s="245"/>
      <c r="D8686" s="246"/>
      <c r="F8686" s="238"/>
      <c r="G8686" s="246"/>
      <c r="I8686"/>
      <c r="J8686" s="245"/>
      <c r="S8686" s="115"/>
      <c r="U8686"/>
      <c r="V8686"/>
      <c r="W8686" s="245"/>
    </row>
    <row r="8687" spans="1:33" x14ac:dyDescent="0.25">
      <c r="A8687" s="244"/>
      <c r="B8687" s="245"/>
      <c r="C8687" s="245"/>
      <c r="D8687" s="246"/>
      <c r="F8687" s="238"/>
      <c r="G8687" s="246"/>
      <c r="I8687"/>
      <c r="J8687" s="245"/>
      <c r="S8687" s="115"/>
      <c r="U8687"/>
      <c r="V8687"/>
      <c r="W8687" s="245"/>
    </row>
    <row r="8688" spans="1:33" x14ac:dyDescent="0.25">
      <c r="A8688" s="244"/>
      <c r="B8688" s="245"/>
      <c r="C8688" s="245"/>
      <c r="D8688" s="246"/>
      <c r="F8688" s="238"/>
      <c r="G8688" s="246"/>
      <c r="I8688"/>
      <c r="J8688" s="245"/>
      <c r="S8688" s="115"/>
      <c r="U8688"/>
      <c r="V8688"/>
      <c r="W8688" s="245"/>
    </row>
    <row r="8689" spans="1:33" x14ac:dyDescent="0.25">
      <c r="A8689" s="244"/>
      <c r="B8689" s="245"/>
      <c r="C8689" s="245"/>
      <c r="D8689" s="246"/>
      <c r="F8689" s="238"/>
      <c r="G8689" s="246"/>
      <c r="I8689"/>
      <c r="J8689" s="245"/>
      <c r="S8689" s="115"/>
      <c r="U8689"/>
      <c r="V8689"/>
      <c r="W8689" s="245"/>
    </row>
    <row r="8690" spans="1:33" x14ac:dyDescent="0.25">
      <c r="A8690" s="244"/>
      <c r="B8690" s="245"/>
      <c r="C8690" s="245"/>
      <c r="D8690" s="246"/>
      <c r="F8690" s="238"/>
      <c r="G8690" s="246"/>
      <c r="I8690"/>
      <c r="J8690" s="245"/>
      <c r="S8690" s="115"/>
      <c r="U8690"/>
      <c r="V8690"/>
      <c r="W8690" s="245"/>
    </row>
    <row r="8691" spans="1:33" x14ac:dyDescent="0.25">
      <c r="A8691" s="244"/>
      <c r="B8691" s="245"/>
      <c r="C8691" s="245"/>
      <c r="D8691" s="246"/>
      <c r="F8691" s="238"/>
      <c r="G8691" s="246"/>
      <c r="I8691"/>
      <c r="J8691" s="245"/>
      <c r="S8691" s="115"/>
      <c r="U8691"/>
      <c r="V8691"/>
      <c r="W8691" s="245"/>
    </row>
    <row r="8692" spans="1:33" ht="18" x14ac:dyDescent="0.25">
      <c r="A8692" s="250"/>
      <c r="B8692" s="251"/>
      <c r="C8692" s="251"/>
      <c r="D8692" s="252"/>
      <c r="E8692"/>
      <c r="F8692" s="126"/>
      <c r="G8692" s="253"/>
      <c r="H8692"/>
      <c r="I8692"/>
      <c r="J8692" s="254"/>
      <c r="K8692"/>
      <c r="L8692"/>
      <c r="M8692"/>
      <c r="N8692"/>
      <c r="O8692"/>
      <c r="P8692"/>
      <c r="Q8692"/>
      <c r="S8692" s="115"/>
      <c r="U8692"/>
      <c r="V8692"/>
      <c r="W8692" s="254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5">
      <c r="A8693" s="244"/>
      <c r="B8693" s="245"/>
      <c r="C8693" s="245"/>
      <c r="D8693" s="246"/>
      <c r="F8693" s="238"/>
      <c r="G8693" s="246"/>
      <c r="I8693"/>
      <c r="J8693" s="245"/>
      <c r="S8693" s="115"/>
      <c r="U8693"/>
      <c r="V8693"/>
      <c r="W8693" s="245"/>
    </row>
    <row r="8694" spans="1:33" x14ac:dyDescent="0.25">
      <c r="A8694" s="247"/>
      <c r="B8694" s="248"/>
      <c r="C8694" s="248"/>
      <c r="D8694" s="249"/>
      <c r="E8694"/>
      <c r="F8694" s="126"/>
      <c r="G8694" s="249"/>
      <c r="H8694"/>
      <c r="I8694"/>
      <c r="J8694" s="248"/>
      <c r="K8694"/>
      <c r="L8694"/>
      <c r="M8694"/>
      <c r="N8694"/>
      <c r="O8694"/>
      <c r="P8694"/>
      <c r="Q8694"/>
      <c r="S8694" s="115"/>
      <c r="U8694"/>
      <c r="V8694"/>
      <c r="W8694" s="248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5">
      <c r="A8695" s="244"/>
      <c r="B8695" s="245"/>
      <c r="C8695" s="245"/>
      <c r="D8695" s="246"/>
      <c r="F8695" s="238"/>
      <c r="G8695" s="246"/>
      <c r="I8695"/>
      <c r="J8695" s="245"/>
      <c r="S8695" s="115"/>
      <c r="U8695"/>
      <c r="V8695"/>
      <c r="W8695" s="245"/>
    </row>
    <row r="8696" spans="1:33" x14ac:dyDescent="0.25">
      <c r="A8696" s="244"/>
      <c r="B8696" s="245"/>
      <c r="C8696" s="245"/>
      <c r="D8696" s="246"/>
      <c r="F8696" s="238"/>
      <c r="G8696" s="246"/>
      <c r="I8696"/>
      <c r="J8696" s="245"/>
      <c r="S8696" s="115"/>
      <c r="U8696"/>
      <c r="V8696"/>
      <c r="W8696" s="245"/>
    </row>
    <row r="8697" spans="1:33" ht="18" x14ac:dyDescent="0.25">
      <c r="A8697" s="250"/>
      <c r="B8697" s="251"/>
      <c r="C8697" s="251"/>
      <c r="D8697" s="252"/>
      <c r="E8697"/>
      <c r="F8697" s="126"/>
      <c r="G8697" s="253"/>
      <c r="H8697"/>
      <c r="I8697"/>
      <c r="J8697" s="254"/>
      <c r="K8697"/>
      <c r="L8697"/>
      <c r="M8697"/>
      <c r="N8697"/>
      <c r="O8697"/>
      <c r="P8697"/>
      <c r="Q8697"/>
      <c r="S8697" s="115"/>
      <c r="U8697"/>
      <c r="V8697"/>
      <c r="W8697" s="254"/>
      <c r="X8697"/>
      <c r="Y8697"/>
      <c r="Z8697"/>
      <c r="AA8697"/>
      <c r="AB8697"/>
      <c r="AC8697"/>
      <c r="AD8697"/>
      <c r="AE8697"/>
      <c r="AF8697"/>
      <c r="AG8697"/>
    </row>
    <row r="8698" spans="1:33" ht="18" x14ac:dyDescent="0.25">
      <c r="A8698" s="250"/>
      <c r="B8698" s="251"/>
      <c r="C8698" s="251"/>
      <c r="D8698" s="252"/>
      <c r="E8698"/>
      <c r="F8698" s="126"/>
      <c r="G8698" s="253"/>
      <c r="H8698"/>
      <c r="I8698"/>
      <c r="J8698" s="254"/>
      <c r="K8698"/>
      <c r="L8698"/>
      <c r="M8698"/>
      <c r="N8698"/>
      <c r="O8698"/>
      <c r="P8698"/>
      <c r="Q8698"/>
      <c r="S8698" s="115"/>
      <c r="U8698"/>
      <c r="V8698"/>
      <c r="W8698" s="254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5">
      <c r="A8699" s="244"/>
      <c r="B8699" s="245"/>
      <c r="C8699" s="245"/>
      <c r="D8699" s="246"/>
      <c r="F8699" s="238"/>
      <c r="G8699" s="246"/>
      <c r="I8699"/>
      <c r="J8699" s="245"/>
      <c r="S8699" s="115"/>
      <c r="U8699"/>
      <c r="V8699"/>
      <c r="W8699" s="245"/>
    </row>
    <row r="8700" spans="1:33" x14ac:dyDescent="0.25">
      <c r="A8700" s="247"/>
      <c r="B8700" s="248"/>
      <c r="C8700" s="248"/>
      <c r="D8700" s="249"/>
      <c r="E8700"/>
      <c r="F8700" s="126"/>
      <c r="G8700" s="249"/>
      <c r="H8700"/>
      <c r="I8700"/>
      <c r="J8700" s="248"/>
      <c r="K8700"/>
      <c r="L8700"/>
      <c r="M8700"/>
      <c r="N8700"/>
      <c r="O8700"/>
      <c r="P8700"/>
      <c r="Q8700"/>
      <c r="S8700" s="115"/>
      <c r="U8700"/>
      <c r="V8700"/>
      <c r="W8700" s="248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5">
      <c r="A8701" s="244"/>
      <c r="B8701" s="245"/>
      <c r="C8701" s="245"/>
      <c r="D8701" s="246"/>
      <c r="F8701" s="238"/>
      <c r="G8701" s="246"/>
      <c r="I8701"/>
      <c r="J8701" s="245"/>
      <c r="S8701" s="115"/>
      <c r="U8701"/>
      <c r="V8701"/>
      <c r="W8701" s="245"/>
    </row>
    <row r="8702" spans="1:33" x14ac:dyDescent="0.25">
      <c r="A8702" s="244"/>
      <c r="B8702" s="245"/>
      <c r="C8702" s="245"/>
      <c r="D8702" s="246"/>
      <c r="F8702" s="238"/>
      <c r="G8702" s="246"/>
      <c r="I8702"/>
      <c r="J8702" s="245"/>
      <c r="S8702" s="115"/>
      <c r="U8702"/>
      <c r="V8702"/>
      <c r="W8702" s="245"/>
    </row>
    <row r="8703" spans="1:33" x14ac:dyDescent="0.25">
      <c r="A8703" s="244"/>
      <c r="B8703" s="245"/>
      <c r="C8703" s="245"/>
      <c r="D8703" s="246"/>
      <c r="F8703" s="238"/>
      <c r="G8703" s="246"/>
      <c r="I8703"/>
      <c r="J8703" s="245"/>
      <c r="S8703" s="115"/>
      <c r="U8703"/>
      <c r="V8703"/>
      <c r="W8703" s="245"/>
    </row>
    <row r="8704" spans="1:33" x14ac:dyDescent="0.25">
      <c r="A8704" s="247"/>
      <c r="B8704" s="248"/>
      <c r="C8704" s="248"/>
      <c r="D8704" s="249"/>
      <c r="E8704"/>
      <c r="F8704" s="126"/>
      <c r="G8704" s="249"/>
      <c r="H8704"/>
      <c r="I8704"/>
      <c r="J8704" s="248"/>
      <c r="K8704"/>
      <c r="L8704"/>
      <c r="M8704"/>
      <c r="N8704"/>
      <c r="O8704"/>
      <c r="P8704"/>
      <c r="Q8704"/>
      <c r="S8704" s="115"/>
      <c r="U8704"/>
      <c r="V8704"/>
      <c r="W8704" s="248"/>
      <c r="X8704"/>
      <c r="Y8704"/>
      <c r="Z8704"/>
      <c r="AA8704"/>
      <c r="AB8704"/>
      <c r="AC8704"/>
      <c r="AD8704"/>
      <c r="AE8704"/>
      <c r="AF8704"/>
      <c r="AG8704"/>
    </row>
    <row r="8705" spans="1:33" ht="18" x14ac:dyDescent="0.25">
      <c r="A8705" s="250"/>
      <c r="B8705" s="251"/>
      <c r="C8705" s="251"/>
      <c r="D8705" s="252"/>
      <c r="E8705"/>
      <c r="F8705" s="126"/>
      <c r="G8705" s="253"/>
      <c r="H8705"/>
      <c r="I8705"/>
      <c r="J8705" s="254"/>
      <c r="K8705"/>
      <c r="L8705"/>
      <c r="M8705"/>
      <c r="N8705"/>
      <c r="O8705"/>
      <c r="P8705"/>
      <c r="Q8705"/>
      <c r="S8705" s="115"/>
      <c r="U8705"/>
      <c r="V8705"/>
      <c r="W8705" s="254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5">
      <c r="A8706" s="244"/>
      <c r="B8706" s="245"/>
      <c r="C8706" s="245"/>
      <c r="D8706" s="246"/>
      <c r="F8706" s="238"/>
      <c r="G8706" s="246"/>
      <c r="I8706"/>
      <c r="J8706" s="245"/>
      <c r="S8706" s="115"/>
      <c r="U8706"/>
      <c r="V8706"/>
      <c r="W8706" s="245"/>
    </row>
    <row r="8707" spans="1:33" x14ac:dyDescent="0.25">
      <c r="A8707" s="244"/>
      <c r="B8707" s="245"/>
      <c r="C8707" s="245"/>
      <c r="D8707" s="246"/>
      <c r="F8707" s="238"/>
      <c r="G8707" s="246"/>
      <c r="I8707"/>
      <c r="J8707" s="245"/>
      <c r="S8707" s="115"/>
      <c r="U8707"/>
      <c r="V8707"/>
      <c r="W8707" s="245"/>
    </row>
    <row r="8708" spans="1:33" x14ac:dyDescent="0.25">
      <c r="A8708" s="244"/>
      <c r="B8708" s="245"/>
      <c r="C8708" s="245"/>
      <c r="D8708" s="246"/>
      <c r="F8708" s="238"/>
      <c r="G8708" s="246"/>
      <c r="I8708"/>
      <c r="J8708" s="245"/>
      <c r="S8708" s="115"/>
      <c r="U8708"/>
      <c r="V8708"/>
      <c r="W8708" s="245"/>
    </row>
    <row r="8709" spans="1:33" x14ac:dyDescent="0.25">
      <c r="A8709" s="244"/>
      <c r="B8709" s="245"/>
      <c r="C8709" s="245"/>
      <c r="D8709" s="246"/>
      <c r="F8709" s="238"/>
      <c r="G8709" s="246"/>
      <c r="I8709"/>
      <c r="J8709" s="245"/>
      <c r="S8709" s="115"/>
      <c r="U8709"/>
      <c r="V8709"/>
      <c r="W8709" s="245"/>
    </row>
    <row r="8710" spans="1:33" x14ac:dyDescent="0.25">
      <c r="A8710" s="244"/>
      <c r="B8710" s="245"/>
      <c r="C8710" s="245"/>
      <c r="D8710" s="246"/>
      <c r="F8710" s="238"/>
      <c r="G8710" s="246"/>
      <c r="I8710"/>
      <c r="J8710" s="245"/>
      <c r="S8710" s="115"/>
      <c r="U8710"/>
      <c r="V8710"/>
      <c r="W8710" s="245"/>
    </row>
    <row r="8711" spans="1:33" x14ac:dyDescent="0.25">
      <c r="A8711" s="244"/>
      <c r="B8711" s="245"/>
      <c r="C8711" s="245"/>
      <c r="D8711" s="246"/>
      <c r="F8711" s="238"/>
      <c r="G8711" s="246"/>
      <c r="I8711"/>
      <c r="J8711" s="245"/>
      <c r="S8711" s="115"/>
      <c r="U8711"/>
      <c r="V8711"/>
      <c r="W8711" s="245"/>
    </row>
    <row r="8712" spans="1:33" x14ac:dyDescent="0.25">
      <c r="A8712" s="247"/>
      <c r="B8712" s="248"/>
      <c r="C8712" s="248"/>
      <c r="D8712" s="249"/>
      <c r="E8712"/>
      <c r="F8712" s="126"/>
      <c r="G8712" s="249"/>
      <c r="H8712"/>
      <c r="I8712"/>
      <c r="J8712" s="248"/>
      <c r="K8712"/>
      <c r="L8712"/>
      <c r="M8712"/>
      <c r="N8712"/>
      <c r="O8712"/>
      <c r="P8712"/>
      <c r="Q8712"/>
      <c r="S8712" s="115"/>
      <c r="U8712"/>
      <c r="V8712"/>
      <c r="W8712" s="248"/>
      <c r="X8712"/>
      <c r="Y8712"/>
      <c r="Z8712"/>
      <c r="AA8712"/>
      <c r="AB8712"/>
      <c r="AC8712"/>
      <c r="AD8712"/>
      <c r="AE8712"/>
      <c r="AF8712"/>
      <c r="AG8712"/>
    </row>
    <row r="8713" spans="1:33" ht="18" x14ac:dyDescent="0.25">
      <c r="A8713" s="250"/>
      <c r="B8713" s="251"/>
      <c r="C8713" s="251"/>
      <c r="D8713" s="252"/>
      <c r="E8713"/>
      <c r="F8713" s="126"/>
      <c r="G8713" s="253"/>
      <c r="H8713"/>
      <c r="I8713"/>
      <c r="J8713" s="254"/>
      <c r="K8713"/>
      <c r="L8713"/>
      <c r="M8713"/>
      <c r="N8713"/>
      <c r="O8713"/>
      <c r="P8713"/>
      <c r="Q8713"/>
      <c r="S8713" s="115"/>
      <c r="U8713"/>
      <c r="V8713"/>
      <c r="W8713" s="254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5">
      <c r="A8714" s="244"/>
      <c r="B8714" s="245"/>
      <c r="C8714" s="245"/>
      <c r="D8714" s="246"/>
      <c r="F8714" s="238"/>
      <c r="G8714" s="246"/>
      <c r="I8714"/>
      <c r="J8714" s="245"/>
      <c r="S8714" s="115"/>
      <c r="U8714"/>
      <c r="V8714"/>
      <c r="W8714" s="245"/>
    </row>
    <row r="8715" spans="1:33" x14ac:dyDescent="0.25">
      <c r="A8715" s="244"/>
      <c r="B8715" s="245"/>
      <c r="C8715" s="245"/>
      <c r="D8715" s="246"/>
      <c r="F8715" s="238"/>
      <c r="G8715" s="246"/>
      <c r="I8715"/>
      <c r="J8715" s="245"/>
      <c r="S8715" s="115"/>
      <c r="U8715"/>
      <c r="V8715"/>
      <c r="W8715" s="245"/>
    </row>
    <row r="8716" spans="1:33" x14ac:dyDescent="0.25">
      <c r="A8716" s="244"/>
      <c r="B8716" s="245"/>
      <c r="C8716" s="245"/>
      <c r="D8716" s="246"/>
      <c r="F8716" s="238"/>
      <c r="G8716" s="246"/>
      <c r="I8716"/>
      <c r="J8716" s="245"/>
      <c r="S8716" s="115"/>
      <c r="U8716"/>
      <c r="V8716"/>
      <c r="W8716" s="245"/>
    </row>
    <row r="8717" spans="1:33" x14ac:dyDescent="0.25">
      <c r="A8717" s="244"/>
      <c r="B8717" s="245"/>
      <c r="C8717" s="245"/>
      <c r="D8717" s="246"/>
      <c r="F8717" s="238"/>
      <c r="G8717" s="246"/>
      <c r="I8717"/>
      <c r="J8717" s="245"/>
      <c r="S8717" s="115"/>
      <c r="U8717"/>
      <c r="V8717"/>
      <c r="W8717" s="245"/>
    </row>
    <row r="8718" spans="1:33" x14ac:dyDescent="0.25">
      <c r="A8718" s="244"/>
      <c r="B8718" s="245"/>
      <c r="C8718" s="245"/>
      <c r="D8718" s="246"/>
      <c r="F8718" s="238"/>
      <c r="G8718" s="246"/>
      <c r="I8718"/>
      <c r="J8718" s="245"/>
      <c r="S8718" s="115"/>
      <c r="U8718"/>
      <c r="V8718"/>
      <c r="W8718" s="245"/>
    </row>
    <row r="8719" spans="1:33" x14ac:dyDescent="0.25">
      <c r="A8719" s="247"/>
      <c r="B8719" s="248"/>
      <c r="C8719" s="248"/>
      <c r="D8719" s="249"/>
      <c r="E8719"/>
      <c r="F8719" s="126"/>
      <c r="G8719" s="249"/>
      <c r="H8719"/>
      <c r="I8719"/>
      <c r="J8719" s="248"/>
      <c r="K8719"/>
      <c r="L8719"/>
      <c r="M8719"/>
      <c r="N8719"/>
      <c r="O8719"/>
      <c r="P8719"/>
      <c r="Q8719"/>
      <c r="S8719" s="115"/>
      <c r="U8719"/>
      <c r="V8719"/>
      <c r="W8719" s="248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5">
      <c r="A8720" s="247"/>
      <c r="B8720" s="248"/>
      <c r="C8720" s="248"/>
      <c r="D8720" s="249"/>
      <c r="E8720"/>
      <c r="F8720" s="126"/>
      <c r="G8720" s="249"/>
      <c r="H8720"/>
      <c r="I8720"/>
      <c r="J8720" s="248"/>
      <c r="K8720"/>
      <c r="L8720"/>
      <c r="M8720"/>
      <c r="N8720"/>
      <c r="O8720"/>
      <c r="P8720"/>
      <c r="Q8720"/>
      <c r="S8720" s="115"/>
      <c r="U8720"/>
      <c r="V8720"/>
      <c r="W8720" s="248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5">
      <c r="A8721" s="244"/>
      <c r="B8721" s="245"/>
      <c r="C8721" s="245"/>
      <c r="D8721" s="246"/>
      <c r="F8721" s="238"/>
      <c r="G8721" s="246"/>
      <c r="I8721"/>
      <c r="J8721" s="245"/>
      <c r="S8721" s="115"/>
      <c r="U8721"/>
      <c r="V8721"/>
      <c r="W8721" s="245"/>
    </row>
    <row r="8722" spans="1:33" x14ac:dyDescent="0.25">
      <c r="A8722" s="244"/>
      <c r="B8722" s="245"/>
      <c r="C8722" s="245"/>
      <c r="D8722" s="246"/>
      <c r="F8722" s="238"/>
      <c r="G8722" s="246"/>
      <c r="I8722"/>
      <c r="J8722" s="245"/>
      <c r="S8722" s="115"/>
      <c r="U8722"/>
      <c r="V8722"/>
      <c r="W8722" s="245"/>
    </row>
    <row r="8723" spans="1:33" x14ac:dyDescent="0.25">
      <c r="A8723" s="247"/>
      <c r="B8723" s="248"/>
      <c r="C8723" s="248"/>
      <c r="D8723" s="249"/>
      <c r="E8723"/>
      <c r="F8723" s="126"/>
      <c r="G8723" s="249"/>
      <c r="H8723"/>
      <c r="I8723"/>
      <c r="J8723" s="248"/>
      <c r="K8723"/>
      <c r="L8723"/>
      <c r="M8723"/>
      <c r="N8723"/>
      <c r="O8723"/>
      <c r="P8723"/>
      <c r="Q8723"/>
      <c r="S8723" s="115"/>
      <c r="U8723"/>
      <c r="V8723"/>
      <c r="W8723" s="248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5">
      <c r="A8724" s="244"/>
      <c r="B8724" s="245"/>
      <c r="C8724" s="245"/>
      <c r="D8724" s="246"/>
      <c r="F8724" s="238"/>
      <c r="G8724" s="246"/>
      <c r="I8724"/>
      <c r="J8724" s="245"/>
      <c r="S8724" s="115"/>
      <c r="U8724"/>
      <c r="V8724"/>
      <c r="W8724" s="245"/>
    </row>
    <row r="8725" spans="1:33" x14ac:dyDescent="0.25">
      <c r="A8725" s="244"/>
      <c r="B8725" s="245"/>
      <c r="C8725" s="245"/>
      <c r="D8725" s="246"/>
      <c r="F8725" s="238"/>
      <c r="G8725" s="246"/>
      <c r="I8725"/>
      <c r="J8725" s="245"/>
      <c r="S8725" s="115"/>
      <c r="U8725"/>
      <c r="V8725"/>
      <c r="W8725" s="245"/>
    </row>
    <row r="8726" spans="1:33" x14ac:dyDescent="0.25">
      <c r="A8726" s="244"/>
      <c r="B8726" s="245"/>
      <c r="C8726" s="245"/>
      <c r="D8726" s="246"/>
      <c r="F8726" s="238"/>
      <c r="G8726" s="246"/>
      <c r="I8726"/>
      <c r="J8726" s="245"/>
      <c r="S8726" s="115"/>
      <c r="U8726"/>
      <c r="V8726"/>
      <c r="W8726" s="245"/>
    </row>
    <row r="8727" spans="1:33" ht="18" x14ac:dyDescent="0.25">
      <c r="A8727" s="250"/>
      <c r="B8727" s="251"/>
      <c r="C8727" s="251"/>
      <c r="D8727" s="252"/>
      <c r="E8727"/>
      <c r="F8727" s="126"/>
      <c r="G8727" s="253"/>
      <c r="H8727"/>
      <c r="I8727"/>
      <c r="J8727" s="254"/>
      <c r="K8727"/>
      <c r="L8727"/>
      <c r="M8727"/>
      <c r="N8727"/>
      <c r="O8727"/>
      <c r="P8727"/>
      <c r="Q8727"/>
      <c r="S8727" s="115"/>
      <c r="U8727"/>
      <c r="V8727"/>
      <c r="W8727" s="254"/>
      <c r="X8727"/>
      <c r="Y8727"/>
      <c r="Z8727"/>
      <c r="AA8727"/>
      <c r="AB8727"/>
      <c r="AC8727"/>
      <c r="AD8727"/>
      <c r="AE8727"/>
      <c r="AF8727"/>
      <c r="AG8727"/>
    </row>
    <row r="8728" spans="1:33" ht="18" x14ac:dyDescent="0.25">
      <c r="A8728" s="250"/>
      <c r="B8728" s="251"/>
      <c r="C8728" s="251"/>
      <c r="D8728" s="252"/>
      <c r="E8728"/>
      <c r="F8728" s="126"/>
      <c r="G8728" s="253"/>
      <c r="H8728"/>
      <c r="I8728"/>
      <c r="J8728" s="254"/>
      <c r="K8728"/>
      <c r="L8728"/>
      <c r="M8728"/>
      <c r="N8728"/>
      <c r="O8728"/>
      <c r="P8728"/>
      <c r="Q8728"/>
      <c r="S8728" s="115"/>
      <c r="U8728"/>
      <c r="V8728"/>
      <c r="W8728" s="254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5">
      <c r="A8729" s="247"/>
      <c r="B8729" s="248"/>
      <c r="C8729" s="248"/>
      <c r="D8729" s="249"/>
      <c r="E8729"/>
      <c r="F8729" s="126"/>
      <c r="G8729" s="249"/>
      <c r="H8729"/>
      <c r="I8729"/>
      <c r="J8729" s="248"/>
      <c r="K8729"/>
      <c r="L8729"/>
      <c r="M8729"/>
      <c r="N8729"/>
      <c r="O8729"/>
      <c r="P8729"/>
      <c r="Q8729"/>
      <c r="S8729" s="115"/>
      <c r="U8729"/>
      <c r="V8729"/>
      <c r="W8729" s="248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5">
      <c r="A8730" s="244"/>
      <c r="B8730" s="245"/>
      <c r="C8730" s="245"/>
      <c r="D8730" s="246"/>
      <c r="F8730" s="238"/>
      <c r="G8730" s="246"/>
      <c r="I8730"/>
      <c r="J8730" s="245"/>
      <c r="S8730" s="115"/>
      <c r="U8730"/>
      <c r="V8730"/>
      <c r="W8730" s="245"/>
    </row>
    <row r="8731" spans="1:33" x14ac:dyDescent="0.25">
      <c r="A8731" s="244"/>
      <c r="B8731" s="245"/>
      <c r="C8731" s="245"/>
      <c r="D8731" s="246"/>
      <c r="F8731" s="238"/>
      <c r="G8731" s="246"/>
      <c r="I8731"/>
      <c r="J8731" s="245"/>
      <c r="S8731" s="115"/>
      <c r="U8731"/>
      <c r="V8731"/>
      <c r="W8731" s="245"/>
    </row>
    <row r="8732" spans="1:33" x14ac:dyDescent="0.25">
      <c r="A8732" s="244"/>
      <c r="B8732" s="245"/>
      <c r="C8732" s="245"/>
      <c r="D8732" s="246"/>
      <c r="F8732" s="238"/>
      <c r="G8732" s="246"/>
      <c r="I8732"/>
      <c r="J8732" s="245"/>
      <c r="S8732" s="115"/>
      <c r="U8732"/>
      <c r="V8732"/>
      <c r="W8732" s="245"/>
    </row>
    <row r="8733" spans="1:33" x14ac:dyDescent="0.25">
      <c r="A8733" s="244"/>
      <c r="B8733" s="245"/>
      <c r="C8733" s="245"/>
      <c r="D8733" s="246"/>
      <c r="F8733" s="238"/>
      <c r="G8733" s="246"/>
      <c r="I8733"/>
      <c r="J8733" s="245"/>
      <c r="S8733" s="115"/>
      <c r="U8733"/>
      <c r="V8733"/>
      <c r="W8733" s="245"/>
    </row>
    <row r="8734" spans="1:33" x14ac:dyDescent="0.25">
      <c r="A8734" s="244"/>
      <c r="B8734" s="245"/>
      <c r="C8734" s="245"/>
      <c r="D8734" s="246"/>
      <c r="F8734" s="238"/>
      <c r="G8734" s="246"/>
      <c r="I8734"/>
      <c r="J8734" s="245"/>
      <c r="S8734" s="115"/>
      <c r="U8734"/>
      <c r="V8734"/>
      <c r="W8734" s="245"/>
    </row>
    <row r="8735" spans="1:33" x14ac:dyDescent="0.25">
      <c r="A8735" s="247"/>
      <c r="B8735" s="248"/>
      <c r="C8735" s="248"/>
      <c r="D8735" s="249"/>
      <c r="E8735"/>
      <c r="F8735" s="126"/>
      <c r="G8735" s="249"/>
      <c r="H8735"/>
      <c r="I8735"/>
      <c r="J8735" s="248"/>
      <c r="K8735"/>
      <c r="L8735"/>
      <c r="M8735"/>
      <c r="N8735"/>
      <c r="O8735"/>
      <c r="P8735"/>
      <c r="Q8735"/>
      <c r="S8735" s="115"/>
      <c r="U8735"/>
      <c r="V8735"/>
      <c r="W8735" s="248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5">
      <c r="A8736" s="244"/>
      <c r="B8736" s="245"/>
      <c r="C8736" s="245"/>
      <c r="D8736" s="246"/>
      <c r="F8736" s="238"/>
      <c r="G8736" s="246"/>
      <c r="I8736"/>
      <c r="J8736" s="245"/>
      <c r="S8736" s="115"/>
      <c r="U8736"/>
      <c r="V8736"/>
      <c r="W8736" s="245"/>
    </row>
    <row r="8737" spans="1:33" x14ac:dyDescent="0.25">
      <c r="A8737" s="244"/>
      <c r="B8737" s="245"/>
      <c r="C8737" s="245"/>
      <c r="D8737" s="246"/>
      <c r="F8737" s="238"/>
      <c r="G8737" s="246"/>
      <c r="I8737"/>
      <c r="J8737" s="245"/>
      <c r="S8737" s="115"/>
      <c r="U8737"/>
      <c r="V8737"/>
      <c r="W8737" s="245"/>
    </row>
    <row r="8738" spans="1:33" ht="18" x14ac:dyDescent="0.25">
      <c r="A8738" s="250"/>
      <c r="B8738" s="251"/>
      <c r="C8738" s="251"/>
      <c r="D8738" s="252"/>
      <c r="E8738"/>
      <c r="F8738" s="126"/>
      <c r="G8738" s="253"/>
      <c r="H8738"/>
      <c r="I8738"/>
      <c r="J8738" s="254"/>
      <c r="K8738"/>
      <c r="L8738"/>
      <c r="M8738"/>
      <c r="N8738"/>
      <c r="O8738"/>
      <c r="P8738"/>
      <c r="Q8738"/>
      <c r="S8738" s="115"/>
      <c r="U8738"/>
      <c r="V8738"/>
      <c r="W8738" s="254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5">
      <c r="A8739" s="244"/>
      <c r="B8739" s="245"/>
      <c r="C8739" s="245"/>
      <c r="D8739" s="246"/>
      <c r="F8739" s="238"/>
      <c r="G8739" s="246"/>
      <c r="I8739"/>
      <c r="J8739" s="245"/>
      <c r="S8739" s="115"/>
      <c r="U8739"/>
      <c r="V8739"/>
      <c r="W8739" s="245"/>
    </row>
    <row r="8740" spans="1:33" x14ac:dyDescent="0.25">
      <c r="A8740" s="244"/>
      <c r="B8740" s="245"/>
      <c r="C8740" s="245"/>
      <c r="D8740" s="246"/>
      <c r="F8740" s="238"/>
      <c r="G8740" s="246"/>
      <c r="I8740"/>
      <c r="J8740" s="245"/>
      <c r="S8740" s="115"/>
      <c r="U8740"/>
      <c r="V8740"/>
      <c r="W8740" s="245"/>
    </row>
    <row r="8741" spans="1:33" ht="18" x14ac:dyDescent="0.25">
      <c r="A8741" s="250"/>
      <c r="B8741" s="251"/>
      <c r="C8741" s="251"/>
      <c r="D8741" s="252"/>
      <c r="E8741"/>
      <c r="F8741" s="126"/>
      <c r="G8741" s="253"/>
      <c r="H8741"/>
      <c r="I8741"/>
      <c r="J8741" s="254"/>
      <c r="K8741"/>
      <c r="L8741"/>
      <c r="M8741"/>
      <c r="N8741"/>
      <c r="O8741"/>
      <c r="P8741"/>
      <c r="Q8741"/>
      <c r="S8741" s="115"/>
      <c r="U8741"/>
      <c r="V8741"/>
      <c r="W8741" s="254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5">
      <c r="A8742" s="244"/>
      <c r="B8742" s="245"/>
      <c r="C8742" s="245"/>
      <c r="D8742" s="246"/>
      <c r="F8742" s="238"/>
      <c r="G8742" s="246"/>
      <c r="I8742"/>
      <c r="J8742" s="245"/>
      <c r="S8742" s="115"/>
      <c r="U8742"/>
      <c r="V8742"/>
      <c r="W8742" s="245"/>
    </row>
    <row r="8743" spans="1:33" x14ac:dyDescent="0.25">
      <c r="A8743" s="247"/>
      <c r="B8743" s="248"/>
      <c r="C8743" s="248"/>
      <c r="D8743" s="249"/>
      <c r="E8743"/>
      <c r="F8743" s="126"/>
      <c r="G8743" s="249"/>
      <c r="H8743"/>
      <c r="I8743"/>
      <c r="J8743" s="248"/>
      <c r="K8743"/>
      <c r="L8743"/>
      <c r="M8743"/>
      <c r="N8743"/>
      <c r="O8743"/>
      <c r="P8743"/>
      <c r="Q8743"/>
      <c r="S8743" s="115"/>
      <c r="U8743"/>
      <c r="V8743"/>
      <c r="W8743" s="248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5">
      <c r="A8744" s="244"/>
      <c r="B8744" s="245"/>
      <c r="C8744" s="245"/>
      <c r="D8744" s="246"/>
      <c r="F8744" s="238"/>
      <c r="G8744" s="246"/>
      <c r="I8744"/>
      <c r="J8744" s="245"/>
      <c r="S8744" s="115"/>
      <c r="U8744"/>
      <c r="V8744"/>
      <c r="W8744" s="245"/>
    </row>
    <row r="8745" spans="1:33" x14ac:dyDescent="0.25">
      <c r="A8745" s="247"/>
      <c r="B8745" s="248"/>
      <c r="C8745" s="248"/>
      <c r="D8745" s="249"/>
      <c r="E8745"/>
      <c r="F8745" s="126"/>
      <c r="G8745" s="249"/>
      <c r="H8745"/>
      <c r="I8745"/>
      <c r="J8745" s="248"/>
      <c r="K8745"/>
      <c r="L8745"/>
      <c r="M8745"/>
      <c r="N8745"/>
      <c r="O8745"/>
      <c r="P8745"/>
      <c r="Q8745"/>
      <c r="S8745" s="115"/>
      <c r="U8745"/>
      <c r="V8745"/>
      <c r="W8745" s="248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5">
      <c r="A8746" s="244"/>
      <c r="B8746" s="245"/>
      <c r="C8746" s="245"/>
      <c r="D8746" s="246"/>
      <c r="F8746" s="238"/>
      <c r="G8746" s="246"/>
      <c r="I8746"/>
      <c r="J8746" s="245"/>
      <c r="S8746" s="115"/>
      <c r="U8746"/>
      <c r="V8746"/>
      <c r="W8746" s="245"/>
    </row>
    <row r="8747" spans="1:33" x14ac:dyDescent="0.25">
      <c r="A8747" s="244"/>
      <c r="B8747" s="245"/>
      <c r="C8747" s="245"/>
      <c r="D8747" s="246"/>
      <c r="F8747" s="238"/>
      <c r="G8747" s="246"/>
      <c r="I8747"/>
      <c r="J8747" s="245"/>
      <c r="S8747" s="115"/>
      <c r="U8747"/>
      <c r="V8747"/>
      <c r="W8747" s="245"/>
    </row>
    <row r="8748" spans="1:33" x14ac:dyDescent="0.25">
      <c r="A8748" s="244"/>
      <c r="B8748" s="245"/>
      <c r="C8748" s="245"/>
      <c r="D8748" s="246"/>
      <c r="F8748" s="238"/>
      <c r="G8748" s="246"/>
      <c r="I8748"/>
      <c r="J8748" s="245"/>
      <c r="S8748" s="115"/>
      <c r="U8748"/>
      <c r="V8748"/>
      <c r="W8748" s="245"/>
    </row>
    <row r="8749" spans="1:33" x14ac:dyDescent="0.25">
      <c r="A8749" s="244"/>
      <c r="B8749" s="245"/>
      <c r="C8749" s="245"/>
      <c r="D8749" s="246"/>
      <c r="F8749" s="238"/>
      <c r="G8749" s="246"/>
      <c r="I8749"/>
      <c r="J8749" s="245"/>
      <c r="S8749" s="115"/>
      <c r="U8749"/>
      <c r="V8749"/>
      <c r="W8749" s="245"/>
    </row>
    <row r="8750" spans="1:33" ht="18" x14ac:dyDescent="0.25">
      <c r="A8750" s="250"/>
      <c r="B8750" s="251"/>
      <c r="C8750" s="251"/>
      <c r="D8750" s="252"/>
      <c r="E8750"/>
      <c r="F8750" s="126"/>
      <c r="G8750" s="253"/>
      <c r="H8750"/>
      <c r="I8750"/>
      <c r="J8750" s="254"/>
      <c r="K8750"/>
      <c r="L8750"/>
      <c r="M8750"/>
      <c r="N8750"/>
      <c r="O8750"/>
      <c r="P8750"/>
      <c r="Q8750"/>
      <c r="S8750" s="115"/>
      <c r="U8750"/>
      <c r="V8750"/>
      <c r="W8750" s="254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5">
      <c r="A8751" s="244"/>
      <c r="B8751" s="245"/>
      <c r="C8751" s="245"/>
      <c r="D8751" s="246"/>
      <c r="F8751" s="238"/>
      <c r="G8751" s="246"/>
      <c r="I8751"/>
      <c r="J8751" s="245"/>
      <c r="S8751" s="115"/>
      <c r="U8751"/>
      <c r="V8751"/>
      <c r="W8751" s="245"/>
    </row>
    <row r="8752" spans="1:33" x14ac:dyDescent="0.25">
      <c r="A8752" s="247"/>
      <c r="B8752" s="248"/>
      <c r="C8752" s="248"/>
      <c r="D8752" s="249"/>
      <c r="E8752"/>
      <c r="F8752" s="126"/>
      <c r="G8752" s="249"/>
      <c r="H8752"/>
      <c r="I8752"/>
      <c r="J8752" s="248"/>
      <c r="K8752"/>
      <c r="L8752"/>
      <c r="M8752"/>
      <c r="N8752"/>
      <c r="O8752"/>
      <c r="P8752"/>
      <c r="Q8752"/>
      <c r="S8752" s="115"/>
      <c r="U8752"/>
      <c r="V8752"/>
      <c r="W8752" s="248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5">
      <c r="A8753" s="244"/>
      <c r="B8753" s="245"/>
      <c r="C8753" s="245"/>
      <c r="D8753" s="246"/>
      <c r="F8753" s="238"/>
      <c r="G8753" s="246"/>
      <c r="I8753"/>
      <c r="J8753" s="245"/>
      <c r="S8753" s="115"/>
      <c r="U8753"/>
      <c r="V8753"/>
      <c r="W8753" s="245"/>
    </row>
    <row r="8754" spans="1:33" x14ac:dyDescent="0.25">
      <c r="A8754" s="244"/>
      <c r="B8754" s="245"/>
      <c r="C8754" s="245"/>
      <c r="D8754" s="246"/>
      <c r="F8754" s="238"/>
      <c r="G8754" s="246"/>
      <c r="I8754"/>
      <c r="J8754" s="245"/>
      <c r="S8754" s="115"/>
      <c r="U8754"/>
      <c r="V8754"/>
      <c r="W8754" s="245"/>
    </row>
    <row r="8755" spans="1:33" x14ac:dyDescent="0.25">
      <c r="A8755" s="247"/>
      <c r="B8755" s="248"/>
      <c r="C8755" s="248"/>
      <c r="D8755" s="249"/>
      <c r="E8755"/>
      <c r="F8755" s="126"/>
      <c r="G8755" s="249"/>
      <c r="H8755"/>
      <c r="I8755"/>
      <c r="J8755" s="248"/>
      <c r="K8755"/>
      <c r="L8755"/>
      <c r="M8755"/>
      <c r="N8755"/>
      <c r="O8755"/>
      <c r="P8755"/>
      <c r="Q8755"/>
      <c r="S8755" s="115"/>
      <c r="U8755"/>
      <c r="V8755"/>
      <c r="W8755" s="248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5">
      <c r="A8756" s="247"/>
      <c r="B8756" s="248"/>
      <c r="C8756" s="248"/>
      <c r="D8756" s="249"/>
      <c r="E8756"/>
      <c r="F8756" s="126"/>
      <c r="G8756" s="249"/>
      <c r="H8756"/>
      <c r="I8756"/>
      <c r="J8756" s="248"/>
      <c r="K8756"/>
      <c r="L8756"/>
      <c r="M8756"/>
      <c r="N8756"/>
      <c r="O8756"/>
      <c r="P8756"/>
      <c r="Q8756"/>
      <c r="S8756" s="115"/>
      <c r="U8756"/>
      <c r="V8756"/>
      <c r="W8756" s="248"/>
      <c r="X8756"/>
      <c r="Y8756"/>
      <c r="Z8756"/>
      <c r="AA8756"/>
      <c r="AB8756"/>
      <c r="AC8756"/>
      <c r="AD8756"/>
      <c r="AE8756"/>
      <c r="AF8756"/>
      <c r="AG8756"/>
    </row>
    <row r="8757" spans="1:33" ht="18" x14ac:dyDescent="0.25">
      <c r="A8757" s="250"/>
      <c r="B8757" s="251"/>
      <c r="C8757" s="251"/>
      <c r="D8757" s="252"/>
      <c r="E8757"/>
      <c r="F8757" s="126"/>
      <c r="G8757" s="253"/>
      <c r="H8757"/>
      <c r="I8757"/>
      <c r="J8757" s="254"/>
      <c r="K8757"/>
      <c r="L8757"/>
      <c r="M8757"/>
      <c r="N8757"/>
      <c r="O8757"/>
      <c r="P8757"/>
      <c r="Q8757"/>
      <c r="S8757" s="115"/>
      <c r="U8757"/>
      <c r="V8757"/>
      <c r="W8757" s="254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5">
      <c r="A8758" s="244"/>
      <c r="B8758" s="245"/>
      <c r="C8758" s="245"/>
      <c r="D8758" s="246"/>
      <c r="F8758" s="238"/>
      <c r="G8758" s="246"/>
      <c r="I8758"/>
      <c r="J8758" s="245"/>
      <c r="S8758" s="115"/>
      <c r="U8758"/>
      <c r="V8758"/>
      <c r="W8758" s="245"/>
    </row>
    <row r="8759" spans="1:33" x14ac:dyDescent="0.25">
      <c r="A8759" s="244"/>
      <c r="B8759" s="245"/>
      <c r="C8759" s="245"/>
      <c r="D8759" s="246"/>
      <c r="F8759" s="238"/>
      <c r="G8759" s="246"/>
      <c r="I8759"/>
      <c r="J8759" s="245"/>
      <c r="S8759" s="115"/>
      <c r="U8759"/>
      <c r="V8759"/>
      <c r="W8759" s="245"/>
    </row>
    <row r="8760" spans="1:33" x14ac:dyDescent="0.25">
      <c r="A8760" s="244"/>
      <c r="B8760" s="245"/>
      <c r="C8760" s="245"/>
      <c r="D8760" s="246"/>
      <c r="F8760" s="238"/>
      <c r="G8760" s="246"/>
      <c r="I8760"/>
      <c r="J8760" s="245"/>
      <c r="S8760" s="115"/>
      <c r="U8760"/>
      <c r="V8760"/>
      <c r="W8760" s="245"/>
    </row>
    <row r="8761" spans="1:33" x14ac:dyDescent="0.25">
      <c r="A8761" s="244"/>
      <c r="B8761" s="245"/>
      <c r="C8761" s="245"/>
      <c r="D8761" s="246"/>
      <c r="F8761" s="238"/>
      <c r="G8761" s="246"/>
      <c r="I8761"/>
      <c r="J8761" s="245"/>
      <c r="S8761" s="115"/>
      <c r="U8761"/>
      <c r="V8761"/>
      <c r="W8761" s="245"/>
    </row>
    <row r="8762" spans="1:33" x14ac:dyDescent="0.25">
      <c r="A8762" s="247"/>
      <c r="B8762" s="248"/>
      <c r="C8762" s="248"/>
      <c r="D8762" s="249"/>
      <c r="E8762"/>
      <c r="F8762" s="126"/>
      <c r="G8762" s="249"/>
      <c r="H8762"/>
      <c r="I8762"/>
      <c r="J8762" s="248"/>
      <c r="K8762"/>
      <c r="L8762"/>
      <c r="M8762"/>
      <c r="N8762"/>
      <c r="O8762"/>
      <c r="P8762"/>
      <c r="Q8762"/>
      <c r="S8762" s="115"/>
      <c r="U8762"/>
      <c r="V8762"/>
      <c r="W8762" s="248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247"/>
      <c r="B8763" s="248"/>
      <c r="C8763" s="248"/>
      <c r="D8763" s="249"/>
      <c r="E8763"/>
      <c r="F8763" s="126"/>
      <c r="G8763" s="249"/>
      <c r="H8763"/>
      <c r="I8763"/>
      <c r="J8763" s="248"/>
      <c r="K8763"/>
      <c r="L8763"/>
      <c r="M8763"/>
      <c r="N8763"/>
      <c r="O8763"/>
      <c r="P8763"/>
      <c r="Q8763"/>
      <c r="S8763" s="115"/>
      <c r="U8763"/>
      <c r="V8763"/>
      <c r="W8763" s="248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247"/>
      <c r="B8764" s="248"/>
      <c r="C8764" s="248"/>
      <c r="D8764" s="249"/>
      <c r="E8764"/>
      <c r="F8764" s="126"/>
      <c r="G8764" s="249"/>
      <c r="H8764"/>
      <c r="I8764"/>
      <c r="J8764" s="248"/>
      <c r="K8764"/>
      <c r="L8764"/>
      <c r="M8764"/>
      <c r="N8764"/>
      <c r="O8764"/>
      <c r="P8764"/>
      <c r="Q8764"/>
      <c r="S8764" s="115"/>
      <c r="U8764"/>
      <c r="V8764"/>
      <c r="W8764" s="248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247"/>
      <c r="B8765" s="248"/>
      <c r="C8765" s="248"/>
      <c r="D8765" s="249"/>
      <c r="E8765"/>
      <c r="F8765" s="126"/>
      <c r="G8765" s="249"/>
      <c r="H8765"/>
      <c r="I8765"/>
      <c r="J8765" s="248"/>
      <c r="K8765"/>
      <c r="L8765"/>
      <c r="M8765"/>
      <c r="N8765"/>
      <c r="O8765"/>
      <c r="P8765"/>
      <c r="Q8765"/>
      <c r="S8765" s="115"/>
      <c r="U8765"/>
      <c r="V8765"/>
      <c r="W8765" s="248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247"/>
      <c r="B8766" s="248"/>
      <c r="C8766" s="248"/>
      <c r="D8766" s="249"/>
      <c r="E8766"/>
      <c r="F8766" s="126"/>
      <c r="G8766" s="249"/>
      <c r="H8766"/>
      <c r="I8766"/>
      <c r="J8766" s="248"/>
      <c r="K8766"/>
      <c r="L8766"/>
      <c r="M8766"/>
      <c r="N8766"/>
      <c r="O8766"/>
      <c r="P8766"/>
      <c r="Q8766"/>
      <c r="S8766" s="115"/>
      <c r="U8766"/>
      <c r="V8766"/>
      <c r="W8766" s="248"/>
      <c r="X8766"/>
      <c r="Y8766"/>
      <c r="Z8766"/>
      <c r="AA8766"/>
      <c r="AB8766"/>
      <c r="AC8766"/>
      <c r="AD8766"/>
      <c r="AE8766"/>
      <c r="AF8766"/>
      <c r="AG8766"/>
    </row>
    <row r="8767" spans="1:33" ht="18" x14ac:dyDescent="0.25">
      <c r="A8767" s="250"/>
      <c r="B8767" s="251"/>
      <c r="C8767" s="251"/>
      <c r="D8767" s="252"/>
      <c r="E8767"/>
      <c r="F8767" s="126"/>
      <c r="G8767" s="253"/>
      <c r="H8767"/>
      <c r="I8767"/>
      <c r="J8767" s="254"/>
      <c r="K8767"/>
      <c r="L8767"/>
      <c r="M8767"/>
      <c r="N8767"/>
      <c r="O8767"/>
      <c r="P8767"/>
      <c r="Q8767"/>
      <c r="S8767" s="115"/>
      <c r="U8767"/>
      <c r="V8767"/>
      <c r="W8767" s="254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5">
      <c r="A8768" s="247"/>
      <c r="B8768" s="248"/>
      <c r="C8768" s="248"/>
      <c r="D8768" s="249"/>
      <c r="E8768"/>
      <c r="F8768" s="126"/>
      <c r="G8768" s="249"/>
      <c r="H8768"/>
      <c r="I8768"/>
      <c r="J8768" s="248"/>
      <c r="K8768"/>
      <c r="L8768"/>
      <c r="M8768"/>
      <c r="N8768"/>
      <c r="O8768"/>
      <c r="P8768"/>
      <c r="Q8768"/>
      <c r="S8768" s="115"/>
      <c r="U8768"/>
      <c r="V8768"/>
      <c r="W8768" s="248"/>
      <c r="X8768"/>
      <c r="Y8768"/>
      <c r="Z8768"/>
      <c r="AA8768"/>
      <c r="AB8768"/>
      <c r="AC8768"/>
      <c r="AD8768"/>
      <c r="AE8768"/>
      <c r="AF8768"/>
      <c r="AG8768"/>
    </row>
    <row r="8769" spans="1:33" ht="18" x14ac:dyDescent="0.25">
      <c r="A8769" s="250"/>
      <c r="B8769" s="251"/>
      <c r="C8769" s="251"/>
      <c r="D8769" s="252"/>
      <c r="E8769"/>
      <c r="F8769" s="126"/>
      <c r="G8769" s="253"/>
      <c r="H8769"/>
      <c r="I8769"/>
      <c r="J8769" s="254"/>
      <c r="K8769"/>
      <c r="L8769"/>
      <c r="M8769"/>
      <c r="N8769"/>
      <c r="O8769"/>
      <c r="P8769"/>
      <c r="Q8769"/>
      <c r="S8769" s="115"/>
      <c r="U8769"/>
      <c r="V8769"/>
      <c r="W8769" s="254"/>
      <c r="X8769"/>
      <c r="Y8769"/>
      <c r="Z8769"/>
      <c r="AA8769"/>
      <c r="AB8769"/>
      <c r="AC8769"/>
      <c r="AD8769"/>
      <c r="AE8769"/>
      <c r="AF8769"/>
      <c r="AG8769"/>
    </row>
    <row r="8770" spans="1:33" ht="18" x14ac:dyDescent="0.25">
      <c r="A8770" s="250"/>
      <c r="B8770" s="251"/>
      <c r="C8770" s="251"/>
      <c r="D8770" s="252"/>
      <c r="E8770"/>
      <c r="F8770" s="126"/>
      <c r="G8770" s="253"/>
      <c r="H8770"/>
      <c r="I8770"/>
      <c r="J8770" s="254"/>
      <c r="K8770"/>
      <c r="L8770"/>
      <c r="M8770"/>
      <c r="N8770"/>
      <c r="O8770"/>
      <c r="P8770"/>
      <c r="Q8770"/>
      <c r="S8770" s="115"/>
      <c r="U8770"/>
      <c r="V8770"/>
      <c r="W8770" s="254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5">
      <c r="A8771" s="244"/>
      <c r="B8771" s="245"/>
      <c r="C8771" s="245"/>
      <c r="D8771" s="246"/>
      <c r="F8771" s="238"/>
      <c r="G8771" s="246"/>
      <c r="I8771"/>
      <c r="J8771" s="245"/>
      <c r="S8771" s="115"/>
      <c r="U8771"/>
      <c r="V8771"/>
      <c r="W8771" s="245"/>
    </row>
    <row r="8772" spans="1:33" ht="18" x14ac:dyDescent="0.25">
      <c r="A8772" s="250"/>
      <c r="B8772" s="251"/>
      <c r="C8772" s="251"/>
      <c r="D8772" s="252"/>
      <c r="E8772"/>
      <c r="F8772" s="126"/>
      <c r="G8772" s="253"/>
      <c r="H8772"/>
      <c r="I8772"/>
      <c r="J8772" s="254"/>
      <c r="K8772"/>
      <c r="L8772"/>
      <c r="M8772"/>
      <c r="N8772"/>
      <c r="O8772"/>
      <c r="P8772"/>
      <c r="Q8772"/>
      <c r="S8772" s="115"/>
      <c r="U8772"/>
      <c r="V8772"/>
      <c r="W8772" s="254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5">
      <c r="A8773" s="247"/>
      <c r="B8773" s="248"/>
      <c r="C8773" s="248"/>
      <c r="D8773" s="249"/>
      <c r="E8773"/>
      <c r="F8773" s="126"/>
      <c r="G8773" s="249"/>
      <c r="H8773"/>
      <c r="I8773"/>
      <c r="J8773" s="248"/>
      <c r="K8773"/>
      <c r="L8773"/>
      <c r="M8773"/>
      <c r="N8773"/>
      <c r="O8773"/>
      <c r="P8773"/>
      <c r="Q8773"/>
      <c r="S8773" s="115"/>
      <c r="U8773"/>
      <c r="V8773"/>
      <c r="W8773" s="248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5">
      <c r="A8774" s="244"/>
      <c r="B8774" s="245"/>
      <c r="C8774" s="245"/>
      <c r="D8774" s="246"/>
      <c r="F8774" s="238"/>
      <c r="G8774" s="246"/>
      <c r="I8774"/>
      <c r="J8774" s="245"/>
      <c r="S8774" s="115"/>
      <c r="U8774"/>
      <c r="V8774"/>
      <c r="W8774" s="245"/>
    </row>
    <row r="8775" spans="1:33" x14ac:dyDescent="0.25">
      <c r="A8775" s="247"/>
      <c r="B8775" s="248"/>
      <c r="C8775" s="248"/>
      <c r="D8775" s="249"/>
      <c r="E8775"/>
      <c r="F8775" s="126"/>
      <c r="G8775" s="249"/>
      <c r="H8775"/>
      <c r="I8775"/>
      <c r="J8775" s="248"/>
      <c r="K8775"/>
      <c r="L8775"/>
      <c r="M8775"/>
      <c r="N8775"/>
      <c r="O8775"/>
      <c r="P8775"/>
      <c r="Q8775"/>
      <c r="S8775" s="115"/>
      <c r="U8775"/>
      <c r="V8775"/>
      <c r="W8775" s="248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5">
      <c r="A8776" s="244"/>
      <c r="B8776" s="245"/>
      <c r="C8776" s="245"/>
      <c r="D8776" s="246"/>
      <c r="F8776" s="238"/>
      <c r="G8776" s="246"/>
      <c r="I8776"/>
      <c r="J8776" s="245"/>
      <c r="S8776" s="115"/>
      <c r="U8776"/>
      <c r="V8776"/>
      <c r="W8776" s="245"/>
    </row>
    <row r="8777" spans="1:33" x14ac:dyDescent="0.25">
      <c r="A8777" s="247"/>
      <c r="B8777" s="248"/>
      <c r="C8777" s="248"/>
      <c r="D8777" s="249"/>
      <c r="E8777"/>
      <c r="F8777" s="126"/>
      <c r="G8777" s="249"/>
      <c r="H8777"/>
      <c r="I8777"/>
      <c r="J8777" s="248"/>
      <c r="K8777"/>
      <c r="L8777"/>
      <c r="M8777"/>
      <c r="N8777"/>
      <c r="O8777"/>
      <c r="P8777"/>
      <c r="Q8777"/>
      <c r="S8777" s="115"/>
      <c r="U8777"/>
      <c r="V8777"/>
      <c r="W8777" s="248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5">
      <c r="A8778" s="247"/>
      <c r="B8778" s="248"/>
      <c r="C8778" s="248"/>
      <c r="D8778" s="249"/>
      <c r="E8778"/>
      <c r="F8778" s="126"/>
      <c r="G8778" s="249"/>
      <c r="H8778"/>
      <c r="I8778"/>
      <c r="J8778" s="248"/>
      <c r="K8778"/>
      <c r="L8778"/>
      <c r="M8778"/>
      <c r="N8778"/>
      <c r="O8778"/>
      <c r="P8778"/>
      <c r="Q8778"/>
      <c r="S8778" s="115"/>
      <c r="U8778"/>
      <c r="V8778"/>
      <c r="W8778" s="24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5">
      <c r="A8779" s="244"/>
      <c r="B8779" s="245"/>
      <c r="C8779" s="245"/>
      <c r="D8779" s="246"/>
      <c r="F8779" s="238"/>
      <c r="G8779" s="246"/>
      <c r="I8779"/>
      <c r="J8779" s="245"/>
      <c r="S8779" s="115"/>
      <c r="U8779"/>
      <c r="V8779"/>
      <c r="W8779" s="245"/>
    </row>
    <row r="8780" spans="1:33" x14ac:dyDescent="0.25">
      <c r="A8780" s="244"/>
      <c r="B8780" s="245"/>
      <c r="C8780" s="245"/>
      <c r="D8780" s="246"/>
      <c r="F8780" s="238"/>
      <c r="G8780" s="246"/>
      <c r="I8780"/>
      <c r="J8780" s="245"/>
      <c r="S8780" s="115"/>
      <c r="U8780"/>
      <c r="V8780"/>
      <c r="W8780" s="245"/>
    </row>
    <row r="8781" spans="1:33" x14ac:dyDescent="0.25">
      <c r="A8781" s="244"/>
      <c r="B8781" s="245"/>
      <c r="C8781" s="245"/>
      <c r="D8781" s="246"/>
      <c r="F8781" s="238"/>
      <c r="G8781" s="246"/>
      <c r="I8781"/>
      <c r="J8781" s="245"/>
      <c r="S8781" s="115"/>
      <c r="U8781"/>
      <c r="V8781"/>
      <c r="W8781" s="245"/>
    </row>
    <row r="8782" spans="1:33" ht="18" x14ac:dyDescent="0.25">
      <c r="A8782" s="250"/>
      <c r="B8782" s="251"/>
      <c r="C8782" s="251"/>
      <c r="D8782" s="252"/>
      <c r="E8782"/>
      <c r="F8782" s="126"/>
      <c r="G8782" s="253"/>
      <c r="H8782"/>
      <c r="I8782"/>
      <c r="J8782" s="254"/>
      <c r="K8782"/>
      <c r="L8782"/>
      <c r="M8782"/>
      <c r="N8782"/>
      <c r="O8782"/>
      <c r="P8782"/>
      <c r="Q8782"/>
      <c r="S8782" s="115"/>
      <c r="U8782"/>
      <c r="V8782"/>
      <c r="W8782" s="254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5">
      <c r="A8783" s="244"/>
      <c r="B8783" s="245"/>
      <c r="C8783" s="245"/>
      <c r="D8783" s="246"/>
      <c r="F8783" s="238"/>
      <c r="G8783" s="246"/>
      <c r="I8783"/>
      <c r="J8783" s="245"/>
      <c r="S8783" s="115"/>
      <c r="U8783"/>
      <c r="V8783"/>
      <c r="W8783" s="245"/>
    </row>
    <row r="8784" spans="1:33" x14ac:dyDescent="0.25">
      <c r="A8784" s="244"/>
      <c r="B8784" s="245"/>
      <c r="C8784" s="245"/>
      <c r="D8784" s="246"/>
      <c r="F8784" s="238"/>
      <c r="G8784" s="246"/>
      <c r="I8784"/>
      <c r="J8784" s="245"/>
      <c r="S8784" s="115"/>
      <c r="U8784"/>
      <c r="V8784"/>
      <c r="W8784" s="245"/>
    </row>
    <row r="8785" spans="1:33" x14ac:dyDescent="0.25">
      <c r="A8785" s="247"/>
      <c r="B8785" s="248"/>
      <c r="C8785" s="248"/>
      <c r="D8785" s="249"/>
      <c r="E8785"/>
      <c r="F8785" s="126"/>
      <c r="G8785" s="249"/>
      <c r="H8785"/>
      <c r="I8785"/>
      <c r="J8785" s="248"/>
      <c r="K8785"/>
      <c r="L8785"/>
      <c r="M8785"/>
      <c r="N8785"/>
      <c r="O8785"/>
      <c r="P8785"/>
      <c r="Q8785"/>
      <c r="S8785" s="115"/>
      <c r="U8785"/>
      <c r="V8785"/>
      <c r="W8785" s="248"/>
      <c r="X8785"/>
      <c r="Y8785"/>
      <c r="Z8785"/>
      <c r="AA8785"/>
      <c r="AB8785"/>
      <c r="AC8785"/>
      <c r="AD8785"/>
      <c r="AE8785"/>
      <c r="AF8785"/>
      <c r="AG8785"/>
    </row>
    <row r="8786" spans="1:33" ht="18" x14ac:dyDescent="0.25">
      <c r="A8786" s="250"/>
      <c r="B8786" s="251"/>
      <c r="C8786" s="251"/>
      <c r="D8786" s="252"/>
      <c r="E8786"/>
      <c r="F8786" s="126"/>
      <c r="G8786" s="253"/>
      <c r="H8786"/>
      <c r="I8786"/>
      <c r="J8786" s="254"/>
      <c r="K8786"/>
      <c r="L8786"/>
      <c r="M8786"/>
      <c r="N8786"/>
      <c r="O8786"/>
      <c r="P8786"/>
      <c r="Q8786"/>
      <c r="S8786" s="115"/>
      <c r="U8786"/>
      <c r="V8786"/>
      <c r="W8786" s="254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5">
      <c r="A8787" s="244"/>
      <c r="B8787" s="245"/>
      <c r="C8787" s="245"/>
      <c r="D8787" s="246"/>
      <c r="F8787" s="238"/>
      <c r="G8787" s="246"/>
      <c r="I8787"/>
      <c r="J8787" s="245"/>
      <c r="S8787" s="115"/>
      <c r="U8787"/>
      <c r="V8787"/>
      <c r="W8787" s="245"/>
    </row>
    <row r="8788" spans="1:33" x14ac:dyDescent="0.25">
      <c r="A8788" s="247"/>
      <c r="B8788" s="248"/>
      <c r="C8788" s="248"/>
      <c r="D8788" s="249"/>
      <c r="E8788"/>
      <c r="F8788" s="126"/>
      <c r="G8788" s="249"/>
      <c r="H8788"/>
      <c r="I8788"/>
      <c r="J8788" s="248"/>
      <c r="K8788"/>
      <c r="L8788"/>
      <c r="M8788"/>
      <c r="N8788"/>
      <c r="O8788"/>
      <c r="P8788"/>
      <c r="Q8788"/>
      <c r="S8788" s="115"/>
      <c r="U8788"/>
      <c r="V8788"/>
      <c r="W8788" s="24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5">
      <c r="A8789" s="244"/>
      <c r="B8789" s="245"/>
      <c r="C8789" s="245"/>
      <c r="D8789" s="246"/>
      <c r="F8789" s="238"/>
      <c r="G8789" s="246"/>
      <c r="I8789"/>
      <c r="J8789" s="245"/>
      <c r="S8789" s="115"/>
      <c r="U8789"/>
      <c r="V8789"/>
      <c r="W8789" s="245"/>
    </row>
    <row r="8790" spans="1:33" x14ac:dyDescent="0.25">
      <c r="A8790" s="244"/>
      <c r="B8790" s="245"/>
      <c r="C8790" s="245"/>
      <c r="D8790" s="246"/>
      <c r="F8790" s="238"/>
      <c r="G8790" s="246"/>
      <c r="I8790"/>
      <c r="J8790" s="245"/>
      <c r="S8790" s="115"/>
      <c r="U8790"/>
      <c r="V8790"/>
      <c r="W8790" s="245"/>
    </row>
    <row r="8791" spans="1:33" x14ac:dyDescent="0.25">
      <c r="A8791" s="244"/>
      <c r="B8791" s="245"/>
      <c r="C8791" s="245"/>
      <c r="D8791" s="246"/>
      <c r="F8791" s="238"/>
      <c r="G8791" s="246"/>
      <c r="I8791"/>
      <c r="J8791" s="245"/>
      <c r="S8791" s="115"/>
      <c r="U8791"/>
      <c r="V8791"/>
      <c r="W8791" s="245"/>
    </row>
    <row r="8792" spans="1:33" x14ac:dyDescent="0.25">
      <c r="A8792" s="247"/>
      <c r="B8792" s="248"/>
      <c r="C8792" s="248"/>
      <c r="D8792" s="249"/>
      <c r="E8792"/>
      <c r="F8792" s="126"/>
      <c r="G8792" s="249"/>
      <c r="H8792"/>
      <c r="I8792"/>
      <c r="J8792" s="248"/>
      <c r="K8792"/>
      <c r="L8792"/>
      <c r="M8792"/>
      <c r="N8792"/>
      <c r="O8792"/>
      <c r="P8792"/>
      <c r="Q8792"/>
      <c r="S8792" s="115"/>
      <c r="U8792"/>
      <c r="V8792"/>
      <c r="W8792" s="248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5">
      <c r="A8793" s="244"/>
      <c r="B8793" s="245"/>
      <c r="C8793" s="245"/>
      <c r="D8793" s="246"/>
      <c r="F8793" s="238"/>
      <c r="G8793" s="246"/>
      <c r="I8793"/>
      <c r="J8793" s="245"/>
      <c r="S8793" s="115"/>
      <c r="U8793"/>
      <c r="V8793"/>
      <c r="W8793" s="245"/>
    </row>
    <row r="8794" spans="1:33" x14ac:dyDescent="0.25">
      <c r="A8794" s="244"/>
      <c r="B8794" s="245"/>
      <c r="C8794" s="245"/>
      <c r="D8794" s="246"/>
      <c r="F8794" s="238"/>
      <c r="G8794" s="246"/>
      <c r="I8794"/>
      <c r="J8794" s="245"/>
      <c r="S8794" s="115"/>
      <c r="U8794"/>
      <c r="V8794"/>
      <c r="W8794" s="245"/>
    </row>
    <row r="8795" spans="1:33" ht="18" x14ac:dyDescent="0.25">
      <c r="A8795" s="250"/>
      <c r="B8795" s="251"/>
      <c r="C8795" s="251"/>
      <c r="D8795" s="252"/>
      <c r="E8795"/>
      <c r="F8795" s="126"/>
      <c r="G8795" s="253"/>
      <c r="H8795"/>
      <c r="I8795"/>
      <c r="J8795" s="254"/>
      <c r="K8795"/>
      <c r="L8795"/>
      <c r="M8795"/>
      <c r="N8795"/>
      <c r="O8795"/>
      <c r="P8795"/>
      <c r="Q8795"/>
      <c r="S8795" s="115"/>
      <c r="U8795"/>
      <c r="V8795"/>
      <c r="W8795" s="254"/>
      <c r="X8795"/>
      <c r="Y8795"/>
      <c r="Z8795"/>
      <c r="AA8795"/>
      <c r="AB8795"/>
      <c r="AC8795"/>
      <c r="AD8795"/>
      <c r="AE8795"/>
      <c r="AF8795"/>
      <c r="AG8795"/>
    </row>
    <row r="8796" spans="1:33" ht="18" x14ac:dyDescent="0.25">
      <c r="A8796" s="250"/>
      <c r="B8796" s="251"/>
      <c r="C8796" s="251"/>
      <c r="D8796" s="252"/>
      <c r="E8796"/>
      <c r="F8796" s="126"/>
      <c r="G8796" s="253"/>
      <c r="H8796"/>
      <c r="I8796"/>
      <c r="J8796" s="254"/>
      <c r="K8796"/>
      <c r="L8796"/>
      <c r="M8796"/>
      <c r="N8796"/>
      <c r="O8796"/>
      <c r="P8796"/>
      <c r="Q8796"/>
      <c r="S8796" s="115"/>
      <c r="U8796"/>
      <c r="V8796"/>
      <c r="W8796" s="254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5">
      <c r="A8797" s="244"/>
      <c r="B8797" s="245"/>
      <c r="C8797" s="245"/>
      <c r="D8797" s="246"/>
      <c r="F8797" s="238"/>
      <c r="G8797" s="246"/>
      <c r="I8797"/>
      <c r="J8797" s="245"/>
      <c r="S8797" s="115"/>
      <c r="U8797"/>
      <c r="V8797"/>
      <c r="W8797" s="245"/>
    </row>
    <row r="8798" spans="1:33" x14ac:dyDescent="0.25">
      <c r="A8798" s="247"/>
      <c r="B8798" s="248"/>
      <c r="C8798" s="248"/>
      <c r="D8798" s="249"/>
      <c r="E8798"/>
      <c r="F8798" s="126"/>
      <c r="G8798" s="249"/>
      <c r="H8798"/>
      <c r="I8798"/>
      <c r="J8798" s="248"/>
      <c r="K8798"/>
      <c r="L8798"/>
      <c r="M8798"/>
      <c r="N8798"/>
      <c r="O8798"/>
      <c r="P8798"/>
      <c r="Q8798"/>
      <c r="S8798" s="115"/>
      <c r="U8798"/>
      <c r="V8798"/>
      <c r="W8798" s="24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5">
      <c r="A8799" s="244"/>
      <c r="B8799" s="245"/>
      <c r="C8799" s="245"/>
      <c r="D8799" s="246"/>
      <c r="F8799" s="238"/>
      <c r="G8799" s="246"/>
      <c r="I8799"/>
      <c r="J8799" s="245"/>
      <c r="S8799" s="115"/>
      <c r="U8799"/>
      <c r="V8799"/>
      <c r="W8799" s="245"/>
    </row>
    <row r="8800" spans="1:33" x14ac:dyDescent="0.25">
      <c r="A8800" s="244"/>
      <c r="B8800" s="245"/>
      <c r="C8800" s="245"/>
      <c r="D8800" s="246"/>
      <c r="F8800" s="238"/>
      <c r="G8800" s="246"/>
      <c r="I8800"/>
      <c r="J8800" s="245"/>
      <c r="S8800" s="115"/>
      <c r="U8800"/>
      <c r="V8800"/>
      <c r="W8800" s="245"/>
    </row>
    <row r="8801" spans="1:33" x14ac:dyDescent="0.25">
      <c r="A8801" s="244"/>
      <c r="B8801" s="245"/>
      <c r="C8801" s="245"/>
      <c r="D8801" s="246"/>
      <c r="F8801" s="238"/>
      <c r="G8801" s="246"/>
      <c r="I8801"/>
      <c r="J8801" s="245"/>
      <c r="S8801" s="115"/>
      <c r="U8801"/>
      <c r="V8801"/>
      <c r="W8801" s="245"/>
    </row>
    <row r="8802" spans="1:33" ht="18" x14ac:dyDescent="0.25">
      <c r="A8802" s="250"/>
      <c r="B8802" s="251"/>
      <c r="C8802" s="251"/>
      <c r="D8802" s="252"/>
      <c r="E8802"/>
      <c r="F8802" s="126"/>
      <c r="G8802" s="253"/>
      <c r="H8802"/>
      <c r="I8802"/>
      <c r="J8802" s="254"/>
      <c r="K8802"/>
      <c r="L8802"/>
      <c r="M8802"/>
      <c r="N8802"/>
      <c r="O8802"/>
      <c r="P8802"/>
      <c r="Q8802"/>
      <c r="S8802" s="115"/>
      <c r="U8802"/>
      <c r="V8802"/>
      <c r="W8802" s="254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5">
      <c r="A8803" s="244"/>
      <c r="B8803" s="245"/>
      <c r="C8803" s="245"/>
      <c r="D8803" s="246"/>
      <c r="F8803" s="238"/>
      <c r="G8803" s="246"/>
      <c r="I8803"/>
      <c r="J8803" s="245"/>
      <c r="S8803" s="115"/>
      <c r="U8803"/>
      <c r="V8803"/>
      <c r="W8803" s="245"/>
    </row>
    <row r="8804" spans="1:33" x14ac:dyDescent="0.25">
      <c r="A8804" s="244"/>
      <c r="B8804" s="245"/>
      <c r="C8804" s="245"/>
      <c r="D8804" s="246"/>
      <c r="F8804" s="238"/>
      <c r="G8804" s="246"/>
      <c r="I8804"/>
      <c r="J8804" s="245"/>
      <c r="S8804" s="115"/>
      <c r="U8804"/>
      <c r="V8804"/>
      <c r="W8804" s="245"/>
    </row>
    <row r="8805" spans="1:33" x14ac:dyDescent="0.25">
      <c r="A8805" s="244"/>
      <c r="B8805" s="245"/>
      <c r="C8805" s="245"/>
      <c r="D8805" s="246"/>
      <c r="F8805" s="238"/>
      <c r="G8805" s="246"/>
      <c r="I8805"/>
      <c r="J8805" s="245"/>
      <c r="S8805" s="115"/>
      <c r="U8805"/>
      <c r="V8805"/>
      <c r="W8805" s="245"/>
    </row>
    <row r="8806" spans="1:33" x14ac:dyDescent="0.25">
      <c r="A8806" s="247"/>
      <c r="B8806" s="248"/>
      <c r="C8806" s="248"/>
      <c r="D8806" s="249"/>
      <c r="E8806"/>
      <c r="F8806" s="126"/>
      <c r="G8806" s="249"/>
      <c r="H8806"/>
      <c r="I8806"/>
      <c r="J8806" s="248"/>
      <c r="K8806"/>
      <c r="L8806"/>
      <c r="M8806"/>
      <c r="N8806"/>
      <c r="O8806"/>
      <c r="P8806"/>
      <c r="Q8806"/>
      <c r="S8806" s="115"/>
      <c r="U8806"/>
      <c r="V8806"/>
      <c r="W8806" s="248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5">
      <c r="A8807" s="247"/>
      <c r="B8807" s="248"/>
      <c r="C8807" s="248"/>
      <c r="D8807" s="249"/>
      <c r="E8807"/>
      <c r="F8807" s="126"/>
      <c r="G8807" s="249"/>
      <c r="H8807"/>
      <c r="I8807"/>
      <c r="J8807" s="248"/>
      <c r="K8807"/>
      <c r="L8807"/>
      <c r="M8807"/>
      <c r="N8807"/>
      <c r="O8807"/>
      <c r="P8807"/>
      <c r="Q8807"/>
      <c r="S8807" s="115"/>
      <c r="U8807"/>
      <c r="V8807"/>
      <c r="W8807" s="248"/>
      <c r="X8807"/>
      <c r="Y8807"/>
      <c r="Z8807"/>
      <c r="AA8807"/>
      <c r="AB8807"/>
      <c r="AC8807"/>
      <c r="AD8807"/>
      <c r="AE8807"/>
      <c r="AF8807"/>
      <c r="AG8807"/>
    </row>
    <row r="8808" spans="1:33" ht="18" x14ac:dyDescent="0.25">
      <c r="A8808" s="250"/>
      <c r="B8808" s="251"/>
      <c r="C8808" s="251"/>
      <c r="D8808" s="252"/>
      <c r="E8808"/>
      <c r="F8808" s="126"/>
      <c r="G8808" s="253"/>
      <c r="H8808"/>
      <c r="I8808"/>
      <c r="J8808" s="254"/>
      <c r="K8808"/>
      <c r="L8808"/>
      <c r="M8808"/>
      <c r="N8808"/>
      <c r="O8808"/>
      <c r="P8808"/>
      <c r="Q8808"/>
      <c r="S8808" s="115"/>
      <c r="U8808"/>
      <c r="V8808"/>
      <c r="W8808" s="254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5">
      <c r="A8809" s="247"/>
      <c r="B8809" s="248"/>
      <c r="C8809" s="248"/>
      <c r="D8809" s="249"/>
      <c r="E8809"/>
      <c r="F8809" s="126"/>
      <c r="G8809" s="249"/>
      <c r="H8809"/>
      <c r="I8809"/>
      <c r="J8809" s="248"/>
      <c r="K8809"/>
      <c r="L8809"/>
      <c r="M8809"/>
      <c r="N8809"/>
      <c r="O8809"/>
      <c r="P8809"/>
      <c r="Q8809"/>
      <c r="S8809" s="115"/>
      <c r="U8809"/>
      <c r="V8809"/>
      <c r="W8809" s="248"/>
      <c r="X8809"/>
      <c r="Y8809"/>
      <c r="Z8809"/>
      <c r="AA8809"/>
      <c r="AB8809"/>
      <c r="AC8809"/>
      <c r="AD8809"/>
      <c r="AE8809"/>
      <c r="AF8809"/>
      <c r="AG8809"/>
    </row>
    <row r="8810" spans="1:33" ht="18" x14ac:dyDescent="0.25">
      <c r="A8810" s="250"/>
      <c r="B8810" s="251"/>
      <c r="C8810" s="251"/>
      <c r="D8810" s="252"/>
      <c r="E8810"/>
      <c r="F8810" s="126"/>
      <c r="G8810" s="253"/>
      <c r="H8810"/>
      <c r="I8810"/>
      <c r="J8810" s="254"/>
      <c r="K8810"/>
      <c r="L8810"/>
      <c r="M8810"/>
      <c r="N8810"/>
      <c r="O8810"/>
      <c r="P8810"/>
      <c r="Q8810"/>
      <c r="S8810" s="115"/>
      <c r="U8810"/>
      <c r="V8810"/>
      <c r="W8810" s="254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5">
      <c r="A8811" s="244"/>
      <c r="B8811" s="245"/>
      <c r="C8811" s="245"/>
      <c r="D8811" s="246"/>
      <c r="F8811" s="238"/>
      <c r="G8811" s="246"/>
      <c r="I8811"/>
      <c r="J8811" s="245"/>
      <c r="S8811" s="115"/>
      <c r="U8811"/>
      <c r="V8811"/>
      <c r="W8811" s="245"/>
    </row>
    <row r="8812" spans="1:33" x14ac:dyDescent="0.25">
      <c r="A8812" s="244"/>
      <c r="B8812" s="245"/>
      <c r="C8812" s="245"/>
      <c r="D8812" s="246"/>
      <c r="F8812" s="238"/>
      <c r="G8812" s="246"/>
      <c r="I8812"/>
      <c r="J8812" s="245"/>
      <c r="S8812" s="115"/>
      <c r="U8812"/>
      <c r="V8812"/>
      <c r="W8812" s="245"/>
    </row>
    <row r="8813" spans="1:33" x14ac:dyDescent="0.25">
      <c r="A8813" s="247"/>
      <c r="B8813" s="248"/>
      <c r="C8813" s="248"/>
      <c r="D8813" s="249"/>
      <c r="E8813"/>
      <c r="F8813" s="126"/>
      <c r="G8813" s="249"/>
      <c r="H8813"/>
      <c r="I8813"/>
      <c r="J8813" s="248"/>
      <c r="K8813"/>
      <c r="L8813"/>
      <c r="M8813"/>
      <c r="N8813"/>
      <c r="O8813"/>
      <c r="P8813"/>
      <c r="Q8813"/>
      <c r="S8813" s="115"/>
      <c r="U8813"/>
      <c r="V8813"/>
      <c r="W8813" s="248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5">
      <c r="A8814" s="247"/>
      <c r="B8814" s="248"/>
      <c r="C8814" s="248"/>
      <c r="D8814" s="249"/>
      <c r="E8814"/>
      <c r="F8814" s="126"/>
      <c r="G8814" s="249"/>
      <c r="H8814"/>
      <c r="I8814"/>
      <c r="J8814" s="248"/>
      <c r="K8814"/>
      <c r="L8814"/>
      <c r="M8814"/>
      <c r="N8814"/>
      <c r="O8814"/>
      <c r="P8814"/>
      <c r="Q8814"/>
      <c r="S8814" s="115"/>
      <c r="U8814"/>
      <c r="V8814"/>
      <c r="W8814" s="248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5">
      <c r="A8815" s="244"/>
      <c r="B8815" s="245"/>
      <c r="C8815" s="245"/>
      <c r="D8815" s="246"/>
      <c r="F8815" s="238"/>
      <c r="G8815" s="246"/>
      <c r="I8815"/>
      <c r="J8815" s="245"/>
      <c r="S8815" s="115"/>
      <c r="U8815"/>
      <c r="V8815"/>
      <c r="W8815" s="245"/>
    </row>
    <row r="8816" spans="1:33" x14ac:dyDescent="0.25">
      <c r="A8816" s="244"/>
      <c r="B8816" s="245"/>
      <c r="C8816" s="245"/>
      <c r="D8816" s="246"/>
      <c r="F8816" s="238"/>
      <c r="G8816" s="246"/>
      <c r="I8816"/>
      <c r="J8816" s="245"/>
      <c r="S8816" s="115"/>
      <c r="U8816"/>
      <c r="V8816"/>
      <c r="W8816" s="245"/>
    </row>
    <row r="8817" spans="1:33" x14ac:dyDescent="0.25">
      <c r="A8817" s="247"/>
      <c r="B8817" s="248"/>
      <c r="C8817" s="248"/>
      <c r="D8817" s="249"/>
      <c r="E8817"/>
      <c r="F8817" s="126"/>
      <c r="G8817" s="249"/>
      <c r="H8817"/>
      <c r="I8817"/>
      <c r="J8817" s="248"/>
      <c r="K8817"/>
      <c r="L8817"/>
      <c r="M8817"/>
      <c r="N8817"/>
      <c r="O8817"/>
      <c r="P8817"/>
      <c r="Q8817"/>
      <c r="S8817" s="115"/>
      <c r="U8817"/>
      <c r="V8817"/>
      <c r="W8817" s="248"/>
      <c r="X8817"/>
      <c r="Y8817"/>
      <c r="Z8817"/>
      <c r="AA8817"/>
      <c r="AB8817"/>
      <c r="AC8817"/>
      <c r="AD8817"/>
      <c r="AE8817"/>
      <c r="AF8817"/>
      <c r="AG8817"/>
    </row>
    <row r="8818" spans="1:33" ht="18" x14ac:dyDescent="0.25">
      <c r="A8818" s="250"/>
      <c r="B8818" s="251"/>
      <c r="C8818" s="251"/>
      <c r="D8818" s="252"/>
      <c r="E8818"/>
      <c r="F8818" s="126"/>
      <c r="G8818" s="253"/>
      <c r="H8818"/>
      <c r="I8818"/>
      <c r="J8818" s="254"/>
      <c r="K8818"/>
      <c r="L8818"/>
      <c r="M8818"/>
      <c r="N8818"/>
      <c r="O8818"/>
      <c r="P8818"/>
      <c r="Q8818"/>
      <c r="S8818" s="115"/>
      <c r="U8818"/>
      <c r="V8818"/>
      <c r="W8818" s="254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5">
      <c r="A8819" s="247"/>
      <c r="B8819" s="248"/>
      <c r="C8819" s="248"/>
      <c r="D8819" s="249"/>
      <c r="E8819"/>
      <c r="F8819" s="126"/>
      <c r="G8819" s="249"/>
      <c r="H8819"/>
      <c r="I8819"/>
      <c r="J8819" s="248"/>
      <c r="K8819"/>
      <c r="L8819"/>
      <c r="M8819"/>
      <c r="N8819"/>
      <c r="O8819"/>
      <c r="P8819"/>
      <c r="Q8819"/>
      <c r="S8819" s="115"/>
      <c r="U8819"/>
      <c r="V8819"/>
      <c r="W8819" s="248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5">
      <c r="A8820" s="244"/>
      <c r="B8820" s="245"/>
      <c r="C8820" s="245"/>
      <c r="D8820" s="246"/>
      <c r="F8820" s="238"/>
      <c r="G8820" s="246"/>
      <c r="I8820"/>
      <c r="J8820" s="245"/>
      <c r="S8820" s="115"/>
      <c r="U8820"/>
      <c r="V8820"/>
      <c r="W8820" s="245"/>
    </row>
    <row r="8821" spans="1:33" x14ac:dyDescent="0.25">
      <c r="A8821" s="247"/>
      <c r="B8821" s="248"/>
      <c r="C8821" s="248"/>
      <c r="D8821" s="249"/>
      <c r="E8821"/>
      <c r="F8821" s="126"/>
      <c r="G8821" s="249"/>
      <c r="H8821"/>
      <c r="I8821"/>
      <c r="J8821" s="248"/>
      <c r="K8821"/>
      <c r="L8821"/>
      <c r="M8821"/>
      <c r="N8821"/>
      <c r="O8821"/>
      <c r="P8821"/>
      <c r="Q8821"/>
      <c r="S8821" s="115"/>
      <c r="U8821"/>
      <c r="V8821"/>
      <c r="W8821" s="248"/>
      <c r="X8821"/>
      <c r="Y8821"/>
      <c r="Z8821"/>
      <c r="AA8821"/>
      <c r="AB8821"/>
      <c r="AC8821"/>
      <c r="AD8821"/>
      <c r="AE8821"/>
      <c r="AF8821"/>
      <c r="AG8821"/>
    </row>
    <row r="8822" spans="1:33" ht="18" x14ac:dyDescent="0.25">
      <c r="A8822" s="250"/>
      <c r="B8822" s="251"/>
      <c r="C8822" s="251"/>
      <c r="D8822" s="252"/>
      <c r="E8822"/>
      <c r="F8822" s="126"/>
      <c r="G8822" s="253"/>
      <c r="H8822"/>
      <c r="I8822"/>
      <c r="J8822" s="254"/>
      <c r="K8822"/>
      <c r="L8822"/>
      <c r="M8822"/>
      <c r="N8822"/>
      <c r="O8822"/>
      <c r="P8822"/>
      <c r="Q8822"/>
      <c r="S8822" s="115"/>
      <c r="U8822"/>
      <c r="V8822"/>
      <c r="W8822" s="254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5">
      <c r="A8823" s="244"/>
      <c r="B8823" s="245"/>
      <c r="C8823" s="245"/>
      <c r="D8823" s="246"/>
      <c r="F8823" s="238"/>
      <c r="G8823" s="246"/>
      <c r="I8823"/>
      <c r="J8823" s="245"/>
      <c r="S8823" s="115"/>
      <c r="U8823"/>
      <c r="V8823"/>
      <c r="W8823" s="245"/>
    </row>
    <row r="8824" spans="1:33" x14ac:dyDescent="0.25">
      <c r="A8824" s="244"/>
      <c r="B8824" s="245"/>
      <c r="C8824" s="245"/>
      <c r="D8824" s="246"/>
      <c r="F8824" s="238"/>
      <c r="G8824" s="246"/>
      <c r="I8824"/>
      <c r="J8824" s="245"/>
      <c r="S8824" s="115"/>
      <c r="U8824"/>
      <c r="V8824"/>
      <c r="W8824" s="245"/>
    </row>
    <row r="8825" spans="1:33" x14ac:dyDescent="0.25">
      <c r="A8825" s="244"/>
      <c r="B8825" s="245"/>
      <c r="C8825" s="245"/>
      <c r="D8825" s="246"/>
      <c r="F8825" s="238"/>
      <c r="G8825" s="246"/>
      <c r="I8825"/>
      <c r="J8825" s="245"/>
      <c r="S8825" s="115"/>
      <c r="U8825"/>
      <c r="V8825"/>
      <c r="W8825" s="245"/>
    </row>
    <row r="8826" spans="1:33" x14ac:dyDescent="0.25">
      <c r="A8826" s="244"/>
      <c r="B8826" s="245"/>
      <c r="C8826" s="245"/>
      <c r="D8826" s="246"/>
      <c r="F8826" s="238"/>
      <c r="G8826" s="246"/>
      <c r="I8826"/>
      <c r="J8826" s="245"/>
      <c r="S8826" s="115"/>
      <c r="U8826"/>
      <c r="V8826"/>
      <c r="W8826" s="245"/>
    </row>
    <row r="8827" spans="1:33" ht="18" x14ac:dyDescent="0.25">
      <c r="A8827" s="250"/>
      <c r="B8827" s="251"/>
      <c r="C8827" s="251"/>
      <c r="D8827" s="252"/>
      <c r="E8827"/>
      <c r="F8827" s="126"/>
      <c r="G8827" s="253"/>
      <c r="H8827"/>
      <c r="I8827"/>
      <c r="J8827" s="254"/>
      <c r="K8827"/>
      <c r="L8827"/>
      <c r="M8827"/>
      <c r="N8827"/>
      <c r="O8827"/>
      <c r="P8827"/>
      <c r="Q8827"/>
      <c r="S8827" s="115"/>
      <c r="U8827"/>
      <c r="V8827"/>
      <c r="W8827" s="254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5">
      <c r="A8828" s="244"/>
      <c r="B8828" s="245"/>
      <c r="C8828" s="245"/>
      <c r="D8828" s="246"/>
      <c r="F8828" s="238"/>
      <c r="G8828" s="246"/>
      <c r="I8828"/>
      <c r="J8828" s="245"/>
      <c r="S8828" s="115"/>
      <c r="U8828"/>
      <c r="V8828"/>
      <c r="W8828" s="245"/>
    </row>
    <row r="8829" spans="1:33" x14ac:dyDescent="0.25">
      <c r="A8829" s="247"/>
      <c r="B8829" s="248"/>
      <c r="C8829" s="248"/>
      <c r="D8829" s="249"/>
      <c r="E8829"/>
      <c r="F8829" s="126"/>
      <c r="G8829" s="249"/>
      <c r="H8829"/>
      <c r="I8829"/>
      <c r="J8829" s="248"/>
      <c r="K8829"/>
      <c r="L8829"/>
      <c r="M8829"/>
      <c r="N8829"/>
      <c r="O8829"/>
      <c r="P8829"/>
      <c r="Q8829"/>
      <c r="S8829" s="115"/>
      <c r="U8829"/>
      <c r="V8829"/>
      <c r="W8829" s="248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5">
      <c r="A8830" s="244"/>
      <c r="B8830" s="245"/>
      <c r="C8830" s="245"/>
      <c r="D8830" s="246"/>
      <c r="F8830" s="238"/>
      <c r="G8830" s="246"/>
      <c r="I8830"/>
      <c r="J8830" s="245"/>
      <c r="S8830" s="115"/>
      <c r="U8830"/>
      <c r="V8830"/>
      <c r="W8830" s="245"/>
    </row>
    <row r="8831" spans="1:33" x14ac:dyDescent="0.25">
      <c r="A8831" s="247"/>
      <c r="B8831" s="248"/>
      <c r="C8831" s="248"/>
      <c r="D8831" s="249"/>
      <c r="E8831"/>
      <c r="F8831" s="126"/>
      <c r="G8831" s="249"/>
      <c r="H8831"/>
      <c r="I8831"/>
      <c r="J8831" s="248"/>
      <c r="K8831"/>
      <c r="L8831"/>
      <c r="M8831"/>
      <c r="N8831"/>
      <c r="O8831"/>
      <c r="P8831"/>
      <c r="Q8831"/>
      <c r="S8831" s="115"/>
      <c r="U8831"/>
      <c r="V8831"/>
      <c r="W8831" s="248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5">
      <c r="A8832" s="244"/>
      <c r="B8832" s="245"/>
      <c r="C8832" s="245"/>
      <c r="D8832" s="246"/>
      <c r="F8832" s="238"/>
      <c r="G8832" s="246"/>
      <c r="I8832"/>
      <c r="J8832" s="245"/>
      <c r="S8832" s="115"/>
      <c r="U8832"/>
      <c r="V8832"/>
      <c r="W8832" s="245"/>
    </row>
    <row r="8833" spans="1:33" x14ac:dyDescent="0.25">
      <c r="A8833" s="244"/>
      <c r="B8833" s="245"/>
      <c r="C8833" s="245"/>
      <c r="D8833" s="246"/>
      <c r="F8833" s="238"/>
      <c r="G8833" s="246"/>
      <c r="I8833"/>
      <c r="J8833" s="245"/>
      <c r="S8833" s="115"/>
      <c r="U8833"/>
      <c r="V8833"/>
      <c r="W8833" s="245"/>
    </row>
    <row r="8834" spans="1:33" x14ac:dyDescent="0.25">
      <c r="A8834" s="247"/>
      <c r="B8834" s="248"/>
      <c r="C8834" s="248"/>
      <c r="D8834" s="249"/>
      <c r="E8834"/>
      <c r="F8834" s="126"/>
      <c r="G8834" s="249"/>
      <c r="H8834"/>
      <c r="I8834"/>
      <c r="J8834" s="248"/>
      <c r="K8834"/>
      <c r="L8834"/>
      <c r="M8834"/>
      <c r="N8834"/>
      <c r="O8834"/>
      <c r="P8834"/>
      <c r="Q8834"/>
      <c r="S8834" s="115"/>
      <c r="U8834"/>
      <c r="V8834"/>
      <c r="W8834" s="248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5">
      <c r="A8835" s="247"/>
      <c r="B8835" s="248"/>
      <c r="C8835" s="248"/>
      <c r="D8835" s="249"/>
      <c r="E8835"/>
      <c r="F8835" s="126"/>
      <c r="G8835" s="249"/>
      <c r="H8835"/>
      <c r="I8835"/>
      <c r="J8835" s="248"/>
      <c r="K8835"/>
      <c r="L8835"/>
      <c r="M8835"/>
      <c r="N8835"/>
      <c r="O8835"/>
      <c r="P8835"/>
      <c r="Q8835"/>
      <c r="S8835" s="115"/>
      <c r="U8835"/>
      <c r="V8835"/>
      <c r="W8835" s="248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5">
      <c r="A8836" s="244"/>
      <c r="B8836" s="245"/>
      <c r="C8836" s="245"/>
      <c r="D8836" s="246"/>
      <c r="F8836" s="238"/>
      <c r="G8836" s="246"/>
      <c r="I8836"/>
      <c r="J8836" s="245"/>
      <c r="S8836" s="115"/>
      <c r="U8836"/>
      <c r="V8836"/>
      <c r="W8836" s="245"/>
    </row>
    <row r="8837" spans="1:33" x14ac:dyDescent="0.25">
      <c r="A8837" s="247"/>
      <c r="B8837" s="248"/>
      <c r="C8837" s="248"/>
      <c r="D8837" s="249"/>
      <c r="E8837"/>
      <c r="F8837" s="126"/>
      <c r="G8837" s="249"/>
      <c r="H8837"/>
      <c r="I8837"/>
      <c r="J8837" s="248"/>
      <c r="K8837"/>
      <c r="L8837"/>
      <c r="M8837"/>
      <c r="N8837"/>
      <c r="O8837"/>
      <c r="P8837"/>
      <c r="Q8837"/>
      <c r="S8837" s="115"/>
      <c r="U8837"/>
      <c r="V8837"/>
      <c r="W8837" s="248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5">
      <c r="A8838" s="244"/>
      <c r="B8838" s="245"/>
      <c r="C8838" s="245"/>
      <c r="D8838" s="246"/>
      <c r="F8838" s="238"/>
      <c r="G8838" s="246"/>
      <c r="I8838"/>
      <c r="J8838" s="245"/>
      <c r="S8838" s="115"/>
      <c r="U8838"/>
      <c r="V8838"/>
      <c r="W8838" s="245"/>
    </row>
    <row r="8839" spans="1:33" x14ac:dyDescent="0.25">
      <c r="A8839" s="244"/>
      <c r="B8839" s="245"/>
      <c r="C8839" s="245"/>
      <c r="D8839" s="246"/>
      <c r="F8839" s="238"/>
      <c r="G8839" s="246"/>
      <c r="I8839"/>
      <c r="J8839" s="245"/>
      <c r="S8839" s="115"/>
      <c r="U8839"/>
      <c r="V8839"/>
      <c r="W8839" s="245"/>
    </row>
    <row r="8840" spans="1:33" x14ac:dyDescent="0.25">
      <c r="A8840" s="244"/>
      <c r="B8840" s="245"/>
      <c r="C8840" s="245"/>
      <c r="D8840" s="246"/>
      <c r="F8840" s="238"/>
      <c r="G8840" s="246"/>
      <c r="I8840"/>
      <c r="J8840" s="245"/>
      <c r="S8840" s="115"/>
      <c r="U8840"/>
      <c r="V8840"/>
      <c r="W8840" s="245"/>
    </row>
    <row r="8841" spans="1:33" x14ac:dyDescent="0.25">
      <c r="A8841" s="244"/>
      <c r="B8841" s="245"/>
      <c r="C8841" s="245"/>
      <c r="D8841" s="246"/>
      <c r="F8841" s="238"/>
      <c r="G8841" s="246"/>
      <c r="I8841"/>
      <c r="J8841" s="245"/>
      <c r="S8841" s="115"/>
      <c r="U8841"/>
      <c r="V8841"/>
      <c r="W8841" s="245"/>
    </row>
    <row r="8842" spans="1:33" x14ac:dyDescent="0.25">
      <c r="A8842" s="244"/>
      <c r="B8842" s="245"/>
      <c r="C8842" s="245"/>
      <c r="D8842" s="246"/>
      <c r="F8842" s="238"/>
      <c r="G8842" s="246"/>
      <c r="I8842"/>
      <c r="J8842" s="245"/>
      <c r="S8842" s="115"/>
      <c r="U8842"/>
      <c r="V8842"/>
      <c r="W8842" s="245"/>
    </row>
    <row r="8843" spans="1:33" x14ac:dyDescent="0.25">
      <c r="A8843" s="244"/>
      <c r="B8843" s="245"/>
      <c r="C8843" s="245"/>
      <c r="D8843" s="246"/>
      <c r="F8843" s="238"/>
      <c r="G8843" s="246"/>
      <c r="I8843"/>
      <c r="J8843" s="245"/>
      <c r="S8843" s="115"/>
      <c r="U8843"/>
      <c r="V8843"/>
      <c r="W8843" s="245"/>
    </row>
    <row r="8844" spans="1:33" x14ac:dyDescent="0.25">
      <c r="A8844" s="244"/>
      <c r="B8844" s="245"/>
      <c r="C8844" s="245"/>
      <c r="D8844" s="246"/>
      <c r="F8844" s="238"/>
      <c r="G8844" s="246"/>
      <c r="I8844"/>
      <c r="J8844" s="245"/>
      <c r="S8844" s="115"/>
      <c r="U8844"/>
      <c r="V8844"/>
      <c r="W8844" s="245"/>
    </row>
    <row r="8845" spans="1:33" ht="18" x14ac:dyDescent="0.25">
      <c r="A8845" s="250"/>
      <c r="B8845" s="251"/>
      <c r="C8845" s="251"/>
      <c r="D8845" s="252"/>
      <c r="E8845"/>
      <c r="F8845" s="126"/>
      <c r="G8845" s="253"/>
      <c r="H8845"/>
      <c r="I8845"/>
      <c r="J8845" s="254"/>
      <c r="K8845"/>
      <c r="L8845"/>
      <c r="M8845"/>
      <c r="N8845"/>
      <c r="O8845"/>
      <c r="P8845"/>
      <c r="Q8845"/>
      <c r="S8845" s="115"/>
      <c r="U8845"/>
      <c r="V8845"/>
      <c r="W8845" s="254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5">
      <c r="A8846" s="244"/>
      <c r="B8846" s="245"/>
      <c r="C8846" s="245"/>
      <c r="D8846" s="246"/>
      <c r="F8846" s="238"/>
      <c r="G8846" s="246"/>
      <c r="I8846"/>
      <c r="J8846" s="245"/>
      <c r="S8846" s="115"/>
      <c r="U8846"/>
      <c r="V8846"/>
      <c r="W8846" s="245"/>
    </row>
    <row r="8847" spans="1:33" ht="18" x14ac:dyDescent="0.25">
      <c r="A8847" s="250"/>
      <c r="B8847" s="251"/>
      <c r="C8847" s="251"/>
      <c r="D8847" s="252"/>
      <c r="E8847"/>
      <c r="F8847" s="126"/>
      <c r="G8847" s="253"/>
      <c r="H8847"/>
      <c r="I8847"/>
      <c r="J8847" s="254"/>
      <c r="K8847"/>
      <c r="L8847"/>
      <c r="M8847"/>
      <c r="N8847"/>
      <c r="O8847"/>
      <c r="P8847"/>
      <c r="Q8847"/>
      <c r="S8847" s="115"/>
      <c r="U8847"/>
      <c r="V8847"/>
      <c r="W8847" s="254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5">
      <c r="A8848" s="244"/>
      <c r="B8848" s="245"/>
      <c r="C8848" s="245"/>
      <c r="D8848" s="246"/>
      <c r="F8848" s="238"/>
      <c r="G8848" s="246"/>
      <c r="I8848"/>
      <c r="J8848" s="245"/>
      <c r="S8848" s="115"/>
      <c r="U8848"/>
      <c r="V8848"/>
      <c r="W8848" s="245"/>
    </row>
    <row r="8849" spans="1:33" ht="18" x14ac:dyDescent="0.25">
      <c r="A8849" s="250"/>
      <c r="B8849" s="251"/>
      <c r="C8849" s="251"/>
      <c r="D8849" s="252"/>
      <c r="E8849"/>
      <c r="F8849" s="126"/>
      <c r="G8849" s="253"/>
      <c r="H8849"/>
      <c r="I8849"/>
      <c r="J8849" s="254"/>
      <c r="K8849"/>
      <c r="L8849"/>
      <c r="M8849"/>
      <c r="N8849"/>
      <c r="O8849"/>
      <c r="P8849"/>
      <c r="Q8849"/>
      <c r="S8849" s="115"/>
      <c r="U8849"/>
      <c r="V8849"/>
      <c r="W8849" s="254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5">
      <c r="A8850" s="247"/>
      <c r="B8850" s="248"/>
      <c r="C8850" s="248"/>
      <c r="D8850" s="249"/>
      <c r="E8850"/>
      <c r="F8850" s="126"/>
      <c r="G8850" s="249"/>
      <c r="H8850"/>
      <c r="I8850"/>
      <c r="J8850" s="248"/>
      <c r="K8850"/>
      <c r="L8850"/>
      <c r="M8850"/>
      <c r="N8850"/>
      <c r="O8850"/>
      <c r="P8850"/>
      <c r="Q8850"/>
      <c r="S8850" s="115"/>
      <c r="U8850"/>
      <c r="V8850"/>
      <c r="W8850" s="248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5">
      <c r="A8851" s="244"/>
      <c r="B8851" s="245"/>
      <c r="C8851" s="245"/>
      <c r="D8851" s="246"/>
      <c r="F8851" s="238"/>
      <c r="G8851" s="246"/>
      <c r="I8851"/>
      <c r="J8851" s="245"/>
      <c r="S8851" s="115"/>
      <c r="U8851"/>
      <c r="V8851"/>
      <c r="W8851" s="245"/>
    </row>
    <row r="8852" spans="1:33" ht="18" x14ac:dyDescent="0.25">
      <c r="A8852" s="250"/>
      <c r="B8852" s="251"/>
      <c r="C8852" s="251"/>
      <c r="D8852" s="252"/>
      <c r="E8852"/>
      <c r="F8852" s="126"/>
      <c r="G8852" s="253"/>
      <c r="H8852"/>
      <c r="I8852"/>
      <c r="J8852" s="254"/>
      <c r="K8852"/>
      <c r="L8852"/>
      <c r="M8852"/>
      <c r="N8852"/>
      <c r="O8852"/>
      <c r="P8852"/>
      <c r="Q8852"/>
      <c r="S8852" s="115"/>
      <c r="U8852"/>
      <c r="V8852"/>
      <c r="W8852" s="254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5">
      <c r="A8853" s="247"/>
      <c r="B8853" s="248"/>
      <c r="C8853" s="248"/>
      <c r="D8853" s="249"/>
      <c r="E8853"/>
      <c r="F8853" s="126"/>
      <c r="G8853" s="249"/>
      <c r="H8853"/>
      <c r="I8853"/>
      <c r="J8853" s="248"/>
      <c r="K8853"/>
      <c r="L8853"/>
      <c r="M8853"/>
      <c r="N8853"/>
      <c r="O8853"/>
      <c r="P8853"/>
      <c r="Q8853"/>
      <c r="S8853" s="115"/>
      <c r="U8853"/>
      <c r="V8853"/>
      <c r="W8853" s="248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5">
      <c r="A8854" s="247"/>
      <c r="B8854" s="248"/>
      <c r="C8854" s="248"/>
      <c r="D8854" s="249"/>
      <c r="E8854"/>
      <c r="F8854" s="126"/>
      <c r="G8854" s="249"/>
      <c r="H8854"/>
      <c r="I8854"/>
      <c r="J8854" s="248"/>
      <c r="K8854"/>
      <c r="L8854"/>
      <c r="M8854"/>
      <c r="N8854"/>
      <c r="O8854"/>
      <c r="P8854"/>
      <c r="Q8854"/>
      <c r="S8854" s="115"/>
      <c r="U8854"/>
      <c r="V8854"/>
      <c r="W8854" s="248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5">
      <c r="A8855" s="247"/>
      <c r="B8855" s="248"/>
      <c r="C8855" s="248"/>
      <c r="D8855" s="249"/>
      <c r="E8855"/>
      <c r="F8855" s="126"/>
      <c r="G8855" s="249"/>
      <c r="H8855"/>
      <c r="I8855"/>
      <c r="J8855" s="248"/>
      <c r="K8855"/>
      <c r="L8855"/>
      <c r="M8855"/>
      <c r="N8855"/>
      <c r="O8855"/>
      <c r="P8855"/>
      <c r="Q8855"/>
      <c r="S8855" s="115"/>
      <c r="U8855"/>
      <c r="V8855"/>
      <c r="W8855" s="248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5">
      <c r="A8856" s="244"/>
      <c r="B8856" s="245"/>
      <c r="C8856" s="245"/>
      <c r="D8856" s="246"/>
      <c r="F8856" s="238"/>
      <c r="G8856" s="246"/>
      <c r="I8856"/>
      <c r="J8856" s="245"/>
      <c r="S8856" s="115"/>
      <c r="U8856"/>
      <c r="V8856"/>
      <c r="W8856" s="245"/>
    </row>
    <row r="8857" spans="1:33" x14ac:dyDescent="0.25">
      <c r="A8857" s="247"/>
      <c r="B8857" s="248"/>
      <c r="C8857" s="248"/>
      <c r="D8857" s="249"/>
      <c r="E8857"/>
      <c r="F8857" s="126"/>
      <c r="G8857" s="249"/>
      <c r="H8857"/>
      <c r="I8857"/>
      <c r="J8857" s="248"/>
      <c r="K8857"/>
      <c r="L8857"/>
      <c r="M8857"/>
      <c r="N8857"/>
      <c r="O8857"/>
      <c r="P8857"/>
      <c r="Q8857"/>
      <c r="S8857" s="115"/>
      <c r="U8857"/>
      <c r="V8857"/>
      <c r="W8857" s="248"/>
      <c r="X8857"/>
      <c r="Y8857"/>
      <c r="Z8857"/>
      <c r="AA8857"/>
      <c r="AB8857"/>
      <c r="AC8857"/>
      <c r="AD8857"/>
      <c r="AE8857"/>
      <c r="AF8857"/>
      <c r="AG8857"/>
    </row>
    <row r="8858" spans="1:33" ht="18" x14ac:dyDescent="0.25">
      <c r="A8858" s="250"/>
      <c r="B8858" s="251"/>
      <c r="C8858" s="251"/>
      <c r="D8858" s="252"/>
      <c r="E8858"/>
      <c r="F8858" s="126"/>
      <c r="G8858" s="253"/>
      <c r="H8858"/>
      <c r="I8858"/>
      <c r="J8858" s="254"/>
      <c r="K8858"/>
      <c r="L8858"/>
      <c r="M8858"/>
      <c r="N8858"/>
      <c r="O8858"/>
      <c r="P8858"/>
      <c r="Q8858"/>
      <c r="S8858" s="115"/>
      <c r="U8858"/>
      <c r="V8858"/>
      <c r="W8858" s="254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5">
      <c r="A8859" s="247"/>
      <c r="B8859" s="248"/>
      <c r="C8859" s="248"/>
      <c r="D8859" s="249"/>
      <c r="E8859"/>
      <c r="F8859" s="126"/>
      <c r="G8859" s="249"/>
      <c r="H8859"/>
      <c r="I8859"/>
      <c r="J8859" s="248"/>
      <c r="K8859"/>
      <c r="L8859"/>
      <c r="M8859"/>
      <c r="N8859"/>
      <c r="O8859"/>
      <c r="P8859"/>
      <c r="Q8859"/>
      <c r="S8859" s="115"/>
      <c r="U8859"/>
      <c r="V8859"/>
      <c r="W8859" s="248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5">
      <c r="A8860" s="244"/>
      <c r="B8860" s="245"/>
      <c r="C8860" s="245"/>
      <c r="D8860" s="246"/>
      <c r="F8860" s="238"/>
      <c r="G8860" s="246"/>
      <c r="I8860"/>
      <c r="J8860" s="245"/>
      <c r="S8860" s="115"/>
      <c r="U8860"/>
      <c r="V8860"/>
      <c r="W8860" s="245"/>
    </row>
    <row r="8861" spans="1:33" x14ac:dyDescent="0.25">
      <c r="A8861" s="247"/>
      <c r="B8861" s="248"/>
      <c r="C8861" s="248"/>
      <c r="D8861" s="249"/>
      <c r="E8861"/>
      <c r="F8861" s="126"/>
      <c r="G8861" s="249"/>
      <c r="H8861"/>
      <c r="I8861"/>
      <c r="J8861" s="248"/>
      <c r="K8861"/>
      <c r="L8861"/>
      <c r="M8861"/>
      <c r="N8861"/>
      <c r="O8861"/>
      <c r="P8861"/>
      <c r="Q8861"/>
      <c r="S8861" s="115"/>
      <c r="U8861"/>
      <c r="V8861"/>
      <c r="W8861" s="248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5">
      <c r="A8862" s="244"/>
      <c r="B8862" s="245"/>
      <c r="C8862" s="245"/>
      <c r="D8862" s="246"/>
      <c r="F8862" s="238"/>
      <c r="G8862" s="246"/>
      <c r="I8862"/>
      <c r="J8862" s="245"/>
      <c r="S8862" s="115"/>
      <c r="U8862"/>
      <c r="V8862"/>
      <c r="W8862" s="245"/>
    </row>
    <row r="8863" spans="1:33" x14ac:dyDescent="0.25">
      <c r="A8863" s="244"/>
      <c r="B8863" s="245"/>
      <c r="C8863" s="245"/>
      <c r="D8863" s="246"/>
      <c r="F8863" s="238"/>
      <c r="G8863" s="246"/>
      <c r="I8863"/>
      <c r="J8863" s="245"/>
      <c r="S8863" s="115"/>
      <c r="U8863"/>
      <c r="V8863"/>
      <c r="W8863" s="245"/>
    </row>
    <row r="8864" spans="1:33" x14ac:dyDescent="0.25">
      <c r="A8864" s="244"/>
      <c r="B8864" s="245"/>
      <c r="C8864" s="245"/>
      <c r="D8864" s="246"/>
      <c r="F8864" s="238"/>
      <c r="G8864" s="246"/>
      <c r="I8864"/>
      <c r="J8864" s="245"/>
      <c r="S8864" s="115"/>
      <c r="U8864"/>
      <c r="V8864"/>
      <c r="W8864" s="245"/>
    </row>
    <row r="8865" spans="1:33" x14ac:dyDescent="0.25">
      <c r="A8865" s="244"/>
      <c r="B8865" s="245"/>
      <c r="C8865" s="245"/>
      <c r="D8865" s="246"/>
      <c r="F8865" s="238"/>
      <c r="G8865" s="246"/>
      <c r="I8865"/>
      <c r="J8865" s="245"/>
      <c r="S8865" s="115"/>
      <c r="U8865"/>
      <c r="V8865"/>
      <c r="W8865" s="245"/>
    </row>
    <row r="8866" spans="1:33" x14ac:dyDescent="0.25">
      <c r="A8866" s="247"/>
      <c r="B8866" s="248"/>
      <c r="C8866" s="248"/>
      <c r="D8866" s="249"/>
      <c r="E8866"/>
      <c r="F8866" s="126"/>
      <c r="G8866" s="249"/>
      <c r="H8866"/>
      <c r="I8866"/>
      <c r="J8866" s="248"/>
      <c r="K8866"/>
      <c r="L8866"/>
      <c r="M8866"/>
      <c r="N8866"/>
      <c r="O8866"/>
      <c r="P8866"/>
      <c r="Q8866"/>
      <c r="S8866" s="115"/>
      <c r="U8866"/>
      <c r="V8866"/>
      <c r="W8866" s="248"/>
      <c r="X8866"/>
      <c r="Y8866"/>
      <c r="Z8866"/>
      <c r="AA8866"/>
      <c r="AB8866"/>
      <c r="AC8866"/>
      <c r="AD8866"/>
      <c r="AE8866"/>
      <c r="AF8866"/>
      <c r="AG8866"/>
    </row>
    <row r="8867" spans="1:33" ht="18" x14ac:dyDescent="0.25">
      <c r="A8867" s="250"/>
      <c r="B8867" s="251"/>
      <c r="C8867" s="251"/>
      <c r="D8867" s="252"/>
      <c r="E8867"/>
      <c r="F8867" s="126"/>
      <c r="G8867" s="253"/>
      <c r="H8867"/>
      <c r="I8867"/>
      <c r="J8867" s="254"/>
      <c r="K8867"/>
      <c r="L8867"/>
      <c r="M8867"/>
      <c r="N8867"/>
      <c r="O8867"/>
      <c r="P8867"/>
      <c r="Q8867"/>
      <c r="S8867" s="115"/>
      <c r="U8867"/>
      <c r="V8867"/>
      <c r="W8867" s="254"/>
      <c r="X8867"/>
      <c r="Y8867"/>
      <c r="Z8867"/>
      <c r="AA8867"/>
      <c r="AB8867"/>
      <c r="AC8867"/>
      <c r="AD8867"/>
      <c r="AE8867"/>
      <c r="AF8867"/>
      <c r="AG8867"/>
    </row>
    <row r="8868" spans="1:33" ht="18" x14ac:dyDescent="0.25">
      <c r="A8868" s="250"/>
      <c r="B8868" s="251"/>
      <c r="C8868" s="251"/>
      <c r="D8868" s="252"/>
      <c r="E8868"/>
      <c r="F8868" s="126"/>
      <c r="G8868" s="253"/>
      <c r="H8868"/>
      <c r="I8868"/>
      <c r="J8868" s="254"/>
      <c r="K8868"/>
      <c r="L8868"/>
      <c r="M8868"/>
      <c r="N8868"/>
      <c r="O8868"/>
      <c r="P8868"/>
      <c r="Q8868"/>
      <c r="S8868" s="115"/>
      <c r="U8868"/>
      <c r="V8868"/>
      <c r="W8868" s="254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5">
      <c r="A8869" s="244"/>
      <c r="B8869" s="245"/>
      <c r="C8869" s="245"/>
      <c r="D8869" s="246"/>
      <c r="F8869" s="238"/>
      <c r="G8869" s="246"/>
      <c r="I8869"/>
      <c r="J8869" s="245"/>
      <c r="S8869" s="115"/>
      <c r="U8869"/>
      <c r="V8869"/>
      <c r="W8869" s="245"/>
    </row>
    <row r="8870" spans="1:33" x14ac:dyDescent="0.25">
      <c r="A8870" s="247"/>
      <c r="B8870" s="248"/>
      <c r="C8870" s="248"/>
      <c r="D8870" s="249"/>
      <c r="E8870"/>
      <c r="F8870" s="126"/>
      <c r="G8870" s="249"/>
      <c r="H8870"/>
      <c r="I8870"/>
      <c r="J8870" s="248"/>
      <c r="K8870"/>
      <c r="L8870"/>
      <c r="M8870"/>
      <c r="N8870"/>
      <c r="O8870"/>
      <c r="P8870"/>
      <c r="Q8870"/>
      <c r="S8870" s="115"/>
      <c r="U8870"/>
      <c r="V8870"/>
      <c r="W8870" s="248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5">
      <c r="A8871" s="247"/>
      <c r="B8871" s="248"/>
      <c r="C8871" s="248"/>
      <c r="D8871" s="249"/>
      <c r="E8871"/>
      <c r="F8871" s="126"/>
      <c r="G8871" s="249"/>
      <c r="H8871"/>
      <c r="I8871"/>
      <c r="J8871" s="248"/>
      <c r="K8871"/>
      <c r="L8871"/>
      <c r="M8871"/>
      <c r="N8871"/>
      <c r="O8871"/>
      <c r="P8871"/>
      <c r="Q8871"/>
      <c r="S8871" s="115"/>
      <c r="U8871"/>
      <c r="V8871"/>
      <c r="W8871" s="248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5">
      <c r="A8872" s="244"/>
      <c r="B8872" s="245"/>
      <c r="C8872" s="245"/>
      <c r="D8872" s="246"/>
      <c r="F8872" s="238"/>
      <c r="G8872" s="246"/>
      <c r="I8872"/>
      <c r="J8872" s="245"/>
      <c r="S8872" s="115"/>
      <c r="U8872"/>
      <c r="V8872"/>
      <c r="W8872" s="245"/>
    </row>
    <row r="8873" spans="1:33" ht="18" x14ac:dyDescent="0.25">
      <c r="A8873" s="250"/>
      <c r="B8873" s="251"/>
      <c r="C8873" s="251"/>
      <c r="D8873" s="252"/>
      <c r="E8873"/>
      <c r="F8873" s="126"/>
      <c r="G8873" s="253"/>
      <c r="H8873"/>
      <c r="I8873"/>
      <c r="J8873" s="254"/>
      <c r="K8873"/>
      <c r="L8873"/>
      <c r="M8873"/>
      <c r="N8873"/>
      <c r="O8873"/>
      <c r="P8873"/>
      <c r="Q8873"/>
      <c r="S8873" s="115"/>
      <c r="U8873"/>
      <c r="V8873"/>
      <c r="W8873" s="254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5">
      <c r="A8874" s="247"/>
      <c r="B8874" s="248"/>
      <c r="C8874" s="248"/>
      <c r="D8874" s="249"/>
      <c r="E8874"/>
      <c r="F8874" s="126"/>
      <c r="G8874" s="249"/>
      <c r="H8874"/>
      <c r="I8874"/>
      <c r="J8874" s="248"/>
      <c r="K8874"/>
      <c r="L8874"/>
      <c r="M8874"/>
      <c r="N8874"/>
      <c r="O8874"/>
      <c r="P8874"/>
      <c r="Q8874"/>
      <c r="S8874" s="115"/>
      <c r="U8874"/>
      <c r="V8874"/>
      <c r="W8874" s="248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5">
      <c r="A8875" s="244"/>
      <c r="B8875" s="245"/>
      <c r="C8875" s="245"/>
      <c r="D8875" s="246"/>
      <c r="F8875" s="238"/>
      <c r="G8875" s="246"/>
      <c r="I8875"/>
      <c r="J8875" s="245"/>
      <c r="S8875" s="115"/>
      <c r="U8875"/>
      <c r="V8875"/>
      <c r="W8875" s="245"/>
    </row>
    <row r="8876" spans="1:33" x14ac:dyDescent="0.25">
      <c r="A8876" s="244"/>
      <c r="B8876" s="245"/>
      <c r="C8876" s="245"/>
      <c r="D8876" s="246"/>
      <c r="F8876" s="238"/>
      <c r="G8876" s="246"/>
      <c r="I8876"/>
      <c r="J8876" s="245"/>
      <c r="S8876" s="115"/>
      <c r="U8876"/>
      <c r="V8876"/>
      <c r="W8876" s="245"/>
    </row>
    <row r="8877" spans="1:33" x14ac:dyDescent="0.25">
      <c r="A8877" s="244"/>
      <c r="B8877" s="245"/>
      <c r="C8877" s="245"/>
      <c r="D8877" s="246"/>
      <c r="F8877" s="238"/>
      <c r="G8877" s="246"/>
      <c r="I8877"/>
      <c r="J8877" s="245"/>
      <c r="S8877" s="115"/>
      <c r="U8877"/>
      <c r="V8877"/>
      <c r="W8877" s="245"/>
    </row>
    <row r="8878" spans="1:33" x14ac:dyDescent="0.25">
      <c r="A8878" s="244"/>
      <c r="B8878" s="245"/>
      <c r="C8878" s="245"/>
      <c r="D8878" s="246"/>
      <c r="F8878" s="238"/>
      <c r="G8878" s="246"/>
      <c r="I8878"/>
      <c r="J8878" s="245"/>
      <c r="S8878" s="115"/>
      <c r="U8878"/>
      <c r="V8878"/>
      <c r="W8878" s="245"/>
    </row>
    <row r="8879" spans="1:33" ht="18" x14ac:dyDescent="0.25">
      <c r="A8879" s="250"/>
      <c r="B8879" s="251"/>
      <c r="C8879" s="251"/>
      <c r="D8879" s="252"/>
      <c r="E8879"/>
      <c r="F8879" s="126"/>
      <c r="G8879" s="253"/>
      <c r="H8879"/>
      <c r="I8879"/>
      <c r="J8879" s="254"/>
      <c r="K8879"/>
      <c r="L8879"/>
      <c r="M8879"/>
      <c r="N8879"/>
      <c r="O8879"/>
      <c r="P8879"/>
      <c r="Q8879"/>
      <c r="S8879" s="115"/>
      <c r="U8879"/>
      <c r="V8879"/>
      <c r="W8879" s="254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5">
      <c r="A8880" s="244"/>
      <c r="B8880" s="245"/>
      <c r="C8880" s="245"/>
      <c r="D8880" s="246"/>
      <c r="F8880" s="238"/>
      <c r="G8880" s="246"/>
      <c r="I8880"/>
      <c r="J8880" s="245"/>
      <c r="S8880" s="115"/>
      <c r="U8880"/>
      <c r="V8880"/>
      <c r="W8880" s="245"/>
    </row>
    <row r="8881" spans="1:33" x14ac:dyDescent="0.25">
      <c r="A8881" s="244"/>
      <c r="B8881" s="245"/>
      <c r="C8881" s="245"/>
      <c r="D8881" s="246"/>
      <c r="F8881" s="238"/>
      <c r="G8881" s="246"/>
      <c r="I8881"/>
      <c r="J8881" s="245"/>
      <c r="S8881" s="115"/>
      <c r="U8881"/>
      <c r="V8881"/>
      <c r="W8881" s="245"/>
    </row>
    <row r="8882" spans="1:33" ht="18" x14ac:dyDescent="0.25">
      <c r="A8882" s="250"/>
      <c r="B8882" s="251"/>
      <c r="C8882" s="251"/>
      <c r="D8882" s="252"/>
      <c r="E8882"/>
      <c r="F8882" s="126"/>
      <c r="G8882" s="253"/>
      <c r="H8882"/>
      <c r="I8882"/>
      <c r="J8882" s="254"/>
      <c r="K8882"/>
      <c r="L8882"/>
      <c r="M8882"/>
      <c r="N8882"/>
      <c r="O8882"/>
      <c r="P8882"/>
      <c r="Q8882"/>
      <c r="S8882" s="115"/>
      <c r="U8882"/>
      <c r="V8882"/>
      <c r="W8882" s="254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5">
      <c r="A8883" s="244"/>
      <c r="B8883" s="245"/>
      <c r="C8883" s="245"/>
      <c r="D8883" s="246"/>
      <c r="F8883" s="238"/>
      <c r="G8883" s="246"/>
      <c r="I8883"/>
      <c r="J8883" s="245"/>
      <c r="S8883" s="115"/>
      <c r="U8883"/>
      <c r="V8883"/>
      <c r="W8883" s="245"/>
    </row>
    <row r="8884" spans="1:33" x14ac:dyDescent="0.25">
      <c r="A8884" s="244"/>
      <c r="B8884" s="245"/>
      <c r="C8884" s="245"/>
      <c r="D8884" s="246"/>
      <c r="F8884" s="238"/>
      <c r="G8884" s="246"/>
      <c r="I8884"/>
      <c r="J8884" s="245"/>
      <c r="S8884" s="115"/>
      <c r="U8884"/>
      <c r="V8884"/>
      <c r="W8884" s="245"/>
    </row>
    <row r="8885" spans="1:33" x14ac:dyDescent="0.25">
      <c r="A8885" s="247"/>
      <c r="B8885" s="248"/>
      <c r="C8885" s="248"/>
      <c r="D8885" s="249"/>
      <c r="E8885"/>
      <c r="F8885" s="126"/>
      <c r="G8885" s="249"/>
      <c r="H8885"/>
      <c r="I8885"/>
      <c r="J8885" s="248"/>
      <c r="K8885"/>
      <c r="L8885"/>
      <c r="M8885"/>
      <c r="N8885"/>
      <c r="O8885"/>
      <c r="P8885"/>
      <c r="Q8885"/>
      <c r="S8885" s="115"/>
      <c r="U8885"/>
      <c r="V8885"/>
      <c r="W8885" s="248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5">
      <c r="A8886" s="247"/>
      <c r="B8886" s="248"/>
      <c r="C8886" s="248"/>
      <c r="D8886" s="249"/>
      <c r="E8886"/>
      <c r="F8886" s="126"/>
      <c r="G8886" s="249"/>
      <c r="H8886"/>
      <c r="I8886"/>
      <c r="J8886" s="248"/>
      <c r="K8886"/>
      <c r="L8886"/>
      <c r="M8886"/>
      <c r="N8886"/>
      <c r="O8886"/>
      <c r="P8886"/>
      <c r="Q8886"/>
      <c r="S8886" s="115"/>
      <c r="U8886"/>
      <c r="V8886"/>
      <c r="W8886" s="248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5">
      <c r="A8887" s="244"/>
      <c r="B8887" s="245"/>
      <c r="C8887" s="245"/>
      <c r="D8887" s="246"/>
      <c r="F8887" s="238"/>
      <c r="G8887" s="246"/>
      <c r="I8887"/>
      <c r="J8887" s="245"/>
      <c r="S8887" s="115"/>
      <c r="U8887"/>
      <c r="V8887"/>
      <c r="W8887" s="245"/>
    </row>
    <row r="8888" spans="1:33" x14ac:dyDescent="0.25">
      <c r="A8888" s="247"/>
      <c r="B8888" s="248"/>
      <c r="C8888" s="248"/>
      <c r="D8888" s="249"/>
      <c r="E8888"/>
      <c r="F8888" s="126"/>
      <c r="G8888" s="249"/>
      <c r="H8888"/>
      <c r="I8888"/>
      <c r="J8888" s="248"/>
      <c r="K8888"/>
      <c r="L8888"/>
      <c r="M8888"/>
      <c r="N8888"/>
      <c r="O8888"/>
      <c r="P8888"/>
      <c r="Q8888"/>
      <c r="S8888" s="115"/>
      <c r="U8888"/>
      <c r="V8888"/>
      <c r="W8888" s="24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5">
      <c r="A8889" s="244"/>
      <c r="B8889" s="245"/>
      <c r="C8889" s="245"/>
      <c r="D8889" s="246"/>
      <c r="F8889" s="238"/>
      <c r="G8889" s="246"/>
      <c r="I8889"/>
      <c r="J8889" s="245"/>
      <c r="S8889" s="115"/>
      <c r="U8889"/>
      <c r="V8889"/>
      <c r="W8889" s="245"/>
    </row>
    <row r="8890" spans="1:33" x14ac:dyDescent="0.25">
      <c r="A8890" s="247"/>
      <c r="B8890" s="248"/>
      <c r="C8890" s="248"/>
      <c r="D8890" s="249"/>
      <c r="E8890"/>
      <c r="F8890" s="126"/>
      <c r="G8890" s="249"/>
      <c r="H8890"/>
      <c r="I8890"/>
      <c r="J8890" s="248"/>
      <c r="K8890"/>
      <c r="L8890"/>
      <c r="M8890"/>
      <c r="N8890"/>
      <c r="O8890"/>
      <c r="P8890"/>
      <c r="Q8890"/>
      <c r="S8890" s="115"/>
      <c r="U8890"/>
      <c r="V8890"/>
      <c r="W8890" s="248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5">
      <c r="A8891" s="247"/>
      <c r="B8891" s="248"/>
      <c r="C8891" s="248"/>
      <c r="D8891" s="249"/>
      <c r="E8891"/>
      <c r="F8891" s="126"/>
      <c r="G8891" s="249"/>
      <c r="H8891"/>
      <c r="I8891"/>
      <c r="J8891" s="248"/>
      <c r="K8891"/>
      <c r="L8891"/>
      <c r="M8891"/>
      <c r="N8891"/>
      <c r="O8891"/>
      <c r="P8891"/>
      <c r="Q8891"/>
      <c r="S8891" s="115"/>
      <c r="U8891"/>
      <c r="V8891"/>
      <c r="W8891" s="248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5">
      <c r="A8892" s="244"/>
      <c r="B8892" s="245"/>
      <c r="C8892" s="245"/>
      <c r="D8892" s="246"/>
      <c r="F8892" s="238"/>
      <c r="G8892" s="246"/>
      <c r="I8892"/>
      <c r="J8892" s="245"/>
      <c r="S8892" s="115"/>
      <c r="U8892"/>
      <c r="V8892"/>
      <c r="W8892" s="245"/>
    </row>
    <row r="8893" spans="1:33" x14ac:dyDescent="0.25">
      <c r="A8893" s="244"/>
      <c r="B8893" s="245"/>
      <c r="C8893" s="245"/>
      <c r="D8893" s="246"/>
      <c r="F8893" s="238"/>
      <c r="G8893" s="246"/>
      <c r="I8893"/>
      <c r="J8893" s="245"/>
      <c r="S8893" s="115"/>
      <c r="U8893"/>
      <c r="V8893"/>
      <c r="W8893" s="245"/>
    </row>
    <row r="8894" spans="1:33" x14ac:dyDescent="0.25">
      <c r="A8894" s="244"/>
      <c r="B8894" s="245"/>
      <c r="C8894" s="245"/>
      <c r="D8894" s="246"/>
      <c r="F8894" s="238"/>
      <c r="G8894" s="246"/>
      <c r="I8894"/>
      <c r="J8894" s="245"/>
      <c r="S8894" s="115"/>
      <c r="U8894"/>
      <c r="V8894"/>
      <c r="W8894" s="245"/>
    </row>
    <row r="8895" spans="1:33" ht="18" x14ac:dyDescent="0.25">
      <c r="A8895" s="250"/>
      <c r="B8895" s="251"/>
      <c r="C8895" s="251"/>
      <c r="D8895" s="252"/>
      <c r="E8895"/>
      <c r="F8895" s="126"/>
      <c r="G8895" s="253"/>
      <c r="H8895"/>
      <c r="I8895"/>
      <c r="J8895" s="254"/>
      <c r="K8895"/>
      <c r="L8895"/>
      <c r="M8895"/>
      <c r="N8895"/>
      <c r="O8895"/>
      <c r="P8895"/>
      <c r="Q8895"/>
      <c r="S8895" s="115"/>
      <c r="U8895"/>
      <c r="V8895"/>
      <c r="W8895" s="254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5">
      <c r="A8896" s="244"/>
      <c r="B8896" s="245"/>
      <c r="C8896" s="245"/>
      <c r="D8896" s="246"/>
      <c r="F8896" s="238"/>
      <c r="G8896" s="246"/>
      <c r="I8896"/>
      <c r="J8896" s="245"/>
      <c r="S8896" s="115"/>
      <c r="U8896"/>
      <c r="V8896"/>
      <c r="W8896" s="245"/>
    </row>
    <row r="8897" spans="1:33" x14ac:dyDescent="0.25">
      <c r="A8897" s="247"/>
      <c r="B8897" s="248"/>
      <c r="C8897" s="248"/>
      <c r="D8897" s="249"/>
      <c r="E8897"/>
      <c r="F8897" s="126"/>
      <c r="G8897" s="249"/>
      <c r="H8897"/>
      <c r="I8897"/>
      <c r="J8897" s="248"/>
      <c r="K8897"/>
      <c r="L8897"/>
      <c r="M8897"/>
      <c r="N8897"/>
      <c r="O8897"/>
      <c r="P8897"/>
      <c r="Q8897"/>
      <c r="S8897" s="115"/>
      <c r="U8897"/>
      <c r="V8897"/>
      <c r="W8897" s="248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5">
      <c r="A8898" s="247"/>
      <c r="B8898" s="248"/>
      <c r="C8898" s="248"/>
      <c r="D8898" s="249"/>
      <c r="E8898"/>
      <c r="F8898" s="126"/>
      <c r="G8898" s="249"/>
      <c r="H8898"/>
      <c r="I8898"/>
      <c r="J8898" s="248"/>
      <c r="K8898"/>
      <c r="L8898"/>
      <c r="M8898"/>
      <c r="N8898"/>
      <c r="O8898"/>
      <c r="P8898"/>
      <c r="Q8898"/>
      <c r="S8898" s="115"/>
      <c r="U8898"/>
      <c r="V8898"/>
      <c r="W8898" s="24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5">
      <c r="A8899" s="244"/>
      <c r="B8899" s="245"/>
      <c r="C8899" s="245"/>
      <c r="D8899" s="246"/>
      <c r="F8899" s="238"/>
      <c r="G8899" s="246"/>
      <c r="I8899"/>
      <c r="J8899" s="245"/>
      <c r="S8899" s="115"/>
      <c r="U8899"/>
      <c r="V8899"/>
      <c r="W8899" s="245"/>
    </row>
    <row r="8900" spans="1:33" x14ac:dyDescent="0.25">
      <c r="A8900" s="247"/>
      <c r="B8900" s="248"/>
      <c r="C8900" s="248"/>
      <c r="D8900" s="249"/>
      <c r="E8900"/>
      <c r="F8900" s="126"/>
      <c r="G8900" s="249"/>
      <c r="H8900"/>
      <c r="I8900"/>
      <c r="J8900" s="248"/>
      <c r="K8900"/>
      <c r="L8900"/>
      <c r="M8900"/>
      <c r="N8900"/>
      <c r="O8900"/>
      <c r="P8900"/>
      <c r="Q8900"/>
      <c r="S8900" s="115"/>
      <c r="U8900"/>
      <c r="V8900"/>
      <c r="W8900" s="248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5">
      <c r="A8901" s="244"/>
      <c r="B8901" s="245"/>
      <c r="C8901" s="245"/>
      <c r="D8901" s="246"/>
      <c r="F8901" s="238"/>
      <c r="G8901" s="246"/>
      <c r="I8901"/>
      <c r="J8901" s="245"/>
      <c r="S8901" s="115"/>
      <c r="U8901"/>
      <c r="V8901"/>
      <c r="W8901" s="245"/>
    </row>
    <row r="8902" spans="1:33" ht="18" x14ac:dyDescent="0.25">
      <c r="A8902" s="250"/>
      <c r="B8902" s="251"/>
      <c r="C8902" s="251"/>
      <c r="D8902" s="252"/>
      <c r="E8902"/>
      <c r="F8902" s="126"/>
      <c r="G8902" s="253"/>
      <c r="H8902"/>
      <c r="I8902"/>
      <c r="J8902" s="254"/>
      <c r="K8902"/>
      <c r="L8902"/>
      <c r="M8902"/>
      <c r="N8902"/>
      <c r="O8902"/>
      <c r="P8902"/>
      <c r="Q8902"/>
      <c r="S8902" s="115"/>
      <c r="U8902"/>
      <c r="V8902"/>
      <c r="W8902" s="254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5">
      <c r="A8903" s="244"/>
      <c r="B8903" s="245"/>
      <c r="C8903" s="245"/>
      <c r="D8903" s="246"/>
      <c r="F8903" s="238"/>
      <c r="G8903" s="246"/>
      <c r="I8903"/>
      <c r="J8903" s="245"/>
      <c r="S8903" s="115"/>
      <c r="U8903"/>
      <c r="V8903"/>
      <c r="W8903" s="245"/>
    </row>
    <row r="8904" spans="1:33" x14ac:dyDescent="0.25">
      <c r="A8904" s="244"/>
      <c r="B8904" s="245"/>
      <c r="C8904" s="245"/>
      <c r="D8904" s="246"/>
      <c r="F8904" s="238"/>
      <c r="G8904" s="246"/>
      <c r="I8904"/>
      <c r="J8904" s="245"/>
      <c r="S8904" s="115"/>
      <c r="U8904"/>
      <c r="V8904"/>
      <c r="W8904" s="245"/>
    </row>
    <row r="8905" spans="1:33" ht="18" x14ac:dyDescent="0.25">
      <c r="A8905" s="250"/>
      <c r="B8905" s="251"/>
      <c r="C8905" s="251"/>
      <c r="D8905" s="252"/>
      <c r="E8905"/>
      <c r="F8905" s="126"/>
      <c r="G8905" s="253"/>
      <c r="H8905"/>
      <c r="I8905"/>
      <c r="J8905" s="254"/>
      <c r="K8905"/>
      <c r="L8905"/>
      <c r="M8905"/>
      <c r="N8905"/>
      <c r="O8905"/>
      <c r="P8905"/>
      <c r="Q8905"/>
      <c r="S8905" s="115"/>
      <c r="U8905"/>
      <c r="V8905"/>
      <c r="W8905" s="254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5">
      <c r="A8906" s="244"/>
      <c r="B8906" s="245"/>
      <c r="C8906" s="245"/>
      <c r="D8906" s="246"/>
      <c r="F8906" s="238"/>
      <c r="G8906" s="246"/>
      <c r="I8906"/>
      <c r="J8906" s="245"/>
      <c r="S8906" s="115"/>
      <c r="U8906"/>
      <c r="V8906"/>
      <c r="W8906" s="245"/>
    </row>
    <row r="8907" spans="1:33" x14ac:dyDescent="0.25">
      <c r="A8907" s="247"/>
      <c r="B8907" s="248"/>
      <c r="C8907" s="248"/>
      <c r="D8907" s="249"/>
      <c r="E8907"/>
      <c r="F8907" s="126"/>
      <c r="G8907" s="249"/>
      <c r="H8907"/>
      <c r="I8907"/>
      <c r="J8907" s="248"/>
      <c r="K8907"/>
      <c r="L8907"/>
      <c r="M8907"/>
      <c r="N8907"/>
      <c r="O8907"/>
      <c r="P8907"/>
      <c r="Q8907"/>
      <c r="S8907" s="115"/>
      <c r="U8907"/>
      <c r="V8907"/>
      <c r="W8907" s="248"/>
      <c r="X8907"/>
      <c r="Y8907"/>
      <c r="Z8907"/>
      <c r="AA8907"/>
      <c r="AB8907"/>
      <c r="AC8907"/>
      <c r="AD8907"/>
      <c r="AE8907"/>
      <c r="AF8907"/>
      <c r="AG8907"/>
    </row>
    <row r="8908" spans="1:33" ht="18" x14ac:dyDescent="0.25">
      <c r="A8908" s="250"/>
      <c r="B8908" s="251"/>
      <c r="C8908" s="251"/>
      <c r="D8908" s="252"/>
      <c r="E8908"/>
      <c r="F8908" s="126"/>
      <c r="G8908" s="253"/>
      <c r="H8908"/>
      <c r="I8908"/>
      <c r="J8908" s="254"/>
      <c r="K8908"/>
      <c r="L8908"/>
      <c r="M8908"/>
      <c r="N8908"/>
      <c r="O8908"/>
      <c r="P8908"/>
      <c r="Q8908"/>
      <c r="S8908" s="115"/>
      <c r="U8908"/>
      <c r="V8908"/>
      <c r="W8908" s="254"/>
      <c r="X8908"/>
      <c r="Y8908"/>
      <c r="Z8908"/>
      <c r="AA8908"/>
      <c r="AB8908"/>
      <c r="AC8908"/>
      <c r="AD8908"/>
      <c r="AE8908"/>
      <c r="AF8908"/>
      <c r="AG8908"/>
    </row>
    <row r="8909" spans="1:33" ht="18" x14ac:dyDescent="0.25">
      <c r="A8909" s="250"/>
      <c r="B8909" s="251"/>
      <c r="C8909" s="251"/>
      <c r="D8909" s="252"/>
      <c r="E8909"/>
      <c r="F8909" s="126"/>
      <c r="G8909" s="253"/>
      <c r="H8909"/>
      <c r="I8909"/>
      <c r="J8909" s="254"/>
      <c r="K8909"/>
      <c r="L8909"/>
      <c r="M8909"/>
      <c r="N8909"/>
      <c r="O8909"/>
      <c r="P8909"/>
      <c r="Q8909"/>
      <c r="S8909" s="115"/>
      <c r="U8909"/>
      <c r="V8909"/>
      <c r="W8909" s="254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5">
      <c r="A8910" s="244"/>
      <c r="B8910" s="245"/>
      <c r="C8910" s="245"/>
      <c r="D8910" s="246"/>
      <c r="F8910" s="238"/>
      <c r="G8910" s="246"/>
      <c r="I8910"/>
      <c r="J8910" s="245"/>
      <c r="S8910" s="115"/>
      <c r="U8910"/>
      <c r="V8910"/>
      <c r="W8910" s="245"/>
    </row>
    <row r="8911" spans="1:33" ht="18" x14ac:dyDescent="0.25">
      <c r="A8911" s="250"/>
      <c r="B8911" s="251"/>
      <c r="C8911" s="251"/>
      <c r="D8911" s="252"/>
      <c r="E8911"/>
      <c r="F8911" s="126"/>
      <c r="G8911" s="253"/>
      <c r="H8911"/>
      <c r="I8911"/>
      <c r="J8911" s="254"/>
      <c r="K8911"/>
      <c r="L8911"/>
      <c r="M8911"/>
      <c r="N8911"/>
      <c r="O8911"/>
      <c r="P8911"/>
      <c r="Q8911"/>
      <c r="S8911" s="115"/>
      <c r="U8911"/>
      <c r="V8911"/>
      <c r="W8911" s="254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5">
      <c r="A8912" s="244"/>
      <c r="B8912" s="245"/>
      <c r="C8912" s="245"/>
      <c r="D8912" s="246"/>
      <c r="F8912" s="238"/>
      <c r="G8912" s="246"/>
      <c r="I8912"/>
      <c r="J8912" s="245"/>
      <c r="S8912" s="115"/>
      <c r="U8912"/>
      <c r="V8912"/>
      <c r="W8912" s="245"/>
    </row>
    <row r="8913" spans="1:33" x14ac:dyDescent="0.25">
      <c r="A8913" s="244"/>
      <c r="B8913" s="245"/>
      <c r="C8913" s="245"/>
      <c r="D8913" s="246"/>
      <c r="F8913" s="238"/>
      <c r="G8913" s="246"/>
      <c r="I8913"/>
      <c r="J8913" s="245"/>
      <c r="S8913" s="115"/>
      <c r="U8913"/>
      <c r="V8913"/>
      <c r="W8913" s="245"/>
    </row>
    <row r="8914" spans="1:33" x14ac:dyDescent="0.25">
      <c r="A8914" s="247"/>
      <c r="B8914" s="248"/>
      <c r="C8914" s="248"/>
      <c r="D8914" s="249"/>
      <c r="E8914"/>
      <c r="F8914" s="126"/>
      <c r="G8914" s="249"/>
      <c r="H8914"/>
      <c r="I8914"/>
      <c r="J8914" s="248"/>
      <c r="K8914"/>
      <c r="L8914"/>
      <c r="M8914"/>
      <c r="N8914"/>
      <c r="O8914"/>
      <c r="P8914"/>
      <c r="Q8914"/>
      <c r="S8914" s="115"/>
      <c r="U8914"/>
      <c r="V8914"/>
      <c r="W8914" s="248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5">
      <c r="A8915" s="247"/>
      <c r="B8915" s="248"/>
      <c r="C8915" s="248"/>
      <c r="D8915" s="249"/>
      <c r="E8915"/>
      <c r="F8915" s="126"/>
      <c r="G8915" s="249"/>
      <c r="H8915"/>
      <c r="I8915"/>
      <c r="J8915" s="248"/>
      <c r="K8915"/>
      <c r="L8915"/>
      <c r="M8915"/>
      <c r="N8915"/>
      <c r="O8915"/>
      <c r="P8915"/>
      <c r="Q8915"/>
      <c r="S8915" s="115"/>
      <c r="U8915"/>
      <c r="V8915"/>
      <c r="W8915" s="248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5">
      <c r="A8916" s="244"/>
      <c r="B8916" s="245"/>
      <c r="C8916" s="245"/>
      <c r="D8916" s="246"/>
      <c r="F8916" s="238"/>
      <c r="G8916" s="246"/>
      <c r="I8916"/>
      <c r="J8916" s="245"/>
      <c r="S8916" s="115"/>
      <c r="U8916"/>
      <c r="V8916"/>
      <c r="W8916" s="245"/>
    </row>
    <row r="8917" spans="1:33" ht="18" x14ac:dyDescent="0.25">
      <c r="A8917" s="250"/>
      <c r="B8917" s="251"/>
      <c r="C8917" s="251"/>
      <c r="D8917" s="252"/>
      <c r="E8917"/>
      <c r="F8917" s="126"/>
      <c r="G8917" s="253"/>
      <c r="H8917"/>
      <c r="I8917"/>
      <c r="J8917" s="254"/>
      <c r="K8917"/>
      <c r="L8917"/>
      <c r="M8917"/>
      <c r="N8917"/>
      <c r="O8917"/>
      <c r="P8917"/>
      <c r="Q8917"/>
      <c r="S8917" s="115"/>
      <c r="U8917"/>
      <c r="V8917"/>
      <c r="W8917" s="254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5">
      <c r="A8918" s="247"/>
      <c r="B8918" s="248"/>
      <c r="C8918" s="248"/>
      <c r="D8918" s="249"/>
      <c r="E8918"/>
      <c r="F8918" s="126"/>
      <c r="G8918" s="249"/>
      <c r="H8918"/>
      <c r="I8918"/>
      <c r="J8918" s="248"/>
      <c r="K8918"/>
      <c r="L8918"/>
      <c r="M8918"/>
      <c r="N8918"/>
      <c r="O8918"/>
      <c r="P8918"/>
      <c r="Q8918"/>
      <c r="S8918" s="115"/>
      <c r="U8918"/>
      <c r="V8918"/>
      <c r="W8918" s="24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5">
      <c r="A8919" s="244"/>
      <c r="B8919" s="245"/>
      <c r="C8919" s="245"/>
      <c r="D8919" s="246"/>
      <c r="F8919" s="238"/>
      <c r="G8919" s="246"/>
      <c r="I8919"/>
      <c r="J8919" s="245"/>
      <c r="S8919" s="115"/>
      <c r="U8919"/>
      <c r="V8919"/>
      <c r="W8919" s="245"/>
    </row>
    <row r="8920" spans="1:33" x14ac:dyDescent="0.25">
      <c r="A8920" s="244"/>
      <c r="B8920" s="245"/>
      <c r="C8920" s="245"/>
      <c r="D8920" s="246"/>
      <c r="F8920" s="238"/>
      <c r="G8920" s="246"/>
      <c r="I8920"/>
      <c r="J8920" s="245"/>
      <c r="S8920" s="115"/>
      <c r="U8920"/>
      <c r="V8920"/>
      <c r="W8920" s="245"/>
    </row>
    <row r="8921" spans="1:33" x14ac:dyDescent="0.25">
      <c r="A8921" s="244"/>
      <c r="B8921" s="245"/>
      <c r="C8921" s="245"/>
      <c r="D8921" s="246"/>
      <c r="F8921" s="238"/>
      <c r="G8921" s="246"/>
      <c r="I8921"/>
      <c r="J8921" s="245"/>
      <c r="S8921" s="115"/>
      <c r="U8921"/>
      <c r="V8921"/>
      <c r="W8921" s="245"/>
    </row>
    <row r="8922" spans="1:33" x14ac:dyDescent="0.25">
      <c r="A8922" s="244"/>
      <c r="B8922" s="245"/>
      <c r="C8922" s="245"/>
      <c r="D8922" s="246"/>
      <c r="F8922" s="238"/>
      <c r="G8922" s="246"/>
      <c r="I8922"/>
      <c r="J8922" s="245"/>
      <c r="S8922" s="115"/>
      <c r="U8922"/>
      <c r="V8922"/>
      <c r="W8922" s="245"/>
    </row>
    <row r="8923" spans="1:33" x14ac:dyDescent="0.25">
      <c r="A8923" s="244"/>
      <c r="B8923" s="245"/>
      <c r="C8923" s="245"/>
      <c r="D8923" s="246"/>
      <c r="F8923" s="238"/>
      <c r="G8923" s="246"/>
      <c r="I8923"/>
      <c r="J8923" s="245"/>
      <c r="S8923" s="115"/>
      <c r="U8923"/>
      <c r="V8923"/>
      <c r="W8923" s="245"/>
    </row>
    <row r="8924" spans="1:33" x14ac:dyDescent="0.25">
      <c r="A8924" s="247"/>
      <c r="B8924" s="248"/>
      <c r="C8924" s="248"/>
      <c r="D8924" s="249"/>
      <c r="E8924"/>
      <c r="F8924" s="126"/>
      <c r="G8924" s="249"/>
      <c r="H8924"/>
      <c r="I8924"/>
      <c r="J8924" s="248"/>
      <c r="K8924"/>
      <c r="L8924"/>
      <c r="M8924"/>
      <c r="N8924"/>
      <c r="O8924"/>
      <c r="P8924"/>
      <c r="Q8924"/>
      <c r="S8924" s="115"/>
      <c r="U8924"/>
      <c r="V8924"/>
      <c r="W8924" s="248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5">
      <c r="A8925" s="244"/>
      <c r="B8925" s="245"/>
      <c r="C8925" s="245"/>
      <c r="D8925" s="246"/>
      <c r="F8925" s="238"/>
      <c r="G8925" s="246"/>
      <c r="I8925"/>
      <c r="J8925" s="245"/>
      <c r="S8925" s="115"/>
      <c r="U8925"/>
      <c r="V8925"/>
      <c r="W8925" s="245"/>
    </row>
    <row r="8926" spans="1:33" ht="18" x14ac:dyDescent="0.25">
      <c r="A8926" s="250"/>
      <c r="B8926" s="251"/>
      <c r="C8926" s="251"/>
      <c r="D8926" s="252"/>
      <c r="E8926"/>
      <c r="F8926" s="126"/>
      <c r="G8926" s="253"/>
      <c r="H8926"/>
      <c r="I8926"/>
      <c r="J8926" s="254"/>
      <c r="K8926"/>
      <c r="L8926"/>
      <c r="M8926"/>
      <c r="N8926"/>
      <c r="O8926"/>
      <c r="P8926"/>
      <c r="Q8926"/>
      <c r="S8926" s="115"/>
      <c r="U8926"/>
      <c r="V8926"/>
      <c r="W8926" s="254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5">
      <c r="A8927" s="247"/>
      <c r="B8927" s="248"/>
      <c r="C8927" s="248"/>
      <c r="D8927" s="249"/>
      <c r="E8927"/>
      <c r="F8927" s="126"/>
      <c r="G8927" s="249"/>
      <c r="H8927"/>
      <c r="I8927"/>
      <c r="J8927" s="248"/>
      <c r="K8927"/>
      <c r="L8927"/>
      <c r="M8927"/>
      <c r="N8927"/>
      <c r="O8927"/>
      <c r="P8927"/>
      <c r="Q8927"/>
      <c r="S8927" s="115"/>
      <c r="U8927"/>
      <c r="V8927"/>
      <c r="W8927" s="248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5">
      <c r="A8928" s="247"/>
      <c r="B8928" s="248"/>
      <c r="C8928" s="248"/>
      <c r="D8928" s="249"/>
      <c r="E8928"/>
      <c r="F8928" s="126"/>
      <c r="G8928" s="249"/>
      <c r="H8928"/>
      <c r="I8928"/>
      <c r="J8928" s="248"/>
      <c r="K8928"/>
      <c r="L8928"/>
      <c r="M8928"/>
      <c r="N8928"/>
      <c r="O8928"/>
      <c r="P8928"/>
      <c r="Q8928"/>
      <c r="S8928" s="115"/>
      <c r="U8928"/>
      <c r="V8928"/>
      <c r="W8928" s="24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5">
      <c r="A8929" s="244"/>
      <c r="B8929" s="245"/>
      <c r="C8929" s="245"/>
      <c r="D8929" s="246"/>
      <c r="F8929" s="238"/>
      <c r="G8929" s="246"/>
      <c r="I8929"/>
      <c r="J8929" s="245"/>
      <c r="S8929" s="115"/>
      <c r="U8929"/>
      <c r="V8929"/>
      <c r="W8929" s="245"/>
    </row>
    <row r="8930" spans="1:33" x14ac:dyDescent="0.25">
      <c r="A8930" s="247"/>
      <c r="B8930" s="248"/>
      <c r="C8930" s="248"/>
      <c r="D8930" s="249"/>
      <c r="E8930"/>
      <c r="F8930" s="126"/>
      <c r="G8930" s="249"/>
      <c r="H8930"/>
      <c r="I8930"/>
      <c r="J8930" s="248"/>
      <c r="K8930"/>
      <c r="L8930"/>
      <c r="M8930"/>
      <c r="N8930"/>
      <c r="O8930"/>
      <c r="P8930"/>
      <c r="Q8930"/>
      <c r="S8930" s="115"/>
      <c r="U8930"/>
      <c r="V8930"/>
      <c r="W8930" s="248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5">
      <c r="A8931" s="247"/>
      <c r="B8931" s="248"/>
      <c r="C8931" s="248"/>
      <c r="D8931" s="249"/>
      <c r="E8931"/>
      <c r="F8931" s="126"/>
      <c r="G8931" s="249"/>
      <c r="H8931"/>
      <c r="I8931"/>
      <c r="J8931" s="248"/>
      <c r="K8931"/>
      <c r="L8931"/>
      <c r="M8931"/>
      <c r="N8931"/>
      <c r="O8931"/>
      <c r="P8931"/>
      <c r="Q8931"/>
      <c r="S8931" s="115"/>
      <c r="U8931"/>
      <c r="V8931"/>
      <c r="W8931" s="248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5">
      <c r="A8932" s="244"/>
      <c r="B8932" s="245"/>
      <c r="C8932" s="245"/>
      <c r="D8932" s="246"/>
      <c r="F8932" s="238"/>
      <c r="G8932" s="246"/>
      <c r="I8932"/>
      <c r="J8932" s="245"/>
      <c r="S8932" s="115"/>
      <c r="U8932"/>
      <c r="V8932"/>
      <c r="W8932" s="245"/>
    </row>
    <row r="8933" spans="1:33" ht="18" x14ac:dyDescent="0.25">
      <c r="A8933" s="250"/>
      <c r="B8933" s="251"/>
      <c r="C8933" s="251"/>
      <c r="D8933" s="252"/>
      <c r="E8933"/>
      <c r="F8933" s="126"/>
      <c r="G8933" s="253"/>
      <c r="H8933"/>
      <c r="I8933"/>
      <c r="J8933" s="254"/>
      <c r="K8933"/>
      <c r="L8933"/>
      <c r="M8933"/>
      <c r="N8933"/>
      <c r="O8933"/>
      <c r="P8933"/>
      <c r="Q8933"/>
      <c r="S8933" s="115"/>
      <c r="U8933"/>
      <c r="V8933"/>
      <c r="W8933" s="254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5">
      <c r="A8934" s="244"/>
      <c r="B8934" s="245"/>
      <c r="C8934" s="245"/>
      <c r="D8934" s="246"/>
      <c r="F8934" s="238"/>
      <c r="G8934" s="246"/>
      <c r="I8934"/>
      <c r="J8934" s="245"/>
      <c r="S8934" s="115"/>
      <c r="U8934"/>
      <c r="V8934"/>
      <c r="W8934" s="245"/>
    </row>
    <row r="8935" spans="1:33" x14ac:dyDescent="0.25">
      <c r="A8935" s="247"/>
      <c r="B8935" s="248"/>
      <c r="C8935" s="248"/>
      <c r="D8935" s="249"/>
      <c r="E8935"/>
      <c r="F8935" s="126"/>
      <c r="G8935" s="249"/>
      <c r="H8935"/>
      <c r="I8935"/>
      <c r="J8935" s="248"/>
      <c r="K8935"/>
      <c r="L8935"/>
      <c r="M8935"/>
      <c r="N8935"/>
      <c r="O8935"/>
      <c r="P8935"/>
      <c r="Q8935"/>
      <c r="S8935" s="115"/>
      <c r="U8935"/>
      <c r="V8935"/>
      <c r="W8935" s="248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5">
      <c r="A8936" s="244"/>
      <c r="B8936" s="245"/>
      <c r="C8936" s="245"/>
      <c r="D8936" s="246"/>
      <c r="F8936" s="238"/>
      <c r="G8936" s="246"/>
      <c r="I8936"/>
      <c r="J8936" s="245"/>
      <c r="S8936" s="115"/>
      <c r="U8936"/>
      <c r="V8936"/>
      <c r="W8936" s="245"/>
    </row>
    <row r="8937" spans="1:33" x14ac:dyDescent="0.25">
      <c r="A8937" s="247"/>
      <c r="B8937" s="248"/>
      <c r="C8937" s="248"/>
      <c r="D8937" s="249"/>
      <c r="E8937"/>
      <c r="F8937" s="126"/>
      <c r="G8937" s="249"/>
      <c r="H8937"/>
      <c r="I8937"/>
      <c r="J8937" s="248"/>
      <c r="K8937"/>
      <c r="L8937"/>
      <c r="M8937"/>
      <c r="N8937"/>
      <c r="O8937"/>
      <c r="P8937"/>
      <c r="Q8937"/>
      <c r="S8937" s="115"/>
      <c r="U8937"/>
      <c r="V8937"/>
      <c r="W8937" s="248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5">
      <c r="A8938" s="244"/>
      <c r="B8938" s="245"/>
      <c r="C8938" s="245"/>
      <c r="D8938" s="246"/>
      <c r="F8938" s="238"/>
      <c r="G8938" s="246"/>
      <c r="I8938"/>
      <c r="J8938" s="245"/>
      <c r="S8938" s="115"/>
      <c r="U8938"/>
      <c r="V8938"/>
      <c r="W8938" s="245"/>
    </row>
    <row r="8939" spans="1:33" x14ac:dyDescent="0.25">
      <c r="A8939" s="247"/>
      <c r="B8939" s="248"/>
      <c r="C8939" s="248"/>
      <c r="D8939" s="249"/>
      <c r="E8939"/>
      <c r="F8939" s="126"/>
      <c r="G8939" s="249"/>
      <c r="H8939"/>
      <c r="I8939"/>
      <c r="J8939" s="248"/>
      <c r="K8939"/>
      <c r="L8939"/>
      <c r="M8939"/>
      <c r="N8939"/>
      <c r="O8939"/>
      <c r="P8939"/>
      <c r="Q8939"/>
      <c r="S8939" s="115"/>
      <c r="U8939"/>
      <c r="V8939"/>
      <c r="W8939" s="248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5">
      <c r="A8940" s="244"/>
      <c r="B8940" s="245"/>
      <c r="C8940" s="245"/>
      <c r="D8940" s="246"/>
      <c r="F8940" s="238"/>
      <c r="G8940" s="246"/>
      <c r="I8940"/>
      <c r="J8940" s="245"/>
      <c r="S8940" s="115"/>
      <c r="U8940"/>
      <c r="V8940"/>
      <c r="W8940" s="245"/>
    </row>
    <row r="8941" spans="1:33" x14ac:dyDescent="0.25">
      <c r="A8941" s="247"/>
      <c r="B8941" s="248"/>
      <c r="C8941" s="248"/>
      <c r="D8941" s="249"/>
      <c r="E8941"/>
      <c r="F8941" s="126"/>
      <c r="G8941" s="249"/>
      <c r="H8941"/>
      <c r="I8941"/>
      <c r="J8941" s="248"/>
      <c r="K8941"/>
      <c r="L8941"/>
      <c r="M8941"/>
      <c r="N8941"/>
      <c r="O8941"/>
      <c r="P8941"/>
      <c r="Q8941"/>
      <c r="S8941" s="115"/>
      <c r="U8941"/>
      <c r="V8941"/>
      <c r="W8941" s="248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5">
      <c r="A8942" s="247"/>
      <c r="B8942" s="248"/>
      <c r="C8942" s="248"/>
      <c r="D8942" s="249"/>
      <c r="E8942"/>
      <c r="F8942" s="126"/>
      <c r="G8942" s="249"/>
      <c r="H8942"/>
      <c r="I8942"/>
      <c r="J8942" s="248"/>
      <c r="K8942"/>
      <c r="L8942"/>
      <c r="M8942"/>
      <c r="N8942"/>
      <c r="O8942"/>
      <c r="P8942"/>
      <c r="Q8942"/>
      <c r="S8942" s="115"/>
      <c r="U8942"/>
      <c r="V8942"/>
      <c r="W8942" s="248"/>
      <c r="X8942"/>
      <c r="Y8942"/>
      <c r="Z8942"/>
      <c r="AA8942"/>
      <c r="AB8942"/>
      <c r="AC8942"/>
      <c r="AD8942"/>
      <c r="AE8942"/>
      <c r="AF8942"/>
      <c r="AG8942"/>
    </row>
    <row r="8943" spans="1:33" ht="18" x14ac:dyDescent="0.25">
      <c r="A8943" s="250"/>
      <c r="B8943" s="251"/>
      <c r="C8943" s="251"/>
      <c r="D8943" s="252"/>
      <c r="E8943"/>
      <c r="F8943" s="126"/>
      <c r="G8943" s="253"/>
      <c r="H8943"/>
      <c r="I8943"/>
      <c r="J8943" s="254"/>
      <c r="K8943"/>
      <c r="L8943"/>
      <c r="M8943"/>
      <c r="N8943"/>
      <c r="O8943"/>
      <c r="P8943"/>
      <c r="Q8943"/>
      <c r="S8943" s="115"/>
      <c r="U8943"/>
      <c r="V8943"/>
      <c r="W8943" s="254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5">
      <c r="A8944" s="244"/>
      <c r="B8944" s="245"/>
      <c r="C8944" s="245"/>
      <c r="D8944" s="246"/>
      <c r="F8944" s="238"/>
      <c r="G8944" s="246"/>
      <c r="I8944"/>
      <c r="J8944" s="245"/>
      <c r="S8944" s="115"/>
      <c r="U8944"/>
      <c r="V8944"/>
      <c r="W8944" s="245"/>
    </row>
    <row r="8945" spans="1:33" x14ac:dyDescent="0.25">
      <c r="A8945" s="247"/>
      <c r="B8945" s="248"/>
      <c r="C8945" s="248"/>
      <c r="D8945" s="249"/>
      <c r="E8945"/>
      <c r="F8945" s="126"/>
      <c r="G8945" s="249"/>
      <c r="H8945"/>
      <c r="I8945"/>
      <c r="J8945" s="248"/>
      <c r="K8945"/>
      <c r="L8945"/>
      <c r="M8945"/>
      <c r="N8945"/>
      <c r="O8945"/>
      <c r="P8945"/>
      <c r="Q8945"/>
      <c r="S8945" s="115"/>
      <c r="U8945"/>
      <c r="V8945"/>
      <c r="W8945" s="248"/>
      <c r="X8945"/>
      <c r="Y8945"/>
      <c r="Z8945"/>
      <c r="AA8945"/>
      <c r="AB8945"/>
      <c r="AC8945"/>
      <c r="AD8945"/>
      <c r="AE8945"/>
      <c r="AF8945"/>
      <c r="AG8945"/>
    </row>
    <row r="8946" spans="1:33" ht="18" x14ac:dyDescent="0.25">
      <c r="A8946" s="250"/>
      <c r="B8946" s="251"/>
      <c r="C8946" s="251"/>
      <c r="D8946" s="252"/>
      <c r="E8946"/>
      <c r="F8946" s="126"/>
      <c r="G8946" s="253"/>
      <c r="H8946"/>
      <c r="I8946"/>
      <c r="J8946" s="254"/>
      <c r="K8946"/>
      <c r="L8946"/>
      <c r="M8946"/>
      <c r="N8946"/>
      <c r="O8946"/>
      <c r="P8946"/>
      <c r="Q8946"/>
      <c r="S8946" s="115"/>
      <c r="U8946"/>
      <c r="V8946"/>
      <c r="W8946" s="254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5">
      <c r="A8947" s="247"/>
      <c r="B8947" s="248"/>
      <c r="C8947" s="248"/>
      <c r="D8947" s="249"/>
      <c r="E8947"/>
      <c r="F8947" s="126"/>
      <c r="G8947" s="249"/>
      <c r="H8947"/>
      <c r="I8947"/>
      <c r="J8947" s="248"/>
      <c r="K8947"/>
      <c r="L8947"/>
      <c r="M8947"/>
      <c r="N8947"/>
      <c r="O8947"/>
      <c r="P8947"/>
      <c r="Q8947"/>
      <c r="S8947" s="115"/>
      <c r="U8947"/>
      <c r="V8947"/>
      <c r="W8947" s="248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5">
      <c r="A8948" s="244"/>
      <c r="B8948" s="245"/>
      <c r="C8948" s="245"/>
      <c r="D8948" s="246"/>
      <c r="F8948" s="238"/>
      <c r="G8948" s="246"/>
      <c r="I8948"/>
      <c r="J8948" s="245"/>
      <c r="S8948" s="115"/>
      <c r="U8948"/>
      <c r="V8948"/>
      <c r="W8948" s="245"/>
    </row>
    <row r="8949" spans="1:33" ht="18" x14ac:dyDescent="0.25">
      <c r="A8949" s="250"/>
      <c r="B8949" s="251"/>
      <c r="C8949" s="251"/>
      <c r="D8949" s="252"/>
      <c r="E8949"/>
      <c r="F8949" s="126"/>
      <c r="G8949" s="253"/>
      <c r="H8949"/>
      <c r="I8949"/>
      <c r="J8949" s="254"/>
      <c r="K8949"/>
      <c r="L8949"/>
      <c r="M8949"/>
      <c r="N8949"/>
      <c r="O8949"/>
      <c r="P8949"/>
      <c r="Q8949"/>
      <c r="S8949" s="115"/>
      <c r="U8949"/>
      <c r="V8949"/>
      <c r="W8949" s="254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5">
      <c r="A8950" s="247"/>
      <c r="B8950" s="248"/>
      <c r="C8950" s="248"/>
      <c r="D8950" s="249"/>
      <c r="E8950"/>
      <c r="F8950" s="126"/>
      <c r="G8950" s="249"/>
      <c r="H8950"/>
      <c r="I8950"/>
      <c r="J8950" s="248"/>
      <c r="K8950"/>
      <c r="L8950"/>
      <c r="M8950"/>
      <c r="N8950"/>
      <c r="O8950"/>
      <c r="P8950"/>
      <c r="Q8950"/>
      <c r="S8950" s="115"/>
      <c r="U8950"/>
      <c r="V8950"/>
      <c r="W8950" s="248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5">
      <c r="A8951" s="244"/>
      <c r="B8951" s="245"/>
      <c r="C8951" s="245"/>
      <c r="D8951" s="246"/>
      <c r="F8951" s="238"/>
      <c r="G8951" s="246"/>
      <c r="I8951"/>
      <c r="J8951" s="245"/>
      <c r="S8951" s="115"/>
      <c r="U8951"/>
      <c r="V8951"/>
      <c r="W8951" s="245"/>
    </row>
    <row r="8952" spans="1:33" x14ac:dyDescent="0.25">
      <c r="A8952" s="244"/>
      <c r="B8952" s="245"/>
      <c r="C8952" s="245"/>
      <c r="D8952" s="246"/>
      <c r="F8952" s="238"/>
      <c r="G8952" s="246"/>
      <c r="I8952"/>
      <c r="J8952" s="245"/>
      <c r="S8952" s="115"/>
      <c r="U8952"/>
      <c r="V8952"/>
      <c r="W8952" s="245"/>
    </row>
    <row r="8953" spans="1:33" x14ac:dyDescent="0.25">
      <c r="A8953" s="244"/>
      <c r="B8953" s="245"/>
      <c r="C8953" s="245"/>
      <c r="D8953" s="246"/>
      <c r="F8953" s="238"/>
      <c r="G8953" s="246"/>
      <c r="I8953"/>
      <c r="J8953" s="245"/>
      <c r="S8953" s="115"/>
      <c r="U8953"/>
      <c r="V8953"/>
      <c r="W8953" s="245"/>
    </row>
    <row r="8954" spans="1:33" ht="18" x14ac:dyDescent="0.25">
      <c r="A8954" s="250"/>
      <c r="B8954" s="251"/>
      <c r="C8954" s="251"/>
      <c r="D8954" s="252"/>
      <c r="E8954"/>
      <c r="F8954" s="126"/>
      <c r="G8954" s="253"/>
      <c r="H8954"/>
      <c r="I8954"/>
      <c r="J8954" s="254"/>
      <c r="K8954"/>
      <c r="L8954"/>
      <c r="M8954"/>
      <c r="N8954"/>
      <c r="O8954"/>
      <c r="P8954"/>
      <c r="Q8954"/>
      <c r="S8954" s="115"/>
      <c r="U8954"/>
      <c r="V8954"/>
      <c r="W8954" s="2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5">
      <c r="A8955" s="244"/>
      <c r="B8955" s="245"/>
      <c r="C8955" s="245"/>
      <c r="D8955" s="246"/>
      <c r="F8955" s="238"/>
      <c r="G8955" s="246"/>
      <c r="I8955"/>
      <c r="J8955" s="245"/>
      <c r="S8955" s="115"/>
      <c r="U8955"/>
      <c r="V8955"/>
      <c r="W8955" s="245"/>
    </row>
    <row r="8956" spans="1:33" x14ac:dyDescent="0.25">
      <c r="A8956" s="247"/>
      <c r="B8956" s="248"/>
      <c r="C8956" s="248"/>
      <c r="D8956" s="249"/>
      <c r="E8956"/>
      <c r="F8956" s="126"/>
      <c r="G8956" s="249"/>
      <c r="H8956"/>
      <c r="I8956"/>
      <c r="J8956" s="248"/>
      <c r="K8956"/>
      <c r="L8956"/>
      <c r="M8956"/>
      <c r="N8956"/>
      <c r="O8956"/>
      <c r="P8956"/>
      <c r="Q8956"/>
      <c r="S8956" s="115"/>
      <c r="U8956"/>
      <c r="V8956"/>
      <c r="W8956" s="248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5">
      <c r="A8957" s="244"/>
      <c r="B8957" s="245"/>
      <c r="C8957" s="245"/>
      <c r="D8957" s="246"/>
      <c r="F8957" s="238"/>
      <c r="G8957" s="246"/>
      <c r="I8957"/>
      <c r="J8957" s="245"/>
      <c r="S8957" s="115"/>
      <c r="U8957"/>
      <c r="V8957"/>
      <c r="W8957" s="245"/>
    </row>
    <row r="8958" spans="1:33" x14ac:dyDescent="0.25">
      <c r="A8958" s="244"/>
      <c r="B8958" s="245"/>
      <c r="C8958" s="245"/>
      <c r="D8958" s="246"/>
      <c r="F8958" s="238"/>
      <c r="G8958" s="246"/>
      <c r="I8958"/>
      <c r="J8958" s="245"/>
      <c r="S8958" s="115"/>
      <c r="U8958"/>
      <c r="V8958"/>
      <c r="W8958" s="245"/>
    </row>
    <row r="8959" spans="1:33" x14ac:dyDescent="0.25">
      <c r="A8959" s="244"/>
      <c r="B8959" s="245"/>
      <c r="C8959" s="245"/>
      <c r="D8959" s="246"/>
      <c r="F8959" s="238"/>
      <c r="G8959" s="246"/>
      <c r="I8959"/>
      <c r="J8959" s="245"/>
      <c r="S8959" s="115"/>
      <c r="U8959"/>
      <c r="V8959"/>
      <c r="W8959" s="245"/>
    </row>
    <row r="8960" spans="1:33" x14ac:dyDescent="0.25">
      <c r="A8960" s="244"/>
      <c r="B8960" s="245"/>
      <c r="C8960" s="245"/>
      <c r="D8960" s="246"/>
      <c r="F8960" s="238"/>
      <c r="G8960" s="246"/>
      <c r="I8960"/>
      <c r="J8960" s="245"/>
      <c r="S8960" s="115"/>
      <c r="U8960"/>
      <c r="V8960"/>
      <c r="W8960" s="245"/>
    </row>
    <row r="8961" spans="1:33" x14ac:dyDescent="0.25">
      <c r="A8961" s="244"/>
      <c r="B8961" s="245"/>
      <c r="C8961" s="245"/>
      <c r="D8961" s="246"/>
      <c r="F8961" s="238"/>
      <c r="G8961" s="246"/>
      <c r="I8961"/>
      <c r="J8961" s="245"/>
      <c r="S8961" s="115"/>
      <c r="U8961"/>
      <c r="V8961"/>
      <c r="W8961" s="245"/>
    </row>
    <row r="8962" spans="1:33" x14ac:dyDescent="0.25">
      <c r="A8962" s="244"/>
      <c r="B8962" s="245"/>
      <c r="C8962" s="245"/>
      <c r="D8962" s="246"/>
      <c r="F8962" s="238"/>
      <c r="G8962" s="246"/>
      <c r="I8962"/>
      <c r="J8962" s="245"/>
      <c r="S8962" s="115"/>
      <c r="U8962"/>
      <c r="V8962"/>
      <c r="W8962" s="245"/>
    </row>
    <row r="8963" spans="1:33" x14ac:dyDescent="0.25">
      <c r="A8963" s="244"/>
      <c r="B8963" s="245"/>
      <c r="C8963" s="245"/>
      <c r="D8963" s="246"/>
      <c r="F8963" s="238"/>
      <c r="G8963" s="246"/>
      <c r="I8963"/>
      <c r="J8963" s="245"/>
      <c r="S8963" s="115"/>
      <c r="U8963"/>
      <c r="V8963"/>
      <c r="W8963" s="245"/>
    </row>
    <row r="8964" spans="1:33" x14ac:dyDescent="0.25">
      <c r="A8964" s="244"/>
      <c r="B8964" s="245"/>
      <c r="C8964" s="245"/>
      <c r="D8964" s="246"/>
      <c r="F8964" s="238"/>
      <c r="G8964" s="246"/>
      <c r="I8964"/>
      <c r="J8964" s="245"/>
      <c r="S8964" s="115"/>
      <c r="U8964"/>
      <c r="V8964"/>
      <c r="W8964" s="245"/>
    </row>
    <row r="8965" spans="1:33" ht="18" x14ac:dyDescent="0.25">
      <c r="A8965" s="250"/>
      <c r="B8965" s="251"/>
      <c r="C8965" s="251"/>
      <c r="D8965" s="252"/>
      <c r="E8965"/>
      <c r="F8965" s="126"/>
      <c r="G8965" s="253"/>
      <c r="H8965"/>
      <c r="I8965"/>
      <c r="J8965" s="254"/>
      <c r="K8965"/>
      <c r="L8965"/>
      <c r="M8965"/>
      <c r="N8965"/>
      <c r="O8965"/>
      <c r="P8965"/>
      <c r="Q8965"/>
      <c r="S8965" s="115"/>
      <c r="U8965"/>
      <c r="V8965"/>
      <c r="W8965" s="254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5">
      <c r="A8966" s="244"/>
      <c r="B8966" s="245"/>
      <c r="C8966" s="245"/>
      <c r="D8966" s="246"/>
      <c r="F8966" s="238"/>
      <c r="G8966" s="246"/>
      <c r="I8966"/>
      <c r="J8966" s="245"/>
      <c r="S8966" s="115"/>
      <c r="U8966"/>
      <c r="V8966"/>
      <c r="W8966" s="245"/>
    </row>
    <row r="8967" spans="1:33" x14ac:dyDescent="0.25">
      <c r="A8967" s="244"/>
      <c r="B8967" s="245"/>
      <c r="C8967" s="245"/>
      <c r="D8967" s="246"/>
      <c r="F8967" s="238"/>
      <c r="G8967" s="246"/>
      <c r="I8967"/>
      <c r="J8967" s="245"/>
      <c r="S8967" s="115"/>
      <c r="U8967"/>
      <c r="V8967"/>
      <c r="W8967" s="245"/>
    </row>
    <row r="8968" spans="1:33" x14ac:dyDescent="0.25">
      <c r="A8968" s="247"/>
      <c r="B8968" s="248"/>
      <c r="C8968" s="248"/>
      <c r="D8968" s="249"/>
      <c r="E8968"/>
      <c r="F8968" s="126"/>
      <c r="G8968" s="249"/>
      <c r="H8968"/>
      <c r="I8968"/>
      <c r="J8968" s="248"/>
      <c r="K8968"/>
      <c r="L8968"/>
      <c r="M8968"/>
      <c r="N8968"/>
      <c r="O8968"/>
      <c r="P8968"/>
      <c r="Q8968"/>
      <c r="S8968" s="115"/>
      <c r="U8968"/>
      <c r="V8968"/>
      <c r="W8968" s="24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5">
      <c r="A8969" s="244"/>
      <c r="B8969" s="245"/>
      <c r="C8969" s="245"/>
      <c r="D8969" s="246"/>
      <c r="F8969" s="238"/>
      <c r="G8969" s="246"/>
      <c r="I8969"/>
      <c r="J8969" s="245"/>
      <c r="S8969" s="115"/>
      <c r="U8969"/>
      <c r="V8969"/>
      <c r="W8969" s="245"/>
    </row>
    <row r="8970" spans="1:33" x14ac:dyDescent="0.25">
      <c r="A8970" s="244"/>
      <c r="B8970" s="245"/>
      <c r="C8970" s="245"/>
      <c r="D8970" s="246"/>
      <c r="F8970" s="238"/>
      <c r="G8970" s="246"/>
      <c r="I8970"/>
      <c r="J8970" s="245"/>
      <c r="S8970" s="115"/>
      <c r="U8970"/>
      <c r="V8970"/>
      <c r="W8970" s="245"/>
    </row>
    <row r="8971" spans="1:33" ht="18" x14ac:dyDescent="0.25">
      <c r="A8971" s="250"/>
      <c r="B8971" s="251"/>
      <c r="C8971" s="251"/>
      <c r="D8971" s="252"/>
      <c r="E8971"/>
      <c r="F8971" s="126"/>
      <c r="G8971" s="253"/>
      <c r="H8971"/>
      <c r="I8971"/>
      <c r="J8971" s="254"/>
      <c r="K8971"/>
      <c r="L8971"/>
      <c r="M8971"/>
      <c r="N8971"/>
      <c r="O8971"/>
      <c r="P8971"/>
      <c r="Q8971"/>
      <c r="S8971" s="115"/>
      <c r="U8971"/>
      <c r="V8971"/>
      <c r="W8971" s="254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5">
      <c r="A8972" s="244"/>
      <c r="B8972" s="245"/>
      <c r="C8972" s="245"/>
      <c r="D8972" s="246"/>
      <c r="F8972" s="238"/>
      <c r="G8972" s="246"/>
      <c r="I8972"/>
      <c r="J8972" s="245"/>
      <c r="S8972" s="115"/>
      <c r="U8972"/>
      <c r="V8972"/>
      <c r="W8972" s="245"/>
    </row>
    <row r="8973" spans="1:33" x14ac:dyDescent="0.25">
      <c r="A8973" s="244"/>
      <c r="B8973" s="245"/>
      <c r="C8973" s="245"/>
      <c r="D8973" s="246"/>
      <c r="F8973" s="238"/>
      <c r="G8973" s="246"/>
      <c r="I8973"/>
      <c r="J8973" s="245"/>
      <c r="S8973" s="115"/>
      <c r="U8973"/>
      <c r="V8973"/>
      <c r="W8973" s="245"/>
    </row>
    <row r="8974" spans="1:33" x14ac:dyDescent="0.25">
      <c r="A8974" s="247"/>
      <c r="B8974" s="248"/>
      <c r="C8974" s="248"/>
      <c r="D8974" s="249"/>
      <c r="E8974"/>
      <c r="F8974" s="126"/>
      <c r="G8974" s="249"/>
      <c r="H8974"/>
      <c r="I8974"/>
      <c r="J8974" s="248"/>
      <c r="K8974"/>
      <c r="L8974"/>
      <c r="M8974"/>
      <c r="N8974"/>
      <c r="O8974"/>
      <c r="P8974"/>
      <c r="Q8974"/>
      <c r="S8974" s="115"/>
      <c r="U8974"/>
      <c r="V8974"/>
      <c r="W8974" s="248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5">
      <c r="A8975" s="247"/>
      <c r="B8975" s="248"/>
      <c r="C8975" s="248"/>
      <c r="D8975" s="249"/>
      <c r="E8975"/>
      <c r="F8975" s="126"/>
      <c r="G8975" s="249"/>
      <c r="H8975"/>
      <c r="I8975"/>
      <c r="J8975" s="248"/>
      <c r="K8975"/>
      <c r="L8975"/>
      <c r="M8975"/>
      <c r="N8975"/>
      <c r="O8975"/>
      <c r="P8975"/>
      <c r="Q8975"/>
      <c r="S8975" s="115"/>
      <c r="U8975"/>
      <c r="V8975"/>
      <c r="W8975" s="248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5">
      <c r="A8976" s="244"/>
      <c r="B8976" s="245"/>
      <c r="C8976" s="245"/>
      <c r="D8976" s="246"/>
      <c r="F8976" s="238"/>
      <c r="G8976" s="246"/>
      <c r="I8976"/>
      <c r="J8976" s="245"/>
      <c r="S8976" s="115"/>
      <c r="U8976"/>
      <c r="V8976"/>
      <c r="W8976" s="245"/>
    </row>
    <row r="8977" spans="1:33" x14ac:dyDescent="0.25">
      <c r="A8977" s="247"/>
      <c r="B8977" s="248"/>
      <c r="C8977" s="248"/>
      <c r="D8977" s="249"/>
      <c r="E8977"/>
      <c r="F8977" s="126"/>
      <c r="G8977" s="249"/>
      <c r="H8977"/>
      <c r="I8977"/>
      <c r="J8977" s="248"/>
      <c r="K8977"/>
      <c r="L8977"/>
      <c r="M8977"/>
      <c r="N8977"/>
      <c r="O8977"/>
      <c r="P8977"/>
      <c r="Q8977"/>
      <c r="S8977" s="115"/>
      <c r="U8977"/>
      <c r="V8977"/>
      <c r="W8977" s="248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5">
      <c r="A8978" s="244"/>
      <c r="B8978" s="245"/>
      <c r="C8978" s="245"/>
      <c r="D8978" s="246"/>
      <c r="F8978" s="238"/>
      <c r="G8978" s="246"/>
      <c r="I8978"/>
      <c r="J8978" s="245"/>
      <c r="S8978" s="115"/>
      <c r="U8978"/>
      <c r="V8978"/>
      <c r="W8978" s="245"/>
    </row>
    <row r="8979" spans="1:33" x14ac:dyDescent="0.25">
      <c r="A8979" s="244"/>
      <c r="B8979" s="245"/>
      <c r="C8979" s="245"/>
      <c r="D8979" s="246"/>
      <c r="F8979" s="238"/>
      <c r="G8979" s="246"/>
      <c r="I8979"/>
      <c r="J8979" s="245"/>
      <c r="S8979" s="115"/>
      <c r="U8979"/>
      <c r="V8979"/>
      <c r="W8979" s="245"/>
    </row>
    <row r="8980" spans="1:33" x14ac:dyDescent="0.25">
      <c r="A8980" s="244"/>
      <c r="B8980" s="245"/>
      <c r="C8980" s="245"/>
      <c r="D8980" s="246"/>
      <c r="F8980" s="238"/>
      <c r="G8980" s="246"/>
      <c r="I8980"/>
      <c r="J8980" s="245"/>
      <c r="S8980" s="115"/>
      <c r="U8980"/>
      <c r="V8980"/>
      <c r="W8980" s="245"/>
    </row>
    <row r="8981" spans="1:33" x14ac:dyDescent="0.25">
      <c r="A8981" s="244"/>
      <c r="B8981" s="245"/>
      <c r="C8981" s="245"/>
      <c r="D8981" s="246"/>
      <c r="F8981" s="238"/>
      <c r="G8981" s="246"/>
      <c r="I8981"/>
      <c r="J8981" s="245"/>
      <c r="S8981" s="115"/>
      <c r="U8981"/>
      <c r="V8981"/>
      <c r="W8981" s="245"/>
    </row>
    <row r="8982" spans="1:33" x14ac:dyDescent="0.25">
      <c r="A8982" s="244"/>
      <c r="B8982" s="245"/>
      <c r="C8982" s="245"/>
      <c r="D8982" s="246"/>
      <c r="F8982" s="238"/>
      <c r="G8982" s="246"/>
      <c r="I8982"/>
      <c r="J8982" s="245"/>
      <c r="S8982" s="115"/>
      <c r="U8982"/>
      <c r="V8982"/>
      <c r="W8982" s="245"/>
    </row>
    <row r="8983" spans="1:33" x14ac:dyDescent="0.25">
      <c r="A8983" s="244"/>
      <c r="B8983" s="245"/>
      <c r="C8983" s="245"/>
      <c r="D8983" s="246"/>
      <c r="F8983" s="238"/>
      <c r="G8983" s="246"/>
      <c r="I8983"/>
      <c r="J8983" s="245"/>
      <c r="S8983" s="115"/>
      <c r="U8983"/>
      <c r="V8983"/>
      <c r="W8983" s="245"/>
    </row>
    <row r="8984" spans="1:33" ht="18" x14ac:dyDescent="0.25">
      <c r="A8984" s="250"/>
      <c r="B8984" s="251"/>
      <c r="C8984" s="251"/>
      <c r="D8984" s="252"/>
      <c r="E8984"/>
      <c r="F8984" s="126"/>
      <c r="G8984" s="253"/>
      <c r="H8984"/>
      <c r="I8984"/>
      <c r="J8984" s="254"/>
      <c r="K8984"/>
      <c r="L8984"/>
      <c r="M8984"/>
      <c r="N8984"/>
      <c r="O8984"/>
      <c r="P8984"/>
      <c r="Q8984"/>
      <c r="S8984" s="115"/>
      <c r="U8984"/>
      <c r="V8984"/>
      <c r="W8984" s="25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5">
      <c r="A8985" s="247"/>
      <c r="B8985" s="248"/>
      <c r="C8985" s="248"/>
      <c r="D8985" s="249"/>
      <c r="E8985"/>
      <c r="F8985" s="126"/>
      <c r="G8985" s="249"/>
      <c r="H8985"/>
      <c r="I8985"/>
      <c r="J8985" s="248"/>
      <c r="K8985"/>
      <c r="L8985"/>
      <c r="M8985"/>
      <c r="N8985"/>
      <c r="O8985"/>
      <c r="P8985"/>
      <c r="Q8985"/>
      <c r="S8985" s="115"/>
      <c r="U8985"/>
      <c r="V8985"/>
      <c r="W8985" s="248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5">
      <c r="A8986" s="244"/>
      <c r="B8986" s="245"/>
      <c r="C8986" s="245"/>
      <c r="D8986" s="246"/>
      <c r="F8986" s="238"/>
      <c r="G8986" s="246"/>
      <c r="I8986"/>
      <c r="J8986" s="245"/>
      <c r="S8986" s="115"/>
      <c r="U8986"/>
      <c r="V8986"/>
      <c r="W8986" s="245"/>
    </row>
    <row r="8987" spans="1:33" ht="18" x14ac:dyDescent="0.25">
      <c r="A8987" s="250"/>
      <c r="B8987" s="251"/>
      <c r="C8987" s="251"/>
      <c r="D8987" s="252"/>
      <c r="E8987"/>
      <c r="F8987" s="126"/>
      <c r="G8987" s="253"/>
      <c r="H8987"/>
      <c r="I8987"/>
      <c r="J8987" s="254"/>
      <c r="K8987"/>
      <c r="L8987"/>
      <c r="M8987"/>
      <c r="N8987"/>
      <c r="O8987"/>
      <c r="P8987"/>
      <c r="Q8987"/>
      <c r="S8987" s="115"/>
      <c r="U8987"/>
      <c r="V8987"/>
      <c r="W8987" s="254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5">
      <c r="A8988" s="247"/>
      <c r="B8988" s="248"/>
      <c r="C8988" s="248"/>
      <c r="D8988" s="249"/>
      <c r="E8988"/>
      <c r="F8988" s="126"/>
      <c r="G8988" s="249"/>
      <c r="H8988"/>
      <c r="I8988"/>
      <c r="J8988" s="248"/>
      <c r="K8988"/>
      <c r="L8988"/>
      <c r="M8988"/>
      <c r="N8988"/>
      <c r="O8988"/>
      <c r="P8988"/>
      <c r="Q8988"/>
      <c r="S8988" s="115"/>
      <c r="U8988"/>
      <c r="V8988"/>
      <c r="W8988" s="24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5">
      <c r="A8989" s="247"/>
      <c r="B8989" s="248"/>
      <c r="C8989" s="248"/>
      <c r="D8989" s="249"/>
      <c r="E8989"/>
      <c r="F8989" s="126"/>
      <c r="G8989" s="249"/>
      <c r="H8989"/>
      <c r="I8989"/>
      <c r="J8989" s="248"/>
      <c r="K8989"/>
      <c r="L8989"/>
      <c r="M8989"/>
      <c r="N8989"/>
      <c r="O8989"/>
      <c r="P8989"/>
      <c r="Q8989"/>
      <c r="S8989" s="115"/>
      <c r="U8989"/>
      <c r="V8989"/>
      <c r="W8989" s="248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5">
      <c r="A8990" s="244"/>
      <c r="B8990" s="245"/>
      <c r="C8990" s="245"/>
      <c r="D8990" s="246"/>
      <c r="F8990" s="238"/>
      <c r="G8990" s="246"/>
      <c r="I8990"/>
      <c r="J8990" s="245"/>
      <c r="S8990" s="115"/>
      <c r="U8990"/>
      <c r="V8990"/>
      <c r="W8990" s="245"/>
    </row>
    <row r="8991" spans="1:33" x14ac:dyDescent="0.25">
      <c r="A8991" s="247"/>
      <c r="B8991" s="248"/>
      <c r="C8991" s="248"/>
      <c r="D8991" s="249"/>
      <c r="E8991"/>
      <c r="F8991" s="126"/>
      <c r="G8991" s="249"/>
      <c r="H8991"/>
      <c r="I8991"/>
      <c r="J8991" s="248"/>
      <c r="K8991"/>
      <c r="L8991"/>
      <c r="M8991"/>
      <c r="N8991"/>
      <c r="O8991"/>
      <c r="P8991"/>
      <c r="Q8991"/>
      <c r="S8991" s="115"/>
      <c r="U8991"/>
      <c r="V8991"/>
      <c r="W8991" s="248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5">
      <c r="A8992" s="244"/>
      <c r="B8992" s="245"/>
      <c r="C8992" s="245"/>
      <c r="D8992" s="246"/>
      <c r="F8992" s="238"/>
      <c r="G8992" s="246"/>
      <c r="I8992"/>
      <c r="J8992" s="245"/>
      <c r="S8992" s="115"/>
      <c r="U8992"/>
      <c r="V8992"/>
      <c r="W8992" s="245"/>
    </row>
    <row r="8993" spans="1:33" ht="18" x14ac:dyDescent="0.25">
      <c r="A8993" s="250"/>
      <c r="B8993" s="251"/>
      <c r="C8993" s="251"/>
      <c r="D8993" s="252"/>
      <c r="E8993"/>
      <c r="F8993" s="126"/>
      <c r="G8993" s="253"/>
      <c r="H8993"/>
      <c r="I8993"/>
      <c r="J8993" s="254"/>
      <c r="K8993"/>
      <c r="L8993"/>
      <c r="M8993"/>
      <c r="N8993"/>
      <c r="O8993"/>
      <c r="P8993"/>
      <c r="Q8993"/>
      <c r="S8993" s="115"/>
      <c r="U8993"/>
      <c r="V8993"/>
      <c r="W8993" s="254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5">
      <c r="A8994" s="244"/>
      <c r="B8994" s="245"/>
      <c r="C8994" s="245"/>
      <c r="D8994" s="246"/>
      <c r="F8994" s="238"/>
      <c r="G8994" s="246"/>
      <c r="I8994"/>
      <c r="J8994" s="245"/>
      <c r="S8994" s="115"/>
      <c r="U8994"/>
      <c r="V8994"/>
      <c r="W8994" s="245"/>
    </row>
    <row r="8995" spans="1:33" x14ac:dyDescent="0.25">
      <c r="A8995" s="244"/>
      <c r="B8995" s="245"/>
      <c r="C8995" s="245"/>
      <c r="D8995" s="246"/>
      <c r="F8995" s="238"/>
      <c r="G8995" s="246"/>
      <c r="I8995"/>
      <c r="J8995" s="245"/>
      <c r="S8995" s="115"/>
      <c r="U8995"/>
      <c r="V8995"/>
      <c r="W8995" s="245"/>
    </row>
    <row r="8996" spans="1:33" x14ac:dyDescent="0.25">
      <c r="A8996" s="244"/>
      <c r="B8996" s="245"/>
      <c r="C8996" s="245"/>
      <c r="D8996" s="246"/>
      <c r="F8996" s="238"/>
      <c r="G8996" s="246"/>
      <c r="I8996"/>
      <c r="J8996" s="245"/>
      <c r="S8996" s="115"/>
      <c r="U8996"/>
      <c r="V8996"/>
      <c r="W8996" s="245"/>
    </row>
    <row r="8997" spans="1:33" x14ac:dyDescent="0.25">
      <c r="A8997" s="244"/>
      <c r="B8997" s="245"/>
      <c r="C8997" s="245"/>
      <c r="D8997" s="246"/>
      <c r="F8997" s="238"/>
      <c r="G8997" s="246"/>
      <c r="I8997"/>
      <c r="J8997" s="245"/>
      <c r="S8997" s="115"/>
      <c r="U8997"/>
      <c r="V8997"/>
      <c r="W8997" s="245"/>
    </row>
    <row r="8998" spans="1:33" x14ac:dyDescent="0.25">
      <c r="A8998" s="244"/>
      <c r="B8998" s="245"/>
      <c r="C8998" s="245"/>
      <c r="D8998" s="246"/>
      <c r="F8998" s="238"/>
      <c r="G8998" s="246"/>
      <c r="I8998"/>
      <c r="J8998" s="245"/>
      <c r="S8998" s="115"/>
      <c r="U8998"/>
      <c r="V8998"/>
      <c r="W8998" s="245"/>
    </row>
    <row r="8999" spans="1:33" ht="18" x14ac:dyDescent="0.25">
      <c r="A8999" s="250"/>
      <c r="B8999" s="251"/>
      <c r="C8999" s="251"/>
      <c r="D8999" s="252"/>
      <c r="E8999"/>
      <c r="F8999" s="126"/>
      <c r="G8999" s="253"/>
      <c r="H8999"/>
      <c r="I8999"/>
      <c r="J8999" s="254"/>
      <c r="K8999"/>
      <c r="L8999"/>
      <c r="M8999"/>
      <c r="N8999"/>
      <c r="O8999"/>
      <c r="P8999"/>
      <c r="Q8999"/>
      <c r="S8999" s="115"/>
      <c r="U8999"/>
      <c r="V8999"/>
      <c r="W8999" s="254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5">
      <c r="A9000" s="244"/>
      <c r="B9000" s="245"/>
      <c r="C9000" s="245"/>
      <c r="D9000" s="246"/>
      <c r="F9000" s="238"/>
      <c r="G9000" s="246"/>
      <c r="I9000"/>
      <c r="J9000" s="245"/>
      <c r="S9000" s="115"/>
      <c r="U9000"/>
      <c r="V9000"/>
      <c r="W9000" s="245"/>
    </row>
    <row r="9001" spans="1:33" x14ac:dyDescent="0.25">
      <c r="A9001" s="247"/>
      <c r="B9001" s="248"/>
      <c r="C9001" s="248"/>
      <c r="D9001" s="249"/>
      <c r="E9001"/>
      <c r="F9001" s="126"/>
      <c r="G9001" s="249"/>
      <c r="H9001"/>
      <c r="I9001"/>
      <c r="J9001" s="248"/>
      <c r="K9001"/>
      <c r="L9001"/>
      <c r="M9001"/>
      <c r="N9001"/>
      <c r="O9001"/>
      <c r="P9001"/>
      <c r="Q9001"/>
      <c r="S9001" s="115"/>
      <c r="U9001"/>
      <c r="V9001"/>
      <c r="W9001" s="248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5">
      <c r="A9002" s="247"/>
      <c r="B9002" s="248"/>
      <c r="C9002" s="248"/>
      <c r="D9002" s="249"/>
      <c r="E9002"/>
      <c r="F9002" s="126"/>
      <c r="G9002" s="249"/>
      <c r="H9002"/>
      <c r="I9002"/>
      <c r="J9002" s="248"/>
      <c r="K9002"/>
      <c r="L9002"/>
      <c r="M9002"/>
      <c r="N9002"/>
      <c r="O9002"/>
      <c r="P9002"/>
      <c r="Q9002"/>
      <c r="S9002" s="115"/>
      <c r="U9002"/>
      <c r="V9002"/>
      <c r="W9002" s="248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5">
      <c r="A9003" s="247"/>
      <c r="B9003" s="248"/>
      <c r="C9003" s="248"/>
      <c r="D9003" s="249"/>
      <c r="E9003"/>
      <c r="F9003" s="126"/>
      <c r="G9003" s="249"/>
      <c r="H9003"/>
      <c r="I9003"/>
      <c r="J9003" s="248"/>
      <c r="K9003"/>
      <c r="L9003"/>
      <c r="M9003"/>
      <c r="N9003"/>
      <c r="O9003"/>
      <c r="P9003"/>
      <c r="Q9003"/>
      <c r="S9003" s="115"/>
      <c r="U9003"/>
      <c r="V9003"/>
      <c r="W9003" s="248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5">
      <c r="A9004" s="244"/>
      <c r="B9004" s="245"/>
      <c r="C9004" s="245"/>
      <c r="D9004" s="246"/>
      <c r="F9004" s="238"/>
      <c r="G9004" s="246"/>
      <c r="I9004"/>
      <c r="J9004" s="245"/>
      <c r="S9004" s="115"/>
      <c r="U9004"/>
      <c r="V9004"/>
      <c r="W9004" s="245"/>
    </row>
    <row r="9005" spans="1:33" ht="18" x14ac:dyDescent="0.25">
      <c r="A9005" s="250"/>
      <c r="B9005" s="251"/>
      <c r="C9005" s="251"/>
      <c r="D9005" s="252"/>
      <c r="E9005"/>
      <c r="F9005" s="126"/>
      <c r="G9005" s="253"/>
      <c r="H9005"/>
      <c r="I9005"/>
      <c r="J9005" s="254"/>
      <c r="K9005"/>
      <c r="L9005"/>
      <c r="M9005"/>
      <c r="N9005"/>
      <c r="O9005"/>
      <c r="P9005"/>
      <c r="Q9005"/>
      <c r="S9005" s="115"/>
      <c r="U9005"/>
      <c r="V9005"/>
      <c r="W9005" s="254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5">
      <c r="A9006" s="244"/>
      <c r="B9006" s="245"/>
      <c r="C9006" s="245"/>
      <c r="D9006" s="246"/>
      <c r="F9006" s="238"/>
      <c r="G9006" s="246"/>
      <c r="I9006"/>
      <c r="J9006" s="245"/>
      <c r="S9006" s="115"/>
      <c r="U9006"/>
      <c r="V9006"/>
      <c r="W9006" s="245"/>
    </row>
    <row r="9007" spans="1:33" x14ac:dyDescent="0.25">
      <c r="A9007" s="244"/>
      <c r="B9007" s="245"/>
      <c r="C9007" s="245"/>
      <c r="D9007" s="246"/>
      <c r="F9007" s="238"/>
      <c r="G9007" s="246"/>
      <c r="I9007"/>
      <c r="J9007" s="245"/>
      <c r="S9007" s="115"/>
      <c r="U9007"/>
      <c r="V9007"/>
      <c r="W9007" s="245"/>
    </row>
    <row r="9008" spans="1:33" x14ac:dyDescent="0.25">
      <c r="A9008" s="247"/>
      <c r="B9008" s="248"/>
      <c r="C9008" s="248"/>
      <c r="D9008" s="249"/>
      <c r="E9008"/>
      <c r="F9008" s="126"/>
      <c r="G9008" s="249"/>
      <c r="H9008"/>
      <c r="I9008"/>
      <c r="J9008" s="248"/>
      <c r="K9008"/>
      <c r="L9008"/>
      <c r="M9008"/>
      <c r="N9008"/>
      <c r="O9008"/>
      <c r="P9008"/>
      <c r="Q9008"/>
      <c r="S9008" s="115"/>
      <c r="U9008"/>
      <c r="V9008"/>
      <c r="W9008" s="24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5">
      <c r="A9009" s="244"/>
      <c r="B9009" s="245"/>
      <c r="C9009" s="245"/>
      <c r="D9009" s="246"/>
      <c r="F9009" s="238"/>
      <c r="G9009" s="246"/>
      <c r="I9009"/>
      <c r="J9009" s="245"/>
      <c r="S9009" s="115"/>
      <c r="U9009"/>
      <c r="V9009"/>
      <c r="W9009" s="245"/>
    </row>
    <row r="9010" spans="1:33" x14ac:dyDescent="0.25">
      <c r="A9010" s="244"/>
      <c r="B9010" s="245"/>
      <c r="C9010" s="245"/>
      <c r="D9010" s="246"/>
      <c r="F9010" s="238"/>
      <c r="G9010" s="246"/>
      <c r="I9010"/>
      <c r="J9010" s="245"/>
      <c r="S9010" s="115"/>
      <c r="U9010"/>
      <c r="V9010"/>
      <c r="W9010" s="245"/>
    </row>
    <row r="9011" spans="1:33" x14ac:dyDescent="0.25">
      <c r="A9011" s="244"/>
      <c r="B9011" s="245"/>
      <c r="C9011" s="245"/>
      <c r="D9011" s="246"/>
      <c r="F9011" s="238"/>
      <c r="G9011" s="246"/>
      <c r="I9011"/>
      <c r="J9011" s="245"/>
      <c r="S9011" s="115"/>
      <c r="U9011"/>
      <c r="V9011"/>
      <c r="W9011" s="245"/>
    </row>
    <row r="9012" spans="1:33" ht="18" x14ac:dyDescent="0.25">
      <c r="A9012" s="250"/>
      <c r="B9012" s="251"/>
      <c r="C9012" s="251"/>
      <c r="D9012" s="252"/>
      <c r="E9012"/>
      <c r="F9012" s="126"/>
      <c r="G9012" s="253"/>
      <c r="H9012"/>
      <c r="I9012"/>
      <c r="J9012" s="254"/>
      <c r="K9012"/>
      <c r="L9012"/>
      <c r="M9012"/>
      <c r="N9012"/>
      <c r="O9012"/>
      <c r="P9012"/>
      <c r="Q9012"/>
      <c r="S9012" s="115"/>
      <c r="U9012"/>
      <c r="V9012"/>
      <c r="W9012" s="254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5">
      <c r="A9013" s="244"/>
      <c r="B9013" s="245"/>
      <c r="C9013" s="245"/>
      <c r="D9013" s="246"/>
      <c r="F9013" s="238"/>
      <c r="G9013" s="246"/>
      <c r="I9013"/>
      <c r="J9013" s="245"/>
      <c r="S9013" s="115"/>
      <c r="U9013"/>
      <c r="V9013"/>
      <c r="W9013" s="245"/>
    </row>
    <row r="9014" spans="1:33" x14ac:dyDescent="0.25">
      <c r="A9014" s="244"/>
      <c r="B9014" s="245"/>
      <c r="C9014" s="245"/>
      <c r="D9014" s="246"/>
      <c r="F9014" s="238"/>
      <c r="G9014" s="246"/>
      <c r="I9014"/>
      <c r="J9014" s="245"/>
      <c r="S9014" s="115"/>
      <c r="U9014"/>
      <c r="V9014"/>
      <c r="W9014" s="245"/>
    </row>
    <row r="9015" spans="1:33" x14ac:dyDescent="0.25">
      <c r="A9015" s="244"/>
      <c r="B9015" s="245"/>
      <c r="C9015" s="245"/>
      <c r="D9015" s="246"/>
      <c r="F9015" s="238"/>
      <c r="G9015" s="246"/>
      <c r="I9015"/>
      <c r="J9015" s="245"/>
      <c r="S9015" s="115"/>
      <c r="U9015"/>
      <c r="V9015"/>
      <c r="W9015" s="245"/>
    </row>
    <row r="9016" spans="1:33" x14ac:dyDescent="0.25">
      <c r="A9016" s="244"/>
      <c r="B9016" s="245"/>
      <c r="C9016" s="245"/>
      <c r="D9016" s="246"/>
      <c r="F9016" s="238"/>
      <c r="G9016" s="246"/>
      <c r="I9016"/>
      <c r="J9016" s="245"/>
      <c r="S9016" s="115"/>
      <c r="U9016"/>
      <c r="V9016"/>
      <c r="W9016" s="245"/>
    </row>
    <row r="9017" spans="1:33" ht="18" x14ac:dyDescent="0.25">
      <c r="A9017" s="250"/>
      <c r="B9017" s="251"/>
      <c r="C9017" s="251"/>
      <c r="D9017" s="252"/>
      <c r="E9017"/>
      <c r="F9017" s="126"/>
      <c r="G9017" s="253"/>
      <c r="H9017"/>
      <c r="I9017"/>
      <c r="J9017" s="254"/>
      <c r="K9017"/>
      <c r="L9017"/>
      <c r="M9017"/>
      <c r="N9017"/>
      <c r="O9017"/>
      <c r="P9017"/>
      <c r="Q9017"/>
      <c r="S9017" s="115"/>
      <c r="U9017"/>
      <c r="V9017"/>
      <c r="W9017" s="254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5">
      <c r="A9018" s="244"/>
      <c r="B9018" s="245"/>
      <c r="C9018" s="245"/>
      <c r="D9018" s="246"/>
      <c r="F9018" s="238"/>
      <c r="G9018" s="246"/>
      <c r="I9018"/>
      <c r="J9018" s="245"/>
      <c r="S9018" s="115"/>
      <c r="U9018"/>
      <c r="V9018"/>
      <c r="W9018" s="245"/>
    </row>
    <row r="9019" spans="1:33" ht="18" x14ac:dyDescent="0.25">
      <c r="A9019" s="250"/>
      <c r="B9019" s="251"/>
      <c r="C9019" s="251"/>
      <c r="D9019" s="252"/>
      <c r="E9019"/>
      <c r="F9019" s="126"/>
      <c r="G9019" s="253"/>
      <c r="H9019"/>
      <c r="I9019"/>
      <c r="J9019" s="254"/>
      <c r="K9019"/>
      <c r="L9019"/>
      <c r="M9019"/>
      <c r="N9019"/>
      <c r="O9019"/>
      <c r="P9019"/>
      <c r="Q9019"/>
      <c r="S9019" s="115"/>
      <c r="U9019"/>
      <c r="V9019"/>
      <c r="W9019" s="254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5">
      <c r="A9020" s="244"/>
      <c r="B9020" s="245"/>
      <c r="C9020" s="245"/>
      <c r="D9020" s="246"/>
      <c r="F9020" s="238"/>
      <c r="G9020" s="246"/>
      <c r="I9020"/>
      <c r="J9020" s="245"/>
      <c r="S9020" s="115"/>
      <c r="U9020"/>
      <c r="V9020"/>
      <c r="W9020" s="245"/>
    </row>
    <row r="9021" spans="1:33" x14ac:dyDescent="0.25">
      <c r="A9021" s="244"/>
      <c r="B9021" s="245"/>
      <c r="C9021" s="245"/>
      <c r="D9021" s="246"/>
      <c r="F9021" s="238"/>
      <c r="G9021" s="246"/>
      <c r="I9021"/>
      <c r="J9021" s="245"/>
      <c r="S9021" s="115"/>
      <c r="U9021"/>
      <c r="V9021"/>
      <c r="W9021" s="245"/>
    </row>
    <row r="9022" spans="1:33" x14ac:dyDescent="0.25">
      <c r="A9022" s="244"/>
      <c r="B9022" s="245"/>
      <c r="C9022" s="245"/>
      <c r="D9022" s="246"/>
      <c r="F9022" s="238"/>
      <c r="G9022" s="246"/>
      <c r="I9022"/>
      <c r="J9022" s="245"/>
      <c r="S9022" s="115"/>
      <c r="U9022"/>
      <c r="V9022"/>
      <c r="W9022" s="245"/>
    </row>
    <row r="9023" spans="1:33" ht="18" x14ac:dyDescent="0.25">
      <c r="A9023" s="250"/>
      <c r="B9023" s="251"/>
      <c r="C9023" s="251"/>
      <c r="D9023" s="252"/>
      <c r="E9023"/>
      <c r="F9023" s="126"/>
      <c r="G9023" s="253"/>
      <c r="H9023"/>
      <c r="I9023"/>
      <c r="J9023" s="254"/>
      <c r="K9023"/>
      <c r="L9023"/>
      <c r="M9023"/>
      <c r="N9023"/>
      <c r="O9023"/>
      <c r="P9023"/>
      <c r="Q9023"/>
      <c r="S9023" s="115"/>
      <c r="U9023"/>
      <c r="V9023"/>
      <c r="W9023" s="254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5">
      <c r="A9024" s="247"/>
      <c r="B9024" s="248"/>
      <c r="C9024" s="248"/>
      <c r="D9024" s="249"/>
      <c r="E9024"/>
      <c r="F9024" s="126"/>
      <c r="G9024" s="249"/>
      <c r="H9024"/>
      <c r="I9024"/>
      <c r="J9024" s="248"/>
      <c r="K9024"/>
      <c r="L9024"/>
      <c r="M9024"/>
      <c r="N9024"/>
      <c r="O9024"/>
      <c r="P9024"/>
      <c r="Q9024"/>
      <c r="S9024" s="115"/>
      <c r="U9024"/>
      <c r="V9024"/>
      <c r="W9024" s="248"/>
      <c r="X9024"/>
      <c r="Y9024"/>
      <c r="Z9024"/>
      <c r="AA9024"/>
      <c r="AB9024"/>
      <c r="AC9024"/>
      <c r="AD9024"/>
      <c r="AE9024"/>
      <c r="AF9024"/>
      <c r="AG9024"/>
    </row>
    <row r="9025" spans="1:33" ht="18" x14ac:dyDescent="0.25">
      <c r="A9025" s="250"/>
      <c r="B9025" s="251"/>
      <c r="C9025" s="251"/>
      <c r="D9025" s="252"/>
      <c r="E9025"/>
      <c r="F9025" s="126"/>
      <c r="G9025" s="253"/>
      <c r="H9025"/>
      <c r="I9025"/>
      <c r="J9025" s="254"/>
      <c r="K9025"/>
      <c r="L9025"/>
      <c r="M9025"/>
      <c r="N9025"/>
      <c r="O9025"/>
      <c r="P9025"/>
      <c r="Q9025"/>
      <c r="S9025" s="115"/>
      <c r="U9025"/>
      <c r="V9025"/>
      <c r="W9025" s="254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5">
      <c r="A9026" s="247"/>
      <c r="B9026" s="248"/>
      <c r="C9026" s="248"/>
      <c r="D9026" s="249"/>
      <c r="E9026"/>
      <c r="F9026" s="126"/>
      <c r="G9026" s="249"/>
      <c r="H9026"/>
      <c r="I9026"/>
      <c r="J9026" s="248"/>
      <c r="K9026"/>
      <c r="L9026"/>
      <c r="M9026"/>
      <c r="N9026"/>
      <c r="O9026"/>
      <c r="P9026"/>
      <c r="Q9026"/>
      <c r="S9026" s="115"/>
      <c r="U9026"/>
      <c r="V9026"/>
      <c r="W9026" s="248"/>
      <c r="X9026"/>
      <c r="Y9026"/>
      <c r="Z9026"/>
      <c r="AA9026"/>
      <c r="AB9026"/>
      <c r="AC9026"/>
      <c r="AD9026"/>
      <c r="AE9026"/>
      <c r="AF9026"/>
      <c r="AG9026"/>
    </row>
    <row r="9027" spans="1:33" ht="18" x14ac:dyDescent="0.25">
      <c r="A9027" s="250"/>
      <c r="B9027" s="251"/>
      <c r="C9027" s="251"/>
      <c r="D9027" s="252"/>
      <c r="E9027"/>
      <c r="F9027" s="126"/>
      <c r="G9027" s="253"/>
      <c r="H9027"/>
      <c r="I9027"/>
      <c r="J9027" s="254"/>
      <c r="K9027"/>
      <c r="L9027"/>
      <c r="M9027"/>
      <c r="N9027"/>
      <c r="O9027"/>
      <c r="P9027"/>
      <c r="Q9027"/>
      <c r="S9027" s="115"/>
      <c r="U9027"/>
      <c r="V9027"/>
      <c r="W9027" s="254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5">
      <c r="A9028" s="244"/>
      <c r="B9028" s="245"/>
      <c r="C9028" s="245"/>
      <c r="D9028" s="246"/>
      <c r="F9028" s="238"/>
      <c r="G9028" s="246"/>
      <c r="I9028"/>
      <c r="J9028" s="245"/>
      <c r="S9028" s="115"/>
      <c r="U9028"/>
      <c r="V9028"/>
      <c r="W9028" s="245"/>
    </row>
    <row r="9029" spans="1:33" x14ac:dyDescent="0.25">
      <c r="A9029" s="244"/>
      <c r="B9029" s="245"/>
      <c r="C9029" s="245"/>
      <c r="D9029" s="246"/>
      <c r="F9029" s="238"/>
      <c r="G9029" s="246"/>
      <c r="I9029"/>
      <c r="J9029" s="245"/>
      <c r="S9029" s="115"/>
      <c r="U9029"/>
      <c r="V9029"/>
      <c r="W9029" s="245"/>
    </row>
    <row r="9030" spans="1:33" ht="18" x14ac:dyDescent="0.25">
      <c r="A9030" s="250"/>
      <c r="B9030" s="251"/>
      <c r="C9030" s="251"/>
      <c r="D9030" s="252"/>
      <c r="E9030"/>
      <c r="F9030" s="126"/>
      <c r="G9030" s="253"/>
      <c r="H9030"/>
      <c r="I9030"/>
      <c r="J9030" s="254"/>
      <c r="K9030"/>
      <c r="L9030"/>
      <c r="M9030"/>
      <c r="N9030"/>
      <c r="O9030"/>
      <c r="P9030"/>
      <c r="Q9030"/>
      <c r="S9030" s="115"/>
      <c r="U9030"/>
      <c r="V9030"/>
      <c r="W9030" s="254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5">
      <c r="A9031" s="244"/>
      <c r="B9031" s="245"/>
      <c r="C9031" s="245"/>
      <c r="D9031" s="246"/>
      <c r="F9031" s="238"/>
      <c r="G9031" s="246"/>
      <c r="I9031"/>
      <c r="J9031" s="245"/>
      <c r="S9031" s="115"/>
      <c r="U9031"/>
      <c r="V9031"/>
      <c r="W9031" s="245"/>
    </row>
    <row r="9032" spans="1:33" x14ac:dyDescent="0.25">
      <c r="A9032" s="244"/>
      <c r="B9032" s="245"/>
      <c r="C9032" s="245"/>
      <c r="D9032" s="246"/>
      <c r="F9032" s="238"/>
      <c r="G9032" s="246"/>
      <c r="I9032"/>
      <c r="J9032" s="245"/>
      <c r="S9032" s="115"/>
      <c r="U9032"/>
      <c r="V9032"/>
      <c r="W9032" s="245"/>
    </row>
    <row r="9033" spans="1:33" ht="18" x14ac:dyDescent="0.25">
      <c r="A9033" s="250"/>
      <c r="B9033" s="251"/>
      <c r="C9033" s="251"/>
      <c r="D9033" s="252"/>
      <c r="E9033"/>
      <c r="F9033" s="126"/>
      <c r="G9033" s="253"/>
      <c r="H9033"/>
      <c r="I9033"/>
      <c r="J9033" s="254"/>
      <c r="K9033"/>
      <c r="L9033"/>
      <c r="M9033"/>
      <c r="N9033"/>
      <c r="O9033"/>
      <c r="P9033"/>
      <c r="Q9033"/>
      <c r="S9033" s="115"/>
      <c r="U9033"/>
      <c r="V9033"/>
      <c r="W9033" s="254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5">
      <c r="A9034" s="247"/>
      <c r="B9034" s="248"/>
      <c r="C9034" s="248"/>
      <c r="D9034" s="249"/>
      <c r="E9034"/>
      <c r="F9034" s="126"/>
      <c r="G9034" s="249"/>
      <c r="H9034"/>
      <c r="I9034"/>
      <c r="J9034" s="248"/>
      <c r="K9034"/>
      <c r="L9034"/>
      <c r="M9034"/>
      <c r="N9034"/>
      <c r="O9034"/>
      <c r="P9034"/>
      <c r="Q9034"/>
      <c r="S9034" s="115"/>
      <c r="U9034"/>
      <c r="V9034"/>
      <c r="W9034" s="248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5">
      <c r="A9035" s="244"/>
      <c r="B9035" s="245"/>
      <c r="C9035" s="245"/>
      <c r="D9035" s="246"/>
      <c r="F9035" s="238"/>
      <c r="G9035" s="246"/>
      <c r="I9035"/>
      <c r="J9035" s="245"/>
      <c r="S9035" s="115"/>
      <c r="U9035"/>
      <c r="V9035"/>
      <c r="W9035" s="245"/>
    </row>
    <row r="9036" spans="1:33" x14ac:dyDescent="0.25">
      <c r="A9036" s="247"/>
      <c r="B9036" s="248"/>
      <c r="C9036" s="248"/>
      <c r="D9036" s="249"/>
      <c r="E9036"/>
      <c r="F9036" s="126"/>
      <c r="G9036" s="249"/>
      <c r="H9036"/>
      <c r="I9036"/>
      <c r="J9036" s="248"/>
      <c r="K9036"/>
      <c r="L9036"/>
      <c r="M9036"/>
      <c r="N9036"/>
      <c r="O9036"/>
      <c r="P9036"/>
      <c r="Q9036"/>
      <c r="S9036" s="115"/>
      <c r="U9036"/>
      <c r="V9036"/>
      <c r="W9036" s="248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5">
      <c r="A9037" s="247"/>
      <c r="B9037" s="248"/>
      <c r="C9037" s="248"/>
      <c r="D9037" s="249"/>
      <c r="E9037"/>
      <c r="F9037" s="126"/>
      <c r="G9037" s="249"/>
      <c r="H9037"/>
      <c r="I9037"/>
      <c r="J9037" s="248"/>
      <c r="K9037"/>
      <c r="L9037"/>
      <c r="M9037"/>
      <c r="N9037"/>
      <c r="O9037"/>
      <c r="P9037"/>
      <c r="Q9037"/>
      <c r="S9037" s="115"/>
      <c r="U9037"/>
      <c r="V9037"/>
      <c r="W9037" s="248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5">
      <c r="A9038" s="247"/>
      <c r="B9038" s="248"/>
      <c r="C9038" s="248"/>
      <c r="D9038" s="249"/>
      <c r="E9038"/>
      <c r="F9038" s="126"/>
      <c r="G9038" s="249"/>
      <c r="H9038"/>
      <c r="I9038"/>
      <c r="J9038" s="248"/>
      <c r="K9038"/>
      <c r="L9038"/>
      <c r="M9038"/>
      <c r="N9038"/>
      <c r="O9038"/>
      <c r="P9038"/>
      <c r="Q9038"/>
      <c r="S9038" s="115"/>
      <c r="U9038"/>
      <c r="V9038"/>
      <c r="W9038" s="24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5">
      <c r="A9039" s="244"/>
      <c r="B9039" s="245"/>
      <c r="C9039" s="245"/>
      <c r="D9039" s="246"/>
      <c r="F9039" s="238"/>
      <c r="G9039" s="246"/>
      <c r="I9039"/>
      <c r="J9039" s="245"/>
      <c r="S9039" s="115"/>
      <c r="U9039"/>
      <c r="V9039"/>
      <c r="W9039" s="245"/>
    </row>
    <row r="9040" spans="1:33" x14ac:dyDescent="0.25">
      <c r="A9040" s="247"/>
      <c r="B9040" s="248"/>
      <c r="C9040" s="248"/>
      <c r="D9040" s="249"/>
      <c r="E9040"/>
      <c r="F9040" s="126"/>
      <c r="G9040" s="249"/>
      <c r="H9040"/>
      <c r="I9040"/>
      <c r="J9040" s="248"/>
      <c r="K9040"/>
      <c r="L9040"/>
      <c r="M9040"/>
      <c r="N9040"/>
      <c r="O9040"/>
      <c r="P9040"/>
      <c r="Q9040"/>
      <c r="S9040" s="115"/>
      <c r="U9040"/>
      <c r="V9040"/>
      <c r="W9040" s="248"/>
      <c r="X9040"/>
      <c r="Y9040"/>
      <c r="Z9040"/>
      <c r="AA9040"/>
      <c r="AB9040"/>
      <c r="AC9040"/>
      <c r="AD9040"/>
      <c r="AE9040"/>
      <c r="AF9040"/>
      <c r="AG9040"/>
    </row>
    <row r="9041" spans="1:33" ht="18" x14ac:dyDescent="0.25">
      <c r="A9041" s="250"/>
      <c r="B9041" s="251"/>
      <c r="C9041" s="251"/>
      <c r="D9041" s="252"/>
      <c r="E9041"/>
      <c r="F9041" s="126"/>
      <c r="G9041" s="253"/>
      <c r="H9041"/>
      <c r="I9041"/>
      <c r="J9041" s="254"/>
      <c r="K9041"/>
      <c r="L9041"/>
      <c r="M9041"/>
      <c r="N9041"/>
      <c r="O9041"/>
      <c r="P9041"/>
      <c r="Q9041"/>
      <c r="S9041" s="115"/>
      <c r="U9041"/>
      <c r="V9041"/>
      <c r="W9041" s="254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5">
      <c r="A9042" s="247"/>
      <c r="B9042" s="248"/>
      <c r="C9042" s="248"/>
      <c r="D9042" s="249"/>
      <c r="E9042"/>
      <c r="F9042" s="126"/>
      <c r="G9042" s="249"/>
      <c r="H9042"/>
      <c r="I9042"/>
      <c r="J9042" s="248"/>
      <c r="K9042"/>
      <c r="L9042"/>
      <c r="M9042"/>
      <c r="N9042"/>
      <c r="O9042"/>
      <c r="P9042"/>
      <c r="Q9042"/>
      <c r="S9042" s="115"/>
      <c r="U9042"/>
      <c r="V9042"/>
      <c r="W9042" s="248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5">
      <c r="A9043" s="247"/>
      <c r="B9043" s="248"/>
      <c r="C9043" s="248"/>
      <c r="D9043" s="249"/>
      <c r="E9043"/>
      <c r="F9043" s="126"/>
      <c r="G9043" s="249"/>
      <c r="H9043"/>
      <c r="I9043"/>
      <c r="J9043" s="248"/>
      <c r="K9043"/>
      <c r="L9043"/>
      <c r="M9043"/>
      <c r="N9043"/>
      <c r="O9043"/>
      <c r="P9043"/>
      <c r="Q9043"/>
      <c r="S9043" s="115"/>
      <c r="U9043"/>
      <c r="V9043"/>
      <c r="W9043" s="248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5">
      <c r="A9044" s="244"/>
      <c r="B9044" s="245"/>
      <c r="C9044" s="245"/>
      <c r="D9044" s="246"/>
      <c r="F9044" s="238"/>
      <c r="G9044" s="246"/>
      <c r="I9044"/>
      <c r="J9044" s="245"/>
      <c r="S9044" s="115"/>
      <c r="U9044"/>
      <c r="V9044"/>
      <c r="W9044" s="245"/>
    </row>
    <row r="9045" spans="1:33" x14ac:dyDescent="0.25">
      <c r="A9045" s="247"/>
      <c r="B9045" s="248"/>
      <c r="C9045" s="248"/>
      <c r="D9045" s="249"/>
      <c r="E9045"/>
      <c r="F9045" s="126"/>
      <c r="G9045" s="249"/>
      <c r="H9045"/>
      <c r="I9045"/>
      <c r="J9045" s="248"/>
      <c r="K9045"/>
      <c r="L9045"/>
      <c r="M9045"/>
      <c r="N9045"/>
      <c r="O9045"/>
      <c r="P9045"/>
      <c r="Q9045"/>
      <c r="S9045" s="115"/>
      <c r="U9045"/>
      <c r="V9045"/>
      <c r="W9045" s="248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5">
      <c r="A9046" s="247"/>
      <c r="B9046" s="248"/>
      <c r="C9046" s="248"/>
      <c r="D9046" s="249"/>
      <c r="E9046"/>
      <c r="F9046" s="126"/>
      <c r="G9046" s="249"/>
      <c r="H9046"/>
      <c r="I9046"/>
      <c r="J9046" s="248"/>
      <c r="K9046"/>
      <c r="L9046"/>
      <c r="M9046"/>
      <c r="N9046"/>
      <c r="O9046"/>
      <c r="P9046"/>
      <c r="Q9046"/>
      <c r="S9046" s="115"/>
      <c r="U9046"/>
      <c r="V9046"/>
      <c r="W9046" s="248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5">
      <c r="A9047" s="244"/>
      <c r="B9047" s="245"/>
      <c r="C9047" s="245"/>
      <c r="D9047" s="246"/>
      <c r="F9047" s="238"/>
      <c r="G9047" s="246"/>
      <c r="I9047"/>
      <c r="J9047" s="245"/>
      <c r="S9047" s="115"/>
      <c r="U9047"/>
      <c r="V9047"/>
      <c r="W9047" s="245"/>
    </row>
    <row r="9048" spans="1:33" ht="18" x14ac:dyDescent="0.25">
      <c r="A9048" s="250"/>
      <c r="B9048" s="251"/>
      <c r="C9048" s="251"/>
      <c r="D9048" s="252"/>
      <c r="E9048"/>
      <c r="F9048" s="126"/>
      <c r="G9048" s="253"/>
      <c r="H9048"/>
      <c r="I9048"/>
      <c r="J9048" s="254"/>
      <c r="K9048"/>
      <c r="L9048"/>
      <c r="M9048"/>
      <c r="N9048"/>
      <c r="O9048"/>
      <c r="P9048"/>
      <c r="Q9048"/>
      <c r="S9048" s="115"/>
      <c r="U9048"/>
      <c r="V9048"/>
      <c r="W9048" s="254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5">
      <c r="A9049" s="247"/>
      <c r="B9049" s="248"/>
      <c r="C9049" s="248"/>
      <c r="D9049" s="249"/>
      <c r="E9049"/>
      <c r="F9049" s="126"/>
      <c r="G9049" s="249"/>
      <c r="H9049"/>
      <c r="I9049"/>
      <c r="J9049" s="248"/>
      <c r="K9049"/>
      <c r="L9049"/>
      <c r="M9049"/>
      <c r="N9049"/>
      <c r="O9049"/>
      <c r="P9049"/>
      <c r="Q9049"/>
      <c r="S9049" s="115"/>
      <c r="U9049"/>
      <c r="V9049"/>
      <c r="W9049" s="248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5">
      <c r="A9050" s="247"/>
      <c r="B9050" s="248"/>
      <c r="C9050" s="248"/>
      <c r="D9050" s="249"/>
      <c r="E9050"/>
      <c r="F9050" s="126"/>
      <c r="G9050" s="249"/>
      <c r="H9050"/>
      <c r="I9050"/>
      <c r="J9050" s="248"/>
      <c r="K9050"/>
      <c r="L9050"/>
      <c r="M9050"/>
      <c r="N9050"/>
      <c r="O9050"/>
      <c r="P9050"/>
      <c r="Q9050"/>
      <c r="S9050" s="115"/>
      <c r="U9050"/>
      <c r="V9050"/>
      <c r="W9050" s="248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5">
      <c r="A9051" s="244"/>
      <c r="B9051" s="245"/>
      <c r="C9051" s="245"/>
      <c r="D9051" s="246"/>
      <c r="F9051" s="238"/>
      <c r="G9051" s="246"/>
      <c r="I9051"/>
      <c r="J9051" s="245"/>
      <c r="S9051" s="115"/>
      <c r="U9051"/>
      <c r="V9051"/>
      <c r="W9051" s="245"/>
    </row>
    <row r="9052" spans="1:33" ht="18" x14ac:dyDescent="0.25">
      <c r="A9052" s="250"/>
      <c r="B9052" s="251"/>
      <c r="C9052" s="251"/>
      <c r="D9052" s="252"/>
      <c r="E9052"/>
      <c r="F9052" s="126"/>
      <c r="G9052" s="253"/>
      <c r="H9052"/>
      <c r="I9052"/>
      <c r="J9052" s="254"/>
      <c r="K9052"/>
      <c r="L9052"/>
      <c r="M9052"/>
      <c r="N9052"/>
      <c r="O9052"/>
      <c r="P9052"/>
      <c r="Q9052"/>
      <c r="S9052" s="115"/>
      <c r="U9052"/>
      <c r="V9052"/>
      <c r="W9052" s="254"/>
      <c r="X9052"/>
      <c r="Y9052"/>
      <c r="Z9052"/>
      <c r="AA9052"/>
      <c r="AB9052"/>
      <c r="AC9052"/>
      <c r="AD9052"/>
      <c r="AE9052"/>
      <c r="AF9052"/>
      <c r="AG9052"/>
    </row>
    <row r="9053" spans="1:33" ht="18" x14ac:dyDescent="0.25">
      <c r="A9053" s="250"/>
      <c r="B9053" s="251"/>
      <c r="C9053" s="251"/>
      <c r="D9053" s="252"/>
      <c r="E9053"/>
      <c r="F9053" s="126"/>
      <c r="G9053" s="253"/>
      <c r="H9053"/>
      <c r="I9053"/>
      <c r="J9053" s="254"/>
      <c r="K9053"/>
      <c r="L9053"/>
      <c r="M9053"/>
      <c r="N9053"/>
      <c r="O9053"/>
      <c r="P9053"/>
      <c r="Q9053"/>
      <c r="S9053" s="115"/>
      <c r="U9053"/>
      <c r="V9053"/>
      <c r="W9053" s="254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5">
      <c r="A9054" s="244"/>
      <c r="B9054" s="245"/>
      <c r="C9054" s="245"/>
      <c r="D9054" s="246"/>
      <c r="F9054" s="238"/>
      <c r="G9054" s="246"/>
      <c r="I9054"/>
      <c r="J9054" s="245"/>
      <c r="S9054" s="115"/>
      <c r="U9054"/>
      <c r="V9054"/>
      <c r="W9054" s="245"/>
    </row>
    <row r="9055" spans="1:33" ht="18" x14ac:dyDescent="0.25">
      <c r="A9055" s="250"/>
      <c r="B9055" s="251"/>
      <c r="C9055" s="251"/>
      <c r="D9055" s="252"/>
      <c r="E9055"/>
      <c r="F9055" s="126"/>
      <c r="G9055" s="253"/>
      <c r="H9055"/>
      <c r="I9055"/>
      <c r="J9055" s="254"/>
      <c r="K9055"/>
      <c r="L9055"/>
      <c r="M9055"/>
      <c r="N9055"/>
      <c r="O9055"/>
      <c r="P9055"/>
      <c r="Q9055"/>
      <c r="S9055" s="115"/>
      <c r="U9055"/>
      <c r="V9055"/>
      <c r="W9055" s="254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5">
      <c r="A9056" s="244"/>
      <c r="B9056" s="245"/>
      <c r="C9056" s="245"/>
      <c r="D9056" s="246"/>
      <c r="F9056" s="238"/>
      <c r="G9056" s="246"/>
      <c r="I9056"/>
      <c r="J9056" s="245"/>
      <c r="S9056" s="115"/>
      <c r="U9056"/>
      <c r="V9056"/>
      <c r="W9056" s="245"/>
    </row>
    <row r="9057" spans="1:33" x14ac:dyDescent="0.25">
      <c r="A9057" s="247"/>
      <c r="B9057" s="248"/>
      <c r="C9057" s="248"/>
      <c r="D9057" s="249"/>
      <c r="E9057"/>
      <c r="F9057" s="126"/>
      <c r="G9057" s="249"/>
      <c r="H9057"/>
      <c r="I9057"/>
      <c r="J9057" s="248"/>
      <c r="K9057"/>
      <c r="L9057"/>
      <c r="M9057"/>
      <c r="N9057"/>
      <c r="O9057"/>
      <c r="P9057"/>
      <c r="Q9057"/>
      <c r="S9057" s="115"/>
      <c r="U9057"/>
      <c r="V9057"/>
      <c r="W9057" s="248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5">
      <c r="A9058" s="244"/>
      <c r="B9058" s="245"/>
      <c r="C9058" s="245"/>
      <c r="D9058" s="246"/>
      <c r="F9058" s="238"/>
      <c r="G9058" s="246"/>
      <c r="I9058"/>
      <c r="J9058" s="245"/>
      <c r="S9058" s="115"/>
      <c r="U9058"/>
      <c r="V9058"/>
      <c r="W9058" s="245"/>
    </row>
    <row r="9059" spans="1:33" x14ac:dyDescent="0.25">
      <c r="A9059" s="247"/>
      <c r="B9059" s="248"/>
      <c r="C9059" s="248"/>
      <c r="D9059" s="249"/>
      <c r="E9059"/>
      <c r="F9059" s="126"/>
      <c r="G9059" s="249"/>
      <c r="H9059"/>
      <c r="I9059"/>
      <c r="J9059" s="248"/>
      <c r="K9059"/>
      <c r="L9059"/>
      <c r="M9059"/>
      <c r="N9059"/>
      <c r="O9059"/>
      <c r="P9059"/>
      <c r="Q9059"/>
      <c r="S9059" s="115"/>
      <c r="U9059"/>
      <c r="V9059"/>
      <c r="W9059" s="248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5">
      <c r="A9060" s="244"/>
      <c r="B9060" s="245"/>
      <c r="C9060" s="245"/>
      <c r="D9060" s="246"/>
      <c r="F9060" s="238"/>
      <c r="G9060" s="246"/>
      <c r="I9060"/>
      <c r="J9060" s="245"/>
      <c r="S9060" s="115"/>
      <c r="U9060"/>
      <c r="V9060"/>
      <c r="W9060" s="245"/>
    </row>
    <row r="9061" spans="1:33" x14ac:dyDescent="0.25">
      <c r="A9061" s="247"/>
      <c r="B9061" s="248"/>
      <c r="C9061" s="248"/>
      <c r="D9061" s="249"/>
      <c r="E9061"/>
      <c r="F9061" s="126"/>
      <c r="G9061" s="249"/>
      <c r="H9061"/>
      <c r="I9061"/>
      <c r="J9061" s="248"/>
      <c r="K9061"/>
      <c r="L9061"/>
      <c r="M9061"/>
      <c r="N9061"/>
      <c r="O9061"/>
      <c r="P9061"/>
      <c r="Q9061"/>
      <c r="S9061" s="115"/>
      <c r="U9061"/>
      <c r="V9061"/>
      <c r="W9061" s="248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5">
      <c r="A9062" s="247"/>
      <c r="B9062" s="248"/>
      <c r="C9062" s="248"/>
      <c r="D9062" s="249"/>
      <c r="E9062"/>
      <c r="F9062" s="126"/>
      <c r="G9062" s="249"/>
      <c r="H9062"/>
      <c r="I9062"/>
      <c r="J9062" s="248"/>
      <c r="K9062"/>
      <c r="L9062"/>
      <c r="M9062"/>
      <c r="N9062"/>
      <c r="O9062"/>
      <c r="P9062"/>
      <c r="Q9062"/>
      <c r="S9062" s="115"/>
      <c r="U9062"/>
      <c r="V9062"/>
      <c r="W9062" s="248"/>
      <c r="X9062"/>
      <c r="Y9062"/>
      <c r="Z9062"/>
      <c r="AA9062"/>
      <c r="AB9062"/>
      <c r="AC9062"/>
      <c r="AD9062"/>
      <c r="AE9062"/>
      <c r="AF9062"/>
      <c r="AG9062"/>
    </row>
    <row r="9063" spans="1:33" ht="18" x14ac:dyDescent="0.25">
      <c r="A9063" s="250"/>
      <c r="B9063" s="251"/>
      <c r="C9063" s="251"/>
      <c r="D9063" s="252"/>
      <c r="E9063"/>
      <c r="F9063" s="126"/>
      <c r="G9063" s="253"/>
      <c r="H9063"/>
      <c r="I9063"/>
      <c r="J9063" s="254"/>
      <c r="K9063"/>
      <c r="L9063"/>
      <c r="M9063"/>
      <c r="N9063"/>
      <c r="O9063"/>
      <c r="P9063"/>
      <c r="Q9063"/>
      <c r="S9063" s="115"/>
      <c r="U9063"/>
      <c r="V9063"/>
      <c r="W9063" s="254"/>
      <c r="X9063"/>
      <c r="Y9063"/>
      <c r="Z9063"/>
      <c r="AA9063"/>
      <c r="AB9063"/>
      <c r="AC9063"/>
      <c r="AD9063"/>
      <c r="AE9063"/>
      <c r="AF9063"/>
      <c r="AG9063"/>
    </row>
    <row r="9064" spans="1:33" ht="18" x14ac:dyDescent="0.25">
      <c r="A9064" s="250"/>
      <c r="B9064" s="251"/>
      <c r="C9064" s="251"/>
      <c r="D9064" s="252"/>
      <c r="E9064"/>
      <c r="F9064" s="126"/>
      <c r="G9064" s="253"/>
      <c r="H9064"/>
      <c r="I9064"/>
      <c r="J9064" s="254"/>
      <c r="K9064"/>
      <c r="L9064"/>
      <c r="M9064"/>
      <c r="N9064"/>
      <c r="O9064"/>
      <c r="P9064"/>
      <c r="Q9064"/>
      <c r="S9064" s="115"/>
      <c r="U9064"/>
      <c r="V9064"/>
      <c r="W9064" s="254"/>
      <c r="X9064"/>
      <c r="Y9064"/>
      <c r="Z9064"/>
      <c r="AA9064"/>
      <c r="AB9064"/>
      <c r="AC9064"/>
      <c r="AD9064"/>
      <c r="AE9064"/>
      <c r="AF9064"/>
      <c r="AG9064"/>
    </row>
    <row r="9065" spans="1:33" ht="18" x14ac:dyDescent="0.25">
      <c r="A9065" s="250"/>
      <c r="B9065" s="251"/>
      <c r="C9065" s="251"/>
      <c r="D9065" s="252"/>
      <c r="E9065"/>
      <c r="F9065" s="126"/>
      <c r="G9065" s="253"/>
      <c r="H9065"/>
      <c r="I9065"/>
      <c r="J9065" s="254"/>
      <c r="K9065"/>
      <c r="L9065"/>
      <c r="M9065"/>
      <c r="N9065"/>
      <c r="O9065"/>
      <c r="P9065"/>
      <c r="Q9065"/>
      <c r="S9065" s="115"/>
      <c r="U9065"/>
      <c r="V9065"/>
      <c r="W9065" s="254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5">
      <c r="A9066" s="247"/>
      <c r="B9066" s="248"/>
      <c r="C9066" s="248"/>
      <c r="D9066" s="249"/>
      <c r="E9066"/>
      <c r="F9066" s="126"/>
      <c r="G9066" s="249"/>
      <c r="H9066"/>
      <c r="I9066"/>
      <c r="J9066" s="248"/>
      <c r="K9066"/>
      <c r="L9066"/>
      <c r="M9066"/>
      <c r="N9066"/>
      <c r="O9066"/>
      <c r="P9066"/>
      <c r="Q9066"/>
      <c r="S9066" s="115"/>
      <c r="U9066"/>
      <c r="V9066"/>
      <c r="W9066" s="248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5">
      <c r="A9067" s="244"/>
      <c r="B9067" s="245"/>
      <c r="C9067" s="245"/>
      <c r="D9067" s="246"/>
      <c r="F9067" s="238"/>
      <c r="G9067" s="246"/>
      <c r="I9067"/>
      <c r="J9067" s="245"/>
      <c r="S9067" s="115"/>
      <c r="U9067"/>
      <c r="V9067"/>
      <c r="W9067" s="245"/>
    </row>
    <row r="9068" spans="1:33" x14ac:dyDescent="0.25">
      <c r="A9068" s="244"/>
      <c r="B9068" s="245"/>
      <c r="C9068" s="245"/>
      <c r="D9068" s="246"/>
      <c r="F9068" s="238"/>
      <c r="G9068" s="246"/>
      <c r="I9068"/>
      <c r="J9068" s="245"/>
      <c r="S9068" s="115"/>
      <c r="U9068"/>
      <c r="V9068"/>
      <c r="W9068" s="245"/>
    </row>
    <row r="9069" spans="1:33" x14ac:dyDescent="0.25">
      <c r="A9069" s="247"/>
      <c r="B9069" s="248"/>
      <c r="C9069" s="248"/>
      <c r="D9069" s="249"/>
      <c r="E9069"/>
      <c r="F9069" s="126"/>
      <c r="G9069" s="249"/>
      <c r="H9069"/>
      <c r="I9069"/>
      <c r="J9069" s="248"/>
      <c r="K9069"/>
      <c r="L9069"/>
      <c r="M9069"/>
      <c r="N9069"/>
      <c r="O9069"/>
      <c r="P9069"/>
      <c r="Q9069"/>
      <c r="S9069" s="115"/>
      <c r="U9069"/>
      <c r="V9069"/>
      <c r="W9069" s="248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5">
      <c r="A9070" s="244"/>
      <c r="B9070" s="245"/>
      <c r="C9070" s="245"/>
      <c r="D9070" s="246"/>
      <c r="F9070" s="238"/>
      <c r="G9070" s="246"/>
      <c r="I9070"/>
      <c r="J9070" s="245"/>
      <c r="S9070" s="115"/>
      <c r="U9070"/>
      <c r="V9070"/>
      <c r="W9070" s="245"/>
    </row>
    <row r="9071" spans="1:33" ht="18" x14ac:dyDescent="0.25">
      <c r="A9071" s="250"/>
      <c r="B9071" s="251"/>
      <c r="C9071" s="251"/>
      <c r="D9071" s="252"/>
      <c r="E9071"/>
      <c r="F9071" s="126"/>
      <c r="G9071" s="253"/>
      <c r="H9071"/>
      <c r="I9071"/>
      <c r="J9071" s="254"/>
      <c r="K9071"/>
      <c r="L9071"/>
      <c r="M9071"/>
      <c r="N9071"/>
      <c r="O9071"/>
      <c r="P9071"/>
      <c r="Q9071"/>
      <c r="S9071" s="115"/>
      <c r="U9071"/>
      <c r="V9071"/>
      <c r="W9071" s="254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5">
      <c r="A9072" s="244"/>
      <c r="B9072" s="245"/>
      <c r="C9072" s="245"/>
      <c r="D9072" s="246"/>
      <c r="F9072" s="238"/>
      <c r="G9072" s="246"/>
      <c r="I9072"/>
      <c r="J9072" s="245"/>
      <c r="S9072" s="115"/>
      <c r="U9072"/>
      <c r="V9072"/>
      <c r="W9072" s="245"/>
    </row>
    <row r="9073" spans="1:33" x14ac:dyDescent="0.25">
      <c r="A9073" s="244"/>
      <c r="B9073" s="245"/>
      <c r="C9073" s="245"/>
      <c r="D9073" s="246"/>
      <c r="F9073" s="238"/>
      <c r="G9073" s="246"/>
      <c r="I9073"/>
      <c r="J9073" s="245"/>
      <c r="S9073" s="115"/>
      <c r="U9073"/>
      <c r="V9073"/>
      <c r="W9073" s="245"/>
    </row>
    <row r="9074" spans="1:33" x14ac:dyDescent="0.25">
      <c r="A9074" s="244"/>
      <c r="B9074" s="245"/>
      <c r="C9074" s="245"/>
      <c r="D9074" s="246"/>
      <c r="F9074" s="238"/>
      <c r="G9074" s="246"/>
      <c r="I9074"/>
      <c r="J9074" s="245"/>
      <c r="S9074" s="115"/>
      <c r="U9074"/>
      <c r="V9074"/>
      <c r="W9074" s="245"/>
    </row>
    <row r="9075" spans="1:33" x14ac:dyDescent="0.25">
      <c r="A9075" s="247"/>
      <c r="B9075" s="248"/>
      <c r="C9075" s="248"/>
      <c r="D9075" s="249"/>
      <c r="E9075"/>
      <c r="F9075" s="126"/>
      <c r="G9075" s="249"/>
      <c r="H9075"/>
      <c r="I9075"/>
      <c r="J9075" s="248"/>
      <c r="K9075"/>
      <c r="L9075"/>
      <c r="M9075"/>
      <c r="N9075"/>
      <c r="O9075"/>
      <c r="P9075"/>
      <c r="Q9075"/>
      <c r="S9075" s="115"/>
      <c r="U9075"/>
      <c r="V9075"/>
      <c r="W9075" s="248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5">
      <c r="A9076" s="244"/>
      <c r="B9076" s="245"/>
      <c r="C9076" s="245"/>
      <c r="D9076" s="246"/>
      <c r="F9076" s="238"/>
      <c r="G9076" s="246"/>
      <c r="I9076"/>
      <c r="J9076" s="245"/>
      <c r="S9076" s="115"/>
      <c r="U9076"/>
      <c r="V9076"/>
      <c r="W9076" s="245"/>
    </row>
    <row r="9077" spans="1:33" x14ac:dyDescent="0.25">
      <c r="A9077" s="247"/>
      <c r="B9077" s="248"/>
      <c r="C9077" s="248"/>
      <c r="D9077" s="249"/>
      <c r="E9077"/>
      <c r="F9077" s="126"/>
      <c r="G9077" s="249"/>
      <c r="H9077"/>
      <c r="I9077"/>
      <c r="J9077" s="248"/>
      <c r="K9077"/>
      <c r="L9077"/>
      <c r="M9077"/>
      <c r="N9077"/>
      <c r="O9077"/>
      <c r="P9077"/>
      <c r="Q9077"/>
      <c r="S9077" s="115"/>
      <c r="U9077"/>
      <c r="V9077"/>
      <c r="W9077" s="248"/>
      <c r="X9077"/>
      <c r="Y9077"/>
      <c r="Z9077"/>
      <c r="AA9077"/>
      <c r="AB9077"/>
      <c r="AC9077"/>
      <c r="AD9077"/>
      <c r="AE9077"/>
      <c r="AF9077"/>
      <c r="AG9077"/>
    </row>
    <row r="9078" spans="1:33" ht="18" x14ac:dyDescent="0.25">
      <c r="A9078" s="250"/>
      <c r="B9078" s="251"/>
      <c r="C9078" s="251"/>
      <c r="D9078" s="252"/>
      <c r="E9078"/>
      <c r="F9078" s="126"/>
      <c r="G9078" s="253"/>
      <c r="H9078"/>
      <c r="I9078"/>
      <c r="J9078" s="254"/>
      <c r="K9078"/>
      <c r="L9078"/>
      <c r="M9078"/>
      <c r="N9078"/>
      <c r="O9078"/>
      <c r="P9078"/>
      <c r="Q9078"/>
      <c r="S9078" s="115"/>
      <c r="U9078"/>
      <c r="V9078"/>
      <c r="W9078" s="254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5">
      <c r="A9079" s="244"/>
      <c r="B9079" s="245"/>
      <c r="C9079" s="245"/>
      <c r="D9079" s="246"/>
      <c r="F9079" s="238"/>
      <c r="G9079" s="246"/>
      <c r="I9079"/>
      <c r="J9079" s="245"/>
      <c r="S9079" s="115"/>
      <c r="U9079"/>
      <c r="V9079"/>
      <c r="W9079" s="245"/>
    </row>
    <row r="9080" spans="1:33" x14ac:dyDescent="0.25">
      <c r="A9080" s="247"/>
      <c r="B9080" s="248"/>
      <c r="C9080" s="248"/>
      <c r="D9080" s="249"/>
      <c r="E9080"/>
      <c r="F9080" s="126"/>
      <c r="G9080" s="249"/>
      <c r="H9080"/>
      <c r="I9080"/>
      <c r="J9080" s="248"/>
      <c r="K9080"/>
      <c r="L9080"/>
      <c r="M9080"/>
      <c r="N9080"/>
      <c r="O9080"/>
      <c r="P9080"/>
      <c r="Q9080"/>
      <c r="S9080" s="115"/>
      <c r="U9080"/>
      <c r="V9080"/>
      <c r="W9080" s="248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5">
      <c r="A9081" s="244"/>
      <c r="B9081" s="245"/>
      <c r="C9081" s="245"/>
      <c r="D9081" s="246"/>
      <c r="F9081" s="238"/>
      <c r="G9081" s="246"/>
      <c r="I9081"/>
      <c r="J9081" s="245"/>
      <c r="S9081" s="115"/>
      <c r="U9081"/>
      <c r="V9081"/>
      <c r="W9081" s="245"/>
    </row>
    <row r="9082" spans="1:33" x14ac:dyDescent="0.25">
      <c r="A9082" s="244"/>
      <c r="B9082" s="245"/>
      <c r="C9082" s="245"/>
      <c r="D9082" s="246"/>
      <c r="F9082" s="238"/>
      <c r="G9082" s="246"/>
      <c r="I9082"/>
      <c r="J9082" s="245"/>
      <c r="S9082" s="115"/>
      <c r="U9082"/>
      <c r="V9082"/>
      <c r="W9082" s="245"/>
    </row>
    <row r="9083" spans="1:33" x14ac:dyDescent="0.25">
      <c r="A9083" s="244"/>
      <c r="B9083" s="245"/>
      <c r="C9083" s="245"/>
      <c r="D9083" s="246"/>
      <c r="F9083" s="238"/>
      <c r="G9083" s="246"/>
      <c r="I9083"/>
      <c r="J9083" s="245"/>
      <c r="S9083" s="115"/>
      <c r="U9083"/>
      <c r="V9083"/>
      <c r="W9083" s="245"/>
    </row>
    <row r="9084" spans="1:33" x14ac:dyDescent="0.25">
      <c r="A9084" s="247"/>
      <c r="B9084" s="248"/>
      <c r="C9084" s="248"/>
      <c r="D9084" s="249"/>
      <c r="E9084"/>
      <c r="F9084" s="126"/>
      <c r="G9084" s="249"/>
      <c r="H9084"/>
      <c r="I9084"/>
      <c r="J9084" s="248"/>
      <c r="K9084"/>
      <c r="L9084"/>
      <c r="M9084"/>
      <c r="N9084"/>
      <c r="O9084"/>
      <c r="P9084"/>
      <c r="Q9084"/>
      <c r="S9084" s="115"/>
      <c r="U9084"/>
      <c r="V9084"/>
      <c r="W9084" s="248"/>
      <c r="X9084"/>
      <c r="Y9084"/>
      <c r="Z9084"/>
      <c r="AA9084"/>
      <c r="AB9084"/>
      <c r="AC9084"/>
      <c r="AD9084"/>
      <c r="AE9084"/>
      <c r="AF9084"/>
      <c r="AG9084"/>
    </row>
    <row r="9085" spans="1:33" ht="18" x14ac:dyDescent="0.25">
      <c r="A9085" s="250"/>
      <c r="B9085" s="251"/>
      <c r="C9085" s="251"/>
      <c r="D9085" s="252"/>
      <c r="E9085"/>
      <c r="F9085" s="126"/>
      <c r="G9085" s="253"/>
      <c r="H9085"/>
      <c r="I9085"/>
      <c r="J9085" s="254"/>
      <c r="K9085"/>
      <c r="L9085"/>
      <c r="M9085"/>
      <c r="N9085"/>
      <c r="O9085"/>
      <c r="P9085"/>
      <c r="Q9085"/>
      <c r="S9085" s="115"/>
      <c r="U9085"/>
      <c r="V9085"/>
      <c r="W9085" s="254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5">
      <c r="A9086" s="247"/>
      <c r="B9086" s="248"/>
      <c r="C9086" s="248"/>
      <c r="D9086" s="249"/>
      <c r="E9086"/>
      <c r="F9086" s="126"/>
      <c r="G9086" s="249"/>
      <c r="H9086"/>
      <c r="I9086"/>
      <c r="J9086" s="248"/>
      <c r="K9086"/>
      <c r="L9086"/>
      <c r="M9086"/>
      <c r="N9086"/>
      <c r="O9086"/>
      <c r="P9086"/>
      <c r="Q9086"/>
      <c r="S9086" s="115"/>
      <c r="U9086"/>
      <c r="V9086"/>
      <c r="W9086" s="248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5">
      <c r="A9087" s="244"/>
      <c r="B9087" s="245"/>
      <c r="C9087" s="245"/>
      <c r="D9087" s="246"/>
      <c r="F9087" s="238"/>
      <c r="G9087" s="246"/>
      <c r="I9087"/>
      <c r="J9087" s="245"/>
      <c r="S9087" s="115"/>
      <c r="U9087"/>
      <c r="V9087"/>
      <c r="W9087" s="245"/>
    </row>
    <row r="9088" spans="1:33" x14ac:dyDescent="0.25">
      <c r="A9088" s="244"/>
      <c r="B9088" s="245"/>
      <c r="C9088" s="245"/>
      <c r="D9088" s="246"/>
      <c r="F9088" s="238"/>
      <c r="G9088" s="246"/>
      <c r="I9088"/>
      <c r="J9088" s="245"/>
      <c r="S9088" s="115"/>
      <c r="U9088"/>
      <c r="V9088"/>
      <c r="W9088" s="245"/>
    </row>
    <row r="9089" spans="1:33" x14ac:dyDescent="0.25">
      <c r="A9089" s="247"/>
      <c r="B9089" s="248"/>
      <c r="C9089" s="248"/>
      <c r="D9089" s="249"/>
      <c r="E9089"/>
      <c r="F9089" s="126"/>
      <c r="G9089" s="249"/>
      <c r="H9089"/>
      <c r="I9089"/>
      <c r="J9089" s="248"/>
      <c r="K9089"/>
      <c r="L9089"/>
      <c r="M9089"/>
      <c r="N9089"/>
      <c r="O9089"/>
      <c r="P9089"/>
      <c r="Q9089"/>
      <c r="S9089" s="115"/>
      <c r="U9089"/>
      <c r="V9089"/>
      <c r="W9089" s="248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5">
      <c r="A9090" s="247"/>
      <c r="B9090" s="248"/>
      <c r="C9090" s="248"/>
      <c r="D9090" s="249"/>
      <c r="E9090"/>
      <c r="F9090" s="126"/>
      <c r="G9090" s="249"/>
      <c r="H9090"/>
      <c r="I9090"/>
      <c r="J9090" s="248"/>
      <c r="K9090"/>
      <c r="L9090"/>
      <c r="M9090"/>
      <c r="N9090"/>
      <c r="O9090"/>
      <c r="P9090"/>
      <c r="Q9090"/>
      <c r="S9090" s="115"/>
      <c r="U9090"/>
      <c r="V9090"/>
      <c r="W9090" s="248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5">
      <c r="A9091" s="247"/>
      <c r="B9091" s="248"/>
      <c r="C9091" s="248"/>
      <c r="D9091" s="249"/>
      <c r="E9091"/>
      <c r="F9091" s="126"/>
      <c r="G9091" s="249"/>
      <c r="H9091"/>
      <c r="I9091"/>
      <c r="J9091" s="248"/>
      <c r="K9091"/>
      <c r="L9091"/>
      <c r="M9091"/>
      <c r="N9091"/>
      <c r="O9091"/>
      <c r="P9091"/>
      <c r="Q9091"/>
      <c r="S9091" s="115"/>
      <c r="U9091"/>
      <c r="V9091"/>
      <c r="W9091" s="248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5">
      <c r="A9092" s="247"/>
      <c r="B9092" s="248"/>
      <c r="C9092" s="248"/>
      <c r="D9092" s="249"/>
      <c r="E9092"/>
      <c r="F9092" s="126"/>
      <c r="G9092" s="249"/>
      <c r="H9092"/>
      <c r="I9092"/>
      <c r="J9092" s="248"/>
      <c r="K9092"/>
      <c r="L9092"/>
      <c r="M9092"/>
      <c r="N9092"/>
      <c r="O9092"/>
      <c r="P9092"/>
      <c r="Q9092"/>
      <c r="S9092" s="115"/>
      <c r="U9092"/>
      <c r="V9092"/>
      <c r="W9092" s="248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5">
      <c r="A9093" s="247"/>
      <c r="B9093" s="248"/>
      <c r="C9093" s="248"/>
      <c r="D9093" s="249"/>
      <c r="E9093"/>
      <c r="F9093" s="126"/>
      <c r="G9093" s="249"/>
      <c r="H9093"/>
      <c r="I9093"/>
      <c r="J9093" s="248"/>
      <c r="K9093"/>
      <c r="L9093"/>
      <c r="M9093"/>
      <c r="N9093"/>
      <c r="O9093"/>
      <c r="P9093"/>
      <c r="Q9093"/>
      <c r="S9093" s="115"/>
      <c r="U9093"/>
      <c r="V9093"/>
      <c r="W9093" s="248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5">
      <c r="A9094" s="247"/>
      <c r="B9094" s="248"/>
      <c r="C9094" s="248"/>
      <c r="D9094" s="249"/>
      <c r="E9094"/>
      <c r="F9094" s="126"/>
      <c r="G9094" s="249"/>
      <c r="H9094"/>
      <c r="I9094"/>
      <c r="J9094" s="248"/>
      <c r="K9094"/>
      <c r="L9094"/>
      <c r="M9094"/>
      <c r="N9094"/>
      <c r="O9094"/>
      <c r="P9094"/>
      <c r="Q9094"/>
      <c r="S9094" s="115"/>
      <c r="U9094"/>
      <c r="V9094"/>
      <c r="W9094" s="248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5">
      <c r="A9095" s="247"/>
      <c r="B9095" s="248"/>
      <c r="C9095" s="248"/>
      <c r="D9095" s="249"/>
      <c r="E9095"/>
      <c r="F9095" s="126"/>
      <c r="G9095" s="249"/>
      <c r="H9095"/>
      <c r="I9095"/>
      <c r="J9095" s="248"/>
      <c r="K9095"/>
      <c r="L9095"/>
      <c r="M9095"/>
      <c r="N9095"/>
      <c r="O9095"/>
      <c r="P9095"/>
      <c r="Q9095"/>
      <c r="S9095" s="115"/>
      <c r="U9095"/>
      <c r="V9095"/>
      <c r="W9095" s="248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5">
      <c r="A9096" s="247"/>
      <c r="B9096" s="248"/>
      <c r="C9096" s="248"/>
      <c r="D9096" s="249"/>
      <c r="E9096"/>
      <c r="F9096" s="126"/>
      <c r="G9096" s="249"/>
      <c r="H9096"/>
      <c r="I9096"/>
      <c r="J9096" s="248"/>
      <c r="K9096"/>
      <c r="L9096"/>
      <c r="M9096"/>
      <c r="N9096"/>
      <c r="O9096"/>
      <c r="P9096"/>
      <c r="Q9096"/>
      <c r="S9096" s="115"/>
      <c r="U9096"/>
      <c r="V9096"/>
      <c r="W9096" s="248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5">
      <c r="A9097" s="247"/>
      <c r="B9097" s="248"/>
      <c r="C9097" s="248"/>
      <c r="D9097" s="249"/>
      <c r="E9097"/>
      <c r="F9097" s="126"/>
      <c r="G9097" s="249"/>
      <c r="H9097"/>
      <c r="I9097"/>
      <c r="J9097" s="248"/>
      <c r="K9097"/>
      <c r="L9097"/>
      <c r="M9097"/>
      <c r="N9097"/>
      <c r="O9097"/>
      <c r="P9097"/>
      <c r="Q9097"/>
      <c r="S9097" s="115"/>
      <c r="U9097"/>
      <c r="V9097"/>
      <c r="W9097" s="248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5">
      <c r="A9098" s="244"/>
      <c r="B9098" s="245"/>
      <c r="C9098" s="245"/>
      <c r="D9098" s="246"/>
      <c r="F9098" s="238"/>
      <c r="G9098" s="246"/>
      <c r="I9098"/>
      <c r="J9098" s="245"/>
      <c r="S9098" s="115"/>
      <c r="U9098"/>
      <c r="V9098"/>
      <c r="W9098" s="245"/>
    </row>
    <row r="9099" spans="1:33" x14ac:dyDescent="0.25">
      <c r="A9099" s="244"/>
      <c r="B9099" s="245"/>
      <c r="C9099" s="245"/>
      <c r="D9099" s="246"/>
      <c r="F9099" s="238"/>
      <c r="G9099" s="246"/>
      <c r="I9099"/>
      <c r="J9099" s="245"/>
      <c r="S9099" s="115"/>
      <c r="U9099"/>
      <c r="V9099"/>
      <c r="W9099" s="245"/>
    </row>
    <row r="9100" spans="1:33" x14ac:dyDescent="0.25">
      <c r="A9100" s="244"/>
      <c r="B9100" s="245"/>
      <c r="C9100" s="245"/>
      <c r="D9100" s="246"/>
      <c r="F9100" s="238"/>
      <c r="G9100" s="246"/>
      <c r="I9100"/>
      <c r="J9100" s="245"/>
      <c r="S9100" s="115"/>
      <c r="U9100"/>
      <c r="V9100"/>
      <c r="W9100" s="245"/>
    </row>
    <row r="9101" spans="1:33" ht="18" x14ac:dyDescent="0.25">
      <c r="A9101" s="250"/>
      <c r="B9101" s="251"/>
      <c r="C9101" s="251"/>
      <c r="D9101" s="252"/>
      <c r="E9101"/>
      <c r="F9101" s="126"/>
      <c r="G9101" s="253"/>
      <c r="H9101"/>
      <c r="I9101"/>
      <c r="J9101" s="254"/>
      <c r="K9101"/>
      <c r="L9101"/>
      <c r="M9101"/>
      <c r="N9101"/>
      <c r="O9101"/>
      <c r="P9101"/>
      <c r="Q9101"/>
      <c r="S9101" s="115"/>
      <c r="U9101"/>
      <c r="V9101"/>
      <c r="W9101" s="254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5">
      <c r="A9102" s="244"/>
      <c r="B9102" s="245"/>
      <c r="C9102" s="245"/>
      <c r="D9102" s="246"/>
      <c r="F9102" s="238"/>
      <c r="G9102" s="246"/>
      <c r="I9102"/>
      <c r="J9102" s="245"/>
      <c r="S9102" s="115"/>
      <c r="U9102"/>
      <c r="V9102"/>
      <c r="W9102" s="245"/>
    </row>
    <row r="9103" spans="1:33" ht="18" x14ac:dyDescent="0.25">
      <c r="A9103" s="250"/>
      <c r="B9103" s="251"/>
      <c r="C9103" s="251"/>
      <c r="D9103" s="252"/>
      <c r="E9103"/>
      <c r="F9103" s="126"/>
      <c r="G9103" s="253"/>
      <c r="H9103"/>
      <c r="I9103"/>
      <c r="J9103" s="254"/>
      <c r="K9103"/>
      <c r="L9103"/>
      <c r="M9103"/>
      <c r="N9103"/>
      <c r="O9103"/>
      <c r="P9103"/>
      <c r="Q9103"/>
      <c r="S9103" s="115"/>
      <c r="U9103"/>
      <c r="V9103"/>
      <c r="W9103" s="254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5">
      <c r="A9104" s="247"/>
      <c r="B9104" s="248"/>
      <c r="C9104" s="248"/>
      <c r="D9104" s="249"/>
      <c r="E9104"/>
      <c r="F9104" s="126"/>
      <c r="G9104" s="249"/>
      <c r="H9104"/>
      <c r="I9104"/>
      <c r="J9104" s="248"/>
      <c r="K9104"/>
      <c r="L9104"/>
      <c r="M9104"/>
      <c r="N9104"/>
      <c r="O9104"/>
      <c r="P9104"/>
      <c r="Q9104"/>
      <c r="S9104" s="115"/>
      <c r="U9104"/>
      <c r="V9104"/>
      <c r="W9104" s="248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5">
      <c r="A9105" s="247"/>
      <c r="B9105" s="248"/>
      <c r="C9105" s="248"/>
      <c r="D9105" s="249"/>
      <c r="E9105"/>
      <c r="F9105" s="126"/>
      <c r="G9105" s="249"/>
      <c r="H9105"/>
      <c r="I9105"/>
      <c r="J9105" s="248"/>
      <c r="K9105"/>
      <c r="L9105"/>
      <c r="M9105"/>
      <c r="N9105"/>
      <c r="O9105"/>
      <c r="P9105"/>
      <c r="Q9105"/>
      <c r="S9105" s="115"/>
      <c r="U9105"/>
      <c r="V9105"/>
      <c r="W9105" s="248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5">
      <c r="A9106" s="247"/>
      <c r="B9106" s="248"/>
      <c r="C9106" s="248"/>
      <c r="D9106" s="249"/>
      <c r="E9106"/>
      <c r="F9106" s="126"/>
      <c r="G9106" s="249"/>
      <c r="H9106"/>
      <c r="I9106"/>
      <c r="J9106" s="248"/>
      <c r="K9106"/>
      <c r="L9106"/>
      <c r="M9106"/>
      <c r="N9106"/>
      <c r="O9106"/>
      <c r="P9106"/>
      <c r="Q9106"/>
      <c r="S9106" s="115"/>
      <c r="U9106"/>
      <c r="V9106"/>
      <c r="W9106" s="248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5">
      <c r="A9107" s="244"/>
      <c r="B9107" s="245"/>
      <c r="C9107" s="245"/>
      <c r="D9107" s="246"/>
      <c r="F9107" s="238"/>
      <c r="G9107" s="246"/>
      <c r="I9107"/>
      <c r="J9107" s="245"/>
      <c r="S9107" s="115"/>
      <c r="U9107"/>
      <c r="V9107"/>
      <c r="W9107" s="245"/>
    </row>
    <row r="9108" spans="1:33" x14ac:dyDescent="0.25">
      <c r="A9108" s="247"/>
      <c r="B9108" s="248"/>
      <c r="C9108" s="248"/>
      <c r="D9108" s="249"/>
      <c r="E9108"/>
      <c r="F9108" s="126"/>
      <c r="G9108" s="249"/>
      <c r="H9108"/>
      <c r="I9108"/>
      <c r="J9108" s="248"/>
      <c r="K9108"/>
      <c r="L9108"/>
      <c r="M9108"/>
      <c r="N9108"/>
      <c r="O9108"/>
      <c r="P9108"/>
      <c r="Q9108"/>
      <c r="S9108" s="115"/>
      <c r="U9108"/>
      <c r="V9108"/>
      <c r="W9108" s="24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5">
      <c r="A9109" s="247"/>
      <c r="B9109" s="248"/>
      <c r="C9109" s="248"/>
      <c r="D9109" s="249"/>
      <c r="E9109"/>
      <c r="F9109" s="126"/>
      <c r="G9109" s="249"/>
      <c r="H9109"/>
      <c r="I9109"/>
      <c r="J9109" s="248"/>
      <c r="K9109"/>
      <c r="L9109"/>
      <c r="M9109"/>
      <c r="N9109"/>
      <c r="O9109"/>
      <c r="P9109"/>
      <c r="Q9109"/>
      <c r="S9109" s="115"/>
      <c r="U9109"/>
      <c r="V9109"/>
      <c r="W9109" s="248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5">
      <c r="A9110" s="244"/>
      <c r="B9110" s="245"/>
      <c r="C9110" s="245"/>
      <c r="D9110" s="246"/>
      <c r="F9110" s="238"/>
      <c r="G9110" s="246"/>
      <c r="I9110"/>
      <c r="J9110" s="245"/>
      <c r="S9110" s="115"/>
      <c r="U9110"/>
      <c r="V9110"/>
      <c r="W9110" s="245"/>
    </row>
    <row r="9111" spans="1:33" x14ac:dyDescent="0.25">
      <c r="A9111" s="247"/>
      <c r="B9111" s="248"/>
      <c r="C9111" s="248"/>
      <c r="D9111" s="249"/>
      <c r="E9111"/>
      <c r="F9111" s="126"/>
      <c r="G9111" s="249"/>
      <c r="H9111"/>
      <c r="I9111"/>
      <c r="J9111" s="248"/>
      <c r="K9111"/>
      <c r="L9111"/>
      <c r="M9111"/>
      <c r="N9111"/>
      <c r="O9111"/>
      <c r="P9111"/>
      <c r="Q9111"/>
      <c r="S9111" s="115"/>
      <c r="U9111"/>
      <c r="V9111"/>
      <c r="W9111" s="248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5">
      <c r="A9112" s="247"/>
      <c r="B9112" s="248"/>
      <c r="C9112" s="248"/>
      <c r="D9112" s="249"/>
      <c r="E9112"/>
      <c r="F9112" s="126"/>
      <c r="G9112" s="249"/>
      <c r="H9112"/>
      <c r="I9112"/>
      <c r="J9112" s="248"/>
      <c r="K9112"/>
      <c r="L9112"/>
      <c r="M9112"/>
      <c r="N9112"/>
      <c r="O9112"/>
      <c r="P9112"/>
      <c r="Q9112"/>
      <c r="S9112" s="115"/>
      <c r="U9112"/>
      <c r="V9112"/>
      <c r="W9112" s="248"/>
      <c r="X9112"/>
      <c r="Y9112"/>
      <c r="Z9112"/>
      <c r="AA9112"/>
      <c r="AB9112"/>
      <c r="AC9112"/>
      <c r="AD9112"/>
      <c r="AE9112"/>
      <c r="AF9112"/>
      <c r="AG9112"/>
    </row>
    <row r="9113" spans="1:33" ht="18" x14ac:dyDescent="0.25">
      <c r="A9113" s="250"/>
      <c r="B9113" s="251"/>
      <c r="C9113" s="251"/>
      <c r="D9113" s="252"/>
      <c r="E9113"/>
      <c r="F9113" s="126"/>
      <c r="G9113" s="253"/>
      <c r="H9113"/>
      <c r="I9113"/>
      <c r="J9113" s="254"/>
      <c r="K9113"/>
      <c r="L9113"/>
      <c r="M9113"/>
      <c r="N9113"/>
      <c r="O9113"/>
      <c r="P9113"/>
      <c r="Q9113"/>
      <c r="S9113" s="115"/>
      <c r="U9113"/>
      <c r="V9113"/>
      <c r="W9113" s="254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5">
      <c r="A9114" s="244"/>
      <c r="B9114" s="245"/>
      <c r="C9114" s="245"/>
      <c r="D9114" s="246"/>
      <c r="F9114" s="238"/>
      <c r="G9114" s="246"/>
      <c r="I9114"/>
      <c r="J9114" s="245"/>
      <c r="S9114" s="115"/>
      <c r="U9114"/>
      <c r="V9114"/>
      <c r="W9114" s="245"/>
    </row>
    <row r="9115" spans="1:33" x14ac:dyDescent="0.25">
      <c r="A9115" s="247"/>
      <c r="B9115" s="248"/>
      <c r="C9115" s="248"/>
      <c r="D9115" s="249"/>
      <c r="E9115"/>
      <c r="F9115" s="126"/>
      <c r="G9115" s="249"/>
      <c r="H9115"/>
      <c r="I9115"/>
      <c r="J9115" s="248"/>
      <c r="K9115"/>
      <c r="L9115"/>
      <c r="M9115"/>
      <c r="N9115"/>
      <c r="O9115"/>
      <c r="P9115"/>
      <c r="Q9115"/>
      <c r="S9115" s="115"/>
      <c r="U9115"/>
      <c r="V9115"/>
      <c r="W9115" s="248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5">
      <c r="A9116" s="244"/>
      <c r="B9116" s="245"/>
      <c r="C9116" s="245"/>
      <c r="D9116" s="246"/>
      <c r="F9116" s="238"/>
      <c r="G9116" s="246"/>
      <c r="I9116"/>
      <c r="J9116" s="245"/>
      <c r="S9116" s="115"/>
      <c r="U9116"/>
      <c r="V9116"/>
      <c r="W9116" s="245"/>
    </row>
    <row r="9117" spans="1:33" ht="18" x14ac:dyDescent="0.25">
      <c r="A9117" s="250"/>
      <c r="B9117" s="251"/>
      <c r="C9117" s="251"/>
      <c r="D9117" s="252"/>
      <c r="E9117"/>
      <c r="F9117" s="126"/>
      <c r="G9117" s="253"/>
      <c r="H9117"/>
      <c r="I9117"/>
      <c r="J9117" s="254"/>
      <c r="K9117"/>
      <c r="L9117"/>
      <c r="M9117"/>
      <c r="N9117"/>
      <c r="O9117"/>
      <c r="P9117"/>
      <c r="Q9117"/>
      <c r="S9117" s="115"/>
      <c r="U9117"/>
      <c r="V9117"/>
      <c r="W9117" s="254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5">
      <c r="A9118" s="244"/>
      <c r="B9118" s="245"/>
      <c r="C9118" s="245"/>
      <c r="D9118" s="246"/>
      <c r="F9118" s="238"/>
      <c r="G9118" s="246"/>
      <c r="I9118"/>
      <c r="J9118" s="245"/>
      <c r="S9118" s="115"/>
      <c r="U9118"/>
      <c r="V9118"/>
      <c r="W9118" s="245"/>
    </row>
    <row r="9119" spans="1:33" x14ac:dyDescent="0.25">
      <c r="A9119" s="247"/>
      <c r="B9119" s="248"/>
      <c r="C9119" s="248"/>
      <c r="D9119" s="249"/>
      <c r="E9119"/>
      <c r="F9119" s="126"/>
      <c r="G9119" s="249"/>
      <c r="H9119"/>
      <c r="I9119"/>
      <c r="J9119" s="248"/>
      <c r="K9119"/>
      <c r="L9119"/>
      <c r="M9119"/>
      <c r="N9119"/>
      <c r="O9119"/>
      <c r="P9119"/>
      <c r="Q9119"/>
      <c r="S9119" s="115"/>
      <c r="U9119"/>
      <c r="V9119"/>
      <c r="W9119" s="248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5">
      <c r="A9120" s="244"/>
      <c r="B9120" s="245"/>
      <c r="C9120" s="245"/>
      <c r="D9120" s="246"/>
      <c r="F9120" s="238"/>
      <c r="G9120" s="246"/>
      <c r="I9120"/>
      <c r="J9120" s="245"/>
      <c r="S9120" s="115"/>
      <c r="U9120"/>
      <c r="V9120"/>
      <c r="W9120" s="245"/>
    </row>
    <row r="9121" spans="1:33" ht="18" x14ac:dyDescent="0.25">
      <c r="A9121" s="250"/>
      <c r="B9121" s="251"/>
      <c r="C9121" s="251"/>
      <c r="D9121" s="252"/>
      <c r="E9121"/>
      <c r="F9121" s="126"/>
      <c r="G9121" s="253"/>
      <c r="H9121"/>
      <c r="I9121"/>
      <c r="J9121" s="254"/>
      <c r="K9121"/>
      <c r="L9121"/>
      <c r="M9121"/>
      <c r="N9121"/>
      <c r="O9121"/>
      <c r="P9121"/>
      <c r="Q9121"/>
      <c r="S9121" s="115"/>
      <c r="U9121"/>
      <c r="V9121"/>
      <c r="W9121" s="254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5">
      <c r="A9122" s="247"/>
      <c r="B9122" s="248"/>
      <c r="C9122" s="248"/>
      <c r="D9122" s="249"/>
      <c r="E9122"/>
      <c r="F9122" s="126"/>
      <c r="G9122" s="249"/>
      <c r="H9122"/>
      <c r="I9122"/>
      <c r="J9122" s="248"/>
      <c r="K9122"/>
      <c r="L9122"/>
      <c r="M9122"/>
      <c r="N9122"/>
      <c r="O9122"/>
      <c r="P9122"/>
      <c r="Q9122"/>
      <c r="S9122" s="115"/>
      <c r="U9122"/>
      <c r="V9122"/>
      <c r="W9122" s="248"/>
      <c r="X9122"/>
      <c r="Y9122"/>
      <c r="Z9122"/>
      <c r="AA9122"/>
      <c r="AB9122"/>
      <c r="AC9122"/>
      <c r="AD9122"/>
      <c r="AE9122"/>
      <c r="AF9122"/>
      <c r="AG9122"/>
    </row>
    <row r="9123" spans="1:33" ht="18" x14ac:dyDescent="0.25">
      <c r="A9123" s="250"/>
      <c r="B9123" s="251"/>
      <c r="C9123" s="251"/>
      <c r="D9123" s="252"/>
      <c r="E9123"/>
      <c r="F9123" s="126"/>
      <c r="G9123" s="253"/>
      <c r="H9123"/>
      <c r="I9123"/>
      <c r="J9123" s="254"/>
      <c r="K9123"/>
      <c r="L9123"/>
      <c r="M9123"/>
      <c r="N9123"/>
      <c r="O9123"/>
      <c r="P9123"/>
      <c r="Q9123"/>
      <c r="S9123" s="115"/>
      <c r="U9123"/>
      <c r="V9123"/>
      <c r="W9123" s="254"/>
      <c r="X9123"/>
      <c r="Y9123"/>
      <c r="Z9123"/>
      <c r="AA9123"/>
      <c r="AB9123"/>
      <c r="AC9123"/>
      <c r="AD9123"/>
      <c r="AE9123"/>
      <c r="AF9123"/>
      <c r="AG9123"/>
    </row>
    <row r="9124" spans="1:33" ht="18" x14ac:dyDescent="0.25">
      <c r="A9124" s="250"/>
      <c r="B9124" s="251"/>
      <c r="C9124" s="251"/>
      <c r="D9124" s="252"/>
      <c r="E9124"/>
      <c r="F9124" s="126"/>
      <c r="G9124" s="253"/>
      <c r="H9124"/>
      <c r="I9124"/>
      <c r="J9124" s="254"/>
      <c r="K9124"/>
      <c r="L9124"/>
      <c r="M9124"/>
      <c r="N9124"/>
      <c r="O9124"/>
      <c r="P9124"/>
      <c r="Q9124"/>
      <c r="S9124" s="115"/>
      <c r="U9124"/>
      <c r="V9124"/>
      <c r="W9124" s="25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5">
      <c r="A9125" s="247"/>
      <c r="B9125" s="248"/>
      <c r="C9125" s="248"/>
      <c r="D9125" s="249"/>
      <c r="E9125"/>
      <c r="F9125" s="126"/>
      <c r="G9125" s="249"/>
      <c r="H9125"/>
      <c r="I9125"/>
      <c r="J9125" s="248"/>
      <c r="K9125"/>
      <c r="L9125"/>
      <c r="M9125"/>
      <c r="N9125"/>
      <c r="O9125"/>
      <c r="P9125"/>
      <c r="Q9125"/>
      <c r="S9125" s="115"/>
      <c r="U9125"/>
      <c r="V9125"/>
      <c r="W9125" s="248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5">
      <c r="A9126" s="244"/>
      <c r="B9126" s="245"/>
      <c r="C9126" s="245"/>
      <c r="D9126" s="246"/>
      <c r="F9126" s="238"/>
      <c r="G9126" s="246"/>
      <c r="I9126"/>
      <c r="J9126" s="245"/>
      <c r="S9126" s="115"/>
      <c r="U9126"/>
      <c r="V9126"/>
      <c r="W9126" s="245"/>
    </row>
    <row r="9127" spans="1:33" x14ac:dyDescent="0.25">
      <c r="A9127" s="247"/>
      <c r="B9127" s="248"/>
      <c r="C9127" s="248"/>
      <c r="D9127" s="249"/>
      <c r="E9127"/>
      <c r="F9127" s="126"/>
      <c r="G9127" s="249"/>
      <c r="H9127"/>
      <c r="I9127"/>
      <c r="J9127" s="248"/>
      <c r="K9127"/>
      <c r="L9127"/>
      <c r="M9127"/>
      <c r="N9127"/>
      <c r="O9127"/>
      <c r="P9127"/>
      <c r="Q9127"/>
      <c r="S9127" s="115"/>
      <c r="U9127"/>
      <c r="V9127"/>
      <c r="W9127" s="248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5">
      <c r="A9128" s="244"/>
      <c r="B9128" s="245"/>
      <c r="C9128" s="245"/>
      <c r="D9128" s="246"/>
      <c r="F9128" s="238"/>
      <c r="G9128" s="246"/>
      <c r="I9128"/>
      <c r="J9128" s="245"/>
      <c r="S9128" s="115"/>
      <c r="U9128"/>
      <c r="V9128"/>
      <c r="W9128" s="245"/>
    </row>
    <row r="9129" spans="1:33" x14ac:dyDescent="0.25">
      <c r="A9129" s="247"/>
      <c r="B9129" s="248"/>
      <c r="C9129" s="248"/>
      <c r="D9129" s="249"/>
      <c r="E9129"/>
      <c r="F9129" s="126"/>
      <c r="G9129" s="249"/>
      <c r="H9129"/>
      <c r="I9129"/>
      <c r="J9129" s="248"/>
      <c r="K9129"/>
      <c r="L9129"/>
      <c r="M9129"/>
      <c r="N9129"/>
      <c r="O9129"/>
      <c r="P9129"/>
      <c r="Q9129"/>
      <c r="S9129" s="115"/>
      <c r="U9129"/>
      <c r="V9129"/>
      <c r="W9129" s="248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5">
      <c r="A9130" s="244"/>
      <c r="B9130" s="245"/>
      <c r="C9130" s="245"/>
      <c r="D9130" s="246"/>
      <c r="F9130" s="238"/>
      <c r="G9130" s="246"/>
      <c r="I9130"/>
      <c r="J9130" s="245"/>
      <c r="S9130" s="115"/>
      <c r="U9130"/>
      <c r="V9130"/>
      <c r="W9130" s="245"/>
    </row>
    <row r="9131" spans="1:33" ht="18" x14ac:dyDescent="0.25">
      <c r="A9131" s="250"/>
      <c r="B9131" s="251"/>
      <c r="C9131" s="251"/>
      <c r="D9131" s="252"/>
      <c r="E9131"/>
      <c r="F9131" s="126"/>
      <c r="G9131" s="253"/>
      <c r="H9131"/>
      <c r="I9131"/>
      <c r="J9131" s="254"/>
      <c r="K9131"/>
      <c r="L9131"/>
      <c r="M9131"/>
      <c r="N9131"/>
      <c r="O9131"/>
      <c r="P9131"/>
      <c r="Q9131"/>
      <c r="S9131" s="115"/>
      <c r="U9131"/>
      <c r="V9131"/>
      <c r="W9131" s="254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5">
      <c r="A9132" s="244"/>
      <c r="B9132" s="245"/>
      <c r="C9132" s="245"/>
      <c r="D9132" s="246"/>
      <c r="F9132" s="238"/>
      <c r="G9132" s="246"/>
      <c r="I9132"/>
      <c r="J9132" s="245"/>
      <c r="S9132" s="115"/>
      <c r="U9132"/>
      <c r="V9132"/>
      <c r="W9132" s="245"/>
    </row>
    <row r="9133" spans="1:33" x14ac:dyDescent="0.25">
      <c r="A9133" s="247"/>
      <c r="B9133" s="248"/>
      <c r="C9133" s="248"/>
      <c r="D9133" s="249"/>
      <c r="E9133"/>
      <c r="F9133" s="126"/>
      <c r="G9133" s="249"/>
      <c r="H9133"/>
      <c r="I9133"/>
      <c r="J9133" s="248"/>
      <c r="K9133"/>
      <c r="L9133"/>
      <c r="M9133"/>
      <c r="N9133"/>
      <c r="O9133"/>
      <c r="P9133"/>
      <c r="Q9133"/>
      <c r="S9133" s="115"/>
      <c r="U9133"/>
      <c r="V9133"/>
      <c r="W9133" s="248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5">
      <c r="A9134" s="244"/>
      <c r="B9134" s="245"/>
      <c r="C9134" s="245"/>
      <c r="D9134" s="246"/>
      <c r="F9134" s="238"/>
      <c r="G9134" s="246"/>
      <c r="I9134"/>
      <c r="J9134" s="245"/>
      <c r="S9134" s="115"/>
      <c r="U9134"/>
      <c r="V9134"/>
      <c r="W9134" s="245"/>
    </row>
    <row r="9135" spans="1:33" x14ac:dyDescent="0.25">
      <c r="A9135" s="244"/>
      <c r="B9135" s="245"/>
      <c r="C9135" s="245"/>
      <c r="D9135" s="246"/>
      <c r="F9135" s="238"/>
      <c r="G9135" s="246"/>
      <c r="I9135"/>
      <c r="J9135" s="245"/>
      <c r="S9135" s="115"/>
      <c r="U9135"/>
      <c r="V9135"/>
      <c r="W9135" s="245"/>
    </row>
    <row r="9136" spans="1:33" x14ac:dyDescent="0.25">
      <c r="A9136" s="247"/>
      <c r="B9136" s="248"/>
      <c r="C9136" s="248"/>
      <c r="D9136" s="249"/>
      <c r="E9136"/>
      <c r="F9136" s="126"/>
      <c r="G9136" s="249"/>
      <c r="H9136"/>
      <c r="I9136"/>
      <c r="J9136" s="248"/>
      <c r="K9136"/>
      <c r="L9136"/>
      <c r="M9136"/>
      <c r="N9136"/>
      <c r="O9136"/>
      <c r="P9136"/>
      <c r="Q9136"/>
      <c r="S9136" s="115"/>
      <c r="U9136"/>
      <c r="V9136"/>
      <c r="W9136" s="248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5">
      <c r="A9137" s="247"/>
      <c r="B9137" s="248"/>
      <c r="C9137" s="248"/>
      <c r="D9137" s="249"/>
      <c r="E9137"/>
      <c r="F9137" s="126"/>
      <c r="G9137" s="249"/>
      <c r="H9137"/>
      <c r="I9137"/>
      <c r="J9137" s="248"/>
      <c r="K9137"/>
      <c r="L9137"/>
      <c r="M9137"/>
      <c r="N9137"/>
      <c r="O9137"/>
      <c r="P9137"/>
      <c r="Q9137"/>
      <c r="S9137" s="115"/>
      <c r="U9137"/>
      <c r="V9137"/>
      <c r="W9137" s="248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5">
      <c r="A9138" s="247"/>
      <c r="B9138" s="248"/>
      <c r="C9138" s="248"/>
      <c r="D9138" s="249"/>
      <c r="E9138"/>
      <c r="F9138" s="126"/>
      <c r="G9138" s="249"/>
      <c r="H9138"/>
      <c r="I9138"/>
      <c r="J9138" s="248"/>
      <c r="K9138"/>
      <c r="L9138"/>
      <c r="M9138"/>
      <c r="N9138"/>
      <c r="O9138"/>
      <c r="P9138"/>
      <c r="Q9138"/>
      <c r="S9138" s="115"/>
      <c r="U9138"/>
      <c r="V9138"/>
      <c r="W9138" s="248"/>
      <c r="X9138"/>
      <c r="Y9138"/>
      <c r="Z9138"/>
      <c r="AA9138"/>
      <c r="AB9138"/>
      <c r="AC9138"/>
      <c r="AD9138"/>
      <c r="AE9138"/>
      <c r="AF9138"/>
      <c r="AG9138"/>
    </row>
    <row r="9139" spans="1:33" ht="18" x14ac:dyDescent="0.25">
      <c r="A9139" s="250"/>
      <c r="B9139" s="251"/>
      <c r="C9139" s="251"/>
      <c r="D9139" s="252"/>
      <c r="E9139"/>
      <c r="F9139" s="126"/>
      <c r="G9139" s="253"/>
      <c r="H9139"/>
      <c r="I9139"/>
      <c r="J9139" s="254"/>
      <c r="K9139"/>
      <c r="L9139"/>
      <c r="M9139"/>
      <c r="N9139"/>
      <c r="O9139"/>
      <c r="P9139"/>
      <c r="Q9139"/>
      <c r="S9139" s="115"/>
      <c r="U9139"/>
      <c r="V9139"/>
      <c r="W9139" s="254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5">
      <c r="A9140" s="247"/>
      <c r="B9140" s="248"/>
      <c r="C9140" s="248"/>
      <c r="D9140" s="249"/>
      <c r="E9140"/>
      <c r="F9140" s="126"/>
      <c r="G9140" s="249"/>
      <c r="H9140"/>
      <c r="I9140"/>
      <c r="J9140" s="248"/>
      <c r="K9140"/>
      <c r="L9140"/>
      <c r="M9140"/>
      <c r="N9140"/>
      <c r="O9140"/>
      <c r="P9140"/>
      <c r="Q9140"/>
      <c r="S9140" s="115"/>
      <c r="U9140"/>
      <c r="V9140"/>
      <c r="W9140" s="248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5">
      <c r="A9141" s="244"/>
      <c r="B9141" s="245"/>
      <c r="C9141" s="245"/>
      <c r="D9141" s="246"/>
      <c r="F9141" s="238"/>
      <c r="G9141" s="246"/>
      <c r="I9141"/>
      <c r="J9141" s="245"/>
      <c r="S9141" s="115"/>
      <c r="U9141"/>
      <c r="V9141"/>
      <c r="W9141" s="245"/>
    </row>
    <row r="9142" spans="1:33" x14ac:dyDescent="0.25">
      <c r="A9142" s="247"/>
      <c r="B9142" s="248"/>
      <c r="C9142" s="248"/>
      <c r="D9142" s="249"/>
      <c r="E9142"/>
      <c r="F9142" s="126"/>
      <c r="G9142" s="249"/>
      <c r="H9142"/>
      <c r="I9142"/>
      <c r="J9142" s="248"/>
      <c r="K9142"/>
      <c r="L9142"/>
      <c r="M9142"/>
      <c r="N9142"/>
      <c r="O9142"/>
      <c r="P9142"/>
      <c r="Q9142"/>
      <c r="S9142" s="115"/>
      <c r="U9142"/>
      <c r="V9142"/>
      <c r="W9142" s="248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5">
      <c r="A9143" s="247"/>
      <c r="B9143" s="248"/>
      <c r="C9143" s="248"/>
      <c r="D9143" s="249"/>
      <c r="E9143"/>
      <c r="F9143" s="126"/>
      <c r="G9143" s="249"/>
      <c r="H9143"/>
      <c r="I9143"/>
      <c r="J9143" s="248"/>
      <c r="K9143"/>
      <c r="L9143"/>
      <c r="M9143"/>
      <c r="N9143"/>
      <c r="O9143"/>
      <c r="P9143"/>
      <c r="Q9143"/>
      <c r="S9143" s="115"/>
      <c r="U9143"/>
      <c r="V9143"/>
      <c r="W9143" s="248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5">
      <c r="A9144" s="244"/>
      <c r="B9144" s="245"/>
      <c r="C9144" s="245"/>
      <c r="D9144" s="246"/>
      <c r="F9144" s="238"/>
      <c r="G9144" s="246"/>
      <c r="I9144"/>
      <c r="J9144" s="245"/>
      <c r="S9144" s="115"/>
      <c r="U9144"/>
      <c r="V9144"/>
      <c r="W9144" s="245"/>
    </row>
    <row r="9145" spans="1:33" ht="18" x14ac:dyDescent="0.25">
      <c r="A9145" s="250"/>
      <c r="B9145" s="251"/>
      <c r="C9145" s="251"/>
      <c r="D9145" s="252"/>
      <c r="E9145"/>
      <c r="F9145" s="126"/>
      <c r="G9145" s="253"/>
      <c r="H9145"/>
      <c r="I9145"/>
      <c r="J9145" s="254"/>
      <c r="K9145"/>
      <c r="L9145"/>
      <c r="M9145"/>
      <c r="N9145"/>
      <c r="O9145"/>
      <c r="P9145"/>
      <c r="Q9145"/>
      <c r="S9145" s="115"/>
      <c r="U9145"/>
      <c r="V9145"/>
      <c r="W9145" s="254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5">
      <c r="A9146" s="244"/>
      <c r="B9146" s="245"/>
      <c r="C9146" s="245"/>
      <c r="D9146" s="246"/>
      <c r="F9146" s="238"/>
      <c r="G9146" s="246"/>
      <c r="I9146"/>
      <c r="J9146" s="245"/>
      <c r="S9146" s="115"/>
      <c r="U9146"/>
      <c r="V9146"/>
      <c r="W9146" s="245"/>
    </row>
    <row r="9147" spans="1:33" x14ac:dyDescent="0.25">
      <c r="A9147" s="244"/>
      <c r="B9147" s="245"/>
      <c r="C9147" s="245"/>
      <c r="D9147" s="246"/>
      <c r="F9147" s="238"/>
      <c r="G9147" s="246"/>
      <c r="I9147"/>
      <c r="J9147" s="245"/>
      <c r="S9147" s="115"/>
      <c r="U9147"/>
      <c r="V9147"/>
      <c r="W9147" s="245"/>
    </row>
    <row r="9148" spans="1:33" x14ac:dyDescent="0.25">
      <c r="A9148" s="247"/>
      <c r="B9148" s="248"/>
      <c r="C9148" s="248"/>
      <c r="D9148" s="249"/>
      <c r="E9148"/>
      <c r="F9148" s="126"/>
      <c r="G9148" s="249"/>
      <c r="H9148"/>
      <c r="I9148"/>
      <c r="J9148" s="248"/>
      <c r="K9148"/>
      <c r="L9148"/>
      <c r="M9148"/>
      <c r="N9148"/>
      <c r="O9148"/>
      <c r="P9148"/>
      <c r="Q9148"/>
      <c r="S9148" s="115"/>
      <c r="U9148"/>
      <c r="V9148"/>
      <c r="W9148" s="2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5">
      <c r="A9149" s="247"/>
      <c r="B9149" s="248"/>
      <c r="C9149" s="248"/>
      <c r="D9149" s="249"/>
      <c r="E9149"/>
      <c r="F9149" s="126"/>
      <c r="G9149" s="249"/>
      <c r="H9149"/>
      <c r="I9149"/>
      <c r="J9149" s="248"/>
      <c r="K9149"/>
      <c r="L9149"/>
      <c r="M9149"/>
      <c r="N9149"/>
      <c r="O9149"/>
      <c r="P9149"/>
      <c r="Q9149"/>
      <c r="S9149" s="115"/>
      <c r="U9149"/>
      <c r="V9149"/>
      <c r="W9149" s="248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5">
      <c r="A9150" s="247"/>
      <c r="B9150" s="248"/>
      <c r="C9150" s="248"/>
      <c r="D9150" s="249"/>
      <c r="E9150"/>
      <c r="F9150" s="126"/>
      <c r="G9150" s="249"/>
      <c r="H9150"/>
      <c r="I9150"/>
      <c r="J9150" s="248"/>
      <c r="K9150"/>
      <c r="L9150"/>
      <c r="M9150"/>
      <c r="N9150"/>
      <c r="O9150"/>
      <c r="P9150"/>
      <c r="Q9150"/>
      <c r="S9150" s="115"/>
      <c r="U9150"/>
      <c r="V9150"/>
      <c r="W9150" s="248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5">
      <c r="A9151" s="244"/>
      <c r="B9151" s="245"/>
      <c r="C9151" s="245"/>
      <c r="D9151" s="246"/>
      <c r="F9151" s="238"/>
      <c r="G9151" s="246"/>
      <c r="I9151"/>
      <c r="J9151" s="245"/>
      <c r="S9151" s="115"/>
      <c r="U9151"/>
      <c r="V9151"/>
      <c r="W9151" s="245"/>
    </row>
    <row r="9152" spans="1:33" x14ac:dyDescent="0.25">
      <c r="A9152" s="247"/>
      <c r="B9152" s="248"/>
      <c r="C9152" s="248"/>
      <c r="D9152" s="249"/>
      <c r="E9152"/>
      <c r="F9152" s="126"/>
      <c r="G9152" s="249"/>
      <c r="H9152"/>
      <c r="I9152"/>
      <c r="J9152" s="248"/>
      <c r="K9152"/>
      <c r="L9152"/>
      <c r="M9152"/>
      <c r="N9152"/>
      <c r="O9152"/>
      <c r="P9152"/>
      <c r="Q9152"/>
      <c r="S9152" s="115"/>
      <c r="U9152"/>
      <c r="V9152"/>
      <c r="W9152" s="248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5">
      <c r="A9153" s="244"/>
      <c r="B9153" s="245"/>
      <c r="C9153" s="245"/>
      <c r="D9153" s="246"/>
      <c r="F9153" s="238"/>
      <c r="G9153" s="246"/>
      <c r="I9153"/>
      <c r="J9153" s="245"/>
      <c r="S9153" s="115"/>
      <c r="U9153"/>
      <c r="V9153"/>
      <c r="W9153" s="245"/>
    </row>
    <row r="9154" spans="1:33" ht="18" x14ac:dyDescent="0.25">
      <c r="A9154" s="250"/>
      <c r="B9154" s="251"/>
      <c r="C9154" s="251"/>
      <c r="D9154" s="252"/>
      <c r="E9154"/>
      <c r="F9154" s="126"/>
      <c r="G9154" s="253"/>
      <c r="H9154"/>
      <c r="I9154"/>
      <c r="J9154" s="254"/>
      <c r="K9154"/>
      <c r="L9154"/>
      <c r="M9154"/>
      <c r="N9154"/>
      <c r="O9154"/>
      <c r="P9154"/>
      <c r="Q9154"/>
      <c r="S9154" s="115"/>
      <c r="U9154"/>
      <c r="V9154"/>
      <c r="W9154" s="2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5">
      <c r="A9155" s="244"/>
      <c r="B9155" s="245"/>
      <c r="C9155" s="245"/>
      <c r="D9155" s="246"/>
      <c r="F9155" s="238"/>
      <c r="G9155" s="246"/>
      <c r="I9155"/>
      <c r="J9155" s="245"/>
      <c r="S9155" s="115"/>
      <c r="U9155"/>
      <c r="V9155"/>
      <c r="W9155" s="245"/>
    </row>
    <row r="9156" spans="1:33" ht="18" x14ac:dyDescent="0.25">
      <c r="A9156" s="250"/>
      <c r="B9156" s="251"/>
      <c r="C9156" s="251"/>
      <c r="D9156" s="252"/>
      <c r="E9156"/>
      <c r="F9156" s="126"/>
      <c r="G9156" s="253"/>
      <c r="H9156"/>
      <c r="I9156"/>
      <c r="J9156" s="254"/>
      <c r="K9156"/>
      <c r="L9156"/>
      <c r="M9156"/>
      <c r="N9156"/>
      <c r="O9156"/>
      <c r="P9156"/>
      <c r="Q9156"/>
      <c r="S9156" s="115"/>
      <c r="U9156"/>
      <c r="V9156"/>
      <c r="W9156" s="254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5">
      <c r="A9157" s="247"/>
      <c r="B9157" s="248"/>
      <c r="C9157" s="248"/>
      <c r="D9157" s="249"/>
      <c r="E9157"/>
      <c r="F9157" s="126"/>
      <c r="G9157" s="249"/>
      <c r="H9157"/>
      <c r="I9157"/>
      <c r="J9157" s="248"/>
      <c r="K9157"/>
      <c r="L9157"/>
      <c r="M9157"/>
      <c r="N9157"/>
      <c r="O9157"/>
      <c r="P9157"/>
      <c r="Q9157"/>
      <c r="S9157" s="115"/>
      <c r="U9157"/>
      <c r="V9157"/>
      <c r="W9157" s="248"/>
      <c r="X9157"/>
      <c r="Y9157"/>
      <c r="Z9157"/>
      <c r="AA9157"/>
      <c r="AB9157"/>
      <c r="AC9157"/>
      <c r="AD9157"/>
      <c r="AE9157"/>
      <c r="AF9157"/>
      <c r="AG9157"/>
    </row>
    <row r="9158" spans="1:33" ht="18" x14ac:dyDescent="0.25">
      <c r="A9158" s="250"/>
      <c r="B9158" s="251"/>
      <c r="C9158" s="251"/>
      <c r="D9158" s="252"/>
      <c r="E9158"/>
      <c r="F9158" s="126"/>
      <c r="G9158" s="253"/>
      <c r="H9158"/>
      <c r="I9158"/>
      <c r="J9158" s="254"/>
      <c r="K9158"/>
      <c r="L9158"/>
      <c r="M9158"/>
      <c r="N9158"/>
      <c r="O9158"/>
      <c r="P9158"/>
      <c r="Q9158"/>
      <c r="S9158" s="115"/>
      <c r="U9158"/>
      <c r="V9158"/>
      <c r="W9158" s="254"/>
      <c r="X9158"/>
      <c r="Y9158"/>
      <c r="Z9158"/>
      <c r="AA9158"/>
      <c r="AB9158"/>
      <c r="AC9158"/>
      <c r="AD9158"/>
      <c r="AE9158"/>
      <c r="AF9158"/>
      <c r="AG9158"/>
    </row>
    <row r="9159" spans="1:33" ht="18" x14ac:dyDescent="0.25">
      <c r="A9159" s="250"/>
      <c r="B9159" s="251"/>
      <c r="C9159" s="251"/>
      <c r="D9159" s="252"/>
      <c r="E9159"/>
      <c r="F9159" s="126"/>
      <c r="G9159" s="253"/>
      <c r="H9159"/>
      <c r="I9159"/>
      <c r="J9159" s="254"/>
      <c r="K9159"/>
      <c r="L9159"/>
      <c r="M9159"/>
      <c r="N9159"/>
      <c r="O9159"/>
      <c r="P9159"/>
      <c r="Q9159"/>
      <c r="S9159" s="115"/>
      <c r="U9159"/>
      <c r="V9159"/>
      <c r="W9159" s="254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5">
      <c r="A9160" s="247"/>
      <c r="B9160" s="248"/>
      <c r="C9160" s="248"/>
      <c r="D9160" s="249"/>
      <c r="E9160"/>
      <c r="F9160" s="126"/>
      <c r="G9160" s="249"/>
      <c r="H9160"/>
      <c r="I9160"/>
      <c r="J9160" s="248"/>
      <c r="K9160"/>
      <c r="L9160"/>
      <c r="M9160"/>
      <c r="N9160"/>
      <c r="O9160"/>
      <c r="P9160"/>
      <c r="Q9160"/>
      <c r="S9160" s="115"/>
      <c r="U9160"/>
      <c r="V9160"/>
      <c r="W9160" s="248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5">
      <c r="A9161" s="247"/>
      <c r="B9161" s="248"/>
      <c r="C9161" s="248"/>
      <c r="D9161" s="249"/>
      <c r="E9161"/>
      <c r="F9161" s="126"/>
      <c r="G9161" s="249"/>
      <c r="H9161"/>
      <c r="I9161"/>
      <c r="J9161" s="248"/>
      <c r="K9161"/>
      <c r="L9161"/>
      <c r="M9161"/>
      <c r="N9161"/>
      <c r="O9161"/>
      <c r="P9161"/>
      <c r="Q9161"/>
      <c r="S9161" s="115"/>
      <c r="U9161"/>
      <c r="V9161"/>
      <c r="W9161" s="248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5">
      <c r="A9162" s="247"/>
      <c r="B9162" s="248"/>
      <c r="C9162" s="248"/>
      <c r="D9162" s="249"/>
      <c r="E9162"/>
      <c r="F9162" s="126"/>
      <c r="G9162" s="249"/>
      <c r="H9162"/>
      <c r="I9162"/>
      <c r="J9162" s="248"/>
      <c r="K9162"/>
      <c r="L9162"/>
      <c r="M9162"/>
      <c r="N9162"/>
      <c r="O9162"/>
      <c r="P9162"/>
      <c r="Q9162"/>
      <c r="S9162" s="115"/>
      <c r="U9162"/>
      <c r="V9162"/>
      <c r="W9162" s="248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5">
      <c r="A9163" s="247"/>
      <c r="B9163" s="248"/>
      <c r="C9163" s="248"/>
      <c r="D9163" s="249"/>
      <c r="E9163"/>
      <c r="F9163" s="126"/>
      <c r="G9163" s="249"/>
      <c r="H9163"/>
      <c r="I9163"/>
      <c r="J9163" s="248"/>
      <c r="K9163"/>
      <c r="L9163"/>
      <c r="M9163"/>
      <c r="N9163"/>
      <c r="O9163"/>
      <c r="P9163"/>
      <c r="Q9163"/>
      <c r="S9163" s="115"/>
      <c r="U9163"/>
      <c r="V9163"/>
      <c r="W9163" s="248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5">
      <c r="A9164" s="244"/>
      <c r="B9164" s="245"/>
      <c r="C9164" s="245"/>
      <c r="D9164" s="246"/>
      <c r="F9164" s="238"/>
      <c r="G9164" s="246"/>
      <c r="I9164"/>
      <c r="J9164" s="245"/>
      <c r="S9164" s="115"/>
      <c r="U9164"/>
      <c r="V9164"/>
      <c r="W9164" s="245"/>
    </row>
    <row r="9165" spans="1:33" x14ac:dyDescent="0.25">
      <c r="A9165" s="247"/>
      <c r="B9165" s="248"/>
      <c r="C9165" s="248"/>
      <c r="D9165" s="249"/>
      <c r="E9165"/>
      <c r="F9165" s="126"/>
      <c r="G9165" s="249"/>
      <c r="H9165"/>
      <c r="I9165"/>
      <c r="J9165" s="248"/>
      <c r="K9165"/>
      <c r="L9165"/>
      <c r="M9165"/>
      <c r="N9165"/>
      <c r="O9165"/>
      <c r="P9165"/>
      <c r="Q9165"/>
      <c r="S9165" s="115"/>
      <c r="U9165"/>
      <c r="V9165"/>
      <c r="W9165" s="248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5">
      <c r="A9166" s="247"/>
      <c r="B9166" s="248"/>
      <c r="C9166" s="248"/>
      <c r="D9166" s="249"/>
      <c r="E9166"/>
      <c r="F9166" s="126"/>
      <c r="G9166" s="249"/>
      <c r="H9166"/>
      <c r="I9166"/>
      <c r="J9166" s="248"/>
      <c r="K9166"/>
      <c r="L9166"/>
      <c r="M9166"/>
      <c r="N9166"/>
      <c r="O9166"/>
      <c r="P9166"/>
      <c r="Q9166"/>
      <c r="S9166" s="115"/>
      <c r="U9166"/>
      <c r="V9166"/>
      <c r="W9166" s="248"/>
      <c r="X9166"/>
      <c r="Y9166"/>
      <c r="Z9166"/>
      <c r="AA9166"/>
      <c r="AB9166"/>
      <c r="AC9166"/>
      <c r="AD9166"/>
      <c r="AE9166"/>
      <c r="AF9166"/>
      <c r="AG9166"/>
    </row>
    <row r="9167" spans="1:33" ht="18" x14ac:dyDescent="0.25">
      <c r="A9167" s="250"/>
      <c r="B9167" s="251"/>
      <c r="C9167" s="251"/>
      <c r="D9167" s="252"/>
      <c r="E9167"/>
      <c r="F9167" s="126"/>
      <c r="G9167" s="253"/>
      <c r="H9167"/>
      <c r="I9167"/>
      <c r="J9167" s="254"/>
      <c r="K9167"/>
      <c r="L9167"/>
      <c r="M9167"/>
      <c r="N9167"/>
      <c r="O9167"/>
      <c r="P9167"/>
      <c r="Q9167"/>
      <c r="S9167" s="115"/>
      <c r="U9167"/>
      <c r="V9167"/>
      <c r="W9167" s="254"/>
      <c r="X9167"/>
      <c r="Y9167"/>
      <c r="Z9167"/>
      <c r="AA9167"/>
      <c r="AB9167"/>
      <c r="AC9167"/>
      <c r="AD9167"/>
      <c r="AE9167"/>
      <c r="AF9167"/>
      <c r="AG9167"/>
    </row>
    <row r="9168" spans="1:33" ht="18" x14ac:dyDescent="0.25">
      <c r="A9168" s="250"/>
      <c r="B9168" s="251"/>
      <c r="C9168" s="251"/>
      <c r="D9168" s="252"/>
      <c r="E9168"/>
      <c r="F9168" s="126"/>
      <c r="G9168" s="253"/>
      <c r="H9168"/>
      <c r="I9168"/>
      <c r="J9168" s="254"/>
      <c r="K9168"/>
      <c r="L9168"/>
      <c r="M9168"/>
      <c r="N9168"/>
      <c r="O9168"/>
      <c r="P9168"/>
      <c r="Q9168"/>
      <c r="S9168" s="115"/>
      <c r="U9168"/>
      <c r="V9168"/>
      <c r="W9168" s="254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5">
      <c r="A9169" s="247"/>
      <c r="B9169" s="248"/>
      <c r="C9169" s="248"/>
      <c r="D9169" s="249"/>
      <c r="E9169"/>
      <c r="F9169" s="126"/>
      <c r="G9169" s="249"/>
      <c r="H9169"/>
      <c r="I9169"/>
      <c r="J9169" s="248"/>
      <c r="K9169"/>
      <c r="L9169"/>
      <c r="M9169"/>
      <c r="N9169"/>
      <c r="O9169"/>
      <c r="P9169"/>
      <c r="Q9169"/>
      <c r="S9169" s="115"/>
      <c r="U9169"/>
      <c r="V9169"/>
      <c r="W9169" s="248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5">
      <c r="A9170" s="244"/>
      <c r="B9170" s="245"/>
      <c r="C9170" s="245"/>
      <c r="D9170" s="246"/>
      <c r="F9170" s="238"/>
      <c r="G9170" s="246"/>
      <c r="I9170"/>
      <c r="J9170" s="245"/>
      <c r="S9170" s="115"/>
      <c r="U9170"/>
      <c r="V9170"/>
      <c r="W9170" s="245"/>
    </row>
    <row r="9171" spans="1:33" x14ac:dyDescent="0.25">
      <c r="A9171" s="244"/>
      <c r="B9171" s="245"/>
      <c r="C9171" s="245"/>
      <c r="D9171" s="246"/>
      <c r="F9171" s="238"/>
      <c r="G9171" s="246"/>
      <c r="I9171"/>
      <c r="J9171" s="245"/>
      <c r="S9171" s="115"/>
      <c r="U9171"/>
      <c r="V9171"/>
      <c r="W9171" s="245"/>
    </row>
    <row r="9172" spans="1:33" x14ac:dyDescent="0.25">
      <c r="A9172" s="244"/>
      <c r="B9172" s="245"/>
      <c r="C9172" s="245"/>
      <c r="D9172" s="246"/>
      <c r="F9172" s="238"/>
      <c r="G9172" s="246"/>
      <c r="I9172"/>
      <c r="J9172" s="245"/>
      <c r="S9172" s="115"/>
      <c r="U9172"/>
      <c r="V9172"/>
      <c r="W9172" s="245"/>
    </row>
    <row r="9173" spans="1:33" x14ac:dyDescent="0.25">
      <c r="A9173" s="244"/>
      <c r="B9173" s="245"/>
      <c r="C9173" s="245"/>
      <c r="D9173" s="246"/>
      <c r="F9173" s="238"/>
      <c r="G9173" s="246"/>
      <c r="I9173"/>
      <c r="J9173" s="245"/>
      <c r="S9173" s="115"/>
      <c r="U9173"/>
      <c r="V9173"/>
      <c r="W9173" s="245"/>
    </row>
    <row r="9174" spans="1:33" x14ac:dyDescent="0.25">
      <c r="A9174" s="247"/>
      <c r="B9174" s="248"/>
      <c r="C9174" s="248"/>
      <c r="D9174" s="249"/>
      <c r="E9174"/>
      <c r="F9174" s="126"/>
      <c r="G9174" s="249"/>
      <c r="H9174"/>
      <c r="I9174"/>
      <c r="J9174" s="248"/>
      <c r="K9174"/>
      <c r="L9174"/>
      <c r="M9174"/>
      <c r="N9174"/>
      <c r="O9174"/>
      <c r="P9174"/>
      <c r="Q9174"/>
      <c r="S9174" s="115"/>
      <c r="U9174"/>
      <c r="V9174"/>
      <c r="W9174" s="248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5">
      <c r="A9175" s="247"/>
      <c r="B9175" s="248"/>
      <c r="C9175" s="248"/>
      <c r="D9175" s="249"/>
      <c r="E9175"/>
      <c r="F9175" s="126"/>
      <c r="G9175" s="249"/>
      <c r="H9175"/>
      <c r="I9175"/>
      <c r="J9175" s="248"/>
      <c r="K9175"/>
      <c r="L9175"/>
      <c r="M9175"/>
      <c r="N9175"/>
      <c r="O9175"/>
      <c r="P9175"/>
      <c r="Q9175"/>
      <c r="S9175" s="115"/>
      <c r="U9175"/>
      <c r="V9175"/>
      <c r="W9175" s="248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5">
      <c r="A9176" s="244"/>
      <c r="B9176" s="245"/>
      <c r="C9176" s="245"/>
      <c r="D9176" s="246"/>
      <c r="F9176" s="238"/>
      <c r="G9176" s="246"/>
      <c r="I9176"/>
      <c r="J9176" s="245"/>
      <c r="S9176" s="115"/>
      <c r="U9176"/>
      <c r="V9176"/>
      <c r="W9176" s="245"/>
    </row>
    <row r="9177" spans="1:33" x14ac:dyDescent="0.25">
      <c r="A9177" s="247"/>
      <c r="B9177" s="248"/>
      <c r="C9177" s="248"/>
      <c r="D9177" s="249"/>
      <c r="E9177"/>
      <c r="F9177" s="126"/>
      <c r="G9177" s="249"/>
      <c r="H9177"/>
      <c r="I9177"/>
      <c r="J9177" s="248"/>
      <c r="K9177"/>
      <c r="L9177"/>
      <c r="M9177"/>
      <c r="N9177"/>
      <c r="O9177"/>
      <c r="P9177"/>
      <c r="Q9177"/>
      <c r="S9177" s="115"/>
      <c r="U9177"/>
      <c r="V9177"/>
      <c r="W9177" s="248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5">
      <c r="A9178" s="244"/>
      <c r="B9178" s="245"/>
      <c r="C9178" s="245"/>
      <c r="D9178" s="246"/>
      <c r="F9178" s="238"/>
      <c r="G9178" s="246"/>
      <c r="I9178"/>
      <c r="J9178" s="245"/>
      <c r="S9178" s="115"/>
      <c r="U9178"/>
      <c r="V9178"/>
      <c r="W9178" s="245"/>
    </row>
    <row r="9179" spans="1:33" x14ac:dyDescent="0.25">
      <c r="A9179" s="247"/>
      <c r="B9179" s="248"/>
      <c r="C9179" s="248"/>
      <c r="D9179" s="249"/>
      <c r="E9179"/>
      <c r="F9179" s="126"/>
      <c r="G9179" s="249"/>
      <c r="H9179"/>
      <c r="I9179"/>
      <c r="J9179" s="248"/>
      <c r="K9179"/>
      <c r="L9179"/>
      <c r="M9179"/>
      <c r="N9179"/>
      <c r="O9179"/>
      <c r="P9179"/>
      <c r="Q9179"/>
      <c r="S9179" s="115"/>
      <c r="U9179"/>
      <c r="V9179"/>
      <c r="W9179" s="248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5">
      <c r="A9180" s="244"/>
      <c r="B9180" s="245"/>
      <c r="C9180" s="245"/>
      <c r="D9180" s="246"/>
      <c r="F9180" s="238"/>
      <c r="G9180" s="246"/>
      <c r="I9180"/>
      <c r="J9180" s="245"/>
      <c r="S9180" s="115"/>
      <c r="U9180"/>
      <c r="V9180"/>
      <c r="W9180" s="245"/>
    </row>
    <row r="9181" spans="1:33" x14ac:dyDescent="0.25">
      <c r="A9181" s="247"/>
      <c r="B9181" s="248"/>
      <c r="C9181" s="248"/>
      <c r="D9181" s="249"/>
      <c r="E9181"/>
      <c r="F9181" s="126"/>
      <c r="G9181" s="249"/>
      <c r="H9181"/>
      <c r="I9181"/>
      <c r="J9181" s="248"/>
      <c r="K9181"/>
      <c r="L9181"/>
      <c r="M9181"/>
      <c r="N9181"/>
      <c r="O9181"/>
      <c r="P9181"/>
      <c r="Q9181"/>
      <c r="S9181" s="115"/>
      <c r="U9181"/>
      <c r="V9181"/>
      <c r="W9181" s="248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5">
      <c r="A9182" s="244"/>
      <c r="B9182" s="245"/>
      <c r="C9182" s="245"/>
      <c r="D9182" s="246"/>
      <c r="F9182" s="238"/>
      <c r="G9182" s="246"/>
      <c r="I9182"/>
      <c r="J9182" s="245"/>
      <c r="S9182" s="115"/>
      <c r="U9182"/>
      <c r="V9182"/>
      <c r="W9182" s="245"/>
    </row>
    <row r="9183" spans="1:33" x14ac:dyDescent="0.25">
      <c r="A9183" s="247"/>
      <c r="B9183" s="248"/>
      <c r="C9183" s="248"/>
      <c r="D9183" s="249"/>
      <c r="E9183"/>
      <c r="F9183" s="126"/>
      <c r="G9183" s="249"/>
      <c r="H9183"/>
      <c r="I9183"/>
      <c r="J9183" s="248"/>
      <c r="K9183"/>
      <c r="L9183"/>
      <c r="M9183"/>
      <c r="N9183"/>
      <c r="O9183"/>
      <c r="P9183"/>
      <c r="Q9183"/>
      <c r="S9183" s="115"/>
      <c r="U9183"/>
      <c r="V9183"/>
      <c r="W9183" s="248"/>
      <c r="X9183"/>
      <c r="Y9183"/>
      <c r="Z9183"/>
      <c r="AA9183"/>
      <c r="AB9183"/>
      <c r="AC9183"/>
      <c r="AD9183"/>
      <c r="AE9183"/>
      <c r="AF9183"/>
      <c r="AG9183"/>
    </row>
    <row r="9184" spans="1:33" ht="18" x14ac:dyDescent="0.25">
      <c r="A9184" s="250"/>
      <c r="B9184" s="251"/>
      <c r="C9184" s="251"/>
      <c r="D9184" s="252"/>
      <c r="E9184"/>
      <c r="F9184" s="126"/>
      <c r="G9184" s="253"/>
      <c r="H9184"/>
      <c r="I9184"/>
      <c r="J9184" s="254"/>
      <c r="K9184"/>
      <c r="L9184"/>
      <c r="M9184"/>
      <c r="N9184"/>
      <c r="O9184"/>
      <c r="P9184"/>
      <c r="Q9184"/>
      <c r="S9184" s="115"/>
      <c r="U9184"/>
      <c r="V9184"/>
      <c r="W9184" s="25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5">
      <c r="A9185" s="247"/>
      <c r="B9185" s="248"/>
      <c r="C9185" s="248"/>
      <c r="D9185" s="249"/>
      <c r="E9185"/>
      <c r="F9185" s="126"/>
      <c r="G9185" s="249"/>
      <c r="H9185"/>
      <c r="I9185"/>
      <c r="J9185" s="248"/>
      <c r="K9185"/>
      <c r="L9185"/>
      <c r="M9185"/>
      <c r="N9185"/>
      <c r="O9185"/>
      <c r="P9185"/>
      <c r="Q9185"/>
      <c r="S9185" s="115"/>
      <c r="U9185"/>
      <c r="V9185"/>
      <c r="W9185" s="248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5">
      <c r="A9186" s="247"/>
      <c r="B9186" s="248"/>
      <c r="C9186" s="248"/>
      <c r="D9186" s="249"/>
      <c r="E9186"/>
      <c r="F9186" s="126"/>
      <c r="G9186" s="249"/>
      <c r="H9186"/>
      <c r="I9186"/>
      <c r="J9186" s="248"/>
      <c r="K9186"/>
      <c r="L9186"/>
      <c r="M9186"/>
      <c r="N9186"/>
      <c r="O9186"/>
      <c r="P9186"/>
      <c r="Q9186"/>
      <c r="S9186" s="115"/>
      <c r="U9186"/>
      <c r="V9186"/>
      <c r="W9186" s="248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5">
      <c r="A9187" s="247"/>
      <c r="B9187" s="248"/>
      <c r="C9187" s="248"/>
      <c r="D9187" s="249"/>
      <c r="E9187"/>
      <c r="F9187" s="126"/>
      <c r="G9187" s="249"/>
      <c r="H9187"/>
      <c r="I9187"/>
      <c r="J9187" s="248"/>
      <c r="K9187"/>
      <c r="L9187"/>
      <c r="M9187"/>
      <c r="N9187"/>
      <c r="O9187"/>
      <c r="P9187"/>
      <c r="Q9187"/>
      <c r="S9187" s="115"/>
      <c r="U9187"/>
      <c r="V9187"/>
      <c r="W9187" s="248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5">
      <c r="A9188" s="247"/>
      <c r="B9188" s="248"/>
      <c r="C9188" s="248"/>
      <c r="D9188" s="249"/>
      <c r="E9188"/>
      <c r="F9188" s="126"/>
      <c r="G9188" s="249"/>
      <c r="H9188"/>
      <c r="I9188"/>
      <c r="J9188" s="248"/>
      <c r="K9188"/>
      <c r="L9188"/>
      <c r="M9188"/>
      <c r="N9188"/>
      <c r="O9188"/>
      <c r="P9188"/>
      <c r="Q9188"/>
      <c r="S9188" s="115"/>
      <c r="U9188"/>
      <c r="V9188"/>
      <c r="W9188" s="24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5">
      <c r="A9189" s="244"/>
      <c r="B9189" s="245"/>
      <c r="C9189" s="245"/>
      <c r="D9189" s="246"/>
      <c r="F9189" s="238"/>
      <c r="G9189" s="246"/>
      <c r="I9189"/>
      <c r="J9189" s="245"/>
      <c r="S9189" s="115"/>
      <c r="U9189"/>
      <c r="V9189"/>
      <c r="W9189" s="245"/>
    </row>
    <row r="9190" spans="1:33" x14ac:dyDescent="0.25">
      <c r="A9190" s="244"/>
      <c r="B9190" s="245"/>
      <c r="C9190" s="245"/>
      <c r="D9190" s="246"/>
      <c r="F9190" s="238"/>
      <c r="G9190" s="246"/>
      <c r="I9190"/>
      <c r="J9190" s="245"/>
      <c r="S9190" s="115"/>
      <c r="U9190"/>
      <c r="V9190"/>
      <c r="W9190" s="245"/>
    </row>
    <row r="9191" spans="1:33" ht="18" x14ac:dyDescent="0.25">
      <c r="A9191" s="250"/>
      <c r="B9191" s="251"/>
      <c r="C9191" s="251"/>
      <c r="D9191" s="252"/>
      <c r="E9191"/>
      <c r="F9191" s="126"/>
      <c r="G9191" s="253"/>
      <c r="H9191"/>
      <c r="I9191"/>
      <c r="J9191" s="254"/>
      <c r="K9191"/>
      <c r="L9191"/>
      <c r="M9191"/>
      <c r="N9191"/>
      <c r="O9191"/>
      <c r="P9191"/>
      <c r="Q9191"/>
      <c r="S9191" s="115"/>
      <c r="U9191"/>
      <c r="V9191"/>
      <c r="W9191" s="254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5">
      <c r="A9192" s="247"/>
      <c r="B9192" s="248"/>
      <c r="C9192" s="248"/>
      <c r="D9192" s="249"/>
      <c r="E9192"/>
      <c r="F9192" s="126"/>
      <c r="G9192" s="249"/>
      <c r="H9192"/>
      <c r="I9192"/>
      <c r="J9192" s="248"/>
      <c r="K9192"/>
      <c r="L9192"/>
      <c r="M9192"/>
      <c r="N9192"/>
      <c r="O9192"/>
      <c r="P9192"/>
      <c r="Q9192"/>
      <c r="S9192" s="115"/>
      <c r="U9192"/>
      <c r="V9192"/>
      <c r="W9192" s="248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5">
      <c r="A9193" s="247"/>
      <c r="B9193" s="248"/>
      <c r="C9193" s="248"/>
      <c r="D9193" s="249"/>
      <c r="E9193"/>
      <c r="F9193" s="126"/>
      <c r="G9193" s="249"/>
      <c r="H9193"/>
      <c r="I9193"/>
      <c r="J9193" s="248"/>
      <c r="K9193"/>
      <c r="L9193"/>
      <c r="M9193"/>
      <c r="N9193"/>
      <c r="O9193"/>
      <c r="P9193"/>
      <c r="Q9193"/>
      <c r="S9193" s="115"/>
      <c r="U9193"/>
      <c r="V9193"/>
      <c r="W9193" s="248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5">
      <c r="A9194" s="247"/>
      <c r="B9194" s="248"/>
      <c r="C9194" s="248"/>
      <c r="D9194" s="249"/>
      <c r="E9194"/>
      <c r="F9194" s="126"/>
      <c r="G9194" s="249"/>
      <c r="H9194"/>
      <c r="I9194"/>
      <c r="J9194" s="248"/>
      <c r="K9194"/>
      <c r="L9194"/>
      <c r="M9194"/>
      <c r="N9194"/>
      <c r="O9194"/>
      <c r="P9194"/>
      <c r="Q9194"/>
      <c r="S9194" s="115"/>
      <c r="U9194"/>
      <c r="V9194"/>
      <c r="W9194" s="248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5">
      <c r="A9195" s="244"/>
      <c r="B9195" s="245"/>
      <c r="C9195" s="245"/>
      <c r="D9195" s="246"/>
      <c r="F9195" s="238"/>
      <c r="G9195" s="246"/>
      <c r="I9195"/>
      <c r="J9195" s="245"/>
      <c r="S9195" s="115"/>
      <c r="U9195"/>
      <c r="V9195"/>
      <c r="W9195" s="245"/>
    </row>
    <row r="9196" spans="1:33" x14ac:dyDescent="0.25">
      <c r="A9196" s="247"/>
      <c r="B9196" s="248"/>
      <c r="C9196" s="248"/>
      <c r="D9196" s="249"/>
      <c r="E9196"/>
      <c r="F9196" s="126"/>
      <c r="G9196" s="249"/>
      <c r="H9196"/>
      <c r="I9196"/>
      <c r="J9196" s="248"/>
      <c r="K9196"/>
      <c r="L9196"/>
      <c r="M9196"/>
      <c r="N9196"/>
      <c r="O9196"/>
      <c r="P9196"/>
      <c r="Q9196"/>
      <c r="S9196" s="115"/>
      <c r="U9196"/>
      <c r="V9196"/>
      <c r="W9196" s="248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5">
      <c r="A9197" s="247"/>
      <c r="B9197" s="248"/>
      <c r="C9197" s="248"/>
      <c r="D9197" s="249"/>
      <c r="E9197"/>
      <c r="F9197" s="126"/>
      <c r="G9197" s="249"/>
      <c r="H9197"/>
      <c r="I9197"/>
      <c r="J9197" s="248"/>
      <c r="K9197"/>
      <c r="L9197"/>
      <c r="M9197"/>
      <c r="N9197"/>
      <c r="O9197"/>
      <c r="P9197"/>
      <c r="Q9197"/>
      <c r="S9197" s="115"/>
      <c r="U9197"/>
      <c r="V9197"/>
      <c r="W9197" s="248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5">
      <c r="A9198" s="247"/>
      <c r="B9198" s="248"/>
      <c r="C9198" s="248"/>
      <c r="D9198" s="249"/>
      <c r="E9198"/>
      <c r="F9198" s="126"/>
      <c r="G9198" s="249"/>
      <c r="H9198"/>
      <c r="I9198"/>
      <c r="J9198" s="248"/>
      <c r="K9198"/>
      <c r="L9198"/>
      <c r="M9198"/>
      <c r="N9198"/>
      <c r="O9198"/>
      <c r="P9198"/>
      <c r="Q9198"/>
      <c r="S9198" s="115"/>
      <c r="U9198"/>
      <c r="V9198"/>
      <c r="W9198" s="24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5">
      <c r="A9199" s="244"/>
      <c r="B9199" s="245"/>
      <c r="C9199" s="245"/>
      <c r="D9199" s="246"/>
      <c r="F9199" s="238"/>
      <c r="G9199" s="246"/>
      <c r="I9199"/>
      <c r="J9199" s="245"/>
      <c r="S9199" s="115"/>
      <c r="U9199"/>
      <c r="V9199"/>
      <c r="W9199" s="245"/>
    </row>
    <row r="9200" spans="1:33" x14ac:dyDescent="0.25">
      <c r="A9200" s="247"/>
      <c r="B9200" s="248"/>
      <c r="C9200" s="248"/>
      <c r="D9200" s="249"/>
      <c r="E9200"/>
      <c r="F9200" s="126"/>
      <c r="G9200" s="249"/>
      <c r="H9200"/>
      <c r="I9200"/>
      <c r="J9200" s="248"/>
      <c r="K9200"/>
      <c r="L9200"/>
      <c r="M9200"/>
      <c r="N9200"/>
      <c r="O9200"/>
      <c r="P9200"/>
      <c r="Q9200"/>
      <c r="S9200" s="115"/>
      <c r="U9200"/>
      <c r="V9200"/>
      <c r="W9200" s="248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5">
      <c r="A9201" s="247"/>
      <c r="B9201" s="248"/>
      <c r="C9201" s="248"/>
      <c r="D9201" s="249"/>
      <c r="E9201"/>
      <c r="F9201" s="126"/>
      <c r="G9201" s="249"/>
      <c r="H9201"/>
      <c r="I9201"/>
      <c r="J9201" s="248"/>
      <c r="K9201"/>
      <c r="L9201"/>
      <c r="M9201"/>
      <c r="N9201"/>
      <c r="O9201"/>
      <c r="P9201"/>
      <c r="Q9201"/>
      <c r="S9201" s="115"/>
      <c r="U9201"/>
      <c r="V9201"/>
      <c r="W9201" s="248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5">
      <c r="A9202" s="247"/>
      <c r="B9202" s="248"/>
      <c r="C9202" s="248"/>
      <c r="D9202" s="249"/>
      <c r="E9202"/>
      <c r="F9202" s="126"/>
      <c r="G9202" s="249"/>
      <c r="H9202"/>
      <c r="I9202"/>
      <c r="J9202" s="248"/>
      <c r="K9202"/>
      <c r="L9202"/>
      <c r="M9202"/>
      <c r="N9202"/>
      <c r="O9202"/>
      <c r="P9202"/>
      <c r="Q9202"/>
      <c r="S9202" s="115"/>
      <c r="U9202"/>
      <c r="V9202"/>
      <c r="W9202" s="248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5">
      <c r="A9203" s="247"/>
      <c r="B9203" s="248"/>
      <c r="C9203" s="248"/>
      <c r="D9203" s="249"/>
      <c r="E9203"/>
      <c r="F9203" s="126"/>
      <c r="G9203" s="249"/>
      <c r="H9203"/>
      <c r="I9203"/>
      <c r="J9203" s="248"/>
      <c r="K9203"/>
      <c r="L9203"/>
      <c r="M9203"/>
      <c r="N9203"/>
      <c r="O9203"/>
      <c r="P9203"/>
      <c r="Q9203"/>
      <c r="S9203" s="115"/>
      <c r="U9203"/>
      <c r="V9203"/>
      <c r="W9203" s="248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5">
      <c r="A9204" s="244"/>
      <c r="B9204" s="245"/>
      <c r="C9204" s="245"/>
      <c r="D9204" s="246"/>
      <c r="F9204" s="238"/>
      <c r="G9204" s="246"/>
      <c r="I9204"/>
      <c r="J9204" s="245"/>
      <c r="S9204" s="115"/>
      <c r="U9204"/>
      <c r="V9204"/>
      <c r="W9204" s="245"/>
    </row>
    <row r="9205" spans="1:33" x14ac:dyDescent="0.25">
      <c r="A9205" s="247"/>
      <c r="B9205" s="248"/>
      <c r="C9205" s="248"/>
      <c r="D9205" s="249"/>
      <c r="E9205"/>
      <c r="F9205" s="126"/>
      <c r="G9205" s="249"/>
      <c r="H9205"/>
      <c r="I9205"/>
      <c r="J9205" s="248"/>
      <c r="K9205"/>
      <c r="L9205"/>
      <c r="M9205"/>
      <c r="N9205"/>
      <c r="O9205"/>
      <c r="P9205"/>
      <c r="Q9205"/>
      <c r="S9205" s="115"/>
      <c r="U9205"/>
      <c r="V9205"/>
      <c r="W9205" s="248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5">
      <c r="A9206" s="247"/>
      <c r="B9206" s="248"/>
      <c r="C9206" s="248"/>
      <c r="D9206" s="249"/>
      <c r="E9206"/>
      <c r="F9206" s="126"/>
      <c r="G9206" s="249"/>
      <c r="H9206"/>
      <c r="I9206"/>
      <c r="J9206" s="248"/>
      <c r="K9206"/>
      <c r="L9206"/>
      <c r="M9206"/>
      <c r="N9206"/>
      <c r="O9206"/>
      <c r="P9206"/>
      <c r="Q9206"/>
      <c r="S9206" s="115"/>
      <c r="U9206"/>
      <c r="V9206"/>
      <c r="W9206" s="248"/>
      <c r="X9206"/>
      <c r="Y9206"/>
      <c r="Z9206"/>
      <c r="AA9206"/>
      <c r="AB9206"/>
      <c r="AC9206"/>
      <c r="AD9206"/>
      <c r="AE9206"/>
      <c r="AF9206"/>
      <c r="AG9206"/>
    </row>
    <row r="9207" spans="1:33" ht="18" x14ac:dyDescent="0.25">
      <c r="A9207" s="250"/>
      <c r="B9207" s="251"/>
      <c r="C9207" s="251"/>
      <c r="D9207" s="252"/>
      <c r="E9207"/>
      <c r="F9207" s="126"/>
      <c r="G9207" s="253"/>
      <c r="H9207"/>
      <c r="I9207"/>
      <c r="J9207" s="254"/>
      <c r="K9207"/>
      <c r="L9207"/>
      <c r="M9207"/>
      <c r="N9207"/>
      <c r="O9207"/>
      <c r="P9207"/>
      <c r="Q9207"/>
      <c r="S9207" s="115"/>
      <c r="U9207"/>
      <c r="V9207"/>
      <c r="W9207" s="254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5">
      <c r="A9208" s="247"/>
      <c r="B9208" s="248"/>
      <c r="C9208" s="248"/>
      <c r="D9208" s="249"/>
      <c r="E9208"/>
      <c r="F9208" s="126"/>
      <c r="G9208" s="249"/>
      <c r="H9208"/>
      <c r="I9208"/>
      <c r="J9208" s="248"/>
      <c r="K9208"/>
      <c r="L9208"/>
      <c r="M9208"/>
      <c r="N9208"/>
      <c r="O9208"/>
      <c r="P9208"/>
      <c r="Q9208"/>
      <c r="S9208" s="115"/>
      <c r="U9208"/>
      <c r="V9208"/>
      <c r="W9208" s="24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5">
      <c r="A9209" s="247"/>
      <c r="B9209" s="248"/>
      <c r="C9209" s="248"/>
      <c r="D9209" s="249"/>
      <c r="E9209"/>
      <c r="F9209" s="126"/>
      <c r="G9209" s="249"/>
      <c r="H9209"/>
      <c r="I9209"/>
      <c r="J9209" s="248"/>
      <c r="K9209"/>
      <c r="L9209"/>
      <c r="M9209"/>
      <c r="N9209"/>
      <c r="O9209"/>
      <c r="P9209"/>
      <c r="Q9209"/>
      <c r="S9209" s="115"/>
      <c r="U9209"/>
      <c r="V9209"/>
      <c r="W9209" s="248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5">
      <c r="A9210" s="244"/>
      <c r="B9210" s="245"/>
      <c r="C9210" s="245"/>
      <c r="D9210" s="246"/>
      <c r="F9210" s="238"/>
      <c r="G9210" s="246"/>
      <c r="I9210"/>
      <c r="J9210" s="245"/>
      <c r="S9210" s="115"/>
      <c r="U9210"/>
      <c r="V9210"/>
      <c r="W9210" s="245"/>
    </row>
    <row r="9211" spans="1:33" x14ac:dyDescent="0.25">
      <c r="A9211" s="247"/>
      <c r="B9211" s="248"/>
      <c r="C9211" s="248"/>
      <c r="D9211" s="249"/>
      <c r="E9211"/>
      <c r="F9211" s="126"/>
      <c r="G9211" s="249"/>
      <c r="H9211"/>
      <c r="I9211"/>
      <c r="J9211" s="248"/>
      <c r="K9211"/>
      <c r="L9211"/>
      <c r="M9211"/>
      <c r="N9211"/>
      <c r="O9211"/>
      <c r="P9211"/>
      <c r="Q9211"/>
      <c r="S9211" s="115"/>
      <c r="U9211"/>
      <c r="V9211"/>
      <c r="W9211" s="248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5">
      <c r="A9212" s="247"/>
      <c r="B9212" s="248"/>
      <c r="C9212" s="248"/>
      <c r="D9212" s="249"/>
      <c r="E9212"/>
      <c r="F9212" s="126"/>
      <c r="G9212" s="249"/>
      <c r="H9212"/>
      <c r="I9212"/>
      <c r="J9212" s="248"/>
      <c r="K9212"/>
      <c r="L9212"/>
      <c r="M9212"/>
      <c r="N9212"/>
      <c r="O9212"/>
      <c r="P9212"/>
      <c r="Q9212"/>
      <c r="S9212" s="115"/>
      <c r="U9212"/>
      <c r="V9212"/>
      <c r="W9212" s="248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5">
      <c r="A9213" s="244"/>
      <c r="B9213" s="245"/>
      <c r="C9213" s="245"/>
      <c r="D9213" s="246"/>
      <c r="F9213" s="238"/>
      <c r="G9213" s="246"/>
      <c r="I9213"/>
      <c r="J9213" s="245"/>
      <c r="S9213" s="115"/>
      <c r="U9213"/>
      <c r="V9213"/>
      <c r="W9213" s="245"/>
    </row>
    <row r="9214" spans="1:33" x14ac:dyDescent="0.25">
      <c r="A9214" s="244"/>
      <c r="B9214" s="245"/>
      <c r="C9214" s="245"/>
      <c r="D9214" s="246"/>
      <c r="F9214" s="238"/>
      <c r="G9214" s="246"/>
      <c r="I9214"/>
      <c r="J9214" s="245"/>
      <c r="S9214" s="115"/>
      <c r="U9214"/>
      <c r="V9214"/>
      <c r="W9214" s="245"/>
    </row>
    <row r="9215" spans="1:33" x14ac:dyDescent="0.25">
      <c r="A9215" s="244"/>
      <c r="B9215" s="245"/>
      <c r="C9215" s="245"/>
      <c r="D9215" s="246"/>
      <c r="F9215" s="238"/>
      <c r="G9215" s="246"/>
      <c r="I9215"/>
      <c r="J9215" s="245"/>
      <c r="S9215" s="115"/>
      <c r="U9215"/>
      <c r="V9215"/>
      <c r="W9215" s="245"/>
    </row>
    <row r="9216" spans="1:33" x14ac:dyDescent="0.25">
      <c r="A9216" s="244"/>
      <c r="B9216" s="245"/>
      <c r="C9216" s="245"/>
      <c r="D9216" s="246"/>
      <c r="F9216" s="238"/>
      <c r="G9216" s="246"/>
      <c r="I9216"/>
      <c r="J9216" s="245"/>
      <c r="S9216" s="115"/>
      <c r="U9216"/>
      <c r="V9216"/>
      <c r="W9216" s="245"/>
    </row>
    <row r="9217" spans="1:33" x14ac:dyDescent="0.25">
      <c r="A9217" s="247"/>
      <c r="B9217" s="248"/>
      <c r="C9217" s="248"/>
      <c r="D9217" s="249"/>
      <c r="E9217"/>
      <c r="F9217" s="126"/>
      <c r="G9217" s="249"/>
      <c r="H9217"/>
      <c r="I9217"/>
      <c r="J9217" s="248"/>
      <c r="K9217"/>
      <c r="L9217"/>
      <c r="M9217"/>
      <c r="N9217"/>
      <c r="O9217"/>
      <c r="P9217"/>
      <c r="Q9217"/>
      <c r="S9217" s="115"/>
      <c r="U9217"/>
      <c r="V9217"/>
      <c r="W9217" s="248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5">
      <c r="A9218" s="247"/>
      <c r="B9218" s="248"/>
      <c r="C9218" s="248"/>
      <c r="D9218" s="249"/>
      <c r="E9218"/>
      <c r="F9218" s="126"/>
      <c r="G9218" s="249"/>
      <c r="H9218"/>
      <c r="I9218"/>
      <c r="J9218" s="248"/>
      <c r="K9218"/>
      <c r="L9218"/>
      <c r="M9218"/>
      <c r="N9218"/>
      <c r="O9218"/>
      <c r="P9218"/>
      <c r="Q9218"/>
      <c r="S9218" s="115"/>
      <c r="U9218"/>
      <c r="V9218"/>
      <c r="W9218" s="24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5">
      <c r="A9219" s="244"/>
      <c r="B9219" s="245"/>
      <c r="C9219" s="245"/>
      <c r="D9219" s="246"/>
      <c r="F9219" s="238"/>
      <c r="G9219" s="246"/>
      <c r="I9219"/>
      <c r="J9219" s="245"/>
      <c r="S9219" s="115"/>
      <c r="U9219"/>
      <c r="V9219"/>
      <c r="W9219" s="245"/>
    </row>
    <row r="9220" spans="1:33" x14ac:dyDescent="0.25">
      <c r="A9220" s="244"/>
      <c r="B9220" s="245"/>
      <c r="C9220" s="245"/>
      <c r="D9220" s="246"/>
      <c r="F9220" s="238"/>
      <c r="G9220" s="246"/>
      <c r="I9220"/>
      <c r="J9220" s="245"/>
      <c r="S9220" s="115"/>
      <c r="U9220"/>
      <c r="V9220"/>
      <c r="W9220" s="245"/>
    </row>
    <row r="9221" spans="1:33" x14ac:dyDescent="0.25">
      <c r="A9221" s="247"/>
      <c r="B9221" s="248"/>
      <c r="C9221" s="248"/>
      <c r="D9221" s="249"/>
      <c r="E9221"/>
      <c r="F9221" s="126"/>
      <c r="G9221" s="249"/>
      <c r="H9221"/>
      <c r="I9221"/>
      <c r="J9221" s="248"/>
      <c r="K9221"/>
      <c r="L9221"/>
      <c r="M9221"/>
      <c r="N9221"/>
      <c r="O9221"/>
      <c r="P9221"/>
      <c r="Q9221"/>
      <c r="S9221" s="115"/>
      <c r="U9221"/>
      <c r="V9221"/>
      <c r="W9221" s="248"/>
      <c r="X9221"/>
      <c r="Y9221"/>
      <c r="Z9221"/>
      <c r="AA9221"/>
      <c r="AB9221"/>
      <c r="AC9221"/>
      <c r="AD9221"/>
      <c r="AE9221"/>
      <c r="AF9221"/>
      <c r="AG9221"/>
    </row>
    <row r="9222" spans="1:33" ht="18" x14ac:dyDescent="0.25">
      <c r="A9222" s="250"/>
      <c r="B9222" s="251"/>
      <c r="C9222" s="251"/>
      <c r="D9222" s="252"/>
      <c r="E9222"/>
      <c r="F9222" s="126"/>
      <c r="G9222" s="253"/>
      <c r="H9222"/>
      <c r="I9222"/>
      <c r="J9222" s="254"/>
      <c r="K9222"/>
      <c r="L9222"/>
      <c r="M9222"/>
      <c r="N9222"/>
      <c r="O9222"/>
      <c r="P9222"/>
      <c r="Q9222"/>
      <c r="S9222" s="115"/>
      <c r="U9222"/>
      <c r="V9222"/>
      <c r="W9222" s="254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5">
      <c r="A9223" s="247"/>
      <c r="B9223" s="248"/>
      <c r="C9223" s="248"/>
      <c r="D9223" s="249"/>
      <c r="E9223"/>
      <c r="F9223" s="126"/>
      <c r="G9223" s="249"/>
      <c r="H9223"/>
      <c r="I9223"/>
      <c r="J9223" s="248"/>
      <c r="K9223"/>
      <c r="L9223"/>
      <c r="M9223"/>
      <c r="N9223"/>
      <c r="O9223"/>
      <c r="P9223"/>
      <c r="Q9223"/>
      <c r="S9223" s="115"/>
      <c r="U9223"/>
      <c r="V9223"/>
      <c r="W9223" s="248"/>
      <c r="X9223"/>
      <c r="Y9223"/>
      <c r="Z9223"/>
      <c r="AA9223"/>
      <c r="AB9223"/>
      <c r="AC9223"/>
      <c r="AD9223"/>
      <c r="AE9223"/>
      <c r="AF9223"/>
      <c r="AG9223"/>
    </row>
    <row r="9224" spans="1:33" ht="18" x14ac:dyDescent="0.25">
      <c r="A9224" s="250"/>
      <c r="B9224" s="251"/>
      <c r="C9224" s="251"/>
      <c r="D9224" s="252"/>
      <c r="E9224"/>
      <c r="F9224" s="126"/>
      <c r="G9224" s="253"/>
      <c r="H9224"/>
      <c r="I9224"/>
      <c r="J9224" s="254"/>
      <c r="K9224"/>
      <c r="L9224"/>
      <c r="M9224"/>
      <c r="N9224"/>
      <c r="O9224"/>
      <c r="P9224"/>
      <c r="Q9224"/>
      <c r="S9224" s="115"/>
      <c r="U9224"/>
      <c r="V9224"/>
      <c r="W9224" s="25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5">
      <c r="A9225" s="244"/>
      <c r="B9225" s="245"/>
      <c r="C9225" s="245"/>
      <c r="D9225" s="246"/>
      <c r="F9225" s="238"/>
      <c r="G9225" s="246"/>
      <c r="I9225"/>
      <c r="J9225" s="245"/>
      <c r="S9225" s="115"/>
      <c r="U9225"/>
      <c r="V9225"/>
      <c r="W9225" s="245"/>
    </row>
    <row r="9226" spans="1:33" x14ac:dyDescent="0.25">
      <c r="A9226" s="244"/>
      <c r="B9226" s="245"/>
      <c r="C9226" s="245"/>
      <c r="D9226" s="246"/>
      <c r="F9226" s="238"/>
      <c r="G9226" s="246"/>
      <c r="I9226"/>
      <c r="J9226" s="245"/>
      <c r="S9226" s="115"/>
      <c r="U9226"/>
      <c r="V9226"/>
      <c r="W9226" s="245"/>
    </row>
    <row r="9227" spans="1:33" x14ac:dyDescent="0.25">
      <c r="A9227" s="247"/>
      <c r="B9227" s="248"/>
      <c r="C9227" s="248"/>
      <c r="D9227" s="249"/>
      <c r="E9227"/>
      <c r="F9227" s="126"/>
      <c r="G9227" s="249"/>
      <c r="H9227"/>
      <c r="I9227"/>
      <c r="J9227" s="248"/>
      <c r="K9227"/>
      <c r="L9227"/>
      <c r="M9227"/>
      <c r="N9227"/>
      <c r="O9227"/>
      <c r="P9227"/>
      <c r="Q9227"/>
      <c r="S9227" s="115"/>
      <c r="U9227"/>
      <c r="V9227"/>
      <c r="W9227" s="248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5">
      <c r="A9228" s="247"/>
      <c r="B9228" s="248"/>
      <c r="C9228" s="248"/>
      <c r="D9228" s="249"/>
      <c r="E9228"/>
      <c r="F9228" s="126"/>
      <c r="G9228" s="249"/>
      <c r="H9228"/>
      <c r="I9228"/>
      <c r="J9228" s="248"/>
      <c r="K9228"/>
      <c r="L9228"/>
      <c r="M9228"/>
      <c r="N9228"/>
      <c r="O9228"/>
      <c r="P9228"/>
      <c r="Q9228"/>
      <c r="S9228" s="115"/>
      <c r="U9228"/>
      <c r="V9228"/>
      <c r="W9228" s="24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5">
      <c r="A9229" s="244"/>
      <c r="B9229" s="245"/>
      <c r="C9229" s="245"/>
      <c r="D9229" s="246"/>
      <c r="F9229" s="238"/>
      <c r="G9229" s="246"/>
      <c r="I9229"/>
      <c r="J9229" s="245"/>
      <c r="S9229" s="115"/>
      <c r="U9229"/>
      <c r="V9229"/>
      <c r="W9229" s="245"/>
    </row>
    <row r="9230" spans="1:33" ht="18" x14ac:dyDescent="0.25">
      <c r="A9230" s="250"/>
      <c r="B9230" s="251"/>
      <c r="C9230" s="251"/>
      <c r="D9230" s="252"/>
      <c r="E9230"/>
      <c r="F9230" s="126"/>
      <c r="G9230" s="253"/>
      <c r="H9230"/>
      <c r="I9230"/>
      <c r="J9230" s="254"/>
      <c r="K9230"/>
      <c r="L9230"/>
      <c r="M9230"/>
      <c r="N9230"/>
      <c r="O9230"/>
      <c r="P9230"/>
      <c r="Q9230"/>
      <c r="S9230" s="115"/>
      <c r="U9230"/>
      <c r="V9230"/>
      <c r="W9230" s="254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5">
      <c r="A9231" s="247"/>
      <c r="B9231" s="248"/>
      <c r="C9231" s="248"/>
      <c r="D9231" s="249"/>
      <c r="E9231"/>
      <c r="F9231" s="126"/>
      <c r="G9231" s="249"/>
      <c r="H9231"/>
      <c r="I9231"/>
      <c r="J9231" s="248"/>
      <c r="K9231"/>
      <c r="L9231"/>
      <c r="M9231"/>
      <c r="N9231"/>
      <c r="O9231"/>
      <c r="P9231"/>
      <c r="Q9231"/>
      <c r="S9231" s="115"/>
      <c r="U9231"/>
      <c r="V9231"/>
      <c r="W9231" s="248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5">
      <c r="A9232" s="247"/>
      <c r="B9232" s="248"/>
      <c r="C9232" s="248"/>
      <c r="D9232" s="249"/>
      <c r="E9232"/>
      <c r="F9232" s="126"/>
      <c r="G9232" s="249"/>
      <c r="H9232"/>
      <c r="I9232"/>
      <c r="J9232" s="248"/>
      <c r="K9232"/>
      <c r="L9232"/>
      <c r="M9232"/>
      <c r="N9232"/>
      <c r="O9232"/>
      <c r="P9232"/>
      <c r="Q9232"/>
      <c r="S9232" s="115"/>
      <c r="U9232"/>
      <c r="V9232"/>
      <c r="W9232" s="248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5">
      <c r="A9233" s="244"/>
      <c r="B9233" s="245"/>
      <c r="C9233" s="245"/>
      <c r="D9233" s="246"/>
      <c r="F9233" s="238"/>
      <c r="G9233" s="246"/>
      <c r="I9233"/>
      <c r="J9233" s="245"/>
      <c r="S9233" s="115"/>
      <c r="U9233"/>
      <c r="V9233"/>
      <c r="W9233" s="245"/>
    </row>
    <row r="9234" spans="1:33" ht="18" x14ac:dyDescent="0.25">
      <c r="A9234" s="250"/>
      <c r="B9234" s="251"/>
      <c r="C9234" s="251"/>
      <c r="D9234" s="252"/>
      <c r="E9234"/>
      <c r="F9234" s="126"/>
      <c r="G9234" s="253"/>
      <c r="H9234"/>
      <c r="I9234"/>
      <c r="J9234" s="254"/>
      <c r="K9234"/>
      <c r="L9234"/>
      <c r="M9234"/>
      <c r="N9234"/>
      <c r="O9234"/>
      <c r="P9234"/>
      <c r="Q9234"/>
      <c r="S9234" s="115"/>
      <c r="U9234"/>
      <c r="V9234"/>
      <c r="W9234" s="25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5">
      <c r="A9235" s="247"/>
      <c r="B9235" s="248"/>
      <c r="C9235" s="248"/>
      <c r="D9235" s="249"/>
      <c r="E9235"/>
      <c r="F9235" s="126"/>
      <c r="G9235" s="249"/>
      <c r="H9235"/>
      <c r="I9235"/>
      <c r="J9235" s="248"/>
      <c r="K9235"/>
      <c r="L9235"/>
      <c r="M9235"/>
      <c r="N9235"/>
      <c r="O9235"/>
      <c r="P9235"/>
      <c r="Q9235"/>
      <c r="S9235" s="115"/>
      <c r="U9235"/>
      <c r="V9235"/>
      <c r="W9235" s="248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5">
      <c r="A9236" s="247"/>
      <c r="B9236" s="248"/>
      <c r="C9236" s="248"/>
      <c r="D9236" s="249"/>
      <c r="E9236"/>
      <c r="F9236" s="126"/>
      <c r="G9236" s="249"/>
      <c r="H9236"/>
      <c r="I9236"/>
      <c r="J9236" s="248"/>
      <c r="K9236"/>
      <c r="L9236"/>
      <c r="M9236"/>
      <c r="N9236"/>
      <c r="O9236"/>
      <c r="P9236"/>
      <c r="Q9236"/>
      <c r="S9236" s="115"/>
      <c r="U9236"/>
      <c r="V9236"/>
      <c r="W9236" s="248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5">
      <c r="A9237" s="247"/>
      <c r="B9237" s="248"/>
      <c r="C9237" s="248"/>
      <c r="D9237" s="249"/>
      <c r="E9237"/>
      <c r="F9237" s="126"/>
      <c r="G9237" s="249"/>
      <c r="H9237"/>
      <c r="I9237"/>
      <c r="J9237" s="248"/>
      <c r="K9237"/>
      <c r="L9237"/>
      <c r="M9237"/>
      <c r="N9237"/>
      <c r="O9237"/>
      <c r="P9237"/>
      <c r="Q9237"/>
      <c r="S9237" s="115"/>
      <c r="U9237"/>
      <c r="V9237"/>
      <c r="W9237" s="248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5">
      <c r="A9238" s="244"/>
      <c r="B9238" s="245"/>
      <c r="C9238" s="245"/>
      <c r="D9238" s="246"/>
      <c r="F9238" s="238"/>
      <c r="G9238" s="246"/>
      <c r="I9238"/>
      <c r="J9238" s="245"/>
      <c r="S9238" s="115"/>
      <c r="U9238"/>
      <c r="V9238"/>
      <c r="W9238" s="245"/>
    </row>
    <row r="9239" spans="1:33" x14ac:dyDescent="0.25">
      <c r="A9239" s="244"/>
      <c r="B9239" s="245"/>
      <c r="C9239" s="245"/>
      <c r="D9239" s="246"/>
      <c r="F9239" s="238"/>
      <c r="G9239" s="246"/>
      <c r="I9239"/>
      <c r="J9239" s="245"/>
      <c r="S9239" s="115"/>
      <c r="U9239"/>
      <c r="V9239"/>
      <c r="W9239" s="245"/>
    </row>
    <row r="9240" spans="1:33" x14ac:dyDescent="0.25">
      <c r="A9240" s="247"/>
      <c r="B9240" s="248"/>
      <c r="C9240" s="248"/>
      <c r="D9240" s="249"/>
      <c r="E9240"/>
      <c r="F9240" s="126"/>
      <c r="G9240" s="249"/>
      <c r="H9240"/>
      <c r="I9240"/>
      <c r="J9240" s="248"/>
      <c r="K9240"/>
      <c r="L9240"/>
      <c r="M9240"/>
      <c r="N9240"/>
      <c r="O9240"/>
      <c r="P9240"/>
      <c r="Q9240"/>
      <c r="S9240" s="115"/>
      <c r="U9240"/>
      <c r="V9240"/>
      <c r="W9240" s="248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5">
      <c r="A9241" s="247"/>
      <c r="B9241" s="248"/>
      <c r="C9241" s="248"/>
      <c r="D9241" s="249"/>
      <c r="E9241"/>
      <c r="F9241" s="126"/>
      <c r="G9241" s="249"/>
      <c r="H9241"/>
      <c r="I9241"/>
      <c r="J9241" s="248"/>
      <c r="K9241"/>
      <c r="L9241"/>
      <c r="M9241"/>
      <c r="N9241"/>
      <c r="O9241"/>
      <c r="P9241"/>
      <c r="Q9241"/>
      <c r="S9241" s="115"/>
      <c r="U9241"/>
      <c r="V9241"/>
      <c r="W9241" s="248"/>
      <c r="X9241"/>
      <c r="Y9241"/>
      <c r="Z9241"/>
      <c r="AA9241"/>
      <c r="AB9241"/>
      <c r="AC9241"/>
      <c r="AD9241"/>
      <c r="AE9241"/>
      <c r="AF9241"/>
      <c r="AG9241"/>
    </row>
    <row r="9242" spans="1:33" ht="18" x14ac:dyDescent="0.25">
      <c r="A9242" s="250"/>
      <c r="B9242" s="251"/>
      <c r="C9242" s="251"/>
      <c r="D9242" s="252"/>
      <c r="E9242"/>
      <c r="F9242" s="126"/>
      <c r="G9242" s="253"/>
      <c r="H9242"/>
      <c r="I9242"/>
      <c r="J9242" s="254"/>
      <c r="K9242"/>
      <c r="L9242"/>
      <c r="M9242"/>
      <c r="N9242"/>
      <c r="O9242"/>
      <c r="P9242"/>
      <c r="Q9242"/>
      <c r="S9242" s="115"/>
      <c r="U9242"/>
      <c r="V9242"/>
      <c r="W9242" s="254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5">
      <c r="A9243" s="247"/>
      <c r="B9243" s="248"/>
      <c r="C9243" s="248"/>
      <c r="D9243" s="249"/>
      <c r="E9243"/>
      <c r="F9243" s="126"/>
      <c r="G9243" s="249"/>
      <c r="H9243"/>
      <c r="I9243"/>
      <c r="J9243" s="248"/>
      <c r="K9243"/>
      <c r="L9243"/>
      <c r="M9243"/>
      <c r="N9243"/>
      <c r="O9243"/>
      <c r="P9243"/>
      <c r="Q9243"/>
      <c r="S9243" s="115"/>
      <c r="U9243"/>
      <c r="V9243"/>
      <c r="W9243" s="248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5">
      <c r="A9244" s="244"/>
      <c r="B9244" s="245"/>
      <c r="C9244" s="245"/>
      <c r="D9244" s="246"/>
      <c r="F9244" s="238"/>
      <c r="G9244" s="246"/>
      <c r="I9244"/>
      <c r="J9244" s="245"/>
      <c r="S9244" s="115"/>
      <c r="U9244"/>
      <c r="V9244"/>
      <c r="W9244" s="245"/>
    </row>
    <row r="9245" spans="1:33" x14ac:dyDescent="0.25">
      <c r="A9245" s="244"/>
      <c r="B9245" s="245"/>
      <c r="C9245" s="245"/>
      <c r="D9245" s="246"/>
      <c r="F9245" s="238"/>
      <c r="G9245" s="246"/>
      <c r="I9245"/>
      <c r="J9245" s="245"/>
      <c r="S9245" s="115"/>
      <c r="U9245"/>
      <c r="V9245"/>
      <c r="W9245" s="245"/>
    </row>
    <row r="9246" spans="1:33" ht="18" x14ac:dyDescent="0.25">
      <c r="A9246" s="250"/>
      <c r="B9246" s="251"/>
      <c r="C9246" s="251"/>
      <c r="D9246" s="252"/>
      <c r="E9246"/>
      <c r="F9246" s="126"/>
      <c r="G9246" s="253"/>
      <c r="H9246"/>
      <c r="I9246"/>
      <c r="J9246" s="254"/>
      <c r="K9246"/>
      <c r="L9246"/>
      <c r="M9246"/>
      <c r="N9246"/>
      <c r="O9246"/>
      <c r="P9246"/>
      <c r="Q9246"/>
      <c r="S9246" s="115"/>
      <c r="U9246"/>
      <c r="V9246"/>
      <c r="W9246" s="254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5">
      <c r="A9247" s="247"/>
      <c r="B9247" s="248"/>
      <c r="C9247" s="248"/>
      <c r="D9247" s="249"/>
      <c r="E9247"/>
      <c r="F9247" s="126"/>
      <c r="G9247" s="249"/>
      <c r="H9247"/>
      <c r="I9247"/>
      <c r="J9247" s="248"/>
      <c r="K9247"/>
      <c r="L9247"/>
      <c r="M9247"/>
      <c r="N9247"/>
      <c r="O9247"/>
      <c r="P9247"/>
      <c r="Q9247"/>
      <c r="S9247" s="115"/>
      <c r="U9247"/>
      <c r="V9247"/>
      <c r="W9247" s="248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5">
      <c r="A9248" s="247"/>
      <c r="B9248" s="248"/>
      <c r="C9248" s="248"/>
      <c r="D9248" s="249"/>
      <c r="E9248"/>
      <c r="F9248" s="126"/>
      <c r="G9248" s="249"/>
      <c r="H9248"/>
      <c r="I9248"/>
      <c r="J9248" s="248"/>
      <c r="K9248"/>
      <c r="L9248"/>
      <c r="M9248"/>
      <c r="N9248"/>
      <c r="O9248"/>
      <c r="P9248"/>
      <c r="Q9248"/>
      <c r="S9248" s="115"/>
      <c r="U9248"/>
      <c r="V9248"/>
      <c r="W9248" s="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5">
      <c r="A9249" s="247"/>
      <c r="B9249" s="248"/>
      <c r="C9249" s="248"/>
      <c r="D9249" s="249"/>
      <c r="E9249"/>
      <c r="F9249" s="126"/>
      <c r="G9249" s="249"/>
      <c r="H9249"/>
      <c r="I9249"/>
      <c r="J9249" s="248"/>
      <c r="K9249"/>
      <c r="L9249"/>
      <c r="M9249"/>
      <c r="N9249"/>
      <c r="O9249"/>
      <c r="P9249"/>
      <c r="Q9249"/>
      <c r="S9249" s="115"/>
      <c r="U9249"/>
      <c r="V9249"/>
      <c r="W9249" s="248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5">
      <c r="A9250" s="247"/>
      <c r="B9250" s="248"/>
      <c r="C9250" s="248"/>
      <c r="D9250" s="249"/>
      <c r="E9250"/>
      <c r="F9250" s="126"/>
      <c r="G9250" s="249"/>
      <c r="H9250"/>
      <c r="I9250"/>
      <c r="J9250" s="248"/>
      <c r="K9250"/>
      <c r="L9250"/>
      <c r="M9250"/>
      <c r="N9250"/>
      <c r="O9250"/>
      <c r="P9250"/>
      <c r="Q9250"/>
      <c r="S9250" s="115"/>
      <c r="U9250"/>
      <c r="V9250"/>
      <c r="W9250" s="248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5">
      <c r="A9251" s="247"/>
      <c r="B9251" s="248"/>
      <c r="C9251" s="248"/>
      <c r="D9251" s="249"/>
      <c r="E9251"/>
      <c r="F9251" s="126"/>
      <c r="G9251" s="249"/>
      <c r="H9251"/>
      <c r="I9251"/>
      <c r="J9251" s="248"/>
      <c r="K9251"/>
      <c r="L9251"/>
      <c r="M9251"/>
      <c r="N9251"/>
      <c r="O9251"/>
      <c r="P9251"/>
      <c r="Q9251"/>
      <c r="S9251" s="115"/>
      <c r="U9251"/>
      <c r="V9251"/>
      <c r="W9251" s="248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5">
      <c r="A9252" s="244"/>
      <c r="B9252" s="245"/>
      <c r="C9252" s="245"/>
      <c r="D9252" s="246"/>
      <c r="F9252" s="238"/>
      <c r="G9252" s="246"/>
      <c r="I9252"/>
      <c r="J9252" s="245"/>
      <c r="S9252" s="115"/>
      <c r="U9252"/>
      <c r="V9252"/>
      <c r="W9252" s="245"/>
    </row>
    <row r="9253" spans="1:33" x14ac:dyDescent="0.25">
      <c r="A9253" s="247"/>
      <c r="B9253" s="248"/>
      <c r="C9253" s="248"/>
      <c r="D9253" s="249"/>
      <c r="E9253"/>
      <c r="F9253" s="126"/>
      <c r="G9253" s="249"/>
      <c r="H9253"/>
      <c r="I9253"/>
      <c r="J9253" s="248"/>
      <c r="K9253"/>
      <c r="L9253"/>
      <c r="M9253"/>
      <c r="N9253"/>
      <c r="O9253"/>
      <c r="P9253"/>
      <c r="Q9253"/>
      <c r="S9253" s="115"/>
      <c r="U9253"/>
      <c r="V9253"/>
      <c r="W9253" s="248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5">
      <c r="A9254" s="244"/>
      <c r="B9254" s="245"/>
      <c r="C9254" s="245"/>
      <c r="D9254" s="246"/>
      <c r="F9254" s="238"/>
      <c r="G9254" s="246"/>
      <c r="I9254"/>
      <c r="J9254" s="245"/>
      <c r="S9254" s="115"/>
      <c r="U9254"/>
      <c r="V9254"/>
      <c r="W9254" s="245"/>
    </row>
    <row r="9255" spans="1:33" x14ac:dyDescent="0.25">
      <c r="A9255" s="247"/>
      <c r="B9255" s="248"/>
      <c r="C9255" s="248"/>
      <c r="D9255" s="249"/>
      <c r="E9255"/>
      <c r="F9255" s="126"/>
      <c r="G9255" s="249"/>
      <c r="H9255"/>
      <c r="I9255"/>
      <c r="J9255" s="248"/>
      <c r="K9255"/>
      <c r="L9255"/>
      <c r="M9255"/>
      <c r="N9255"/>
      <c r="O9255"/>
      <c r="P9255"/>
      <c r="Q9255"/>
      <c r="S9255" s="115"/>
      <c r="U9255"/>
      <c r="V9255"/>
      <c r="W9255" s="248"/>
      <c r="X9255"/>
      <c r="Y9255"/>
      <c r="Z9255"/>
      <c r="AA9255"/>
      <c r="AB9255"/>
      <c r="AC9255"/>
      <c r="AD9255"/>
      <c r="AE9255"/>
      <c r="AF9255"/>
      <c r="AG9255"/>
    </row>
    <row r="9256" spans="1:33" ht="18" x14ac:dyDescent="0.25">
      <c r="A9256" s="250"/>
      <c r="B9256" s="251"/>
      <c r="C9256" s="251"/>
      <c r="D9256" s="252"/>
      <c r="E9256"/>
      <c r="F9256" s="126"/>
      <c r="G9256" s="253"/>
      <c r="H9256"/>
      <c r="I9256"/>
      <c r="J9256" s="254"/>
      <c r="K9256"/>
      <c r="L9256"/>
      <c r="M9256"/>
      <c r="N9256"/>
      <c r="O9256"/>
      <c r="P9256"/>
      <c r="Q9256"/>
      <c r="S9256" s="115"/>
      <c r="U9256"/>
      <c r="V9256"/>
      <c r="W9256" s="254"/>
      <c r="X9256"/>
      <c r="Y9256"/>
      <c r="Z9256"/>
      <c r="AA9256"/>
      <c r="AB9256"/>
      <c r="AC9256"/>
      <c r="AD9256"/>
      <c r="AE9256"/>
      <c r="AF9256"/>
      <c r="AG9256"/>
    </row>
    <row r="9257" spans="1:33" ht="18" x14ac:dyDescent="0.25">
      <c r="A9257" s="250"/>
      <c r="B9257" s="251"/>
      <c r="C9257" s="251"/>
      <c r="D9257" s="252"/>
      <c r="E9257"/>
      <c r="F9257" s="126"/>
      <c r="G9257" s="253"/>
      <c r="H9257"/>
      <c r="I9257"/>
      <c r="J9257" s="254"/>
      <c r="K9257"/>
      <c r="L9257"/>
      <c r="M9257"/>
      <c r="N9257"/>
      <c r="O9257"/>
      <c r="P9257"/>
      <c r="Q9257"/>
      <c r="S9257" s="115"/>
      <c r="U9257"/>
      <c r="V9257"/>
      <c r="W9257" s="254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5">
      <c r="A9258" s="247"/>
      <c r="B9258" s="248"/>
      <c r="C9258" s="248"/>
      <c r="D9258" s="249"/>
      <c r="E9258"/>
      <c r="F9258" s="126"/>
      <c r="G9258" s="249"/>
      <c r="H9258"/>
      <c r="I9258"/>
      <c r="J9258" s="248"/>
      <c r="K9258"/>
      <c r="L9258"/>
      <c r="M9258"/>
      <c r="N9258"/>
      <c r="O9258"/>
      <c r="P9258"/>
      <c r="Q9258"/>
      <c r="S9258" s="115"/>
      <c r="U9258"/>
      <c r="V9258"/>
      <c r="W9258" s="24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5">
      <c r="A9259" s="244"/>
      <c r="B9259" s="245"/>
      <c r="C9259" s="245"/>
      <c r="D9259" s="246"/>
      <c r="F9259" s="238"/>
      <c r="G9259" s="246"/>
      <c r="I9259"/>
      <c r="J9259" s="245"/>
      <c r="S9259" s="115"/>
      <c r="U9259"/>
      <c r="V9259"/>
      <c r="W9259" s="245"/>
    </row>
    <row r="9260" spans="1:33" x14ac:dyDescent="0.25">
      <c r="A9260" s="247"/>
      <c r="B9260" s="248"/>
      <c r="C9260" s="248"/>
      <c r="D9260" s="249"/>
      <c r="E9260"/>
      <c r="F9260" s="126"/>
      <c r="G9260" s="249"/>
      <c r="H9260"/>
      <c r="I9260"/>
      <c r="J9260" s="248"/>
      <c r="K9260"/>
      <c r="L9260"/>
      <c r="M9260"/>
      <c r="N9260"/>
      <c r="O9260"/>
      <c r="P9260"/>
      <c r="Q9260"/>
      <c r="S9260" s="115"/>
      <c r="U9260"/>
      <c r="V9260"/>
      <c r="W9260" s="248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5">
      <c r="A9261" s="247"/>
      <c r="B9261" s="248"/>
      <c r="C9261" s="248"/>
      <c r="D9261" s="249"/>
      <c r="E9261"/>
      <c r="F9261" s="126"/>
      <c r="G9261" s="249"/>
      <c r="H9261"/>
      <c r="I9261"/>
      <c r="J9261" s="248"/>
      <c r="K9261"/>
      <c r="L9261"/>
      <c r="M9261"/>
      <c r="N9261"/>
      <c r="O9261"/>
      <c r="P9261"/>
      <c r="Q9261"/>
      <c r="S9261" s="115"/>
      <c r="U9261"/>
      <c r="V9261"/>
      <c r="W9261" s="248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5">
      <c r="A9262" s="247"/>
      <c r="B9262" s="248"/>
      <c r="C9262" s="248"/>
      <c r="D9262" s="249"/>
      <c r="E9262"/>
      <c r="F9262" s="126"/>
      <c r="G9262" s="249"/>
      <c r="H9262"/>
      <c r="I9262"/>
      <c r="J9262" s="248"/>
      <c r="K9262"/>
      <c r="L9262"/>
      <c r="M9262"/>
      <c r="N9262"/>
      <c r="O9262"/>
      <c r="P9262"/>
      <c r="Q9262"/>
      <c r="S9262" s="115"/>
      <c r="U9262"/>
      <c r="V9262"/>
      <c r="W9262" s="248"/>
      <c r="X9262"/>
      <c r="Y9262"/>
      <c r="Z9262"/>
      <c r="AA9262"/>
      <c r="AB9262"/>
      <c r="AC9262"/>
      <c r="AD9262"/>
      <c r="AE9262"/>
      <c r="AF9262"/>
      <c r="AG9262"/>
    </row>
    <row r="9263" spans="1:33" ht="18" x14ac:dyDescent="0.25">
      <c r="A9263" s="250"/>
      <c r="B9263" s="251"/>
      <c r="C9263" s="251"/>
      <c r="D9263" s="252"/>
      <c r="E9263"/>
      <c r="F9263" s="126"/>
      <c r="G9263" s="253"/>
      <c r="H9263"/>
      <c r="I9263"/>
      <c r="J9263" s="254"/>
      <c r="K9263"/>
      <c r="L9263"/>
      <c r="M9263"/>
      <c r="N9263"/>
      <c r="O9263"/>
      <c r="P9263"/>
      <c r="Q9263"/>
      <c r="S9263" s="115"/>
      <c r="U9263"/>
      <c r="V9263"/>
      <c r="W9263" s="254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5">
      <c r="A9264" s="247"/>
      <c r="B9264" s="248"/>
      <c r="C9264" s="248"/>
      <c r="D9264" s="249"/>
      <c r="E9264"/>
      <c r="F9264" s="126"/>
      <c r="G9264" s="249"/>
      <c r="H9264"/>
      <c r="I9264"/>
      <c r="J9264" s="248"/>
      <c r="K9264"/>
      <c r="L9264"/>
      <c r="M9264"/>
      <c r="N9264"/>
      <c r="O9264"/>
      <c r="P9264"/>
      <c r="Q9264"/>
      <c r="S9264" s="115"/>
      <c r="U9264"/>
      <c r="V9264"/>
      <c r="W9264" s="248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5">
      <c r="A9265" s="247"/>
      <c r="B9265" s="248"/>
      <c r="C9265" s="248"/>
      <c r="D9265" s="249"/>
      <c r="E9265"/>
      <c r="F9265" s="126"/>
      <c r="G9265" s="249"/>
      <c r="H9265"/>
      <c r="I9265"/>
      <c r="J9265" s="248"/>
      <c r="K9265"/>
      <c r="L9265"/>
      <c r="M9265"/>
      <c r="N9265"/>
      <c r="O9265"/>
      <c r="P9265"/>
      <c r="Q9265"/>
      <c r="S9265" s="115"/>
      <c r="U9265"/>
      <c r="V9265"/>
      <c r="W9265" s="248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5">
      <c r="A9266" s="247"/>
      <c r="B9266" s="248"/>
      <c r="C9266" s="248"/>
      <c r="D9266" s="249"/>
      <c r="E9266"/>
      <c r="F9266" s="126"/>
      <c r="G9266" s="249"/>
      <c r="H9266"/>
      <c r="I9266"/>
      <c r="J9266" s="248"/>
      <c r="K9266"/>
      <c r="L9266"/>
      <c r="M9266"/>
      <c r="N9266"/>
      <c r="O9266"/>
      <c r="P9266"/>
      <c r="Q9266"/>
      <c r="S9266" s="115"/>
      <c r="U9266"/>
      <c r="V9266"/>
      <c r="W9266" s="248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5">
      <c r="A9267" s="244"/>
      <c r="B9267" s="245"/>
      <c r="C9267" s="245"/>
      <c r="D9267" s="246"/>
      <c r="F9267" s="238"/>
      <c r="G9267" s="246"/>
      <c r="I9267"/>
      <c r="J9267" s="245"/>
      <c r="S9267" s="115"/>
      <c r="U9267"/>
      <c r="V9267"/>
      <c r="W9267" s="245"/>
    </row>
    <row r="9268" spans="1:33" x14ac:dyDescent="0.25">
      <c r="A9268" s="247"/>
      <c r="B9268" s="248"/>
      <c r="C9268" s="248"/>
      <c r="D9268" s="249"/>
      <c r="E9268"/>
      <c r="F9268" s="126"/>
      <c r="G9268" s="249"/>
      <c r="H9268"/>
      <c r="I9268"/>
      <c r="J9268" s="248"/>
      <c r="K9268"/>
      <c r="L9268"/>
      <c r="M9268"/>
      <c r="N9268"/>
      <c r="O9268"/>
      <c r="P9268"/>
      <c r="Q9268"/>
      <c r="S9268" s="115"/>
      <c r="U9268"/>
      <c r="V9268"/>
      <c r="W9268" s="24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5">
      <c r="A9269" s="247"/>
      <c r="B9269" s="248"/>
      <c r="C9269" s="248"/>
      <c r="D9269" s="249"/>
      <c r="E9269"/>
      <c r="F9269" s="126"/>
      <c r="G9269" s="249"/>
      <c r="H9269"/>
      <c r="I9269"/>
      <c r="J9269" s="248"/>
      <c r="K9269"/>
      <c r="L9269"/>
      <c r="M9269"/>
      <c r="N9269"/>
      <c r="O9269"/>
      <c r="P9269"/>
      <c r="Q9269"/>
      <c r="S9269" s="115"/>
      <c r="U9269"/>
      <c r="V9269"/>
      <c r="W9269" s="248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5">
      <c r="A9270" s="247"/>
      <c r="B9270" s="248"/>
      <c r="C9270" s="248"/>
      <c r="D9270" s="249"/>
      <c r="E9270"/>
      <c r="F9270" s="126"/>
      <c r="G9270" s="249"/>
      <c r="H9270"/>
      <c r="I9270"/>
      <c r="J9270" s="248"/>
      <c r="K9270"/>
      <c r="L9270"/>
      <c r="M9270"/>
      <c r="N9270"/>
      <c r="O9270"/>
      <c r="P9270"/>
      <c r="Q9270"/>
      <c r="S9270" s="115"/>
      <c r="U9270"/>
      <c r="V9270"/>
      <c r="W9270" s="248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5">
      <c r="A9271" s="244"/>
      <c r="B9271" s="245"/>
      <c r="C9271" s="245"/>
      <c r="D9271" s="246"/>
      <c r="F9271" s="238"/>
      <c r="G9271" s="246"/>
      <c r="I9271"/>
      <c r="J9271" s="245"/>
      <c r="S9271" s="115"/>
      <c r="U9271"/>
      <c r="V9271"/>
      <c r="W9271" s="245"/>
    </row>
    <row r="9272" spans="1:33" ht="18" x14ac:dyDescent="0.25">
      <c r="A9272" s="250"/>
      <c r="B9272" s="251"/>
      <c r="C9272" s="251"/>
      <c r="D9272" s="252"/>
      <c r="E9272"/>
      <c r="F9272" s="126"/>
      <c r="G9272" s="253"/>
      <c r="H9272"/>
      <c r="I9272"/>
      <c r="J9272" s="254"/>
      <c r="K9272"/>
      <c r="L9272"/>
      <c r="M9272"/>
      <c r="N9272"/>
      <c r="O9272"/>
      <c r="P9272"/>
      <c r="Q9272"/>
      <c r="S9272" s="115"/>
      <c r="U9272"/>
      <c r="V9272"/>
      <c r="W9272" s="254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5">
      <c r="A9273" s="247"/>
      <c r="B9273" s="248"/>
      <c r="C9273" s="248"/>
      <c r="D9273" s="249"/>
      <c r="E9273"/>
      <c r="F9273" s="126"/>
      <c r="G9273" s="249"/>
      <c r="H9273"/>
      <c r="I9273"/>
      <c r="J9273" s="248"/>
      <c r="K9273"/>
      <c r="L9273"/>
      <c r="M9273"/>
      <c r="N9273"/>
      <c r="O9273"/>
      <c r="P9273"/>
      <c r="Q9273"/>
      <c r="S9273" s="115"/>
      <c r="U9273"/>
      <c r="V9273"/>
      <c r="W9273" s="248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5">
      <c r="A9274" s="247"/>
      <c r="B9274" s="248"/>
      <c r="C9274" s="248"/>
      <c r="D9274" s="249"/>
      <c r="E9274"/>
      <c r="F9274" s="126"/>
      <c r="G9274" s="249"/>
      <c r="H9274"/>
      <c r="I9274"/>
      <c r="J9274" s="248"/>
      <c r="K9274"/>
      <c r="L9274"/>
      <c r="M9274"/>
      <c r="N9274"/>
      <c r="O9274"/>
      <c r="P9274"/>
      <c r="Q9274"/>
      <c r="S9274" s="115"/>
      <c r="U9274"/>
      <c r="V9274"/>
      <c r="W9274" s="248"/>
      <c r="X9274"/>
      <c r="Y9274"/>
      <c r="Z9274"/>
      <c r="AA9274"/>
      <c r="AB9274"/>
      <c r="AC9274"/>
      <c r="AD9274"/>
      <c r="AE9274"/>
      <c r="AF9274"/>
      <c r="AG9274"/>
    </row>
    <row r="9275" spans="1:33" ht="18" x14ac:dyDescent="0.25">
      <c r="A9275" s="250"/>
      <c r="B9275" s="251"/>
      <c r="C9275" s="251"/>
      <c r="D9275" s="252"/>
      <c r="E9275"/>
      <c r="F9275" s="126"/>
      <c r="G9275" s="253"/>
      <c r="H9275"/>
      <c r="I9275"/>
      <c r="J9275" s="254"/>
      <c r="K9275"/>
      <c r="L9275"/>
      <c r="M9275"/>
      <c r="N9275"/>
      <c r="O9275"/>
      <c r="P9275"/>
      <c r="Q9275"/>
      <c r="S9275" s="115"/>
      <c r="U9275"/>
      <c r="V9275"/>
      <c r="W9275" s="254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5">
      <c r="A9276" s="247"/>
      <c r="B9276" s="248"/>
      <c r="C9276" s="248"/>
      <c r="D9276" s="249"/>
      <c r="E9276"/>
      <c r="F9276" s="126"/>
      <c r="G9276" s="249"/>
      <c r="H9276"/>
      <c r="I9276"/>
      <c r="J9276" s="248"/>
      <c r="K9276"/>
      <c r="L9276"/>
      <c r="M9276"/>
      <c r="N9276"/>
      <c r="O9276"/>
      <c r="P9276"/>
      <c r="Q9276"/>
      <c r="S9276" s="115"/>
      <c r="U9276"/>
      <c r="V9276"/>
      <c r="W9276" s="248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5">
      <c r="A9277" s="244"/>
      <c r="B9277" s="245"/>
      <c r="C9277" s="245"/>
      <c r="D9277" s="246"/>
      <c r="F9277" s="238"/>
      <c r="G9277" s="246"/>
      <c r="I9277"/>
      <c r="J9277" s="245"/>
      <c r="S9277" s="115"/>
      <c r="U9277"/>
      <c r="V9277"/>
      <c r="W9277" s="245"/>
    </row>
    <row r="9278" spans="1:33" ht="18" x14ac:dyDescent="0.25">
      <c r="A9278" s="250"/>
      <c r="B9278" s="251"/>
      <c r="C9278" s="251"/>
      <c r="D9278" s="252"/>
      <c r="E9278"/>
      <c r="F9278" s="126"/>
      <c r="G9278" s="253"/>
      <c r="H9278"/>
      <c r="I9278"/>
      <c r="J9278" s="254"/>
      <c r="K9278"/>
      <c r="L9278"/>
      <c r="M9278"/>
      <c r="N9278"/>
      <c r="O9278"/>
      <c r="P9278"/>
      <c r="Q9278"/>
      <c r="S9278" s="115"/>
      <c r="U9278"/>
      <c r="V9278"/>
      <c r="W9278" s="254"/>
      <c r="X9278"/>
      <c r="Y9278"/>
      <c r="Z9278"/>
      <c r="AA9278"/>
      <c r="AB9278"/>
      <c r="AC9278"/>
      <c r="AD9278"/>
      <c r="AE9278"/>
      <c r="AF9278"/>
      <c r="AG9278"/>
    </row>
    <row r="9279" spans="1:33" ht="18" x14ac:dyDescent="0.25">
      <c r="A9279" s="250"/>
      <c r="B9279" s="251"/>
      <c r="C9279" s="251"/>
      <c r="D9279" s="252"/>
      <c r="E9279"/>
      <c r="F9279" s="126"/>
      <c r="G9279" s="253"/>
      <c r="H9279"/>
      <c r="I9279"/>
      <c r="J9279" s="254"/>
      <c r="K9279"/>
      <c r="L9279"/>
      <c r="M9279"/>
      <c r="N9279"/>
      <c r="O9279"/>
      <c r="P9279"/>
      <c r="Q9279"/>
      <c r="S9279" s="115"/>
      <c r="U9279"/>
      <c r="V9279"/>
      <c r="W9279" s="254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5">
      <c r="A9280" s="247"/>
      <c r="B9280" s="248"/>
      <c r="C9280" s="248"/>
      <c r="D9280" s="249"/>
      <c r="E9280"/>
      <c r="F9280" s="126"/>
      <c r="G9280" s="249"/>
      <c r="H9280"/>
      <c r="I9280"/>
      <c r="J9280" s="248"/>
      <c r="K9280"/>
      <c r="L9280"/>
      <c r="M9280"/>
      <c r="N9280"/>
      <c r="O9280"/>
      <c r="P9280"/>
      <c r="Q9280"/>
      <c r="S9280" s="115"/>
      <c r="U9280"/>
      <c r="V9280"/>
      <c r="W9280" s="248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5">
      <c r="A9281" s="247"/>
      <c r="B9281" s="248"/>
      <c r="C9281" s="248"/>
      <c r="D9281" s="249"/>
      <c r="E9281"/>
      <c r="F9281" s="126"/>
      <c r="G9281" s="249"/>
      <c r="H9281"/>
      <c r="I9281"/>
      <c r="J9281" s="248"/>
      <c r="K9281"/>
      <c r="L9281"/>
      <c r="M9281"/>
      <c r="N9281"/>
      <c r="O9281"/>
      <c r="P9281"/>
      <c r="Q9281"/>
      <c r="S9281" s="115"/>
      <c r="U9281"/>
      <c r="V9281"/>
      <c r="W9281" s="248"/>
      <c r="X9281"/>
      <c r="Y9281"/>
      <c r="Z9281"/>
      <c r="AA9281"/>
      <c r="AB9281"/>
      <c r="AC9281"/>
      <c r="AD9281"/>
      <c r="AE9281"/>
      <c r="AF9281"/>
      <c r="AG9281"/>
    </row>
    <row r="9282" spans="1:33" ht="18" x14ac:dyDescent="0.25">
      <c r="A9282" s="250"/>
      <c r="B9282" s="251"/>
      <c r="C9282" s="251"/>
      <c r="D9282" s="252"/>
      <c r="E9282"/>
      <c r="F9282" s="126"/>
      <c r="G9282" s="253"/>
      <c r="H9282"/>
      <c r="I9282"/>
      <c r="J9282" s="254"/>
      <c r="K9282"/>
      <c r="L9282"/>
      <c r="M9282"/>
      <c r="N9282"/>
      <c r="O9282"/>
      <c r="P9282"/>
      <c r="Q9282"/>
      <c r="S9282" s="115"/>
      <c r="U9282"/>
      <c r="V9282"/>
      <c r="W9282" s="254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5">
      <c r="A9283" s="244"/>
      <c r="B9283" s="245"/>
      <c r="C9283" s="245"/>
      <c r="D9283" s="246"/>
      <c r="F9283" s="238"/>
      <c r="G9283" s="246"/>
      <c r="I9283"/>
      <c r="J9283" s="245"/>
      <c r="S9283" s="115"/>
      <c r="U9283"/>
      <c r="V9283"/>
      <c r="W9283" s="245"/>
    </row>
    <row r="9284" spans="1:33" ht="18" x14ac:dyDescent="0.25">
      <c r="A9284" s="250"/>
      <c r="B9284" s="251"/>
      <c r="C9284" s="251"/>
      <c r="D9284" s="252"/>
      <c r="E9284"/>
      <c r="F9284" s="126"/>
      <c r="G9284" s="253"/>
      <c r="H9284"/>
      <c r="I9284"/>
      <c r="J9284" s="254"/>
      <c r="K9284"/>
      <c r="L9284"/>
      <c r="M9284"/>
      <c r="N9284"/>
      <c r="O9284"/>
      <c r="P9284"/>
      <c r="Q9284"/>
      <c r="S9284" s="115"/>
      <c r="U9284"/>
      <c r="V9284"/>
      <c r="W9284" s="254"/>
      <c r="X9284"/>
      <c r="Y9284"/>
      <c r="Z9284"/>
      <c r="AA9284"/>
      <c r="AB9284"/>
      <c r="AC9284"/>
      <c r="AD9284"/>
      <c r="AE9284"/>
      <c r="AF9284"/>
      <c r="AG9284"/>
    </row>
    <row r="9285" spans="1:33" ht="18" x14ac:dyDescent="0.25">
      <c r="A9285" s="250"/>
      <c r="B9285" s="251"/>
      <c r="C9285" s="251"/>
      <c r="D9285" s="252"/>
      <c r="E9285"/>
      <c r="F9285" s="126"/>
      <c r="G9285" s="253"/>
      <c r="H9285"/>
      <c r="I9285"/>
      <c r="J9285" s="254"/>
      <c r="K9285"/>
      <c r="L9285"/>
      <c r="M9285"/>
      <c r="N9285"/>
      <c r="O9285"/>
      <c r="P9285"/>
      <c r="Q9285"/>
      <c r="S9285" s="115"/>
      <c r="U9285"/>
      <c r="V9285"/>
      <c r="W9285" s="254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5">
      <c r="A9286" s="244"/>
      <c r="B9286" s="245"/>
      <c r="C9286" s="245"/>
      <c r="D9286" s="246"/>
      <c r="F9286" s="238"/>
      <c r="G9286" s="246"/>
      <c r="I9286"/>
      <c r="J9286" s="245"/>
      <c r="S9286" s="115"/>
      <c r="U9286"/>
      <c r="V9286"/>
      <c r="W9286" s="245"/>
    </row>
    <row r="9287" spans="1:33" x14ac:dyDescent="0.25">
      <c r="A9287" s="244"/>
      <c r="B9287" s="245"/>
      <c r="C9287" s="245"/>
      <c r="D9287" s="246"/>
      <c r="F9287" s="238"/>
      <c r="G9287" s="246"/>
      <c r="I9287"/>
      <c r="J9287" s="245"/>
      <c r="S9287" s="115"/>
      <c r="U9287"/>
      <c r="V9287"/>
      <c r="W9287" s="245"/>
    </row>
    <row r="9288" spans="1:33" x14ac:dyDescent="0.25">
      <c r="A9288" s="247"/>
      <c r="B9288" s="248"/>
      <c r="C9288" s="248"/>
      <c r="D9288" s="249"/>
      <c r="E9288"/>
      <c r="F9288" s="126"/>
      <c r="G9288" s="249"/>
      <c r="H9288"/>
      <c r="I9288"/>
      <c r="J9288" s="248"/>
      <c r="K9288"/>
      <c r="L9288"/>
      <c r="M9288"/>
      <c r="N9288"/>
      <c r="O9288"/>
      <c r="P9288"/>
      <c r="Q9288"/>
      <c r="S9288" s="115"/>
      <c r="U9288"/>
      <c r="V9288"/>
      <c r="W9288" s="24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5">
      <c r="A9289" s="247"/>
      <c r="B9289" s="248"/>
      <c r="C9289" s="248"/>
      <c r="D9289" s="249"/>
      <c r="E9289"/>
      <c r="F9289" s="126"/>
      <c r="G9289" s="249"/>
      <c r="H9289"/>
      <c r="I9289"/>
      <c r="J9289" s="248"/>
      <c r="K9289"/>
      <c r="L9289"/>
      <c r="M9289"/>
      <c r="N9289"/>
      <c r="O9289"/>
      <c r="P9289"/>
      <c r="Q9289"/>
      <c r="S9289" s="115"/>
      <c r="U9289"/>
      <c r="V9289"/>
      <c r="W9289" s="248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5">
      <c r="A9290" s="247"/>
      <c r="B9290" s="248"/>
      <c r="C9290" s="248"/>
      <c r="D9290" s="249"/>
      <c r="E9290"/>
      <c r="F9290" s="126"/>
      <c r="G9290" s="249"/>
      <c r="H9290"/>
      <c r="I9290"/>
      <c r="J9290" s="248"/>
      <c r="K9290"/>
      <c r="L9290"/>
      <c r="M9290"/>
      <c r="N9290"/>
      <c r="O9290"/>
      <c r="P9290"/>
      <c r="Q9290"/>
      <c r="S9290" s="115"/>
      <c r="U9290"/>
      <c r="V9290"/>
      <c r="W9290" s="248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5">
      <c r="A9291" s="247"/>
      <c r="B9291" s="248"/>
      <c r="C9291" s="248"/>
      <c r="D9291" s="249"/>
      <c r="E9291"/>
      <c r="F9291" s="126"/>
      <c r="G9291" s="249"/>
      <c r="H9291"/>
      <c r="I9291"/>
      <c r="J9291" s="248"/>
      <c r="K9291"/>
      <c r="L9291"/>
      <c r="M9291"/>
      <c r="N9291"/>
      <c r="O9291"/>
      <c r="P9291"/>
      <c r="Q9291"/>
      <c r="S9291" s="115"/>
      <c r="U9291"/>
      <c r="V9291"/>
      <c r="W9291" s="248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5">
      <c r="A9292" s="247"/>
      <c r="B9292" s="248"/>
      <c r="C9292" s="248"/>
      <c r="D9292" s="249"/>
      <c r="E9292"/>
      <c r="F9292" s="126"/>
      <c r="G9292" s="249"/>
      <c r="H9292"/>
      <c r="I9292"/>
      <c r="J9292" s="248"/>
      <c r="K9292"/>
      <c r="L9292"/>
      <c r="M9292"/>
      <c r="N9292"/>
      <c r="O9292"/>
      <c r="P9292"/>
      <c r="Q9292"/>
      <c r="S9292" s="115"/>
      <c r="U9292"/>
      <c r="V9292"/>
      <c r="W9292" s="248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5">
      <c r="A9293" s="247"/>
      <c r="B9293" s="248"/>
      <c r="C9293" s="248"/>
      <c r="D9293" s="249"/>
      <c r="E9293"/>
      <c r="F9293" s="126"/>
      <c r="G9293" s="249"/>
      <c r="H9293"/>
      <c r="I9293"/>
      <c r="J9293" s="248"/>
      <c r="K9293"/>
      <c r="L9293"/>
      <c r="M9293"/>
      <c r="N9293"/>
      <c r="O9293"/>
      <c r="P9293"/>
      <c r="Q9293"/>
      <c r="S9293" s="115"/>
      <c r="U9293"/>
      <c r="V9293"/>
      <c r="W9293" s="248"/>
      <c r="X9293"/>
      <c r="Y9293"/>
      <c r="Z9293"/>
      <c r="AA9293"/>
      <c r="AB9293"/>
      <c r="AC9293"/>
      <c r="AD9293"/>
      <c r="AE9293"/>
      <c r="AF9293"/>
      <c r="AG9293"/>
    </row>
    <row r="9294" spans="1:33" ht="18" x14ac:dyDescent="0.25">
      <c r="A9294" s="250"/>
      <c r="B9294" s="251"/>
      <c r="C9294" s="251"/>
      <c r="D9294" s="252"/>
      <c r="E9294"/>
      <c r="F9294" s="126"/>
      <c r="G9294" s="253"/>
      <c r="H9294"/>
      <c r="I9294"/>
      <c r="J9294" s="254"/>
      <c r="K9294"/>
      <c r="L9294"/>
      <c r="M9294"/>
      <c r="N9294"/>
      <c r="O9294"/>
      <c r="P9294"/>
      <c r="Q9294"/>
      <c r="S9294" s="115"/>
      <c r="U9294"/>
      <c r="V9294"/>
      <c r="W9294" s="25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5">
      <c r="A9295" s="247"/>
      <c r="B9295" s="248"/>
      <c r="C9295" s="248"/>
      <c r="D9295" s="249"/>
      <c r="E9295"/>
      <c r="F9295" s="126"/>
      <c r="G9295" s="249"/>
      <c r="H9295"/>
      <c r="I9295"/>
      <c r="J9295" s="248"/>
      <c r="K9295"/>
      <c r="L9295"/>
      <c r="M9295"/>
      <c r="N9295"/>
      <c r="O9295"/>
      <c r="P9295"/>
      <c r="Q9295"/>
      <c r="S9295" s="115"/>
      <c r="U9295"/>
      <c r="V9295"/>
      <c r="W9295" s="248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5">
      <c r="A9296" s="247"/>
      <c r="B9296" s="248"/>
      <c r="C9296" s="248"/>
      <c r="D9296" s="249"/>
      <c r="E9296"/>
      <c r="F9296" s="126"/>
      <c r="G9296" s="249"/>
      <c r="H9296"/>
      <c r="I9296"/>
      <c r="J9296" s="248"/>
      <c r="K9296"/>
      <c r="L9296"/>
      <c r="M9296"/>
      <c r="N9296"/>
      <c r="O9296"/>
      <c r="P9296"/>
      <c r="Q9296"/>
      <c r="S9296" s="115"/>
      <c r="U9296"/>
      <c r="V9296"/>
      <c r="W9296" s="248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5">
      <c r="A9297" s="244"/>
      <c r="B9297" s="245"/>
      <c r="C9297" s="245"/>
      <c r="D9297" s="246"/>
      <c r="F9297" s="238"/>
      <c r="G9297" s="246"/>
      <c r="I9297"/>
      <c r="J9297" s="245"/>
      <c r="S9297" s="115"/>
      <c r="U9297"/>
      <c r="V9297"/>
      <c r="W9297" s="245"/>
    </row>
    <row r="9298" spans="1:33" x14ac:dyDescent="0.25">
      <c r="A9298" s="247"/>
      <c r="B9298" s="248"/>
      <c r="C9298" s="248"/>
      <c r="D9298" s="249"/>
      <c r="E9298"/>
      <c r="F9298" s="126"/>
      <c r="G9298" s="249"/>
      <c r="H9298"/>
      <c r="I9298"/>
      <c r="J9298" s="248"/>
      <c r="K9298"/>
      <c r="L9298"/>
      <c r="M9298"/>
      <c r="N9298"/>
      <c r="O9298"/>
      <c r="P9298"/>
      <c r="Q9298"/>
      <c r="S9298" s="115"/>
      <c r="U9298"/>
      <c r="V9298"/>
      <c r="W9298" s="248"/>
      <c r="X9298"/>
      <c r="Y9298"/>
      <c r="Z9298"/>
      <c r="AA9298"/>
      <c r="AB9298"/>
      <c r="AC9298"/>
      <c r="AD9298"/>
      <c r="AE9298"/>
      <c r="AF9298"/>
      <c r="AG9298"/>
    </row>
    <row r="9299" spans="1:33" ht="18" x14ac:dyDescent="0.25">
      <c r="A9299" s="250"/>
      <c r="B9299" s="251"/>
      <c r="C9299" s="251"/>
      <c r="D9299" s="252"/>
      <c r="E9299"/>
      <c r="F9299" s="126"/>
      <c r="G9299" s="253"/>
      <c r="H9299"/>
      <c r="I9299"/>
      <c r="J9299" s="254"/>
      <c r="K9299"/>
      <c r="L9299"/>
      <c r="M9299"/>
      <c r="N9299"/>
      <c r="O9299"/>
      <c r="P9299"/>
      <c r="Q9299"/>
      <c r="S9299" s="115"/>
      <c r="U9299"/>
      <c r="V9299"/>
      <c r="W9299" s="254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5">
      <c r="A9300" s="247"/>
      <c r="B9300" s="248"/>
      <c r="C9300" s="248"/>
      <c r="D9300" s="249"/>
      <c r="E9300"/>
      <c r="F9300" s="126"/>
      <c r="G9300" s="249"/>
      <c r="H9300"/>
      <c r="I9300"/>
      <c r="J9300" s="248"/>
      <c r="K9300"/>
      <c r="L9300"/>
      <c r="M9300"/>
      <c r="N9300"/>
      <c r="O9300"/>
      <c r="P9300"/>
      <c r="Q9300"/>
      <c r="S9300" s="115"/>
      <c r="U9300"/>
      <c r="V9300"/>
      <c r="W9300" s="248"/>
      <c r="X9300"/>
      <c r="Y9300"/>
      <c r="Z9300"/>
      <c r="AA9300"/>
      <c r="AB9300"/>
      <c r="AC9300"/>
      <c r="AD9300"/>
      <c r="AE9300"/>
      <c r="AF9300"/>
      <c r="AG9300"/>
    </row>
    <row r="9301" spans="1:33" ht="18" x14ac:dyDescent="0.25">
      <c r="A9301" s="250"/>
      <c r="B9301" s="251"/>
      <c r="C9301" s="251"/>
      <c r="D9301" s="252"/>
      <c r="E9301"/>
      <c r="F9301" s="126"/>
      <c r="G9301" s="253"/>
      <c r="H9301"/>
      <c r="I9301"/>
      <c r="J9301" s="254"/>
      <c r="K9301"/>
      <c r="L9301"/>
      <c r="M9301"/>
      <c r="N9301"/>
      <c r="O9301"/>
      <c r="P9301"/>
      <c r="Q9301"/>
      <c r="S9301" s="115"/>
      <c r="U9301"/>
      <c r="V9301"/>
      <c r="W9301" s="254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5">
      <c r="A9302" s="247"/>
      <c r="B9302" s="248"/>
      <c r="C9302" s="248"/>
      <c r="D9302" s="249"/>
      <c r="E9302"/>
      <c r="F9302" s="126"/>
      <c r="G9302" s="249"/>
      <c r="H9302"/>
      <c r="I9302"/>
      <c r="J9302" s="248"/>
      <c r="K9302"/>
      <c r="L9302"/>
      <c r="M9302"/>
      <c r="N9302"/>
      <c r="O9302"/>
      <c r="P9302"/>
      <c r="Q9302"/>
      <c r="S9302" s="115"/>
      <c r="U9302"/>
      <c r="V9302"/>
      <c r="W9302" s="248"/>
      <c r="X9302"/>
      <c r="Y9302"/>
      <c r="Z9302"/>
      <c r="AA9302"/>
      <c r="AB9302"/>
      <c r="AC9302"/>
      <c r="AD9302"/>
      <c r="AE9302"/>
      <c r="AF9302"/>
      <c r="AG9302"/>
    </row>
    <row r="9303" spans="1:33" ht="18" x14ac:dyDescent="0.25">
      <c r="A9303" s="250"/>
      <c r="B9303" s="251"/>
      <c r="C9303" s="251"/>
      <c r="D9303" s="252"/>
      <c r="E9303"/>
      <c r="F9303" s="126"/>
      <c r="G9303" s="253"/>
      <c r="H9303"/>
      <c r="I9303"/>
      <c r="J9303" s="254"/>
      <c r="K9303"/>
      <c r="L9303"/>
      <c r="M9303"/>
      <c r="N9303"/>
      <c r="O9303"/>
      <c r="P9303"/>
      <c r="Q9303"/>
      <c r="S9303" s="115"/>
      <c r="U9303"/>
      <c r="V9303"/>
      <c r="W9303" s="254"/>
      <c r="X9303"/>
      <c r="Y9303"/>
      <c r="Z9303"/>
      <c r="AA9303"/>
      <c r="AB9303"/>
      <c r="AC9303"/>
      <c r="AD9303"/>
      <c r="AE9303"/>
      <c r="AF9303"/>
      <c r="AG9303"/>
    </row>
    <row r="9304" spans="1:33" ht="18" x14ac:dyDescent="0.25">
      <c r="A9304" s="250"/>
      <c r="B9304" s="251"/>
      <c r="C9304" s="251"/>
      <c r="D9304" s="252"/>
      <c r="E9304"/>
      <c r="F9304" s="126"/>
      <c r="G9304" s="253"/>
      <c r="H9304"/>
      <c r="I9304"/>
      <c r="J9304" s="254"/>
      <c r="K9304"/>
      <c r="L9304"/>
      <c r="M9304"/>
      <c r="N9304"/>
      <c r="O9304"/>
      <c r="P9304"/>
      <c r="Q9304"/>
      <c r="S9304" s="115"/>
      <c r="U9304"/>
      <c r="V9304"/>
      <c r="W9304" s="25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5">
      <c r="A9305" s="244"/>
      <c r="B9305" s="245"/>
      <c r="C9305" s="245"/>
      <c r="D9305" s="246"/>
      <c r="F9305" s="238"/>
      <c r="G9305" s="246"/>
      <c r="I9305"/>
      <c r="J9305" s="245"/>
      <c r="S9305" s="115"/>
      <c r="U9305"/>
      <c r="V9305"/>
      <c r="W9305" s="245"/>
    </row>
    <row r="9306" spans="1:33" ht="18" x14ac:dyDescent="0.25">
      <c r="A9306" s="250"/>
      <c r="B9306" s="251"/>
      <c r="C9306" s="251"/>
      <c r="D9306" s="252"/>
      <c r="E9306"/>
      <c r="F9306" s="126"/>
      <c r="G9306" s="253"/>
      <c r="H9306"/>
      <c r="I9306"/>
      <c r="J9306" s="254"/>
      <c r="K9306"/>
      <c r="L9306"/>
      <c r="M9306"/>
      <c r="N9306"/>
      <c r="O9306"/>
      <c r="P9306"/>
      <c r="Q9306"/>
      <c r="S9306" s="115"/>
      <c r="U9306"/>
      <c r="V9306"/>
      <c r="W9306" s="254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5">
      <c r="A9307" s="247"/>
      <c r="B9307" s="248"/>
      <c r="C9307" s="248"/>
      <c r="D9307" s="249"/>
      <c r="E9307"/>
      <c r="F9307" s="126"/>
      <c r="G9307" s="249"/>
      <c r="H9307"/>
      <c r="I9307"/>
      <c r="J9307" s="248"/>
      <c r="K9307"/>
      <c r="L9307"/>
      <c r="M9307"/>
      <c r="N9307"/>
      <c r="O9307"/>
      <c r="P9307"/>
      <c r="Q9307"/>
      <c r="S9307" s="115"/>
      <c r="U9307"/>
      <c r="V9307"/>
      <c r="W9307" s="248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5">
      <c r="A9308" s="247"/>
      <c r="B9308" s="248"/>
      <c r="C9308" s="248"/>
      <c r="D9308" s="249"/>
      <c r="E9308"/>
      <c r="F9308" s="126"/>
      <c r="G9308" s="249"/>
      <c r="H9308"/>
      <c r="I9308"/>
      <c r="J9308" s="248"/>
      <c r="K9308"/>
      <c r="L9308"/>
      <c r="M9308"/>
      <c r="N9308"/>
      <c r="O9308"/>
      <c r="P9308"/>
      <c r="Q9308"/>
      <c r="S9308" s="115"/>
      <c r="U9308"/>
      <c r="V9308"/>
      <c r="W9308" s="24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5">
      <c r="A9309" s="247"/>
      <c r="B9309" s="248"/>
      <c r="C9309" s="248"/>
      <c r="D9309" s="249"/>
      <c r="E9309"/>
      <c r="F9309" s="126"/>
      <c r="G9309" s="249"/>
      <c r="H9309"/>
      <c r="I9309"/>
      <c r="J9309" s="248"/>
      <c r="K9309"/>
      <c r="L9309"/>
      <c r="M9309"/>
      <c r="N9309"/>
      <c r="O9309"/>
      <c r="P9309"/>
      <c r="Q9309"/>
      <c r="S9309" s="115"/>
      <c r="U9309"/>
      <c r="V9309"/>
      <c r="W9309" s="248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5">
      <c r="A9310" s="247"/>
      <c r="B9310" s="248"/>
      <c r="C9310" s="248"/>
      <c r="D9310" s="249"/>
      <c r="E9310"/>
      <c r="F9310" s="126"/>
      <c r="G9310" s="249"/>
      <c r="H9310"/>
      <c r="I9310"/>
      <c r="J9310" s="248"/>
      <c r="K9310"/>
      <c r="L9310"/>
      <c r="M9310"/>
      <c r="N9310"/>
      <c r="O9310"/>
      <c r="P9310"/>
      <c r="Q9310"/>
      <c r="S9310" s="115"/>
      <c r="U9310"/>
      <c r="V9310"/>
      <c r="W9310" s="248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5">
      <c r="A9311" s="247"/>
      <c r="B9311" s="248"/>
      <c r="C9311" s="248"/>
      <c r="D9311" s="249"/>
      <c r="E9311"/>
      <c r="F9311" s="126"/>
      <c r="G9311" s="249"/>
      <c r="H9311"/>
      <c r="I9311"/>
      <c r="J9311" s="248"/>
      <c r="K9311"/>
      <c r="L9311"/>
      <c r="M9311"/>
      <c r="N9311"/>
      <c r="O9311"/>
      <c r="P9311"/>
      <c r="Q9311"/>
      <c r="S9311" s="115"/>
      <c r="U9311"/>
      <c r="V9311"/>
      <c r="W9311" s="248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5">
      <c r="A9312" s="247"/>
      <c r="B9312" s="248"/>
      <c r="C9312" s="248"/>
      <c r="D9312" s="249"/>
      <c r="E9312"/>
      <c r="F9312" s="126"/>
      <c r="G9312" s="249"/>
      <c r="H9312"/>
      <c r="I9312"/>
      <c r="J9312" s="248"/>
      <c r="K9312"/>
      <c r="L9312"/>
      <c r="M9312"/>
      <c r="N9312"/>
      <c r="O9312"/>
      <c r="P9312"/>
      <c r="Q9312"/>
      <c r="S9312" s="115"/>
      <c r="U9312"/>
      <c r="V9312"/>
      <c r="W9312" s="248"/>
      <c r="X9312"/>
      <c r="Y9312"/>
      <c r="Z9312"/>
      <c r="AA9312"/>
      <c r="AB9312"/>
      <c r="AC9312"/>
      <c r="AD9312"/>
      <c r="AE9312"/>
      <c r="AF9312"/>
      <c r="AG9312"/>
    </row>
    <row r="9313" spans="1:33" ht="18" x14ac:dyDescent="0.25">
      <c r="A9313" s="250"/>
      <c r="B9313" s="251"/>
      <c r="C9313" s="251"/>
      <c r="D9313" s="252"/>
      <c r="E9313"/>
      <c r="F9313" s="126"/>
      <c r="G9313" s="253"/>
      <c r="H9313"/>
      <c r="I9313"/>
      <c r="J9313" s="254"/>
      <c r="K9313"/>
      <c r="L9313"/>
      <c r="M9313"/>
      <c r="N9313"/>
      <c r="O9313"/>
      <c r="P9313"/>
      <c r="Q9313"/>
      <c r="S9313" s="115"/>
      <c r="U9313"/>
      <c r="V9313"/>
      <c r="W9313" s="254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5">
      <c r="A9314" s="244"/>
      <c r="B9314" s="245"/>
      <c r="C9314" s="245"/>
      <c r="D9314" s="246"/>
      <c r="F9314" s="238"/>
      <c r="G9314" s="246"/>
      <c r="I9314"/>
      <c r="J9314" s="245"/>
      <c r="S9314" s="115"/>
      <c r="U9314"/>
      <c r="V9314"/>
      <c r="W9314" s="245"/>
    </row>
    <row r="9315" spans="1:33" x14ac:dyDescent="0.25">
      <c r="A9315" s="247"/>
      <c r="B9315" s="248"/>
      <c r="C9315" s="248"/>
      <c r="D9315" s="249"/>
      <c r="E9315"/>
      <c r="F9315" s="126"/>
      <c r="G9315" s="249"/>
      <c r="H9315"/>
      <c r="I9315"/>
      <c r="J9315" s="248"/>
      <c r="K9315"/>
      <c r="L9315"/>
      <c r="M9315"/>
      <c r="N9315"/>
      <c r="O9315"/>
      <c r="P9315"/>
      <c r="Q9315"/>
      <c r="S9315" s="115"/>
      <c r="U9315"/>
      <c r="V9315"/>
      <c r="W9315" s="248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5">
      <c r="A9316" s="247"/>
      <c r="B9316" s="248"/>
      <c r="C9316" s="248"/>
      <c r="D9316" s="249"/>
      <c r="E9316"/>
      <c r="F9316" s="126"/>
      <c r="G9316" s="249"/>
      <c r="H9316"/>
      <c r="I9316"/>
      <c r="J9316" s="248"/>
      <c r="K9316"/>
      <c r="L9316"/>
      <c r="M9316"/>
      <c r="N9316"/>
      <c r="O9316"/>
      <c r="P9316"/>
      <c r="Q9316"/>
      <c r="S9316" s="115"/>
      <c r="U9316"/>
      <c r="V9316"/>
      <c r="W9316" s="248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5">
      <c r="A9317" s="244"/>
      <c r="B9317" s="245"/>
      <c r="C9317" s="245"/>
      <c r="D9317" s="246"/>
      <c r="F9317" s="238"/>
      <c r="G9317" s="246"/>
      <c r="I9317"/>
      <c r="J9317" s="245"/>
      <c r="S9317" s="115"/>
      <c r="U9317"/>
      <c r="V9317"/>
      <c r="W9317" s="245"/>
    </row>
    <row r="9318" spans="1:33" x14ac:dyDescent="0.25">
      <c r="A9318" s="244"/>
      <c r="B9318" s="245"/>
      <c r="C9318" s="245"/>
      <c r="D9318" s="246"/>
      <c r="F9318" s="238"/>
      <c r="G9318" s="246"/>
      <c r="I9318"/>
      <c r="J9318" s="245"/>
      <c r="S9318" s="115"/>
      <c r="U9318"/>
      <c r="V9318"/>
      <c r="W9318" s="245"/>
    </row>
    <row r="9319" spans="1:33" x14ac:dyDescent="0.25">
      <c r="A9319" s="247"/>
      <c r="B9319" s="248"/>
      <c r="C9319" s="248"/>
      <c r="D9319" s="249"/>
      <c r="E9319"/>
      <c r="F9319" s="126"/>
      <c r="G9319" s="249"/>
      <c r="H9319"/>
      <c r="I9319"/>
      <c r="J9319" s="248"/>
      <c r="K9319"/>
      <c r="L9319"/>
      <c r="M9319"/>
      <c r="N9319"/>
      <c r="O9319"/>
      <c r="P9319"/>
      <c r="Q9319"/>
      <c r="S9319" s="115"/>
      <c r="U9319"/>
      <c r="V9319"/>
      <c r="W9319" s="248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5">
      <c r="A9320" s="247"/>
      <c r="B9320" s="248"/>
      <c r="C9320" s="248"/>
      <c r="D9320" s="249"/>
      <c r="E9320"/>
      <c r="F9320" s="126"/>
      <c r="G9320" s="249"/>
      <c r="H9320"/>
      <c r="I9320"/>
      <c r="J9320" s="248"/>
      <c r="K9320"/>
      <c r="L9320"/>
      <c r="M9320"/>
      <c r="N9320"/>
      <c r="O9320"/>
      <c r="P9320"/>
      <c r="Q9320"/>
      <c r="S9320" s="115"/>
      <c r="U9320"/>
      <c r="V9320"/>
      <c r="W9320" s="248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5">
      <c r="A9321" s="247"/>
      <c r="B9321" s="248"/>
      <c r="C9321" s="248"/>
      <c r="D9321" s="249"/>
      <c r="E9321"/>
      <c r="F9321" s="126"/>
      <c r="G9321" s="249"/>
      <c r="H9321"/>
      <c r="I9321"/>
      <c r="J9321" s="248"/>
      <c r="K9321"/>
      <c r="L9321"/>
      <c r="M9321"/>
      <c r="N9321"/>
      <c r="O9321"/>
      <c r="P9321"/>
      <c r="Q9321"/>
      <c r="S9321" s="115"/>
      <c r="U9321"/>
      <c r="V9321"/>
      <c r="W9321" s="248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5">
      <c r="A9322" s="244"/>
      <c r="B9322" s="245"/>
      <c r="C9322" s="245"/>
      <c r="D9322" s="246"/>
      <c r="F9322" s="238"/>
      <c r="G9322" s="246"/>
      <c r="I9322"/>
      <c r="J9322" s="245"/>
      <c r="S9322" s="115"/>
      <c r="U9322"/>
      <c r="V9322"/>
      <c r="W9322" s="245"/>
    </row>
    <row r="9323" spans="1:33" ht="18" x14ac:dyDescent="0.25">
      <c r="A9323" s="250"/>
      <c r="B9323" s="251"/>
      <c r="C9323" s="251"/>
      <c r="D9323" s="252"/>
      <c r="E9323"/>
      <c r="F9323" s="126"/>
      <c r="G9323" s="253"/>
      <c r="H9323"/>
      <c r="I9323"/>
      <c r="J9323" s="254"/>
      <c r="K9323"/>
      <c r="L9323"/>
      <c r="M9323"/>
      <c r="N9323"/>
      <c r="O9323"/>
      <c r="P9323"/>
      <c r="Q9323"/>
      <c r="S9323" s="115"/>
      <c r="U9323"/>
      <c r="V9323"/>
      <c r="W9323" s="254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5">
      <c r="A9324" s="244"/>
      <c r="B9324" s="245"/>
      <c r="C9324" s="245"/>
      <c r="D9324" s="246"/>
      <c r="F9324" s="238"/>
      <c r="G9324" s="246"/>
      <c r="I9324"/>
      <c r="J9324" s="245"/>
      <c r="S9324" s="115"/>
      <c r="U9324"/>
      <c r="V9324"/>
      <c r="W9324" s="245"/>
    </row>
    <row r="9325" spans="1:33" x14ac:dyDescent="0.25">
      <c r="A9325" s="247"/>
      <c r="B9325" s="248"/>
      <c r="C9325" s="248"/>
      <c r="D9325" s="249"/>
      <c r="E9325"/>
      <c r="F9325" s="126"/>
      <c r="G9325" s="249"/>
      <c r="H9325"/>
      <c r="I9325"/>
      <c r="J9325" s="248"/>
      <c r="K9325"/>
      <c r="L9325"/>
      <c r="M9325"/>
      <c r="N9325"/>
      <c r="O9325"/>
      <c r="P9325"/>
      <c r="Q9325"/>
      <c r="S9325" s="115"/>
      <c r="U9325"/>
      <c r="V9325"/>
      <c r="W9325" s="248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5">
      <c r="A9326" s="244"/>
      <c r="B9326" s="245"/>
      <c r="C9326" s="245"/>
      <c r="D9326" s="246"/>
      <c r="F9326" s="238"/>
      <c r="G9326" s="246"/>
      <c r="I9326"/>
      <c r="J9326" s="245"/>
      <c r="S9326" s="115"/>
      <c r="U9326"/>
      <c r="V9326"/>
      <c r="W9326" s="245"/>
    </row>
    <row r="9327" spans="1:33" x14ac:dyDescent="0.25">
      <c r="A9327" s="247"/>
      <c r="B9327" s="248"/>
      <c r="C9327" s="248"/>
      <c r="D9327" s="249"/>
      <c r="E9327"/>
      <c r="F9327" s="126"/>
      <c r="G9327" s="249"/>
      <c r="H9327"/>
      <c r="I9327"/>
      <c r="J9327" s="248"/>
      <c r="K9327"/>
      <c r="L9327"/>
      <c r="M9327"/>
      <c r="N9327"/>
      <c r="O9327"/>
      <c r="P9327"/>
      <c r="Q9327"/>
      <c r="S9327" s="115"/>
      <c r="U9327"/>
      <c r="V9327"/>
      <c r="W9327" s="248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5">
      <c r="A9328" s="247"/>
      <c r="B9328" s="248"/>
      <c r="C9328" s="248"/>
      <c r="D9328" s="249"/>
      <c r="E9328"/>
      <c r="F9328" s="126"/>
      <c r="G9328" s="249"/>
      <c r="H9328"/>
      <c r="I9328"/>
      <c r="J9328" s="248"/>
      <c r="K9328"/>
      <c r="L9328"/>
      <c r="M9328"/>
      <c r="N9328"/>
      <c r="O9328"/>
      <c r="P9328"/>
      <c r="Q9328"/>
      <c r="S9328" s="115"/>
      <c r="U9328"/>
      <c r="V9328"/>
      <c r="W9328" s="24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5">
      <c r="A9329" s="247"/>
      <c r="B9329" s="248"/>
      <c r="C9329" s="248"/>
      <c r="D9329" s="249"/>
      <c r="E9329"/>
      <c r="F9329" s="126"/>
      <c r="G9329" s="249"/>
      <c r="H9329"/>
      <c r="I9329"/>
      <c r="J9329" s="248"/>
      <c r="K9329"/>
      <c r="L9329"/>
      <c r="M9329"/>
      <c r="N9329"/>
      <c r="O9329"/>
      <c r="P9329"/>
      <c r="Q9329"/>
      <c r="S9329" s="115"/>
      <c r="U9329"/>
      <c r="V9329"/>
      <c r="W9329" s="248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5">
      <c r="A9330" s="247"/>
      <c r="B9330" s="248"/>
      <c r="C9330" s="248"/>
      <c r="D9330" s="249"/>
      <c r="E9330"/>
      <c r="F9330" s="126"/>
      <c r="G9330" s="249"/>
      <c r="H9330"/>
      <c r="I9330"/>
      <c r="J9330" s="248"/>
      <c r="K9330"/>
      <c r="L9330"/>
      <c r="M9330"/>
      <c r="N9330"/>
      <c r="O9330"/>
      <c r="P9330"/>
      <c r="Q9330"/>
      <c r="S9330" s="115"/>
      <c r="U9330"/>
      <c r="V9330"/>
      <c r="W9330" s="248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5">
      <c r="A9331" s="244"/>
      <c r="B9331" s="245"/>
      <c r="C9331" s="245"/>
      <c r="D9331" s="246"/>
      <c r="F9331" s="238"/>
      <c r="G9331" s="246"/>
      <c r="I9331"/>
      <c r="J9331" s="245"/>
      <c r="S9331" s="115"/>
      <c r="U9331"/>
      <c r="V9331"/>
      <c r="W9331" s="245"/>
    </row>
    <row r="9332" spans="1:33" x14ac:dyDescent="0.25">
      <c r="A9332" s="247"/>
      <c r="B9332" s="248"/>
      <c r="C9332" s="248"/>
      <c r="D9332" s="249"/>
      <c r="E9332"/>
      <c r="F9332" s="126"/>
      <c r="G9332" s="249"/>
      <c r="H9332"/>
      <c r="I9332"/>
      <c r="J9332" s="248"/>
      <c r="K9332"/>
      <c r="L9332"/>
      <c r="M9332"/>
      <c r="N9332"/>
      <c r="O9332"/>
      <c r="P9332"/>
      <c r="Q9332"/>
      <c r="S9332" s="115"/>
      <c r="U9332"/>
      <c r="V9332"/>
      <c r="W9332" s="248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5">
      <c r="A9333" s="244"/>
      <c r="B9333" s="245"/>
      <c r="C9333" s="245"/>
      <c r="D9333" s="246"/>
      <c r="F9333" s="238"/>
      <c r="G9333" s="246"/>
      <c r="I9333"/>
      <c r="J9333" s="245"/>
      <c r="S9333" s="115"/>
      <c r="U9333"/>
      <c r="V9333"/>
      <c r="W9333" s="245"/>
    </row>
    <row r="9334" spans="1:33" x14ac:dyDescent="0.25">
      <c r="A9334" s="247"/>
      <c r="B9334" s="248"/>
      <c r="C9334" s="248"/>
      <c r="D9334" s="249"/>
      <c r="E9334"/>
      <c r="F9334" s="126"/>
      <c r="G9334" s="249"/>
      <c r="H9334"/>
      <c r="I9334"/>
      <c r="J9334" s="248"/>
      <c r="K9334"/>
      <c r="L9334"/>
      <c r="M9334"/>
      <c r="N9334"/>
      <c r="O9334"/>
      <c r="P9334"/>
      <c r="Q9334"/>
      <c r="S9334" s="115"/>
      <c r="U9334"/>
      <c r="V9334"/>
      <c r="W9334" s="248"/>
      <c r="X9334"/>
      <c r="Y9334"/>
      <c r="Z9334"/>
      <c r="AA9334"/>
      <c r="AB9334"/>
      <c r="AC9334"/>
      <c r="AD9334"/>
      <c r="AE9334"/>
      <c r="AF9334"/>
      <c r="AG9334"/>
    </row>
    <row r="9335" spans="1:33" ht="18" x14ac:dyDescent="0.25">
      <c r="A9335" s="250"/>
      <c r="B9335" s="251"/>
      <c r="C9335" s="251"/>
      <c r="D9335" s="252"/>
      <c r="E9335"/>
      <c r="F9335" s="126"/>
      <c r="G9335" s="253"/>
      <c r="H9335"/>
      <c r="I9335"/>
      <c r="J9335" s="254"/>
      <c r="K9335"/>
      <c r="L9335"/>
      <c r="M9335"/>
      <c r="N9335"/>
      <c r="O9335"/>
      <c r="P9335"/>
      <c r="Q9335"/>
      <c r="S9335" s="115"/>
      <c r="U9335"/>
      <c r="V9335"/>
      <c r="W9335" s="254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5">
      <c r="A9336" s="244"/>
      <c r="B9336" s="245"/>
      <c r="C9336" s="245"/>
      <c r="D9336" s="246"/>
      <c r="F9336" s="238"/>
      <c r="G9336" s="246"/>
      <c r="I9336"/>
      <c r="J9336" s="245"/>
      <c r="S9336" s="115"/>
      <c r="U9336"/>
      <c r="V9336"/>
      <c r="W9336" s="245"/>
    </row>
    <row r="9337" spans="1:33" x14ac:dyDescent="0.25">
      <c r="A9337" s="247"/>
      <c r="B9337" s="248"/>
      <c r="C9337" s="248"/>
      <c r="D9337" s="249"/>
      <c r="E9337"/>
      <c r="F9337" s="126"/>
      <c r="G9337" s="249"/>
      <c r="H9337"/>
      <c r="I9337"/>
      <c r="J9337" s="248"/>
      <c r="K9337"/>
      <c r="L9337"/>
      <c r="M9337"/>
      <c r="N9337"/>
      <c r="O9337"/>
      <c r="P9337"/>
      <c r="Q9337"/>
      <c r="S9337" s="115"/>
      <c r="U9337"/>
      <c r="V9337"/>
      <c r="W9337" s="248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5">
      <c r="A9338" s="247"/>
      <c r="B9338" s="248"/>
      <c r="C9338" s="248"/>
      <c r="D9338" s="249"/>
      <c r="E9338"/>
      <c r="F9338" s="126"/>
      <c r="G9338" s="249"/>
      <c r="H9338"/>
      <c r="I9338"/>
      <c r="J9338" s="248"/>
      <c r="K9338"/>
      <c r="L9338"/>
      <c r="M9338"/>
      <c r="N9338"/>
      <c r="O9338"/>
      <c r="P9338"/>
      <c r="Q9338"/>
      <c r="S9338" s="115"/>
      <c r="U9338"/>
      <c r="V9338"/>
      <c r="W9338" s="24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5">
      <c r="A9339" s="247"/>
      <c r="B9339" s="248"/>
      <c r="C9339" s="248"/>
      <c r="D9339" s="249"/>
      <c r="E9339"/>
      <c r="F9339" s="126"/>
      <c r="G9339" s="249"/>
      <c r="H9339"/>
      <c r="I9339"/>
      <c r="J9339" s="248"/>
      <c r="K9339"/>
      <c r="L9339"/>
      <c r="M9339"/>
      <c r="N9339"/>
      <c r="O9339"/>
      <c r="P9339"/>
      <c r="Q9339"/>
      <c r="S9339" s="115"/>
      <c r="U9339"/>
      <c r="V9339"/>
      <c r="W9339" s="248"/>
      <c r="X9339"/>
      <c r="Y9339"/>
      <c r="Z9339"/>
      <c r="AA9339"/>
      <c r="AB9339"/>
      <c r="AC9339"/>
      <c r="AD9339"/>
      <c r="AE9339"/>
      <c r="AF9339"/>
      <c r="AG9339"/>
    </row>
    <row r="9340" spans="1:33" ht="18" x14ac:dyDescent="0.25">
      <c r="A9340" s="250"/>
      <c r="B9340" s="251"/>
      <c r="C9340" s="251"/>
      <c r="D9340" s="252"/>
      <c r="E9340"/>
      <c r="F9340" s="126"/>
      <c r="G9340" s="253"/>
      <c r="H9340"/>
      <c r="I9340"/>
      <c r="J9340" s="254"/>
      <c r="K9340"/>
      <c r="L9340"/>
      <c r="M9340"/>
      <c r="N9340"/>
      <c r="O9340"/>
      <c r="P9340"/>
      <c r="Q9340"/>
      <c r="S9340" s="115"/>
      <c r="U9340"/>
      <c r="V9340"/>
      <c r="W9340" s="254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5">
      <c r="A9341" s="247"/>
      <c r="B9341" s="248"/>
      <c r="C9341" s="248"/>
      <c r="D9341" s="249"/>
      <c r="E9341"/>
      <c r="F9341" s="126"/>
      <c r="G9341" s="249"/>
      <c r="H9341"/>
      <c r="I9341"/>
      <c r="J9341" s="248"/>
      <c r="K9341"/>
      <c r="L9341"/>
      <c r="M9341"/>
      <c r="N9341"/>
      <c r="O9341"/>
      <c r="P9341"/>
      <c r="Q9341"/>
      <c r="S9341" s="115"/>
      <c r="U9341"/>
      <c r="V9341"/>
      <c r="W9341" s="248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5">
      <c r="A9342" s="244"/>
      <c r="B9342" s="245"/>
      <c r="C9342" s="245"/>
      <c r="D9342" s="246"/>
      <c r="F9342" s="238"/>
      <c r="G9342" s="246"/>
      <c r="I9342"/>
      <c r="J9342" s="245"/>
      <c r="S9342" s="115"/>
      <c r="U9342"/>
      <c r="V9342"/>
      <c r="W9342" s="245"/>
    </row>
    <row r="9343" spans="1:33" x14ac:dyDescent="0.25">
      <c r="A9343" s="244"/>
      <c r="B9343" s="245"/>
      <c r="C9343" s="245"/>
      <c r="D9343" s="246"/>
      <c r="F9343" s="238"/>
      <c r="G9343" s="246"/>
      <c r="I9343"/>
      <c r="J9343" s="245"/>
      <c r="S9343" s="115"/>
      <c r="U9343"/>
      <c r="V9343"/>
      <c r="W9343" s="245"/>
    </row>
    <row r="9344" spans="1:33" x14ac:dyDescent="0.25">
      <c r="A9344" s="244"/>
      <c r="B9344" s="245"/>
      <c r="C9344" s="245"/>
      <c r="D9344" s="246"/>
      <c r="F9344" s="238"/>
      <c r="G9344" s="246"/>
      <c r="I9344"/>
      <c r="J9344" s="245"/>
      <c r="S9344" s="115"/>
      <c r="U9344"/>
      <c r="V9344"/>
      <c r="W9344" s="245"/>
    </row>
    <row r="9345" spans="1:33" ht="18" x14ac:dyDescent="0.25">
      <c r="A9345" s="250"/>
      <c r="B9345" s="251"/>
      <c r="C9345" s="251"/>
      <c r="D9345" s="252"/>
      <c r="E9345"/>
      <c r="F9345" s="126"/>
      <c r="G9345" s="253"/>
      <c r="H9345"/>
      <c r="I9345"/>
      <c r="J9345" s="254"/>
      <c r="K9345"/>
      <c r="L9345"/>
      <c r="M9345"/>
      <c r="N9345"/>
      <c r="O9345"/>
      <c r="P9345"/>
      <c r="Q9345"/>
      <c r="S9345" s="115"/>
      <c r="U9345"/>
      <c r="V9345"/>
      <c r="W9345" s="254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5">
      <c r="A9346" s="247"/>
      <c r="B9346" s="248"/>
      <c r="C9346" s="248"/>
      <c r="D9346" s="249"/>
      <c r="E9346"/>
      <c r="F9346" s="126"/>
      <c r="G9346" s="249"/>
      <c r="H9346"/>
      <c r="I9346"/>
      <c r="J9346" s="248"/>
      <c r="K9346"/>
      <c r="L9346"/>
      <c r="M9346"/>
      <c r="N9346"/>
      <c r="O9346"/>
      <c r="P9346"/>
      <c r="Q9346"/>
      <c r="S9346" s="115"/>
      <c r="U9346"/>
      <c r="V9346"/>
      <c r="W9346" s="248"/>
      <c r="X9346"/>
      <c r="Y9346"/>
      <c r="Z9346"/>
      <c r="AA9346"/>
      <c r="AB9346"/>
      <c r="AC9346"/>
      <c r="AD9346"/>
      <c r="AE9346"/>
      <c r="AF9346"/>
      <c r="AG9346"/>
    </row>
    <row r="9347" spans="1:33" ht="18" x14ac:dyDescent="0.25">
      <c r="A9347" s="250"/>
      <c r="B9347" s="251"/>
      <c r="C9347" s="251"/>
      <c r="D9347" s="252"/>
      <c r="E9347"/>
      <c r="F9347" s="126"/>
      <c r="G9347" s="253"/>
      <c r="H9347"/>
      <c r="I9347"/>
      <c r="J9347" s="254"/>
      <c r="K9347"/>
      <c r="L9347"/>
      <c r="M9347"/>
      <c r="N9347"/>
      <c r="O9347"/>
      <c r="P9347"/>
      <c r="Q9347"/>
      <c r="S9347" s="115"/>
      <c r="U9347"/>
      <c r="V9347"/>
      <c r="W9347" s="254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5">
      <c r="A9348" s="247"/>
      <c r="B9348" s="248"/>
      <c r="C9348" s="248"/>
      <c r="D9348" s="249"/>
      <c r="E9348"/>
      <c r="F9348" s="126"/>
      <c r="G9348" s="249"/>
      <c r="H9348"/>
      <c r="I9348"/>
      <c r="J9348" s="248"/>
      <c r="K9348"/>
      <c r="L9348"/>
      <c r="M9348"/>
      <c r="N9348"/>
      <c r="O9348"/>
      <c r="P9348"/>
      <c r="Q9348"/>
      <c r="S9348" s="115"/>
      <c r="U9348"/>
      <c r="V9348"/>
      <c r="W9348" s="2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5">
      <c r="A9349" s="247"/>
      <c r="B9349" s="248"/>
      <c r="C9349" s="248"/>
      <c r="D9349" s="249"/>
      <c r="E9349"/>
      <c r="F9349" s="126"/>
      <c r="G9349" s="249"/>
      <c r="H9349"/>
      <c r="I9349"/>
      <c r="J9349" s="248"/>
      <c r="K9349"/>
      <c r="L9349"/>
      <c r="M9349"/>
      <c r="N9349"/>
      <c r="O9349"/>
      <c r="P9349"/>
      <c r="Q9349"/>
      <c r="S9349" s="115"/>
      <c r="U9349"/>
      <c r="V9349"/>
      <c r="W9349" s="248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5">
      <c r="A9350" s="247"/>
      <c r="B9350" s="248"/>
      <c r="C9350" s="248"/>
      <c r="D9350" s="249"/>
      <c r="E9350"/>
      <c r="F9350" s="126"/>
      <c r="G9350" s="249"/>
      <c r="H9350"/>
      <c r="I9350"/>
      <c r="J9350" s="248"/>
      <c r="K9350"/>
      <c r="L9350"/>
      <c r="M9350"/>
      <c r="N9350"/>
      <c r="O9350"/>
      <c r="P9350"/>
      <c r="Q9350"/>
      <c r="S9350" s="115"/>
      <c r="U9350"/>
      <c r="V9350"/>
      <c r="W9350" s="248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5">
      <c r="A9351" s="244"/>
      <c r="B9351" s="245"/>
      <c r="C9351" s="245"/>
      <c r="D9351" s="246"/>
      <c r="F9351" s="238"/>
      <c r="G9351" s="246"/>
      <c r="I9351"/>
      <c r="J9351" s="245"/>
      <c r="S9351" s="115"/>
      <c r="U9351"/>
      <c r="V9351"/>
      <c r="W9351" s="245"/>
    </row>
    <row r="9352" spans="1:33" ht="18" x14ac:dyDescent="0.25">
      <c r="A9352" s="250"/>
      <c r="B9352" s="251"/>
      <c r="C9352" s="251"/>
      <c r="D9352" s="252"/>
      <c r="E9352"/>
      <c r="F9352" s="126"/>
      <c r="G9352" s="253"/>
      <c r="H9352"/>
      <c r="I9352"/>
      <c r="J9352" s="254"/>
      <c r="K9352"/>
      <c r="L9352"/>
      <c r="M9352"/>
      <c r="N9352"/>
      <c r="O9352"/>
      <c r="P9352"/>
      <c r="Q9352"/>
      <c r="S9352" s="115"/>
      <c r="U9352"/>
      <c r="V9352"/>
      <c r="W9352" s="254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5">
      <c r="A9353" s="244"/>
      <c r="B9353" s="245"/>
      <c r="C9353" s="245"/>
      <c r="D9353" s="246"/>
      <c r="F9353" s="238"/>
      <c r="G9353" s="246"/>
      <c r="I9353"/>
      <c r="J9353" s="245"/>
      <c r="S9353" s="115"/>
      <c r="U9353"/>
      <c r="V9353"/>
      <c r="W9353" s="245"/>
    </row>
    <row r="9354" spans="1:33" x14ac:dyDescent="0.25">
      <c r="A9354" s="244"/>
      <c r="B9354" s="245"/>
      <c r="C9354" s="245"/>
      <c r="D9354" s="246"/>
      <c r="F9354" s="238"/>
      <c r="G9354" s="246"/>
      <c r="I9354"/>
      <c r="J9354" s="245"/>
      <c r="S9354" s="115"/>
      <c r="U9354"/>
      <c r="V9354"/>
      <c r="W9354" s="245"/>
    </row>
    <row r="9355" spans="1:33" x14ac:dyDescent="0.25">
      <c r="A9355" s="247"/>
      <c r="B9355" s="248"/>
      <c r="C9355" s="248"/>
      <c r="D9355" s="249"/>
      <c r="E9355"/>
      <c r="F9355" s="126"/>
      <c r="G9355" s="249"/>
      <c r="H9355"/>
      <c r="I9355"/>
      <c r="J9355" s="248"/>
      <c r="K9355"/>
      <c r="L9355"/>
      <c r="M9355"/>
      <c r="N9355"/>
      <c r="O9355"/>
      <c r="P9355"/>
      <c r="Q9355"/>
      <c r="S9355" s="115"/>
      <c r="U9355"/>
      <c r="V9355"/>
      <c r="W9355" s="248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5">
      <c r="A9356" s="247"/>
      <c r="B9356" s="248"/>
      <c r="C9356" s="248"/>
      <c r="D9356" s="249"/>
      <c r="E9356"/>
      <c r="F9356" s="126"/>
      <c r="G9356" s="249"/>
      <c r="H9356"/>
      <c r="I9356"/>
      <c r="J9356" s="248"/>
      <c r="K9356"/>
      <c r="L9356"/>
      <c r="M9356"/>
      <c r="N9356"/>
      <c r="O9356"/>
      <c r="P9356"/>
      <c r="Q9356"/>
      <c r="S9356" s="115"/>
      <c r="U9356"/>
      <c r="V9356"/>
      <c r="W9356" s="248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5">
      <c r="A9357" s="247"/>
      <c r="B9357" s="248"/>
      <c r="C9357" s="248"/>
      <c r="D9357" s="249"/>
      <c r="E9357"/>
      <c r="F9357" s="126"/>
      <c r="G9357" s="249"/>
      <c r="H9357"/>
      <c r="I9357"/>
      <c r="J9357" s="248"/>
      <c r="K9357"/>
      <c r="L9357"/>
      <c r="M9357"/>
      <c r="N9357"/>
      <c r="O9357"/>
      <c r="P9357"/>
      <c r="Q9357"/>
      <c r="S9357" s="115"/>
      <c r="U9357"/>
      <c r="V9357"/>
      <c r="W9357" s="248"/>
      <c r="X9357"/>
      <c r="Y9357"/>
      <c r="Z9357"/>
      <c r="AA9357"/>
      <c r="AB9357"/>
      <c r="AC9357"/>
      <c r="AD9357"/>
      <c r="AE9357"/>
      <c r="AF9357"/>
      <c r="AG9357"/>
    </row>
    <row r="9358" spans="1:33" ht="18" x14ac:dyDescent="0.25">
      <c r="A9358" s="250"/>
      <c r="B9358" s="251"/>
      <c r="C9358" s="251"/>
      <c r="D9358" s="252"/>
      <c r="E9358"/>
      <c r="F9358" s="126"/>
      <c r="G9358" s="253"/>
      <c r="H9358"/>
      <c r="I9358"/>
      <c r="J9358" s="254"/>
      <c r="K9358"/>
      <c r="L9358"/>
      <c r="M9358"/>
      <c r="N9358"/>
      <c r="O9358"/>
      <c r="P9358"/>
      <c r="Q9358"/>
      <c r="S9358" s="115"/>
      <c r="U9358"/>
      <c r="V9358"/>
      <c r="W9358" s="254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5">
      <c r="A9359" s="247"/>
      <c r="B9359" s="248"/>
      <c r="C9359" s="248"/>
      <c r="D9359" s="249"/>
      <c r="E9359"/>
      <c r="F9359" s="126"/>
      <c r="G9359" s="249"/>
      <c r="H9359"/>
      <c r="I9359"/>
      <c r="J9359" s="248"/>
      <c r="K9359"/>
      <c r="L9359"/>
      <c r="M9359"/>
      <c r="N9359"/>
      <c r="O9359"/>
      <c r="P9359"/>
      <c r="Q9359"/>
      <c r="S9359" s="115"/>
      <c r="U9359"/>
      <c r="V9359"/>
      <c r="W9359" s="248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5">
      <c r="A9360" s="244"/>
      <c r="B9360" s="245"/>
      <c r="C9360" s="245"/>
      <c r="D9360" s="246"/>
      <c r="F9360" s="238"/>
      <c r="G9360" s="246"/>
      <c r="I9360"/>
      <c r="J9360" s="245"/>
      <c r="S9360" s="115"/>
      <c r="U9360"/>
      <c r="V9360"/>
      <c r="W9360" s="245"/>
    </row>
    <row r="9361" spans="1:33" x14ac:dyDescent="0.25">
      <c r="A9361" s="247"/>
      <c r="B9361" s="248"/>
      <c r="C9361" s="248"/>
      <c r="D9361" s="249"/>
      <c r="E9361"/>
      <c r="F9361" s="126"/>
      <c r="G9361" s="249"/>
      <c r="H9361"/>
      <c r="I9361"/>
      <c r="J9361" s="248"/>
      <c r="K9361"/>
      <c r="L9361"/>
      <c r="M9361"/>
      <c r="N9361"/>
      <c r="O9361"/>
      <c r="P9361"/>
      <c r="Q9361"/>
      <c r="S9361" s="115"/>
      <c r="U9361"/>
      <c r="V9361"/>
      <c r="W9361" s="248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5">
      <c r="A9362" s="247"/>
      <c r="B9362" s="248"/>
      <c r="C9362" s="248"/>
      <c r="D9362" s="249"/>
      <c r="E9362"/>
      <c r="F9362" s="126"/>
      <c r="G9362" s="249"/>
      <c r="H9362"/>
      <c r="I9362"/>
      <c r="J9362" s="248"/>
      <c r="K9362"/>
      <c r="L9362"/>
      <c r="M9362"/>
      <c r="N9362"/>
      <c r="O9362"/>
      <c r="P9362"/>
      <c r="Q9362"/>
      <c r="S9362" s="115"/>
      <c r="U9362"/>
      <c r="V9362"/>
      <c r="W9362" s="248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5">
      <c r="A9363" s="247"/>
      <c r="B9363" s="248"/>
      <c r="C9363" s="248"/>
      <c r="D9363" s="249"/>
      <c r="E9363"/>
      <c r="F9363" s="126"/>
      <c r="G9363" s="249"/>
      <c r="H9363"/>
      <c r="I9363"/>
      <c r="J9363" s="248"/>
      <c r="K9363"/>
      <c r="L9363"/>
      <c r="M9363"/>
      <c r="N9363"/>
      <c r="O9363"/>
      <c r="P9363"/>
      <c r="Q9363"/>
      <c r="S9363" s="115"/>
      <c r="U9363"/>
      <c r="V9363"/>
      <c r="W9363" s="248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5">
      <c r="A9364" s="247"/>
      <c r="B9364" s="248"/>
      <c r="C9364" s="248"/>
      <c r="D9364" s="249"/>
      <c r="E9364"/>
      <c r="F9364" s="126"/>
      <c r="G9364" s="249"/>
      <c r="H9364"/>
      <c r="I9364"/>
      <c r="J9364" s="248"/>
      <c r="K9364"/>
      <c r="L9364"/>
      <c r="M9364"/>
      <c r="N9364"/>
      <c r="O9364"/>
      <c r="P9364"/>
      <c r="Q9364"/>
      <c r="S9364" s="115"/>
      <c r="U9364"/>
      <c r="V9364"/>
      <c r="W9364" s="248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5">
      <c r="A9365" s="247"/>
      <c r="B9365" s="248"/>
      <c r="C9365" s="248"/>
      <c r="D9365" s="249"/>
      <c r="E9365"/>
      <c r="F9365" s="126"/>
      <c r="G9365" s="249"/>
      <c r="H9365"/>
      <c r="I9365"/>
      <c r="J9365" s="248"/>
      <c r="K9365"/>
      <c r="L9365"/>
      <c r="M9365"/>
      <c r="N9365"/>
      <c r="O9365"/>
      <c r="P9365"/>
      <c r="Q9365"/>
      <c r="S9365" s="115"/>
      <c r="U9365"/>
      <c r="V9365"/>
      <c r="W9365" s="248"/>
      <c r="X9365"/>
      <c r="Y9365"/>
      <c r="Z9365"/>
      <c r="AA9365"/>
      <c r="AB9365"/>
      <c r="AC9365"/>
      <c r="AD9365"/>
      <c r="AE9365"/>
      <c r="AF9365"/>
      <c r="AG9365"/>
    </row>
    <row r="9366" spans="1:33" ht="18" x14ac:dyDescent="0.25">
      <c r="A9366" s="250"/>
      <c r="B9366" s="251"/>
      <c r="C9366" s="251"/>
      <c r="D9366" s="252"/>
      <c r="E9366"/>
      <c r="F9366" s="126"/>
      <c r="G9366" s="253"/>
      <c r="H9366"/>
      <c r="I9366"/>
      <c r="J9366" s="254"/>
      <c r="K9366"/>
      <c r="L9366"/>
      <c r="M9366"/>
      <c r="N9366"/>
      <c r="O9366"/>
      <c r="P9366"/>
      <c r="Q9366"/>
      <c r="S9366" s="115"/>
      <c r="U9366"/>
      <c r="V9366"/>
      <c r="W9366" s="254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5">
      <c r="A9367" s="247"/>
      <c r="B9367" s="248"/>
      <c r="C9367" s="248"/>
      <c r="D9367" s="249"/>
      <c r="E9367"/>
      <c r="F9367" s="126"/>
      <c r="G9367" s="249"/>
      <c r="H9367"/>
      <c r="I9367"/>
      <c r="J9367" s="248"/>
      <c r="K9367"/>
      <c r="L9367"/>
      <c r="M9367"/>
      <c r="N9367"/>
      <c r="O9367"/>
      <c r="P9367"/>
      <c r="Q9367"/>
      <c r="S9367" s="115"/>
      <c r="U9367"/>
      <c r="V9367"/>
      <c r="W9367" s="248"/>
      <c r="X9367"/>
      <c r="Y9367"/>
      <c r="Z9367"/>
      <c r="AA9367"/>
      <c r="AB9367"/>
      <c r="AC9367"/>
      <c r="AD9367"/>
      <c r="AE9367"/>
      <c r="AF9367"/>
      <c r="AG9367"/>
    </row>
    <row r="9368" spans="1:33" ht="18" x14ac:dyDescent="0.25">
      <c r="A9368" s="250"/>
      <c r="B9368" s="251"/>
      <c r="C9368" s="251"/>
      <c r="D9368" s="252"/>
      <c r="E9368"/>
      <c r="F9368" s="126"/>
      <c r="G9368" s="253"/>
      <c r="H9368"/>
      <c r="I9368"/>
      <c r="J9368" s="254"/>
      <c r="K9368"/>
      <c r="L9368"/>
      <c r="M9368"/>
      <c r="N9368"/>
      <c r="O9368"/>
      <c r="P9368"/>
      <c r="Q9368"/>
      <c r="S9368" s="115"/>
      <c r="U9368"/>
      <c r="V9368"/>
      <c r="W9368" s="254"/>
      <c r="X9368"/>
      <c r="Y9368"/>
      <c r="Z9368"/>
      <c r="AA9368"/>
      <c r="AB9368"/>
      <c r="AC9368"/>
      <c r="AD9368"/>
      <c r="AE9368"/>
      <c r="AF9368"/>
      <c r="AG9368"/>
    </row>
    <row r="9369" spans="1:33" ht="18" x14ac:dyDescent="0.25">
      <c r="A9369" s="250"/>
      <c r="B9369" s="251"/>
      <c r="C9369" s="251"/>
      <c r="D9369" s="252"/>
      <c r="E9369"/>
      <c r="F9369" s="126"/>
      <c r="G9369" s="253"/>
      <c r="H9369"/>
      <c r="I9369"/>
      <c r="J9369" s="254"/>
      <c r="K9369"/>
      <c r="L9369"/>
      <c r="M9369"/>
      <c r="N9369"/>
      <c r="O9369"/>
      <c r="P9369"/>
      <c r="Q9369"/>
      <c r="S9369" s="115"/>
      <c r="U9369"/>
      <c r="V9369"/>
      <c r="W9369" s="254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5">
      <c r="A9370" s="247"/>
      <c r="B9370" s="248"/>
      <c r="C9370" s="248"/>
      <c r="D9370" s="249"/>
      <c r="E9370"/>
      <c r="F9370" s="126"/>
      <c r="G9370" s="249"/>
      <c r="H9370"/>
      <c r="I9370"/>
      <c r="J9370" s="248"/>
      <c r="K9370"/>
      <c r="L9370"/>
      <c r="M9370"/>
      <c r="N9370"/>
      <c r="O9370"/>
      <c r="P9370"/>
      <c r="Q9370"/>
      <c r="S9370" s="115"/>
      <c r="U9370"/>
      <c r="V9370"/>
      <c r="W9370" s="248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5">
      <c r="A9371" s="247"/>
      <c r="B9371" s="248"/>
      <c r="C9371" s="248"/>
      <c r="D9371" s="249"/>
      <c r="E9371"/>
      <c r="F9371" s="126"/>
      <c r="G9371" s="249"/>
      <c r="H9371"/>
      <c r="I9371"/>
      <c r="J9371" s="248"/>
      <c r="K9371"/>
      <c r="L9371"/>
      <c r="M9371"/>
      <c r="N9371"/>
      <c r="O9371"/>
      <c r="P9371"/>
      <c r="Q9371"/>
      <c r="S9371" s="115"/>
      <c r="U9371"/>
      <c r="V9371"/>
      <c r="W9371" s="248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5">
      <c r="A9372" s="247"/>
      <c r="B9372" s="248"/>
      <c r="C9372" s="248"/>
      <c r="D9372" s="249"/>
      <c r="E9372"/>
      <c r="F9372" s="126"/>
      <c r="G9372" s="249"/>
      <c r="H9372"/>
      <c r="I9372"/>
      <c r="J9372" s="248"/>
      <c r="K9372"/>
      <c r="L9372"/>
      <c r="M9372"/>
      <c r="N9372"/>
      <c r="O9372"/>
      <c r="P9372"/>
      <c r="Q9372"/>
      <c r="S9372" s="115"/>
      <c r="U9372"/>
      <c r="V9372"/>
      <c r="W9372" s="248"/>
      <c r="X9372"/>
      <c r="Y9372"/>
      <c r="Z9372"/>
      <c r="AA9372"/>
      <c r="AB9372"/>
      <c r="AC9372"/>
      <c r="AD9372"/>
      <c r="AE9372"/>
      <c r="AF9372"/>
      <c r="AG9372"/>
    </row>
    <row r="9373" spans="1:33" ht="18" x14ac:dyDescent="0.25">
      <c r="A9373" s="250"/>
      <c r="B9373" s="251"/>
      <c r="C9373" s="251"/>
      <c r="D9373" s="252"/>
      <c r="E9373"/>
      <c r="F9373" s="126"/>
      <c r="G9373" s="253"/>
      <c r="H9373"/>
      <c r="I9373"/>
      <c r="J9373" s="254"/>
      <c r="K9373"/>
      <c r="L9373"/>
      <c r="M9373"/>
      <c r="N9373"/>
      <c r="O9373"/>
      <c r="P9373"/>
      <c r="Q9373"/>
      <c r="S9373" s="115"/>
      <c r="U9373"/>
      <c r="V9373"/>
      <c r="W9373" s="254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5">
      <c r="A9374" s="244"/>
      <c r="B9374" s="245"/>
      <c r="C9374" s="245"/>
      <c r="D9374" s="246"/>
      <c r="F9374" s="238"/>
      <c r="G9374" s="246"/>
      <c r="I9374"/>
      <c r="J9374" s="245"/>
      <c r="S9374" s="115"/>
      <c r="U9374"/>
      <c r="V9374"/>
      <c r="W9374" s="245"/>
    </row>
    <row r="9375" spans="1:33" x14ac:dyDescent="0.25">
      <c r="A9375" s="244"/>
      <c r="B9375" s="245"/>
      <c r="C9375" s="245"/>
      <c r="D9375" s="246"/>
      <c r="F9375" s="238"/>
      <c r="G9375" s="246"/>
      <c r="I9375"/>
      <c r="J9375" s="245"/>
      <c r="S9375" s="115"/>
      <c r="U9375"/>
      <c r="V9375"/>
      <c r="W9375" s="245"/>
    </row>
    <row r="9376" spans="1:33" x14ac:dyDescent="0.25">
      <c r="A9376" s="247"/>
      <c r="B9376" s="248"/>
      <c r="C9376" s="248"/>
      <c r="D9376" s="249"/>
      <c r="E9376"/>
      <c r="F9376" s="126"/>
      <c r="G9376" s="249"/>
      <c r="H9376"/>
      <c r="I9376"/>
      <c r="J9376" s="248"/>
      <c r="K9376"/>
      <c r="L9376"/>
      <c r="M9376"/>
      <c r="N9376"/>
      <c r="O9376"/>
      <c r="P9376"/>
      <c r="Q9376"/>
      <c r="S9376" s="115"/>
      <c r="U9376"/>
      <c r="V9376"/>
      <c r="W9376" s="248"/>
      <c r="X9376"/>
      <c r="Y9376"/>
      <c r="Z9376"/>
      <c r="AA9376"/>
      <c r="AB9376"/>
      <c r="AC9376"/>
      <c r="AD9376"/>
      <c r="AE9376"/>
      <c r="AF9376"/>
      <c r="AG9376"/>
    </row>
    <row r="9377" spans="1:33" ht="18" x14ac:dyDescent="0.25">
      <c r="A9377" s="250"/>
      <c r="B9377" s="251"/>
      <c r="C9377" s="251"/>
      <c r="D9377" s="252"/>
      <c r="E9377"/>
      <c r="F9377" s="126"/>
      <c r="G9377" s="253"/>
      <c r="H9377"/>
      <c r="I9377"/>
      <c r="J9377" s="254"/>
      <c r="K9377"/>
      <c r="L9377"/>
      <c r="M9377"/>
      <c r="N9377"/>
      <c r="O9377"/>
      <c r="P9377"/>
      <c r="Q9377"/>
      <c r="S9377" s="115"/>
      <c r="U9377"/>
      <c r="V9377"/>
      <c r="W9377" s="254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5">
      <c r="A9378" s="247"/>
      <c r="B9378" s="248"/>
      <c r="C9378" s="248"/>
      <c r="D9378" s="249"/>
      <c r="E9378"/>
      <c r="F9378" s="126"/>
      <c r="G9378" s="249"/>
      <c r="H9378"/>
      <c r="I9378"/>
      <c r="J9378" s="248"/>
      <c r="K9378"/>
      <c r="L9378"/>
      <c r="M9378"/>
      <c r="N9378"/>
      <c r="O9378"/>
      <c r="P9378"/>
      <c r="Q9378"/>
      <c r="S9378" s="115"/>
      <c r="U9378"/>
      <c r="V9378"/>
      <c r="W9378" s="24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5">
      <c r="A9379" s="247"/>
      <c r="B9379" s="248"/>
      <c r="C9379" s="248"/>
      <c r="D9379" s="249"/>
      <c r="E9379"/>
      <c r="F9379" s="126"/>
      <c r="G9379" s="249"/>
      <c r="H9379"/>
      <c r="I9379"/>
      <c r="J9379" s="248"/>
      <c r="K9379"/>
      <c r="L9379"/>
      <c r="M9379"/>
      <c r="N9379"/>
      <c r="O9379"/>
      <c r="P9379"/>
      <c r="Q9379"/>
      <c r="S9379" s="115"/>
      <c r="U9379"/>
      <c r="V9379"/>
      <c r="W9379" s="248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5">
      <c r="A9380" s="244"/>
      <c r="B9380" s="245"/>
      <c r="C9380" s="245"/>
      <c r="D9380" s="246"/>
      <c r="F9380" s="238"/>
      <c r="G9380" s="246"/>
      <c r="I9380"/>
      <c r="J9380" s="245"/>
      <c r="S9380" s="115"/>
      <c r="U9380"/>
      <c r="V9380"/>
      <c r="W9380" s="245"/>
    </row>
    <row r="9381" spans="1:33" ht="18" x14ac:dyDescent="0.25">
      <c r="A9381" s="250"/>
      <c r="B9381" s="251"/>
      <c r="C9381" s="251"/>
      <c r="D9381" s="252"/>
      <c r="E9381"/>
      <c r="F9381" s="126"/>
      <c r="G9381" s="253"/>
      <c r="H9381"/>
      <c r="I9381"/>
      <c r="J9381" s="254"/>
      <c r="K9381"/>
      <c r="L9381"/>
      <c r="M9381"/>
      <c r="N9381"/>
      <c r="O9381"/>
      <c r="P9381"/>
      <c r="Q9381"/>
      <c r="S9381" s="115"/>
      <c r="U9381"/>
      <c r="V9381"/>
      <c r="W9381" s="254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5">
      <c r="A9382" s="247"/>
      <c r="B9382" s="248"/>
      <c r="C9382" s="248"/>
      <c r="D9382" s="249"/>
      <c r="E9382"/>
      <c r="F9382" s="126"/>
      <c r="G9382" s="249"/>
      <c r="H9382"/>
      <c r="I9382"/>
      <c r="J9382" s="248"/>
      <c r="K9382"/>
      <c r="L9382"/>
      <c r="M9382"/>
      <c r="N9382"/>
      <c r="O9382"/>
      <c r="P9382"/>
      <c r="Q9382"/>
      <c r="S9382" s="115"/>
      <c r="U9382"/>
      <c r="V9382"/>
      <c r="W9382" s="248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5">
      <c r="A9383" s="247"/>
      <c r="B9383" s="248"/>
      <c r="C9383" s="248"/>
      <c r="D9383" s="249"/>
      <c r="E9383"/>
      <c r="F9383" s="126"/>
      <c r="G9383" s="249"/>
      <c r="H9383"/>
      <c r="I9383"/>
      <c r="J9383" s="248"/>
      <c r="K9383"/>
      <c r="L9383"/>
      <c r="M9383"/>
      <c r="N9383"/>
      <c r="O9383"/>
      <c r="P9383"/>
      <c r="Q9383"/>
      <c r="S9383" s="115"/>
      <c r="U9383"/>
      <c r="V9383"/>
      <c r="W9383" s="248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5">
      <c r="A9384" s="247"/>
      <c r="B9384" s="248"/>
      <c r="C9384" s="248"/>
      <c r="D9384" s="249"/>
      <c r="E9384"/>
      <c r="F9384" s="126"/>
      <c r="G9384" s="249"/>
      <c r="H9384"/>
      <c r="I9384"/>
      <c r="J9384" s="248"/>
      <c r="K9384"/>
      <c r="L9384"/>
      <c r="M9384"/>
      <c r="N9384"/>
      <c r="O9384"/>
      <c r="P9384"/>
      <c r="Q9384"/>
      <c r="S9384" s="115"/>
      <c r="U9384"/>
      <c r="V9384"/>
      <c r="W9384" s="248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5">
      <c r="A9385" s="247"/>
      <c r="B9385" s="248"/>
      <c r="C9385" s="248"/>
      <c r="D9385" s="249"/>
      <c r="E9385"/>
      <c r="F9385" s="126"/>
      <c r="G9385" s="249"/>
      <c r="H9385"/>
      <c r="I9385"/>
      <c r="J9385" s="248"/>
      <c r="K9385"/>
      <c r="L9385"/>
      <c r="M9385"/>
      <c r="N9385"/>
      <c r="O9385"/>
      <c r="P9385"/>
      <c r="Q9385"/>
      <c r="S9385" s="115"/>
      <c r="U9385"/>
      <c r="V9385"/>
      <c r="W9385" s="248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5">
      <c r="A9386" s="244"/>
      <c r="B9386" s="245"/>
      <c r="C9386" s="245"/>
      <c r="D9386" s="246"/>
      <c r="F9386" s="238"/>
      <c r="G9386" s="246"/>
      <c r="I9386"/>
      <c r="J9386" s="245"/>
      <c r="S9386" s="115"/>
      <c r="U9386"/>
      <c r="V9386"/>
      <c r="W9386" s="245"/>
    </row>
    <row r="9387" spans="1:33" x14ac:dyDescent="0.25">
      <c r="A9387" s="247"/>
      <c r="B9387" s="248"/>
      <c r="C9387" s="248"/>
      <c r="D9387" s="249"/>
      <c r="E9387"/>
      <c r="F9387" s="126"/>
      <c r="G9387" s="249"/>
      <c r="H9387"/>
      <c r="I9387"/>
      <c r="J9387" s="248"/>
      <c r="K9387"/>
      <c r="L9387"/>
      <c r="M9387"/>
      <c r="N9387"/>
      <c r="O9387"/>
      <c r="P9387"/>
      <c r="Q9387"/>
      <c r="S9387" s="115"/>
      <c r="U9387"/>
      <c r="V9387"/>
      <c r="W9387" s="248"/>
      <c r="X9387"/>
      <c r="Y9387"/>
      <c r="Z9387"/>
      <c r="AA9387"/>
      <c r="AB9387"/>
      <c r="AC9387"/>
      <c r="AD9387"/>
      <c r="AE9387"/>
      <c r="AF9387"/>
      <c r="AG9387"/>
    </row>
    <row r="9388" spans="1:33" ht="18" x14ac:dyDescent="0.25">
      <c r="A9388" s="250"/>
      <c r="B9388" s="251"/>
      <c r="C9388" s="251"/>
      <c r="D9388" s="252"/>
      <c r="E9388"/>
      <c r="F9388" s="126"/>
      <c r="G9388" s="253"/>
      <c r="H9388"/>
      <c r="I9388"/>
      <c r="J9388" s="254"/>
      <c r="K9388"/>
      <c r="L9388"/>
      <c r="M9388"/>
      <c r="N9388"/>
      <c r="O9388"/>
      <c r="P9388"/>
      <c r="Q9388"/>
      <c r="S9388" s="115"/>
      <c r="U9388"/>
      <c r="V9388"/>
      <c r="W9388" s="254"/>
      <c r="X9388"/>
      <c r="Y9388"/>
      <c r="Z9388"/>
      <c r="AA9388"/>
      <c r="AB9388"/>
      <c r="AC9388"/>
      <c r="AD9388"/>
      <c r="AE9388"/>
      <c r="AF9388"/>
      <c r="AG9388"/>
    </row>
    <row r="9389" spans="1:33" ht="18" x14ac:dyDescent="0.25">
      <c r="A9389" s="250"/>
      <c r="B9389" s="251"/>
      <c r="C9389" s="251"/>
      <c r="D9389" s="252"/>
      <c r="E9389"/>
      <c r="F9389" s="126"/>
      <c r="G9389" s="253"/>
      <c r="H9389"/>
      <c r="I9389"/>
      <c r="J9389" s="254"/>
      <c r="K9389"/>
      <c r="L9389"/>
      <c r="M9389"/>
      <c r="N9389"/>
      <c r="O9389"/>
      <c r="P9389"/>
      <c r="Q9389"/>
      <c r="S9389" s="115"/>
      <c r="U9389"/>
      <c r="V9389"/>
      <c r="W9389" s="254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5">
      <c r="A9390" s="247"/>
      <c r="B9390" s="248"/>
      <c r="C9390" s="248"/>
      <c r="D9390" s="249"/>
      <c r="E9390"/>
      <c r="F9390" s="126"/>
      <c r="G9390" s="249"/>
      <c r="H9390"/>
      <c r="I9390"/>
      <c r="J9390" s="248"/>
      <c r="K9390"/>
      <c r="L9390"/>
      <c r="M9390"/>
      <c r="N9390"/>
      <c r="O9390"/>
      <c r="P9390"/>
      <c r="Q9390"/>
      <c r="S9390" s="115"/>
      <c r="U9390"/>
      <c r="V9390"/>
      <c r="W9390" s="248"/>
      <c r="X9390"/>
      <c r="Y9390"/>
      <c r="Z9390"/>
      <c r="AA9390"/>
      <c r="AB9390"/>
      <c r="AC9390"/>
      <c r="AD9390"/>
      <c r="AE9390"/>
      <c r="AF9390"/>
      <c r="AG9390"/>
    </row>
    <row r="9391" spans="1:33" ht="18" x14ac:dyDescent="0.25">
      <c r="A9391" s="250"/>
      <c r="B9391" s="251"/>
      <c r="C9391" s="251"/>
      <c r="D9391" s="252"/>
      <c r="E9391"/>
      <c r="F9391" s="126"/>
      <c r="G9391" s="253"/>
      <c r="H9391"/>
      <c r="I9391"/>
      <c r="J9391" s="254"/>
      <c r="K9391"/>
      <c r="L9391"/>
      <c r="M9391"/>
      <c r="N9391"/>
      <c r="O9391"/>
      <c r="P9391"/>
      <c r="Q9391"/>
      <c r="S9391" s="115"/>
      <c r="U9391"/>
      <c r="V9391"/>
      <c r="W9391" s="254"/>
      <c r="X9391"/>
      <c r="Y9391"/>
      <c r="Z9391"/>
      <c r="AA9391"/>
      <c r="AB9391"/>
      <c r="AC9391"/>
      <c r="AD9391"/>
      <c r="AE9391"/>
      <c r="AF9391"/>
      <c r="AG9391"/>
    </row>
    <row r="9392" spans="1:33" ht="18" x14ac:dyDescent="0.25">
      <c r="A9392" s="250"/>
      <c r="B9392" s="251"/>
      <c r="C9392" s="251"/>
      <c r="D9392" s="252"/>
      <c r="E9392"/>
      <c r="F9392" s="126"/>
      <c r="G9392" s="253"/>
      <c r="H9392"/>
      <c r="I9392"/>
      <c r="J9392" s="254"/>
      <c r="K9392"/>
      <c r="L9392"/>
      <c r="M9392"/>
      <c r="N9392"/>
      <c r="O9392"/>
      <c r="P9392"/>
      <c r="Q9392"/>
      <c r="S9392" s="115"/>
      <c r="U9392"/>
      <c r="V9392"/>
      <c r="W9392" s="254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5">
      <c r="A9393" s="244"/>
      <c r="B9393" s="245"/>
      <c r="C9393" s="245"/>
      <c r="D9393" s="246"/>
      <c r="F9393" s="238"/>
      <c r="G9393" s="246"/>
      <c r="I9393"/>
      <c r="J9393" s="245"/>
      <c r="S9393" s="115"/>
      <c r="U9393"/>
      <c r="V9393"/>
      <c r="W9393" s="245"/>
    </row>
    <row r="9394" spans="1:33" x14ac:dyDescent="0.25">
      <c r="A9394" s="247"/>
      <c r="B9394" s="248"/>
      <c r="C9394" s="248"/>
      <c r="D9394" s="249"/>
      <c r="E9394"/>
      <c r="F9394" s="126"/>
      <c r="G9394" s="249"/>
      <c r="H9394"/>
      <c r="I9394"/>
      <c r="J9394" s="248"/>
      <c r="K9394"/>
      <c r="L9394"/>
      <c r="M9394"/>
      <c r="N9394"/>
      <c r="O9394"/>
      <c r="P9394"/>
      <c r="Q9394"/>
      <c r="S9394" s="115"/>
      <c r="U9394"/>
      <c r="V9394"/>
      <c r="W9394" s="248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5">
      <c r="A9395" s="247"/>
      <c r="B9395" s="248"/>
      <c r="C9395" s="248"/>
      <c r="D9395" s="249"/>
      <c r="E9395"/>
      <c r="F9395" s="126"/>
      <c r="G9395" s="249"/>
      <c r="H9395"/>
      <c r="I9395"/>
      <c r="J9395" s="248"/>
      <c r="K9395"/>
      <c r="L9395"/>
      <c r="M9395"/>
      <c r="N9395"/>
      <c r="O9395"/>
      <c r="P9395"/>
      <c r="Q9395"/>
      <c r="S9395" s="115"/>
      <c r="U9395"/>
      <c r="V9395"/>
      <c r="W9395" s="248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5">
      <c r="A9396" s="244"/>
      <c r="B9396" s="245"/>
      <c r="C9396" s="245"/>
      <c r="D9396" s="246"/>
      <c r="F9396" s="238"/>
      <c r="G9396" s="246"/>
      <c r="I9396"/>
      <c r="J9396" s="245"/>
      <c r="S9396" s="115"/>
      <c r="U9396"/>
      <c r="V9396"/>
      <c r="W9396" s="245"/>
    </row>
    <row r="9397" spans="1:33" x14ac:dyDescent="0.25">
      <c r="A9397" s="244"/>
      <c r="B9397" s="245"/>
      <c r="C9397" s="245"/>
      <c r="D9397" s="246"/>
      <c r="F9397" s="238"/>
      <c r="G9397" s="246"/>
      <c r="I9397"/>
      <c r="J9397" s="245"/>
      <c r="S9397" s="115"/>
      <c r="U9397"/>
      <c r="V9397"/>
      <c r="W9397" s="245"/>
    </row>
    <row r="9398" spans="1:33" x14ac:dyDescent="0.25">
      <c r="A9398" s="247"/>
      <c r="B9398" s="248"/>
      <c r="C9398" s="248"/>
      <c r="D9398" s="249"/>
      <c r="E9398"/>
      <c r="F9398" s="126"/>
      <c r="G9398" s="249"/>
      <c r="H9398"/>
      <c r="I9398"/>
      <c r="J9398" s="248"/>
      <c r="K9398"/>
      <c r="L9398"/>
      <c r="M9398"/>
      <c r="N9398"/>
      <c r="O9398"/>
      <c r="P9398"/>
      <c r="Q9398"/>
      <c r="S9398" s="115"/>
      <c r="U9398"/>
      <c r="V9398"/>
      <c r="W9398" s="248"/>
      <c r="X9398"/>
      <c r="Y9398"/>
      <c r="Z9398"/>
      <c r="AA9398"/>
      <c r="AB9398"/>
      <c r="AC9398"/>
      <c r="AD9398"/>
      <c r="AE9398"/>
      <c r="AF9398"/>
      <c r="AG9398"/>
    </row>
    <row r="9399" spans="1:33" ht="18" x14ac:dyDescent="0.25">
      <c r="A9399" s="250"/>
      <c r="B9399" s="251"/>
      <c r="C9399" s="251"/>
      <c r="D9399" s="252"/>
      <c r="E9399"/>
      <c r="F9399" s="126"/>
      <c r="G9399" s="253"/>
      <c r="H9399"/>
      <c r="I9399"/>
      <c r="J9399" s="254"/>
      <c r="K9399"/>
      <c r="L9399"/>
      <c r="M9399"/>
      <c r="N9399"/>
      <c r="O9399"/>
      <c r="P9399"/>
      <c r="Q9399"/>
      <c r="S9399" s="115"/>
      <c r="U9399"/>
      <c r="V9399"/>
      <c r="W9399" s="254"/>
      <c r="X9399"/>
      <c r="Y9399"/>
      <c r="Z9399"/>
      <c r="AA9399"/>
      <c r="AB9399"/>
      <c r="AC9399"/>
      <c r="AD9399"/>
      <c r="AE9399"/>
      <c r="AF9399"/>
      <c r="AG9399"/>
    </row>
    <row r="9400" spans="1:33" ht="18" x14ac:dyDescent="0.25">
      <c r="A9400" s="250"/>
      <c r="B9400" s="251"/>
      <c r="C9400" s="251"/>
      <c r="D9400" s="252"/>
      <c r="E9400"/>
      <c r="F9400" s="126"/>
      <c r="G9400" s="253"/>
      <c r="H9400"/>
      <c r="I9400"/>
      <c r="J9400" s="254"/>
      <c r="K9400"/>
      <c r="L9400"/>
      <c r="M9400"/>
      <c r="N9400"/>
      <c r="O9400"/>
      <c r="P9400"/>
      <c r="Q9400"/>
      <c r="S9400" s="115"/>
      <c r="U9400"/>
      <c r="V9400"/>
      <c r="W9400" s="254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5">
      <c r="A9401" s="247"/>
      <c r="B9401" s="248"/>
      <c r="C9401" s="248"/>
      <c r="D9401" s="249"/>
      <c r="E9401"/>
      <c r="F9401" s="126"/>
      <c r="G9401" s="249"/>
      <c r="H9401"/>
      <c r="I9401"/>
      <c r="J9401" s="248"/>
      <c r="K9401"/>
      <c r="L9401"/>
      <c r="M9401"/>
      <c r="N9401"/>
      <c r="O9401"/>
      <c r="P9401"/>
      <c r="Q9401"/>
      <c r="S9401" s="115"/>
      <c r="U9401"/>
      <c r="V9401"/>
      <c r="W9401" s="248"/>
      <c r="X9401"/>
      <c r="Y9401"/>
      <c r="Z9401"/>
      <c r="AA9401"/>
      <c r="AB9401"/>
      <c r="AC9401"/>
      <c r="AD9401"/>
      <c r="AE9401"/>
      <c r="AF9401"/>
      <c r="AG9401"/>
    </row>
    <row r="9402" spans="1:33" ht="18" x14ac:dyDescent="0.25">
      <c r="A9402" s="250"/>
      <c r="B9402" s="251"/>
      <c r="C9402" s="251"/>
      <c r="D9402" s="252"/>
      <c r="E9402"/>
      <c r="F9402" s="126"/>
      <c r="G9402" s="253"/>
      <c r="H9402"/>
      <c r="I9402"/>
      <c r="J9402" s="254"/>
      <c r="K9402"/>
      <c r="L9402"/>
      <c r="M9402"/>
      <c r="N9402"/>
      <c r="O9402"/>
      <c r="P9402"/>
      <c r="Q9402"/>
      <c r="S9402" s="115"/>
      <c r="U9402"/>
      <c r="V9402"/>
      <c r="W9402" s="254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5">
      <c r="A9403" s="247"/>
      <c r="B9403" s="248"/>
      <c r="C9403" s="248"/>
      <c r="D9403" s="249"/>
      <c r="E9403"/>
      <c r="F9403" s="126"/>
      <c r="G9403" s="249"/>
      <c r="H9403"/>
      <c r="I9403"/>
      <c r="J9403" s="248"/>
      <c r="K9403"/>
      <c r="L9403"/>
      <c r="M9403"/>
      <c r="N9403"/>
      <c r="O9403"/>
      <c r="P9403"/>
      <c r="Q9403"/>
      <c r="S9403" s="115"/>
      <c r="U9403"/>
      <c r="V9403"/>
      <c r="W9403" s="248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5">
      <c r="A9404" s="247"/>
      <c r="B9404" s="248"/>
      <c r="C9404" s="248"/>
      <c r="D9404" s="249"/>
      <c r="E9404"/>
      <c r="F9404" s="126"/>
      <c r="G9404" s="249"/>
      <c r="H9404"/>
      <c r="I9404"/>
      <c r="J9404" s="248"/>
      <c r="K9404"/>
      <c r="L9404"/>
      <c r="M9404"/>
      <c r="N9404"/>
      <c r="O9404"/>
      <c r="P9404"/>
      <c r="Q9404"/>
      <c r="S9404" s="115"/>
      <c r="U9404"/>
      <c r="V9404"/>
      <c r="W9404" s="248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5">
      <c r="A9405" s="244"/>
      <c r="B9405" s="245"/>
      <c r="C9405" s="245"/>
      <c r="D9405" s="246"/>
      <c r="F9405" s="238"/>
      <c r="G9405" s="246"/>
      <c r="I9405"/>
      <c r="J9405" s="245"/>
      <c r="S9405" s="115"/>
      <c r="U9405"/>
      <c r="V9405"/>
      <c r="W9405" s="245"/>
    </row>
    <row r="9406" spans="1:33" x14ac:dyDescent="0.25">
      <c r="A9406" s="247"/>
      <c r="B9406" s="248"/>
      <c r="C9406" s="248"/>
      <c r="D9406" s="249"/>
      <c r="E9406"/>
      <c r="F9406" s="126"/>
      <c r="G9406" s="249"/>
      <c r="H9406"/>
      <c r="I9406"/>
      <c r="J9406" s="248"/>
      <c r="K9406"/>
      <c r="L9406"/>
      <c r="M9406"/>
      <c r="N9406"/>
      <c r="O9406"/>
      <c r="P9406"/>
      <c r="Q9406"/>
      <c r="S9406" s="115"/>
      <c r="U9406"/>
      <c r="V9406"/>
      <c r="W9406" s="248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5">
      <c r="A9407" s="247"/>
      <c r="B9407" s="248"/>
      <c r="C9407" s="248"/>
      <c r="D9407" s="249"/>
      <c r="E9407"/>
      <c r="F9407" s="126"/>
      <c r="G9407" s="249"/>
      <c r="H9407"/>
      <c r="I9407"/>
      <c r="J9407" s="248"/>
      <c r="K9407"/>
      <c r="L9407"/>
      <c r="M9407"/>
      <c r="N9407"/>
      <c r="O9407"/>
      <c r="P9407"/>
      <c r="Q9407"/>
      <c r="S9407" s="115"/>
      <c r="U9407"/>
      <c r="V9407"/>
      <c r="W9407" s="248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5">
      <c r="A9408" s="247"/>
      <c r="B9408" s="248"/>
      <c r="C9408" s="248"/>
      <c r="D9408" s="249"/>
      <c r="E9408"/>
      <c r="F9408" s="126"/>
      <c r="G9408" s="249"/>
      <c r="H9408"/>
      <c r="I9408"/>
      <c r="J9408" s="248"/>
      <c r="K9408"/>
      <c r="L9408"/>
      <c r="M9408"/>
      <c r="N9408"/>
      <c r="O9408"/>
      <c r="P9408"/>
      <c r="Q9408"/>
      <c r="S9408" s="115"/>
      <c r="U9408"/>
      <c r="V9408"/>
      <c r="W9408" s="24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5">
      <c r="A9409" s="247"/>
      <c r="B9409" s="248"/>
      <c r="C9409" s="248"/>
      <c r="D9409" s="249"/>
      <c r="E9409"/>
      <c r="F9409" s="126"/>
      <c r="G9409" s="249"/>
      <c r="H9409"/>
      <c r="I9409"/>
      <c r="J9409" s="248"/>
      <c r="K9409"/>
      <c r="L9409"/>
      <c r="M9409"/>
      <c r="N9409"/>
      <c r="O9409"/>
      <c r="P9409"/>
      <c r="Q9409"/>
      <c r="S9409" s="115"/>
      <c r="U9409"/>
      <c r="V9409"/>
      <c r="W9409" s="248"/>
      <c r="X9409"/>
      <c r="Y9409"/>
      <c r="Z9409"/>
      <c r="AA9409"/>
      <c r="AB9409"/>
      <c r="AC9409"/>
      <c r="AD9409"/>
      <c r="AE9409"/>
      <c r="AF9409"/>
      <c r="AG9409"/>
    </row>
    <row r="9410" spans="1:33" ht="18" x14ac:dyDescent="0.25">
      <c r="A9410" s="250"/>
      <c r="B9410" s="251"/>
      <c r="C9410" s="251"/>
      <c r="D9410" s="252"/>
      <c r="E9410"/>
      <c r="F9410" s="126"/>
      <c r="G9410" s="253"/>
      <c r="H9410"/>
      <c r="I9410"/>
      <c r="J9410" s="254"/>
      <c r="K9410"/>
      <c r="L9410"/>
      <c r="M9410"/>
      <c r="N9410"/>
      <c r="O9410"/>
      <c r="P9410"/>
      <c r="Q9410"/>
      <c r="S9410" s="115"/>
      <c r="U9410"/>
      <c r="V9410"/>
      <c r="W9410" s="254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5">
      <c r="A9411" s="247"/>
      <c r="B9411" s="248"/>
      <c r="C9411" s="248"/>
      <c r="D9411" s="249"/>
      <c r="E9411"/>
      <c r="F9411" s="126"/>
      <c r="G9411" s="249"/>
      <c r="H9411"/>
      <c r="I9411"/>
      <c r="J9411" s="248"/>
      <c r="K9411"/>
      <c r="L9411"/>
      <c r="M9411"/>
      <c r="N9411"/>
      <c r="O9411"/>
      <c r="P9411"/>
      <c r="Q9411"/>
      <c r="S9411" s="115"/>
      <c r="U9411"/>
      <c r="V9411"/>
      <c r="W9411" s="248"/>
      <c r="X9411"/>
      <c r="Y9411"/>
      <c r="Z9411"/>
      <c r="AA9411"/>
      <c r="AB9411"/>
      <c r="AC9411"/>
      <c r="AD9411"/>
      <c r="AE9411"/>
      <c r="AF9411"/>
      <c r="AG9411"/>
    </row>
    <row r="9412" spans="1:33" ht="18" x14ac:dyDescent="0.25">
      <c r="A9412" s="250"/>
      <c r="B9412" s="251"/>
      <c r="C9412" s="251"/>
      <c r="D9412" s="252"/>
      <c r="E9412"/>
      <c r="F9412" s="126"/>
      <c r="G9412" s="253"/>
      <c r="H9412"/>
      <c r="I9412"/>
      <c r="J9412" s="254"/>
      <c r="K9412"/>
      <c r="L9412"/>
      <c r="M9412"/>
      <c r="N9412"/>
      <c r="O9412"/>
      <c r="P9412"/>
      <c r="Q9412"/>
      <c r="S9412" s="115"/>
      <c r="U9412"/>
      <c r="V9412"/>
      <c r="W9412" s="254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5">
      <c r="A9413" s="247"/>
      <c r="B9413" s="248"/>
      <c r="C9413" s="248"/>
      <c r="D9413" s="249"/>
      <c r="E9413"/>
      <c r="F9413" s="126"/>
      <c r="G9413" s="249"/>
      <c r="H9413"/>
      <c r="I9413"/>
      <c r="J9413" s="248"/>
      <c r="K9413"/>
      <c r="L9413"/>
      <c r="M9413"/>
      <c r="N9413"/>
      <c r="O9413"/>
      <c r="P9413"/>
      <c r="Q9413"/>
      <c r="S9413" s="115"/>
      <c r="U9413"/>
      <c r="V9413"/>
      <c r="W9413" s="248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5">
      <c r="A9414" s="247"/>
      <c r="B9414" s="248"/>
      <c r="C9414" s="248"/>
      <c r="D9414" s="249"/>
      <c r="E9414"/>
      <c r="F9414" s="126"/>
      <c r="G9414" s="249"/>
      <c r="H9414"/>
      <c r="I9414"/>
      <c r="J9414" s="248"/>
      <c r="K9414"/>
      <c r="L9414"/>
      <c r="M9414"/>
      <c r="N9414"/>
      <c r="O9414"/>
      <c r="P9414"/>
      <c r="Q9414"/>
      <c r="S9414" s="115"/>
      <c r="U9414"/>
      <c r="V9414"/>
      <c r="W9414" s="248"/>
      <c r="X9414"/>
      <c r="Y9414"/>
      <c r="Z9414"/>
      <c r="AA9414"/>
      <c r="AB9414"/>
      <c r="AC9414"/>
      <c r="AD9414"/>
      <c r="AE9414"/>
      <c r="AF9414"/>
      <c r="AG9414"/>
    </row>
    <row r="9415" spans="1:33" ht="18" x14ac:dyDescent="0.25">
      <c r="A9415" s="250"/>
      <c r="B9415" s="251"/>
      <c r="C9415" s="251"/>
      <c r="D9415" s="252"/>
      <c r="E9415"/>
      <c r="F9415" s="126"/>
      <c r="G9415" s="253"/>
      <c r="H9415"/>
      <c r="I9415"/>
      <c r="J9415" s="254"/>
      <c r="K9415"/>
      <c r="L9415"/>
      <c r="M9415"/>
      <c r="N9415"/>
      <c r="O9415"/>
      <c r="P9415"/>
      <c r="Q9415"/>
      <c r="S9415" s="115"/>
      <c r="U9415"/>
      <c r="V9415"/>
      <c r="W9415" s="254"/>
      <c r="X9415"/>
      <c r="Y9415"/>
      <c r="Z9415"/>
      <c r="AA9415"/>
      <c r="AB9415"/>
      <c r="AC9415"/>
      <c r="AD9415"/>
      <c r="AE9415"/>
      <c r="AF9415"/>
      <c r="AG9415"/>
    </row>
    <row r="9416" spans="1:33" ht="18" x14ac:dyDescent="0.25">
      <c r="A9416" s="250"/>
      <c r="B9416" s="251"/>
      <c r="C9416" s="251"/>
      <c r="D9416" s="252"/>
      <c r="E9416"/>
      <c r="F9416" s="126"/>
      <c r="G9416" s="253"/>
      <c r="H9416"/>
      <c r="I9416"/>
      <c r="J9416" s="254"/>
      <c r="K9416"/>
      <c r="L9416"/>
      <c r="M9416"/>
      <c r="N9416"/>
      <c r="O9416"/>
      <c r="P9416"/>
      <c r="Q9416"/>
      <c r="S9416" s="115"/>
      <c r="U9416"/>
      <c r="V9416"/>
      <c r="W9416" s="254"/>
      <c r="X9416"/>
      <c r="Y9416"/>
      <c r="Z9416"/>
      <c r="AA9416"/>
      <c r="AB9416"/>
      <c r="AC9416"/>
      <c r="AD9416"/>
      <c r="AE9416"/>
      <c r="AF9416"/>
      <c r="AG9416"/>
    </row>
    <row r="9417" spans="1:33" ht="18" x14ac:dyDescent="0.25">
      <c r="A9417" s="250"/>
      <c r="B9417" s="251"/>
      <c r="C9417" s="251"/>
      <c r="D9417" s="252"/>
      <c r="E9417"/>
      <c r="F9417" s="126"/>
      <c r="G9417" s="253"/>
      <c r="H9417"/>
      <c r="I9417"/>
      <c r="J9417" s="254"/>
      <c r="K9417"/>
      <c r="L9417"/>
      <c r="M9417"/>
      <c r="N9417"/>
      <c r="O9417"/>
      <c r="P9417"/>
      <c r="Q9417"/>
      <c r="S9417" s="115"/>
      <c r="U9417"/>
      <c r="V9417"/>
      <c r="W9417" s="254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5">
      <c r="A9418" s="247"/>
      <c r="B9418" s="248"/>
      <c r="C9418" s="248"/>
      <c r="D9418" s="249"/>
      <c r="E9418"/>
      <c r="F9418" s="126"/>
      <c r="G9418" s="249"/>
      <c r="H9418"/>
      <c r="I9418"/>
      <c r="J9418" s="248"/>
      <c r="K9418"/>
      <c r="L9418"/>
      <c r="M9418"/>
      <c r="N9418"/>
      <c r="O9418"/>
      <c r="P9418"/>
      <c r="Q9418"/>
      <c r="S9418" s="115"/>
      <c r="U9418"/>
      <c r="V9418"/>
      <c r="W9418" s="24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5">
      <c r="A9419" s="247"/>
      <c r="B9419" s="248"/>
      <c r="C9419" s="248"/>
      <c r="D9419" s="249"/>
      <c r="E9419"/>
      <c r="F9419" s="126"/>
      <c r="G9419" s="249"/>
      <c r="H9419"/>
      <c r="I9419"/>
      <c r="J9419" s="248"/>
      <c r="K9419"/>
      <c r="L9419"/>
      <c r="M9419"/>
      <c r="N9419"/>
      <c r="O9419"/>
      <c r="P9419"/>
      <c r="Q9419"/>
      <c r="S9419" s="115"/>
      <c r="U9419"/>
      <c r="V9419"/>
      <c r="W9419" s="248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5">
      <c r="A9420" s="247"/>
      <c r="B9420" s="248"/>
      <c r="C9420" s="248"/>
      <c r="D9420" s="249"/>
      <c r="E9420"/>
      <c r="F9420" s="126"/>
      <c r="G9420" s="249"/>
      <c r="H9420"/>
      <c r="I9420"/>
      <c r="J9420" s="248"/>
      <c r="K9420"/>
      <c r="L9420"/>
      <c r="M9420"/>
      <c r="N9420"/>
      <c r="O9420"/>
      <c r="P9420"/>
      <c r="Q9420"/>
      <c r="S9420" s="115"/>
      <c r="U9420"/>
      <c r="V9420"/>
      <c r="W9420" s="248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5">
      <c r="A9421" s="247"/>
      <c r="B9421" s="248"/>
      <c r="C9421" s="248"/>
      <c r="D9421" s="249"/>
      <c r="E9421"/>
      <c r="F9421" s="126"/>
      <c r="G9421" s="249"/>
      <c r="H9421"/>
      <c r="I9421"/>
      <c r="J9421" s="248"/>
      <c r="K9421"/>
      <c r="L9421"/>
      <c r="M9421"/>
      <c r="N9421"/>
      <c r="O9421"/>
      <c r="P9421"/>
      <c r="Q9421"/>
      <c r="S9421" s="115"/>
      <c r="U9421"/>
      <c r="V9421"/>
      <c r="W9421" s="248"/>
      <c r="X9421"/>
      <c r="Y9421"/>
      <c r="Z9421"/>
      <c r="AA9421"/>
      <c r="AB9421"/>
      <c r="AC9421"/>
      <c r="AD9421"/>
      <c r="AE9421"/>
      <c r="AF9421"/>
      <c r="AG9421"/>
    </row>
    <row r="9422" spans="1:33" ht="18" x14ac:dyDescent="0.25">
      <c r="A9422" s="250"/>
      <c r="B9422" s="251"/>
      <c r="C9422" s="251"/>
      <c r="D9422" s="252"/>
      <c r="E9422"/>
      <c r="F9422" s="126"/>
      <c r="G9422" s="253"/>
      <c r="H9422"/>
      <c r="I9422"/>
      <c r="J9422" s="254"/>
      <c r="K9422"/>
      <c r="L9422"/>
      <c r="M9422"/>
      <c r="N9422"/>
      <c r="O9422"/>
      <c r="P9422"/>
      <c r="Q9422"/>
      <c r="S9422" s="115"/>
      <c r="U9422"/>
      <c r="V9422"/>
      <c r="W9422" s="254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5">
      <c r="A9423" s="247"/>
      <c r="B9423" s="248"/>
      <c r="C9423" s="248"/>
      <c r="D9423" s="249"/>
      <c r="E9423"/>
      <c r="F9423" s="126"/>
      <c r="G9423" s="249"/>
      <c r="H9423"/>
      <c r="I9423"/>
      <c r="J9423" s="248"/>
      <c r="K9423"/>
      <c r="L9423"/>
      <c r="M9423"/>
      <c r="N9423"/>
      <c r="O9423"/>
      <c r="P9423"/>
      <c r="Q9423"/>
      <c r="S9423" s="115"/>
      <c r="U9423"/>
      <c r="V9423"/>
      <c r="W9423" s="248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5">
      <c r="A9424" s="244"/>
      <c r="B9424" s="245"/>
      <c r="C9424" s="245"/>
      <c r="D9424" s="246"/>
      <c r="F9424" s="238"/>
      <c r="G9424" s="246"/>
      <c r="I9424"/>
      <c r="J9424" s="245"/>
      <c r="S9424" s="115"/>
      <c r="U9424"/>
      <c r="V9424"/>
      <c r="W9424" s="245"/>
    </row>
    <row r="9425" spans="1:33" x14ac:dyDescent="0.25">
      <c r="A9425" s="244"/>
      <c r="B9425" s="245"/>
      <c r="C9425" s="245"/>
      <c r="D9425" s="246"/>
      <c r="F9425" s="238"/>
      <c r="G9425" s="246"/>
      <c r="I9425"/>
      <c r="J9425" s="245"/>
      <c r="S9425" s="115"/>
      <c r="U9425"/>
      <c r="V9425"/>
      <c r="W9425" s="245"/>
    </row>
    <row r="9426" spans="1:33" x14ac:dyDescent="0.25">
      <c r="A9426" s="247"/>
      <c r="B9426" s="248"/>
      <c r="C9426" s="248"/>
      <c r="D9426" s="249"/>
      <c r="E9426"/>
      <c r="F9426" s="126"/>
      <c r="G9426" s="249"/>
      <c r="H9426"/>
      <c r="I9426"/>
      <c r="J9426" s="248"/>
      <c r="K9426"/>
      <c r="L9426"/>
      <c r="M9426"/>
      <c r="N9426"/>
      <c r="O9426"/>
      <c r="P9426"/>
      <c r="Q9426"/>
      <c r="S9426" s="115"/>
      <c r="U9426"/>
      <c r="V9426"/>
      <c r="W9426" s="248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5">
      <c r="A9427" s="244"/>
      <c r="B9427" s="245"/>
      <c r="C9427" s="245"/>
      <c r="D9427" s="246"/>
      <c r="F9427" s="238"/>
      <c r="G9427" s="246"/>
      <c r="I9427"/>
      <c r="J9427" s="245"/>
      <c r="S9427" s="115"/>
      <c r="U9427"/>
      <c r="V9427"/>
      <c r="W9427" s="245"/>
    </row>
    <row r="9428" spans="1:33" x14ac:dyDescent="0.25">
      <c r="A9428" s="244"/>
      <c r="B9428" s="245"/>
      <c r="C9428" s="245"/>
      <c r="D9428" s="246"/>
      <c r="F9428" s="238"/>
      <c r="G9428" s="246"/>
      <c r="I9428"/>
      <c r="J9428" s="245"/>
      <c r="S9428" s="115"/>
      <c r="U9428"/>
      <c r="V9428"/>
      <c r="W9428" s="245"/>
    </row>
    <row r="9429" spans="1:33" ht="18" x14ac:dyDescent="0.25">
      <c r="A9429" s="250"/>
      <c r="B9429" s="251"/>
      <c r="C9429" s="251"/>
      <c r="D9429" s="252"/>
      <c r="E9429"/>
      <c r="F9429" s="126"/>
      <c r="G9429" s="253"/>
      <c r="H9429"/>
      <c r="I9429"/>
      <c r="J9429" s="254"/>
      <c r="K9429"/>
      <c r="L9429"/>
      <c r="M9429"/>
      <c r="N9429"/>
      <c r="O9429"/>
      <c r="P9429"/>
      <c r="Q9429"/>
      <c r="S9429" s="115"/>
      <c r="U9429"/>
      <c r="V9429"/>
      <c r="W9429" s="254"/>
      <c r="X9429"/>
      <c r="Y9429"/>
      <c r="Z9429"/>
      <c r="AA9429"/>
      <c r="AB9429"/>
      <c r="AC9429"/>
      <c r="AD9429"/>
      <c r="AE9429"/>
      <c r="AF9429"/>
      <c r="AG9429"/>
    </row>
    <row r="9430" spans="1:33" ht="18" x14ac:dyDescent="0.25">
      <c r="A9430" s="250"/>
      <c r="B9430" s="251"/>
      <c r="C9430" s="251"/>
      <c r="D9430" s="252"/>
      <c r="E9430"/>
      <c r="F9430" s="126"/>
      <c r="G9430" s="253"/>
      <c r="H9430"/>
      <c r="I9430"/>
      <c r="J9430" s="254"/>
      <c r="K9430"/>
      <c r="L9430"/>
      <c r="M9430"/>
      <c r="N9430"/>
      <c r="O9430"/>
      <c r="P9430"/>
      <c r="Q9430"/>
      <c r="S9430" s="115"/>
      <c r="U9430"/>
      <c r="V9430"/>
      <c r="W9430" s="254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5">
      <c r="A9431" s="244"/>
      <c r="B9431" s="245"/>
      <c r="C9431" s="245"/>
      <c r="D9431" s="246"/>
      <c r="F9431" s="238"/>
      <c r="G9431" s="246"/>
      <c r="I9431"/>
      <c r="J9431" s="245"/>
      <c r="S9431" s="115"/>
      <c r="U9431"/>
      <c r="V9431"/>
      <c r="W9431" s="245"/>
    </row>
    <row r="9432" spans="1:33" ht="18" x14ac:dyDescent="0.25">
      <c r="A9432" s="250"/>
      <c r="B9432" s="251"/>
      <c r="C9432" s="251"/>
      <c r="D9432" s="252"/>
      <c r="E9432"/>
      <c r="F9432" s="126"/>
      <c r="G9432" s="253"/>
      <c r="H9432"/>
      <c r="I9432"/>
      <c r="J9432" s="254"/>
      <c r="K9432"/>
      <c r="L9432"/>
      <c r="M9432"/>
      <c r="N9432"/>
      <c r="O9432"/>
      <c r="P9432"/>
      <c r="Q9432"/>
      <c r="S9432" s="115"/>
      <c r="U9432"/>
      <c r="V9432"/>
      <c r="W9432" s="254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5">
      <c r="A9433" s="247"/>
      <c r="B9433" s="248"/>
      <c r="C9433" s="248"/>
      <c r="D9433" s="249"/>
      <c r="E9433"/>
      <c r="F9433" s="126"/>
      <c r="G9433" s="249"/>
      <c r="H9433"/>
      <c r="I9433"/>
      <c r="J9433" s="248"/>
      <c r="K9433"/>
      <c r="L9433"/>
      <c r="M9433"/>
      <c r="N9433"/>
      <c r="O9433"/>
      <c r="P9433"/>
      <c r="Q9433"/>
      <c r="S9433" s="115"/>
      <c r="U9433"/>
      <c r="V9433"/>
      <c r="W9433" s="248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5">
      <c r="A9434" s="247"/>
      <c r="B9434" s="248"/>
      <c r="C9434" s="248"/>
      <c r="D9434" s="249"/>
      <c r="E9434"/>
      <c r="F9434" s="126"/>
      <c r="G9434" s="249"/>
      <c r="H9434"/>
      <c r="I9434"/>
      <c r="J9434" s="248"/>
      <c r="K9434"/>
      <c r="L9434"/>
      <c r="M9434"/>
      <c r="N9434"/>
      <c r="O9434"/>
      <c r="P9434"/>
      <c r="Q9434"/>
      <c r="S9434" s="115"/>
      <c r="U9434"/>
      <c r="V9434"/>
      <c r="W9434" s="248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5">
      <c r="A9435" s="247"/>
      <c r="B9435" s="248"/>
      <c r="C9435" s="248"/>
      <c r="D9435" s="249"/>
      <c r="E9435"/>
      <c r="F9435" s="126"/>
      <c r="G9435" s="249"/>
      <c r="H9435"/>
      <c r="I9435"/>
      <c r="J9435" s="248"/>
      <c r="K9435"/>
      <c r="L9435"/>
      <c r="M9435"/>
      <c r="N9435"/>
      <c r="O9435"/>
      <c r="P9435"/>
      <c r="Q9435"/>
      <c r="S9435" s="115"/>
      <c r="U9435"/>
      <c r="V9435"/>
      <c r="W9435" s="248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5">
      <c r="A9436" s="247"/>
      <c r="B9436" s="248"/>
      <c r="C9436" s="248"/>
      <c r="D9436" s="249"/>
      <c r="E9436"/>
      <c r="F9436" s="126"/>
      <c r="G9436" s="249"/>
      <c r="H9436"/>
      <c r="I9436"/>
      <c r="J9436" s="248"/>
      <c r="K9436"/>
      <c r="L9436"/>
      <c r="M9436"/>
      <c r="N9436"/>
      <c r="O9436"/>
      <c r="P9436"/>
      <c r="Q9436"/>
      <c r="S9436" s="115"/>
      <c r="U9436"/>
      <c r="V9436"/>
      <c r="W9436" s="248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5">
      <c r="A9437" s="247"/>
      <c r="B9437" s="248"/>
      <c r="C9437" s="248"/>
      <c r="D9437" s="249"/>
      <c r="E9437"/>
      <c r="F9437" s="126"/>
      <c r="G9437" s="249"/>
      <c r="H9437"/>
      <c r="I9437"/>
      <c r="J9437" s="248"/>
      <c r="K9437"/>
      <c r="L9437"/>
      <c r="M9437"/>
      <c r="N9437"/>
      <c r="O9437"/>
      <c r="P9437"/>
      <c r="Q9437"/>
      <c r="S9437" s="115"/>
      <c r="U9437"/>
      <c r="V9437"/>
      <c r="W9437" s="248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5">
      <c r="A9438" s="247"/>
      <c r="B9438" s="248"/>
      <c r="C9438" s="248"/>
      <c r="D9438" s="249"/>
      <c r="E9438"/>
      <c r="F9438" s="126"/>
      <c r="G9438" s="249"/>
      <c r="H9438"/>
      <c r="I9438"/>
      <c r="J9438" s="248"/>
      <c r="K9438"/>
      <c r="L9438"/>
      <c r="M9438"/>
      <c r="N9438"/>
      <c r="O9438"/>
      <c r="P9438"/>
      <c r="Q9438"/>
      <c r="S9438" s="115"/>
      <c r="U9438"/>
      <c r="V9438"/>
      <c r="W9438" s="24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5">
      <c r="A9439" s="247"/>
      <c r="B9439" s="248"/>
      <c r="C9439" s="248"/>
      <c r="D9439" s="249"/>
      <c r="E9439"/>
      <c r="F9439" s="126"/>
      <c r="G9439" s="249"/>
      <c r="H9439"/>
      <c r="I9439"/>
      <c r="J9439" s="248"/>
      <c r="K9439"/>
      <c r="L9439"/>
      <c r="M9439"/>
      <c r="N9439"/>
      <c r="O9439"/>
      <c r="P9439"/>
      <c r="Q9439"/>
      <c r="S9439" s="115"/>
      <c r="U9439"/>
      <c r="V9439"/>
      <c r="W9439" s="248"/>
      <c r="X9439"/>
      <c r="Y9439"/>
      <c r="Z9439"/>
      <c r="AA9439"/>
      <c r="AB9439"/>
      <c r="AC9439"/>
      <c r="AD9439"/>
      <c r="AE9439"/>
      <c r="AF9439"/>
      <c r="AG9439"/>
    </row>
    <row r="9440" spans="1:33" ht="18" x14ac:dyDescent="0.25">
      <c r="A9440" s="250"/>
      <c r="B9440" s="251"/>
      <c r="C9440" s="251"/>
      <c r="D9440" s="252"/>
      <c r="E9440"/>
      <c r="F9440" s="126"/>
      <c r="G9440" s="253"/>
      <c r="H9440"/>
      <c r="I9440"/>
      <c r="J9440" s="254"/>
      <c r="K9440"/>
      <c r="L9440"/>
      <c r="M9440"/>
      <c r="N9440"/>
      <c r="O9440"/>
      <c r="P9440"/>
      <c r="Q9440"/>
      <c r="S9440" s="115"/>
      <c r="U9440"/>
      <c r="V9440"/>
      <c r="W9440" s="254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5">
      <c r="A9441" s="244"/>
      <c r="B9441" s="245"/>
      <c r="C9441" s="245"/>
      <c r="D9441" s="246"/>
      <c r="F9441" s="238"/>
      <c r="G9441" s="246"/>
      <c r="I9441"/>
      <c r="J9441" s="245"/>
      <c r="S9441" s="115"/>
      <c r="U9441"/>
      <c r="V9441"/>
      <c r="W9441" s="245"/>
    </row>
    <row r="9442" spans="1:33" x14ac:dyDescent="0.25">
      <c r="A9442" s="247"/>
      <c r="B9442" s="248"/>
      <c r="C9442" s="248"/>
      <c r="D9442" s="249"/>
      <c r="E9442"/>
      <c r="F9442" s="126"/>
      <c r="G9442" s="249"/>
      <c r="H9442"/>
      <c r="I9442"/>
      <c r="J9442" s="248"/>
      <c r="K9442"/>
      <c r="L9442"/>
      <c r="M9442"/>
      <c r="N9442"/>
      <c r="O9442"/>
      <c r="P9442"/>
      <c r="Q9442"/>
      <c r="S9442" s="115"/>
      <c r="U9442"/>
      <c r="V9442"/>
      <c r="W9442" s="248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5">
      <c r="A9443" s="244"/>
      <c r="B9443" s="245"/>
      <c r="C9443" s="245"/>
      <c r="D9443" s="246"/>
      <c r="F9443" s="238"/>
      <c r="G9443" s="246"/>
      <c r="I9443"/>
      <c r="J9443" s="245"/>
      <c r="S9443" s="115"/>
      <c r="U9443"/>
      <c r="V9443"/>
      <c r="W9443" s="245"/>
    </row>
    <row r="9444" spans="1:33" x14ac:dyDescent="0.25">
      <c r="A9444" s="244"/>
      <c r="B9444" s="245"/>
      <c r="C9444" s="245"/>
      <c r="D9444" s="246"/>
      <c r="F9444" s="238"/>
      <c r="G9444" s="246"/>
      <c r="I9444"/>
      <c r="J9444" s="245"/>
      <c r="S9444" s="115"/>
      <c r="U9444"/>
      <c r="V9444"/>
      <c r="W9444" s="245"/>
    </row>
    <row r="9445" spans="1:33" x14ac:dyDescent="0.25">
      <c r="A9445" s="244"/>
      <c r="B9445" s="245"/>
      <c r="C9445" s="245"/>
      <c r="D9445" s="246"/>
      <c r="F9445" s="238"/>
      <c r="G9445" s="246"/>
      <c r="I9445"/>
      <c r="J9445" s="245"/>
      <c r="S9445" s="115"/>
      <c r="U9445"/>
      <c r="V9445"/>
      <c r="W9445" s="245"/>
    </row>
    <row r="9446" spans="1:33" x14ac:dyDescent="0.25">
      <c r="A9446" s="247"/>
      <c r="B9446" s="248"/>
      <c r="C9446" s="248"/>
      <c r="D9446" s="249"/>
      <c r="E9446"/>
      <c r="F9446" s="126"/>
      <c r="G9446" s="249"/>
      <c r="H9446"/>
      <c r="I9446"/>
      <c r="J9446" s="248"/>
      <c r="K9446"/>
      <c r="L9446"/>
      <c r="M9446"/>
      <c r="N9446"/>
      <c r="O9446"/>
      <c r="P9446"/>
      <c r="Q9446"/>
      <c r="S9446" s="115"/>
      <c r="U9446"/>
      <c r="V9446"/>
      <c r="W9446" s="248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5">
      <c r="A9447" s="247"/>
      <c r="B9447" s="248"/>
      <c r="C9447" s="248"/>
      <c r="D9447" s="249"/>
      <c r="E9447"/>
      <c r="F9447" s="126"/>
      <c r="G9447" s="249"/>
      <c r="H9447"/>
      <c r="I9447"/>
      <c r="J9447" s="248"/>
      <c r="K9447"/>
      <c r="L9447"/>
      <c r="M9447"/>
      <c r="N9447"/>
      <c r="O9447"/>
      <c r="P9447"/>
      <c r="Q9447"/>
      <c r="S9447" s="115"/>
      <c r="U9447"/>
      <c r="V9447"/>
      <c r="W9447" s="248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5">
      <c r="A9448" s="247"/>
      <c r="B9448" s="248"/>
      <c r="C9448" s="248"/>
      <c r="D9448" s="249"/>
      <c r="E9448"/>
      <c r="F9448" s="126"/>
      <c r="G9448" s="249"/>
      <c r="H9448"/>
      <c r="I9448"/>
      <c r="J9448" s="248"/>
      <c r="K9448"/>
      <c r="L9448"/>
      <c r="M9448"/>
      <c r="N9448"/>
      <c r="O9448"/>
      <c r="P9448"/>
      <c r="Q9448"/>
      <c r="S9448" s="115"/>
      <c r="U9448"/>
      <c r="V9448"/>
      <c r="W9448" s="2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5">
      <c r="A9449" s="247"/>
      <c r="B9449" s="248"/>
      <c r="C9449" s="248"/>
      <c r="D9449" s="249"/>
      <c r="E9449"/>
      <c r="F9449" s="126"/>
      <c r="G9449" s="249"/>
      <c r="H9449"/>
      <c r="I9449"/>
      <c r="J9449" s="248"/>
      <c r="K9449"/>
      <c r="L9449"/>
      <c r="M9449"/>
      <c r="N9449"/>
      <c r="O9449"/>
      <c r="P9449"/>
      <c r="Q9449"/>
      <c r="S9449" s="115"/>
      <c r="U9449"/>
      <c r="V9449"/>
      <c r="W9449" s="248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5">
      <c r="A9450" s="244"/>
      <c r="B9450" s="245"/>
      <c r="C9450" s="245"/>
      <c r="D9450" s="246"/>
      <c r="F9450" s="238"/>
      <c r="G9450" s="246"/>
      <c r="I9450"/>
      <c r="J9450" s="245"/>
      <c r="S9450" s="115"/>
      <c r="U9450"/>
      <c r="V9450"/>
      <c r="W9450" s="245"/>
    </row>
    <row r="9451" spans="1:33" x14ac:dyDescent="0.25">
      <c r="A9451" s="247"/>
      <c r="B9451" s="248"/>
      <c r="C9451" s="248"/>
      <c r="D9451" s="249"/>
      <c r="E9451"/>
      <c r="F9451" s="126"/>
      <c r="G9451" s="249"/>
      <c r="H9451"/>
      <c r="I9451"/>
      <c r="J9451" s="248"/>
      <c r="K9451"/>
      <c r="L9451"/>
      <c r="M9451"/>
      <c r="N9451"/>
      <c r="O9451"/>
      <c r="P9451"/>
      <c r="Q9451"/>
      <c r="S9451" s="115"/>
      <c r="U9451"/>
      <c r="V9451"/>
      <c r="W9451" s="248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5">
      <c r="A9452" s="247"/>
      <c r="B9452" s="248"/>
      <c r="C9452" s="248"/>
      <c r="D9452" s="249"/>
      <c r="E9452"/>
      <c r="F9452" s="126"/>
      <c r="G9452" s="249"/>
      <c r="H9452"/>
      <c r="I9452"/>
      <c r="J9452" s="248"/>
      <c r="K9452"/>
      <c r="L9452"/>
      <c r="M9452"/>
      <c r="N9452"/>
      <c r="O9452"/>
      <c r="P9452"/>
      <c r="Q9452"/>
      <c r="S9452" s="115"/>
      <c r="U9452"/>
      <c r="V9452"/>
      <c r="W9452" s="248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5">
      <c r="A9453" s="247"/>
      <c r="B9453" s="248"/>
      <c r="C9453" s="248"/>
      <c r="D9453" s="249"/>
      <c r="E9453"/>
      <c r="F9453" s="126"/>
      <c r="G9453" s="249"/>
      <c r="H9453"/>
      <c r="I9453"/>
      <c r="J9453" s="248"/>
      <c r="K9453"/>
      <c r="L9453"/>
      <c r="M9453"/>
      <c r="N9453"/>
      <c r="O9453"/>
      <c r="P9453"/>
      <c r="Q9453"/>
      <c r="S9453" s="115"/>
      <c r="U9453"/>
      <c r="V9453"/>
      <c r="W9453" s="248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5">
      <c r="A9454" s="244"/>
      <c r="B9454" s="245"/>
      <c r="C9454" s="245"/>
      <c r="D9454" s="246"/>
      <c r="F9454" s="238"/>
      <c r="G9454" s="246"/>
      <c r="I9454"/>
      <c r="J9454" s="245"/>
      <c r="S9454" s="115"/>
      <c r="U9454"/>
      <c r="V9454"/>
      <c r="W9454" s="245"/>
    </row>
    <row r="9455" spans="1:33" ht="18" x14ac:dyDescent="0.25">
      <c r="A9455" s="250"/>
      <c r="B9455" s="251"/>
      <c r="C9455" s="251"/>
      <c r="D9455" s="252"/>
      <c r="E9455"/>
      <c r="F9455" s="126"/>
      <c r="G9455" s="253"/>
      <c r="H9455"/>
      <c r="I9455"/>
      <c r="J9455" s="254"/>
      <c r="K9455"/>
      <c r="L9455"/>
      <c r="M9455"/>
      <c r="N9455"/>
      <c r="O9455"/>
      <c r="P9455"/>
      <c r="Q9455"/>
      <c r="S9455" s="115"/>
      <c r="U9455"/>
      <c r="V9455"/>
      <c r="W9455" s="254"/>
      <c r="X9455"/>
      <c r="Y9455"/>
      <c r="Z9455"/>
      <c r="AA9455"/>
      <c r="AB9455"/>
      <c r="AC9455"/>
      <c r="AD9455"/>
      <c r="AE9455"/>
      <c r="AF9455"/>
      <c r="AG9455"/>
    </row>
    <row r="9456" spans="1:33" ht="18" x14ac:dyDescent="0.25">
      <c r="A9456" s="250"/>
      <c r="B9456" s="251"/>
      <c r="C9456" s="251"/>
      <c r="D9456" s="252"/>
      <c r="E9456"/>
      <c r="F9456" s="126"/>
      <c r="G9456" s="253"/>
      <c r="H9456"/>
      <c r="I9456"/>
      <c r="J9456" s="254"/>
      <c r="K9456"/>
      <c r="L9456"/>
      <c r="M9456"/>
      <c r="N9456"/>
      <c r="O9456"/>
      <c r="P9456"/>
      <c r="Q9456"/>
      <c r="S9456" s="115"/>
      <c r="U9456"/>
      <c r="V9456"/>
      <c r="W9456" s="254"/>
      <c r="X9456"/>
      <c r="Y9456"/>
      <c r="Z9456"/>
      <c r="AA9456"/>
      <c r="AB9456"/>
      <c r="AC9456"/>
      <c r="AD9456"/>
      <c r="AE9456"/>
      <c r="AF9456"/>
      <c r="AG9456"/>
    </row>
    <row r="9457" spans="1:33" ht="18" x14ac:dyDescent="0.25">
      <c r="A9457" s="250"/>
      <c r="B9457" s="251"/>
      <c r="C9457" s="251"/>
      <c r="D9457" s="252"/>
      <c r="E9457"/>
      <c r="F9457" s="126"/>
      <c r="G9457" s="253"/>
      <c r="H9457"/>
      <c r="I9457"/>
      <c r="J9457" s="254"/>
      <c r="K9457"/>
      <c r="L9457"/>
      <c r="M9457"/>
      <c r="N9457"/>
      <c r="O9457"/>
      <c r="P9457"/>
      <c r="Q9457"/>
      <c r="S9457" s="115"/>
      <c r="U9457"/>
      <c r="V9457"/>
      <c r="W9457" s="254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5">
      <c r="A9458" s="244"/>
      <c r="B9458" s="245"/>
      <c r="C9458" s="245"/>
      <c r="D9458" s="246"/>
      <c r="F9458" s="238"/>
      <c r="G9458" s="246"/>
      <c r="I9458"/>
      <c r="J9458" s="245"/>
      <c r="S9458" s="115"/>
      <c r="U9458"/>
      <c r="V9458"/>
      <c r="W9458" s="245"/>
    </row>
    <row r="9459" spans="1:33" x14ac:dyDescent="0.25">
      <c r="A9459" s="244"/>
      <c r="B9459" s="245"/>
      <c r="C9459" s="245"/>
      <c r="D9459" s="246"/>
      <c r="F9459" s="238"/>
      <c r="G9459" s="246"/>
      <c r="I9459"/>
      <c r="J9459" s="245"/>
      <c r="S9459" s="115"/>
      <c r="U9459"/>
      <c r="V9459"/>
      <c r="W9459" s="245"/>
    </row>
    <row r="9460" spans="1:33" ht="18" x14ac:dyDescent="0.25">
      <c r="A9460" s="250"/>
      <c r="B9460" s="251"/>
      <c r="C9460" s="251"/>
      <c r="D9460" s="252"/>
      <c r="E9460"/>
      <c r="F9460" s="126"/>
      <c r="G9460" s="253"/>
      <c r="H9460"/>
      <c r="I9460"/>
      <c r="J9460" s="254"/>
      <c r="K9460"/>
      <c r="L9460"/>
      <c r="M9460"/>
      <c r="N9460"/>
      <c r="O9460"/>
      <c r="P9460"/>
      <c r="Q9460"/>
      <c r="S9460" s="115"/>
      <c r="U9460"/>
      <c r="V9460"/>
      <c r="W9460" s="254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5">
      <c r="A9461" s="247"/>
      <c r="B9461" s="248"/>
      <c r="C9461" s="248"/>
      <c r="D9461" s="249"/>
      <c r="E9461"/>
      <c r="F9461" s="126"/>
      <c r="G9461" s="249"/>
      <c r="H9461"/>
      <c r="I9461"/>
      <c r="J9461" s="248"/>
      <c r="K9461"/>
      <c r="L9461"/>
      <c r="M9461"/>
      <c r="N9461"/>
      <c r="O9461"/>
      <c r="P9461"/>
      <c r="Q9461"/>
      <c r="S9461" s="115"/>
      <c r="U9461"/>
      <c r="V9461"/>
      <c r="W9461" s="248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5">
      <c r="A9462" s="244"/>
      <c r="B9462" s="245"/>
      <c r="C9462" s="245"/>
      <c r="D9462" s="246"/>
      <c r="F9462" s="238"/>
      <c r="G9462" s="246"/>
      <c r="I9462"/>
      <c r="J9462" s="245"/>
      <c r="S9462" s="115"/>
      <c r="U9462"/>
      <c r="V9462"/>
      <c r="W9462" s="245"/>
    </row>
    <row r="9463" spans="1:33" x14ac:dyDescent="0.25">
      <c r="A9463" s="247"/>
      <c r="B9463" s="248"/>
      <c r="C9463" s="248"/>
      <c r="D9463" s="249"/>
      <c r="E9463"/>
      <c r="F9463" s="126"/>
      <c r="G9463" s="249"/>
      <c r="H9463"/>
      <c r="I9463"/>
      <c r="J9463" s="248"/>
      <c r="K9463"/>
      <c r="L9463"/>
      <c r="M9463"/>
      <c r="N9463"/>
      <c r="O9463"/>
      <c r="P9463"/>
      <c r="Q9463"/>
      <c r="S9463" s="115"/>
      <c r="U9463"/>
      <c r="V9463"/>
      <c r="W9463" s="248"/>
      <c r="X9463"/>
      <c r="Y9463"/>
      <c r="Z9463"/>
      <c r="AA9463"/>
      <c r="AB9463"/>
      <c r="AC9463"/>
      <c r="AD9463"/>
      <c r="AE9463"/>
      <c r="AF9463"/>
      <c r="AG9463"/>
    </row>
    <row r="9464" spans="1:33" ht="18" x14ac:dyDescent="0.25">
      <c r="A9464" s="250"/>
      <c r="B9464" s="251"/>
      <c r="C9464" s="251"/>
      <c r="D9464" s="252"/>
      <c r="E9464"/>
      <c r="F9464" s="126"/>
      <c r="G9464" s="253"/>
      <c r="H9464"/>
      <c r="I9464"/>
      <c r="J9464" s="254"/>
      <c r="K9464"/>
      <c r="L9464"/>
      <c r="M9464"/>
      <c r="N9464"/>
      <c r="O9464"/>
      <c r="P9464"/>
      <c r="Q9464"/>
      <c r="S9464" s="115"/>
      <c r="U9464"/>
      <c r="V9464"/>
      <c r="W9464" s="25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5">
      <c r="A9465" s="244"/>
      <c r="B9465" s="245"/>
      <c r="C9465" s="245"/>
      <c r="D9465" s="246"/>
      <c r="F9465" s="238"/>
      <c r="G9465" s="246"/>
      <c r="I9465"/>
      <c r="J9465" s="245"/>
      <c r="S9465" s="115"/>
      <c r="U9465"/>
      <c r="V9465"/>
      <c r="W9465" s="245"/>
    </row>
    <row r="9466" spans="1:33" x14ac:dyDescent="0.25">
      <c r="A9466" s="247"/>
      <c r="B9466" s="248"/>
      <c r="C9466" s="248"/>
      <c r="D9466" s="249"/>
      <c r="E9466"/>
      <c r="F9466" s="126"/>
      <c r="G9466" s="249"/>
      <c r="H9466"/>
      <c r="I9466"/>
      <c r="J9466" s="248"/>
      <c r="K9466"/>
      <c r="L9466"/>
      <c r="M9466"/>
      <c r="N9466"/>
      <c r="O9466"/>
      <c r="P9466"/>
      <c r="Q9466"/>
      <c r="S9466" s="115"/>
      <c r="U9466"/>
      <c r="V9466"/>
      <c r="W9466" s="248"/>
      <c r="X9466"/>
      <c r="Y9466"/>
      <c r="Z9466"/>
      <c r="AA9466"/>
      <c r="AB9466"/>
      <c r="AC9466"/>
      <c r="AD9466"/>
      <c r="AE9466"/>
      <c r="AF9466"/>
      <c r="AG9466"/>
    </row>
    <row r="9467" spans="1:33" ht="18" x14ac:dyDescent="0.25">
      <c r="A9467" s="250"/>
      <c r="B9467" s="251"/>
      <c r="C9467" s="251"/>
      <c r="D9467" s="252"/>
      <c r="E9467"/>
      <c r="F9467" s="126"/>
      <c r="G9467" s="253"/>
      <c r="H9467"/>
      <c r="I9467"/>
      <c r="J9467" s="254"/>
      <c r="K9467"/>
      <c r="L9467"/>
      <c r="M9467"/>
      <c r="N9467"/>
      <c r="O9467"/>
      <c r="P9467"/>
      <c r="Q9467"/>
      <c r="S9467" s="115"/>
      <c r="U9467"/>
      <c r="V9467"/>
      <c r="W9467" s="254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5">
      <c r="A9468" s="244"/>
      <c r="B9468" s="245"/>
      <c r="C9468" s="245"/>
      <c r="D9468" s="246"/>
      <c r="F9468" s="238"/>
      <c r="G9468" s="246"/>
      <c r="I9468"/>
      <c r="J9468" s="245"/>
      <c r="S9468" s="115"/>
      <c r="U9468"/>
      <c r="V9468"/>
      <c r="W9468" s="245"/>
    </row>
    <row r="9469" spans="1:33" ht="18" x14ac:dyDescent="0.25">
      <c r="A9469" s="250"/>
      <c r="B9469" s="251"/>
      <c r="C9469" s="251"/>
      <c r="D9469" s="252"/>
      <c r="E9469"/>
      <c r="F9469" s="126"/>
      <c r="G9469" s="253"/>
      <c r="H9469"/>
      <c r="I9469"/>
      <c r="J9469" s="254"/>
      <c r="K9469"/>
      <c r="L9469"/>
      <c r="M9469"/>
      <c r="N9469"/>
      <c r="O9469"/>
      <c r="P9469"/>
      <c r="Q9469"/>
      <c r="S9469" s="115"/>
      <c r="U9469"/>
      <c r="V9469"/>
      <c r="W9469" s="254"/>
      <c r="X9469"/>
      <c r="Y9469"/>
      <c r="Z9469"/>
      <c r="AA9469"/>
      <c r="AB9469"/>
      <c r="AC9469"/>
      <c r="AD9469"/>
      <c r="AE9469"/>
      <c r="AF9469"/>
      <c r="AG9469"/>
    </row>
    <row r="9470" spans="1:33" ht="18" x14ac:dyDescent="0.25">
      <c r="A9470" s="250"/>
      <c r="B9470" s="251"/>
      <c r="C9470" s="251"/>
      <c r="D9470" s="252"/>
      <c r="E9470"/>
      <c r="F9470" s="126"/>
      <c r="G9470" s="253"/>
      <c r="H9470"/>
      <c r="I9470"/>
      <c r="J9470" s="254"/>
      <c r="K9470"/>
      <c r="L9470"/>
      <c r="M9470"/>
      <c r="N9470"/>
      <c r="O9470"/>
      <c r="P9470"/>
      <c r="Q9470"/>
      <c r="S9470" s="115"/>
      <c r="U9470"/>
      <c r="V9470"/>
      <c r="W9470" s="254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5">
      <c r="A9471" s="244"/>
      <c r="B9471" s="245"/>
      <c r="C9471" s="245"/>
      <c r="D9471" s="246"/>
      <c r="F9471" s="238"/>
      <c r="G9471" s="246"/>
      <c r="I9471"/>
      <c r="J9471" s="245"/>
      <c r="S9471" s="115"/>
      <c r="U9471"/>
      <c r="V9471"/>
      <c r="W9471" s="245"/>
    </row>
    <row r="9472" spans="1:33" ht="18" x14ac:dyDescent="0.25">
      <c r="A9472" s="250"/>
      <c r="B9472" s="251"/>
      <c r="C9472" s="251"/>
      <c r="D9472" s="252"/>
      <c r="E9472"/>
      <c r="F9472" s="126"/>
      <c r="G9472" s="253"/>
      <c r="H9472"/>
      <c r="I9472"/>
      <c r="J9472" s="254"/>
      <c r="K9472"/>
      <c r="L9472"/>
      <c r="M9472"/>
      <c r="N9472"/>
      <c r="O9472"/>
      <c r="P9472"/>
      <c r="Q9472"/>
      <c r="S9472" s="115"/>
      <c r="U9472"/>
      <c r="V9472"/>
      <c r="W9472" s="254"/>
      <c r="X9472"/>
      <c r="Y9472"/>
      <c r="Z9472"/>
      <c r="AA9472"/>
      <c r="AB9472"/>
      <c r="AC9472"/>
      <c r="AD9472"/>
      <c r="AE9472"/>
      <c r="AF9472"/>
      <c r="AG9472"/>
    </row>
    <row r="9473" spans="1:33" ht="18" x14ac:dyDescent="0.25">
      <c r="A9473" s="250"/>
      <c r="B9473" s="251"/>
      <c r="C9473" s="251"/>
      <c r="D9473" s="252"/>
      <c r="E9473"/>
      <c r="F9473" s="126"/>
      <c r="G9473" s="253"/>
      <c r="H9473"/>
      <c r="I9473"/>
      <c r="J9473" s="254"/>
      <c r="K9473"/>
      <c r="L9473"/>
      <c r="M9473"/>
      <c r="N9473"/>
      <c r="O9473"/>
      <c r="P9473"/>
      <c r="Q9473"/>
      <c r="S9473" s="115"/>
      <c r="U9473"/>
      <c r="V9473"/>
      <c r="W9473" s="254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5">
      <c r="A9474" s="244"/>
      <c r="B9474" s="245"/>
      <c r="C9474" s="245"/>
      <c r="D9474" s="246"/>
      <c r="F9474" s="238"/>
      <c r="G9474" s="246"/>
      <c r="I9474"/>
      <c r="J9474" s="245"/>
      <c r="S9474" s="115"/>
      <c r="U9474"/>
      <c r="V9474"/>
      <c r="W9474" s="245"/>
    </row>
    <row r="9475" spans="1:33" x14ac:dyDescent="0.25">
      <c r="A9475" s="247"/>
      <c r="B9475" s="248"/>
      <c r="C9475" s="248"/>
      <c r="D9475" s="249"/>
      <c r="E9475"/>
      <c r="F9475" s="126"/>
      <c r="G9475" s="249"/>
      <c r="H9475"/>
      <c r="I9475"/>
      <c r="J9475" s="248"/>
      <c r="K9475"/>
      <c r="L9475"/>
      <c r="M9475"/>
      <c r="N9475"/>
      <c r="O9475"/>
      <c r="P9475"/>
      <c r="Q9475"/>
      <c r="S9475" s="115"/>
      <c r="U9475"/>
      <c r="V9475"/>
      <c r="W9475" s="248"/>
      <c r="X9475"/>
      <c r="Y9475"/>
      <c r="Z9475"/>
      <c r="AA9475"/>
      <c r="AB9475"/>
      <c r="AC9475"/>
      <c r="AD9475"/>
      <c r="AE9475"/>
      <c r="AF9475"/>
      <c r="AG9475"/>
    </row>
    <row r="9476" spans="1:33" ht="18" x14ac:dyDescent="0.25">
      <c r="A9476" s="250"/>
      <c r="B9476" s="251"/>
      <c r="C9476" s="251"/>
      <c r="D9476" s="252"/>
      <c r="E9476"/>
      <c r="F9476" s="126"/>
      <c r="G9476" s="253"/>
      <c r="H9476"/>
      <c r="I9476"/>
      <c r="J9476" s="254"/>
      <c r="K9476"/>
      <c r="L9476"/>
      <c r="M9476"/>
      <c r="N9476"/>
      <c r="O9476"/>
      <c r="P9476"/>
      <c r="Q9476"/>
      <c r="S9476" s="115"/>
      <c r="U9476"/>
      <c r="V9476"/>
      <c r="W9476" s="254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5">
      <c r="A9477" s="247"/>
      <c r="B9477" s="248"/>
      <c r="C9477" s="248"/>
      <c r="D9477" s="249"/>
      <c r="E9477"/>
      <c r="F9477" s="126"/>
      <c r="G9477" s="249"/>
      <c r="H9477"/>
      <c r="I9477"/>
      <c r="J9477" s="248"/>
      <c r="K9477"/>
      <c r="L9477"/>
      <c r="M9477"/>
      <c r="N9477"/>
      <c r="O9477"/>
      <c r="P9477"/>
      <c r="Q9477"/>
      <c r="S9477" s="115"/>
      <c r="U9477"/>
      <c r="V9477"/>
      <c r="W9477" s="248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5">
      <c r="A9478" s="244"/>
      <c r="B9478" s="245"/>
      <c r="C9478" s="245"/>
      <c r="D9478" s="246"/>
      <c r="F9478" s="238"/>
      <c r="G9478" s="246"/>
      <c r="I9478"/>
      <c r="J9478" s="245"/>
      <c r="S9478" s="115"/>
      <c r="U9478"/>
      <c r="V9478"/>
      <c r="W9478" s="245"/>
    </row>
    <row r="9479" spans="1:33" ht="18" x14ac:dyDescent="0.25">
      <c r="A9479" s="250"/>
      <c r="B9479" s="251"/>
      <c r="C9479" s="251"/>
      <c r="D9479" s="252"/>
      <c r="E9479"/>
      <c r="F9479" s="126"/>
      <c r="G9479" s="253"/>
      <c r="H9479"/>
      <c r="I9479"/>
      <c r="J9479" s="254"/>
      <c r="K9479"/>
      <c r="L9479"/>
      <c r="M9479"/>
      <c r="N9479"/>
      <c r="O9479"/>
      <c r="P9479"/>
      <c r="Q9479"/>
      <c r="S9479" s="115"/>
      <c r="U9479"/>
      <c r="V9479"/>
      <c r="W9479" s="254"/>
      <c r="X9479"/>
      <c r="Y9479"/>
      <c r="Z9479"/>
      <c r="AA9479"/>
      <c r="AB9479"/>
      <c r="AC9479"/>
      <c r="AD9479"/>
      <c r="AE9479"/>
      <c r="AF9479"/>
      <c r="AG9479"/>
    </row>
    <row r="9480" spans="1:33" ht="18" x14ac:dyDescent="0.25">
      <c r="A9480" s="250"/>
      <c r="B9480" s="251"/>
      <c r="C9480" s="251"/>
      <c r="D9480" s="252"/>
      <c r="E9480"/>
      <c r="F9480" s="126"/>
      <c r="G9480" s="253"/>
      <c r="H9480"/>
      <c r="I9480"/>
      <c r="J9480" s="254"/>
      <c r="K9480"/>
      <c r="L9480"/>
      <c r="M9480"/>
      <c r="N9480"/>
      <c r="O9480"/>
      <c r="P9480"/>
      <c r="Q9480"/>
      <c r="S9480" s="115"/>
      <c r="U9480"/>
      <c r="V9480"/>
      <c r="W9480" s="254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5">
      <c r="A9481" s="247"/>
      <c r="B9481" s="248"/>
      <c r="C9481" s="248"/>
      <c r="D9481" s="249"/>
      <c r="E9481"/>
      <c r="F9481" s="126"/>
      <c r="G9481" s="249"/>
      <c r="H9481"/>
      <c r="I9481"/>
      <c r="J9481" s="248"/>
      <c r="K9481"/>
      <c r="L9481"/>
      <c r="M9481"/>
      <c r="N9481"/>
      <c r="O9481"/>
      <c r="P9481"/>
      <c r="Q9481"/>
      <c r="S9481" s="115"/>
      <c r="U9481"/>
      <c r="V9481"/>
      <c r="W9481" s="248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5">
      <c r="A9482" s="247"/>
      <c r="B9482" s="248"/>
      <c r="C9482" s="248"/>
      <c r="D9482" s="249"/>
      <c r="E9482"/>
      <c r="F9482" s="126"/>
      <c r="G9482" s="249"/>
      <c r="H9482"/>
      <c r="I9482"/>
      <c r="J9482" s="248"/>
      <c r="K9482"/>
      <c r="L9482"/>
      <c r="M9482"/>
      <c r="N9482"/>
      <c r="O9482"/>
      <c r="P9482"/>
      <c r="Q9482"/>
      <c r="S9482" s="115"/>
      <c r="U9482"/>
      <c r="V9482"/>
      <c r="W9482" s="248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5">
      <c r="A9483" s="244"/>
      <c r="B9483" s="245"/>
      <c r="C9483" s="245"/>
      <c r="D9483" s="246"/>
      <c r="F9483" s="238"/>
      <c r="G9483" s="246"/>
      <c r="I9483"/>
      <c r="J9483" s="245"/>
      <c r="S9483" s="115"/>
      <c r="U9483"/>
      <c r="V9483"/>
      <c r="W9483" s="245"/>
    </row>
    <row r="9484" spans="1:33" x14ac:dyDescent="0.25">
      <c r="A9484" s="247"/>
      <c r="B9484" s="248"/>
      <c r="C9484" s="248"/>
      <c r="D9484" s="249"/>
      <c r="E9484"/>
      <c r="F9484" s="126"/>
      <c r="G9484" s="249"/>
      <c r="H9484"/>
      <c r="I9484"/>
      <c r="J9484" s="248"/>
      <c r="K9484"/>
      <c r="L9484"/>
      <c r="M9484"/>
      <c r="N9484"/>
      <c r="O9484"/>
      <c r="P9484"/>
      <c r="Q9484"/>
      <c r="S9484" s="115"/>
      <c r="U9484"/>
      <c r="V9484"/>
      <c r="W9484" s="248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5">
      <c r="A9485" s="247"/>
      <c r="B9485" s="248"/>
      <c r="C9485" s="248"/>
      <c r="D9485" s="249"/>
      <c r="E9485"/>
      <c r="F9485" s="126"/>
      <c r="G9485" s="249"/>
      <c r="H9485"/>
      <c r="I9485"/>
      <c r="J9485" s="248"/>
      <c r="K9485"/>
      <c r="L9485"/>
      <c r="M9485"/>
      <c r="N9485"/>
      <c r="O9485"/>
      <c r="P9485"/>
      <c r="Q9485"/>
      <c r="S9485" s="115"/>
      <c r="U9485"/>
      <c r="V9485"/>
      <c r="W9485" s="248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5">
      <c r="A9486" s="247"/>
      <c r="B9486" s="248"/>
      <c r="C9486" s="248"/>
      <c r="D9486" s="249"/>
      <c r="E9486"/>
      <c r="F9486" s="126"/>
      <c r="G9486" s="249"/>
      <c r="H9486"/>
      <c r="I9486"/>
      <c r="J9486" s="248"/>
      <c r="K9486"/>
      <c r="L9486"/>
      <c r="M9486"/>
      <c r="N9486"/>
      <c r="O9486"/>
      <c r="P9486"/>
      <c r="Q9486"/>
      <c r="S9486" s="115"/>
      <c r="U9486"/>
      <c r="V9486"/>
      <c r="W9486" s="248"/>
      <c r="X9486"/>
      <c r="Y9486"/>
      <c r="Z9486"/>
      <c r="AA9486"/>
      <c r="AB9486"/>
      <c r="AC9486"/>
      <c r="AD9486"/>
      <c r="AE9486"/>
      <c r="AF9486"/>
      <c r="AG9486"/>
    </row>
    <row r="9487" spans="1:33" ht="18" x14ac:dyDescent="0.25">
      <c r="A9487" s="250"/>
      <c r="B9487" s="251"/>
      <c r="C9487" s="251"/>
      <c r="D9487" s="252"/>
      <c r="E9487"/>
      <c r="F9487" s="126"/>
      <c r="G9487" s="253"/>
      <c r="H9487"/>
      <c r="I9487"/>
      <c r="J9487" s="254"/>
      <c r="K9487"/>
      <c r="L9487"/>
      <c r="M9487"/>
      <c r="N9487"/>
      <c r="O9487"/>
      <c r="P9487"/>
      <c r="Q9487"/>
      <c r="S9487" s="115"/>
      <c r="U9487"/>
      <c r="V9487"/>
      <c r="W9487" s="254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5">
      <c r="A9488" s="247"/>
      <c r="B9488" s="248"/>
      <c r="C9488" s="248"/>
      <c r="D9488" s="249"/>
      <c r="E9488"/>
      <c r="F9488" s="126"/>
      <c r="G9488" s="249"/>
      <c r="H9488"/>
      <c r="I9488"/>
      <c r="J9488" s="248"/>
      <c r="K9488"/>
      <c r="L9488"/>
      <c r="M9488"/>
      <c r="N9488"/>
      <c r="O9488"/>
      <c r="P9488"/>
      <c r="Q9488"/>
      <c r="S9488" s="115"/>
      <c r="U9488"/>
      <c r="V9488"/>
      <c r="W9488" s="24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5">
      <c r="A9489" s="247"/>
      <c r="B9489" s="248"/>
      <c r="C9489" s="248"/>
      <c r="D9489" s="249"/>
      <c r="E9489"/>
      <c r="F9489" s="126"/>
      <c r="G9489" s="249"/>
      <c r="H9489"/>
      <c r="I9489"/>
      <c r="J9489" s="248"/>
      <c r="K9489"/>
      <c r="L9489"/>
      <c r="M9489"/>
      <c r="N9489"/>
      <c r="O9489"/>
      <c r="P9489"/>
      <c r="Q9489"/>
      <c r="S9489" s="115"/>
      <c r="U9489"/>
      <c r="V9489"/>
      <c r="W9489" s="248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5">
      <c r="A9490" s="247"/>
      <c r="B9490" s="248"/>
      <c r="C9490" s="248"/>
      <c r="D9490" s="249"/>
      <c r="E9490"/>
      <c r="F9490" s="126"/>
      <c r="G9490" s="249"/>
      <c r="H9490"/>
      <c r="I9490"/>
      <c r="J9490" s="248"/>
      <c r="K9490"/>
      <c r="L9490"/>
      <c r="M9490"/>
      <c r="N9490"/>
      <c r="O9490"/>
      <c r="P9490"/>
      <c r="Q9490"/>
      <c r="S9490" s="115"/>
      <c r="U9490"/>
      <c r="V9490"/>
      <c r="W9490" s="248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5">
      <c r="A9491" s="247"/>
      <c r="B9491" s="248"/>
      <c r="C9491" s="248"/>
      <c r="D9491" s="249"/>
      <c r="E9491"/>
      <c r="F9491" s="126"/>
      <c r="G9491" s="249"/>
      <c r="H9491"/>
      <c r="I9491"/>
      <c r="J9491" s="248"/>
      <c r="K9491"/>
      <c r="L9491"/>
      <c r="M9491"/>
      <c r="N9491"/>
      <c r="O9491"/>
      <c r="P9491"/>
      <c r="Q9491"/>
      <c r="S9491" s="115"/>
      <c r="U9491"/>
      <c r="V9491"/>
      <c r="W9491" s="248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5">
      <c r="A9492" s="244"/>
      <c r="B9492" s="245"/>
      <c r="C9492" s="245"/>
      <c r="D9492" s="246"/>
      <c r="F9492" s="238"/>
      <c r="G9492" s="246"/>
      <c r="I9492"/>
      <c r="J9492" s="245"/>
      <c r="S9492" s="115"/>
      <c r="U9492"/>
      <c r="V9492"/>
      <c r="W9492" s="245"/>
    </row>
    <row r="9493" spans="1:33" ht="18" x14ac:dyDescent="0.25">
      <c r="A9493" s="250"/>
      <c r="B9493" s="251"/>
      <c r="C9493" s="251"/>
      <c r="D9493" s="252"/>
      <c r="E9493"/>
      <c r="F9493" s="126"/>
      <c r="G9493" s="253"/>
      <c r="H9493"/>
      <c r="I9493"/>
      <c r="J9493" s="254"/>
      <c r="K9493"/>
      <c r="L9493"/>
      <c r="M9493"/>
      <c r="N9493"/>
      <c r="O9493"/>
      <c r="P9493"/>
      <c r="Q9493"/>
      <c r="S9493" s="115"/>
      <c r="U9493"/>
      <c r="V9493"/>
      <c r="W9493" s="254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5">
      <c r="A9494" s="247"/>
      <c r="B9494" s="248"/>
      <c r="C9494" s="248"/>
      <c r="D9494" s="249"/>
      <c r="E9494"/>
      <c r="F9494" s="126"/>
      <c r="G9494" s="249"/>
      <c r="H9494"/>
      <c r="I9494"/>
      <c r="J9494" s="248"/>
      <c r="K9494"/>
      <c r="L9494"/>
      <c r="M9494"/>
      <c r="N9494"/>
      <c r="O9494"/>
      <c r="P9494"/>
      <c r="Q9494"/>
      <c r="S9494" s="115"/>
      <c r="U9494"/>
      <c r="V9494"/>
      <c r="W9494" s="248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5">
      <c r="A9495" s="247"/>
      <c r="B9495" s="248"/>
      <c r="C9495" s="248"/>
      <c r="D9495" s="249"/>
      <c r="E9495"/>
      <c r="F9495" s="126"/>
      <c r="G9495" s="249"/>
      <c r="H9495"/>
      <c r="I9495"/>
      <c r="J9495" s="248"/>
      <c r="K9495"/>
      <c r="L9495"/>
      <c r="M9495"/>
      <c r="N9495"/>
      <c r="O9495"/>
      <c r="P9495"/>
      <c r="Q9495"/>
      <c r="S9495" s="115"/>
      <c r="U9495"/>
      <c r="V9495"/>
      <c r="W9495" s="248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5">
      <c r="A9496" s="244"/>
      <c r="B9496" s="245"/>
      <c r="C9496" s="245"/>
      <c r="D9496" s="246"/>
      <c r="F9496" s="238"/>
      <c r="G9496" s="246"/>
      <c r="I9496"/>
      <c r="J9496" s="245"/>
      <c r="S9496" s="115"/>
      <c r="U9496"/>
      <c r="V9496"/>
      <c r="W9496" s="245"/>
    </row>
    <row r="9497" spans="1:33" ht="18" x14ac:dyDescent="0.25">
      <c r="A9497" s="250"/>
      <c r="B9497" s="251"/>
      <c r="C9497" s="251"/>
      <c r="D9497" s="252"/>
      <c r="E9497"/>
      <c r="F9497" s="126"/>
      <c r="G9497" s="253"/>
      <c r="H9497"/>
      <c r="I9497"/>
      <c r="J9497" s="254"/>
      <c r="K9497"/>
      <c r="L9497"/>
      <c r="M9497"/>
      <c r="N9497"/>
      <c r="O9497"/>
      <c r="P9497"/>
      <c r="Q9497"/>
      <c r="S9497" s="115"/>
      <c r="U9497"/>
      <c r="V9497"/>
      <c r="W9497" s="254"/>
      <c r="X9497"/>
      <c r="Y9497"/>
      <c r="Z9497"/>
      <c r="AA9497"/>
      <c r="AB9497"/>
      <c r="AC9497"/>
      <c r="AD9497"/>
      <c r="AE9497"/>
      <c r="AF9497"/>
      <c r="AG9497"/>
    </row>
    <row r="9498" spans="1:33" ht="18" x14ac:dyDescent="0.25">
      <c r="A9498" s="250"/>
      <c r="B9498" s="251"/>
      <c r="C9498" s="251"/>
      <c r="D9498" s="252"/>
      <c r="E9498"/>
      <c r="F9498" s="126"/>
      <c r="G9498" s="253"/>
      <c r="H9498"/>
      <c r="I9498"/>
      <c r="J9498" s="254"/>
      <c r="K9498"/>
      <c r="L9498"/>
      <c r="M9498"/>
      <c r="N9498"/>
      <c r="O9498"/>
      <c r="P9498"/>
      <c r="Q9498"/>
      <c r="S9498" s="115"/>
      <c r="U9498"/>
      <c r="V9498"/>
      <c r="W9498" s="254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5">
      <c r="A9499" s="247"/>
      <c r="B9499" s="248"/>
      <c r="C9499" s="248"/>
      <c r="D9499" s="249"/>
      <c r="E9499"/>
      <c r="F9499" s="126"/>
      <c r="G9499" s="249"/>
      <c r="H9499"/>
      <c r="I9499"/>
      <c r="J9499" s="248"/>
      <c r="K9499"/>
      <c r="L9499"/>
      <c r="M9499"/>
      <c r="N9499"/>
      <c r="O9499"/>
      <c r="P9499"/>
      <c r="Q9499"/>
      <c r="S9499" s="115"/>
      <c r="U9499"/>
      <c r="V9499"/>
      <c r="W9499" s="248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5">
      <c r="A9500" s="244"/>
      <c r="B9500" s="245"/>
      <c r="C9500" s="245"/>
      <c r="D9500" s="246"/>
      <c r="F9500" s="238"/>
      <c r="G9500" s="246"/>
      <c r="I9500"/>
      <c r="J9500" s="245"/>
      <c r="S9500" s="115"/>
      <c r="U9500"/>
      <c r="V9500"/>
      <c r="W9500" s="245"/>
    </row>
    <row r="9501" spans="1:33" x14ac:dyDescent="0.25">
      <c r="A9501" s="244"/>
      <c r="B9501" s="245"/>
      <c r="C9501" s="245"/>
      <c r="D9501" s="246"/>
      <c r="F9501" s="238"/>
      <c r="G9501" s="246"/>
      <c r="I9501"/>
      <c r="J9501" s="245"/>
      <c r="S9501" s="115"/>
      <c r="U9501"/>
      <c r="V9501"/>
      <c r="W9501" s="245"/>
    </row>
    <row r="9502" spans="1:33" ht="18" x14ac:dyDescent="0.25">
      <c r="A9502" s="250"/>
      <c r="B9502" s="251"/>
      <c r="C9502" s="251"/>
      <c r="D9502" s="252"/>
      <c r="E9502"/>
      <c r="F9502" s="126"/>
      <c r="G9502" s="253"/>
      <c r="H9502"/>
      <c r="I9502"/>
      <c r="J9502" s="254"/>
      <c r="K9502"/>
      <c r="L9502"/>
      <c r="M9502"/>
      <c r="N9502"/>
      <c r="O9502"/>
      <c r="P9502"/>
      <c r="Q9502"/>
      <c r="S9502" s="115"/>
      <c r="U9502"/>
      <c r="V9502"/>
      <c r="W9502" s="254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5">
      <c r="A9503" s="244"/>
      <c r="B9503" s="245"/>
      <c r="C9503" s="245"/>
      <c r="D9503" s="246"/>
      <c r="F9503" s="238"/>
      <c r="G9503" s="246"/>
      <c r="I9503"/>
      <c r="J9503" s="245"/>
      <c r="S9503" s="115"/>
      <c r="U9503"/>
      <c r="V9503"/>
      <c r="W9503" s="245"/>
    </row>
    <row r="9504" spans="1:33" x14ac:dyDescent="0.25">
      <c r="A9504" s="247"/>
      <c r="B9504" s="248"/>
      <c r="C9504" s="248"/>
      <c r="D9504" s="249"/>
      <c r="E9504"/>
      <c r="F9504" s="126"/>
      <c r="G9504" s="249"/>
      <c r="H9504"/>
      <c r="I9504"/>
      <c r="J9504" s="248"/>
      <c r="K9504"/>
      <c r="L9504"/>
      <c r="M9504"/>
      <c r="N9504"/>
      <c r="O9504"/>
      <c r="P9504"/>
      <c r="Q9504"/>
      <c r="S9504" s="115"/>
      <c r="U9504"/>
      <c r="V9504"/>
      <c r="W9504" s="248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5">
      <c r="A9505" s="244"/>
      <c r="B9505" s="245"/>
      <c r="C9505" s="245"/>
      <c r="D9505" s="246"/>
      <c r="F9505" s="238"/>
      <c r="G9505" s="246"/>
      <c r="I9505"/>
      <c r="J9505" s="245"/>
      <c r="S9505" s="115"/>
      <c r="U9505"/>
      <c r="V9505"/>
      <c r="W9505" s="245"/>
    </row>
    <row r="9506" spans="1:33" x14ac:dyDescent="0.25">
      <c r="A9506" s="244"/>
      <c r="B9506" s="245"/>
      <c r="C9506" s="245"/>
      <c r="D9506" s="246"/>
      <c r="F9506" s="238"/>
      <c r="G9506" s="246"/>
      <c r="I9506"/>
      <c r="J9506" s="245"/>
      <c r="S9506" s="115"/>
      <c r="U9506"/>
      <c r="V9506"/>
      <c r="W9506" s="245"/>
    </row>
    <row r="9507" spans="1:33" x14ac:dyDescent="0.25">
      <c r="A9507" s="247"/>
      <c r="B9507" s="248"/>
      <c r="C9507" s="248"/>
      <c r="D9507" s="249"/>
      <c r="E9507"/>
      <c r="F9507" s="126"/>
      <c r="G9507" s="249"/>
      <c r="H9507"/>
      <c r="I9507"/>
      <c r="J9507" s="248"/>
      <c r="K9507"/>
      <c r="L9507"/>
      <c r="M9507"/>
      <c r="N9507"/>
      <c r="O9507"/>
      <c r="P9507"/>
      <c r="Q9507"/>
      <c r="S9507" s="115"/>
      <c r="U9507"/>
      <c r="V9507"/>
      <c r="W9507" s="248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5">
      <c r="A9508" s="244"/>
      <c r="B9508" s="245"/>
      <c r="C9508" s="245"/>
      <c r="D9508" s="246"/>
      <c r="F9508" s="238"/>
      <c r="G9508" s="246"/>
      <c r="I9508"/>
      <c r="J9508" s="245"/>
      <c r="S9508" s="115"/>
      <c r="U9508"/>
      <c r="V9508"/>
      <c r="W9508" s="245"/>
    </row>
    <row r="9509" spans="1:33" x14ac:dyDescent="0.25">
      <c r="A9509" s="247"/>
      <c r="B9509" s="248"/>
      <c r="C9509" s="248"/>
      <c r="D9509" s="249"/>
      <c r="E9509"/>
      <c r="F9509" s="126"/>
      <c r="G9509" s="249"/>
      <c r="H9509"/>
      <c r="I9509"/>
      <c r="J9509" s="248"/>
      <c r="K9509"/>
      <c r="L9509"/>
      <c r="M9509"/>
      <c r="N9509"/>
      <c r="O9509"/>
      <c r="P9509"/>
      <c r="Q9509"/>
      <c r="S9509" s="115"/>
      <c r="U9509"/>
      <c r="V9509"/>
      <c r="W9509" s="248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5">
      <c r="A9510" s="244"/>
      <c r="B9510" s="245"/>
      <c r="C9510" s="245"/>
      <c r="D9510" s="246"/>
      <c r="F9510" s="238"/>
      <c r="G9510" s="246"/>
      <c r="I9510"/>
      <c r="J9510" s="245"/>
      <c r="S9510" s="115"/>
      <c r="U9510"/>
      <c r="V9510"/>
      <c r="W9510" s="245"/>
    </row>
    <row r="9511" spans="1:33" ht="18" x14ac:dyDescent="0.25">
      <c r="A9511" s="250"/>
      <c r="B9511" s="251"/>
      <c r="C9511" s="251"/>
      <c r="D9511" s="252"/>
      <c r="E9511"/>
      <c r="F9511" s="126"/>
      <c r="G9511" s="253"/>
      <c r="H9511"/>
      <c r="I9511"/>
      <c r="J9511" s="254"/>
      <c r="K9511"/>
      <c r="L9511"/>
      <c r="M9511"/>
      <c r="N9511"/>
      <c r="O9511"/>
      <c r="P9511"/>
      <c r="Q9511"/>
      <c r="S9511" s="115"/>
      <c r="U9511"/>
      <c r="V9511"/>
      <c r="W9511" s="254"/>
      <c r="X9511"/>
      <c r="Y9511"/>
      <c r="Z9511"/>
      <c r="AA9511"/>
      <c r="AB9511"/>
      <c r="AC9511"/>
      <c r="AD9511"/>
      <c r="AE9511"/>
      <c r="AF9511"/>
      <c r="AG9511"/>
    </row>
    <row r="9512" spans="1:33" ht="18" x14ac:dyDescent="0.25">
      <c r="A9512" s="250"/>
      <c r="B9512" s="251"/>
      <c r="C9512" s="251"/>
      <c r="D9512" s="252"/>
      <c r="E9512"/>
      <c r="F9512" s="126"/>
      <c r="G9512" s="253"/>
      <c r="H9512"/>
      <c r="I9512"/>
      <c r="J9512" s="254"/>
      <c r="K9512"/>
      <c r="L9512"/>
      <c r="M9512"/>
      <c r="N9512"/>
      <c r="O9512"/>
      <c r="P9512"/>
      <c r="Q9512"/>
      <c r="S9512" s="115"/>
      <c r="U9512"/>
      <c r="V9512"/>
      <c r="W9512" s="254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5">
      <c r="A9513" s="244"/>
      <c r="B9513" s="245"/>
      <c r="C9513" s="245"/>
      <c r="D9513" s="246"/>
      <c r="F9513" s="238"/>
      <c r="G9513" s="246"/>
      <c r="I9513"/>
      <c r="J9513" s="245"/>
      <c r="S9513" s="115"/>
      <c r="U9513"/>
      <c r="V9513"/>
      <c r="W9513" s="245"/>
    </row>
    <row r="9514" spans="1:33" x14ac:dyDescent="0.25">
      <c r="A9514" s="244"/>
      <c r="B9514" s="245"/>
      <c r="C9514" s="245"/>
      <c r="D9514" s="246"/>
      <c r="F9514" s="238"/>
      <c r="G9514" s="246"/>
      <c r="I9514"/>
      <c r="J9514" s="245"/>
      <c r="S9514" s="115"/>
      <c r="U9514"/>
      <c r="V9514"/>
      <c r="W9514" s="245"/>
    </row>
    <row r="9515" spans="1:33" x14ac:dyDescent="0.25">
      <c r="A9515" s="244"/>
      <c r="B9515" s="245"/>
      <c r="C9515" s="245"/>
      <c r="D9515" s="246"/>
      <c r="F9515" s="238"/>
      <c r="G9515" s="246"/>
      <c r="I9515"/>
      <c r="J9515" s="245"/>
      <c r="S9515" s="115"/>
      <c r="U9515"/>
      <c r="V9515"/>
      <c r="W9515" s="245"/>
    </row>
    <row r="9516" spans="1:33" x14ac:dyDescent="0.25">
      <c r="A9516" s="247"/>
      <c r="B9516" s="248"/>
      <c r="C9516" s="248"/>
      <c r="D9516" s="249"/>
      <c r="E9516"/>
      <c r="F9516" s="126"/>
      <c r="G9516" s="249"/>
      <c r="H9516"/>
      <c r="I9516"/>
      <c r="J9516" s="248"/>
      <c r="K9516"/>
      <c r="L9516"/>
      <c r="M9516"/>
      <c r="N9516"/>
      <c r="O9516"/>
      <c r="P9516"/>
      <c r="Q9516"/>
      <c r="S9516" s="115"/>
      <c r="U9516"/>
      <c r="V9516"/>
      <c r="W9516" s="248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5">
      <c r="A9517" s="244"/>
      <c r="B9517" s="245"/>
      <c r="C9517" s="245"/>
      <c r="D9517" s="246"/>
      <c r="F9517" s="238"/>
      <c r="G9517" s="246"/>
      <c r="I9517"/>
      <c r="J9517" s="245"/>
      <c r="S9517" s="115"/>
      <c r="U9517"/>
      <c r="V9517"/>
      <c r="W9517" s="245"/>
    </row>
    <row r="9518" spans="1:33" x14ac:dyDescent="0.25">
      <c r="A9518" s="247"/>
      <c r="B9518" s="248"/>
      <c r="C9518" s="248"/>
      <c r="D9518" s="249"/>
      <c r="E9518"/>
      <c r="F9518" s="126"/>
      <c r="G9518" s="249"/>
      <c r="H9518"/>
      <c r="I9518"/>
      <c r="J9518" s="248"/>
      <c r="K9518"/>
      <c r="L9518"/>
      <c r="M9518"/>
      <c r="N9518"/>
      <c r="O9518"/>
      <c r="P9518"/>
      <c r="Q9518"/>
      <c r="S9518" s="115"/>
      <c r="U9518"/>
      <c r="V9518"/>
      <c r="W9518" s="24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5">
      <c r="A9519" s="247"/>
      <c r="B9519" s="248"/>
      <c r="C9519" s="248"/>
      <c r="D9519" s="249"/>
      <c r="E9519"/>
      <c r="F9519" s="126"/>
      <c r="G9519" s="249"/>
      <c r="H9519"/>
      <c r="I9519"/>
      <c r="J9519" s="248"/>
      <c r="K9519"/>
      <c r="L9519"/>
      <c r="M9519"/>
      <c r="N9519"/>
      <c r="O9519"/>
      <c r="P9519"/>
      <c r="Q9519"/>
      <c r="S9519" s="115"/>
      <c r="U9519"/>
      <c r="V9519"/>
      <c r="W9519" s="248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5">
      <c r="A9520" s="247"/>
      <c r="B9520" s="248"/>
      <c r="C9520" s="248"/>
      <c r="D9520" s="249"/>
      <c r="E9520"/>
      <c r="F9520" s="126"/>
      <c r="G9520" s="249"/>
      <c r="H9520"/>
      <c r="I9520"/>
      <c r="J9520" s="248"/>
      <c r="K9520"/>
      <c r="L9520"/>
      <c r="M9520"/>
      <c r="N9520"/>
      <c r="O9520"/>
      <c r="P9520"/>
      <c r="Q9520"/>
      <c r="S9520" s="115"/>
      <c r="U9520"/>
      <c r="V9520"/>
      <c r="W9520" s="248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5">
      <c r="A9521" s="247"/>
      <c r="B9521" s="248"/>
      <c r="C9521" s="248"/>
      <c r="D9521" s="249"/>
      <c r="E9521"/>
      <c r="F9521" s="126"/>
      <c r="G9521" s="249"/>
      <c r="H9521"/>
      <c r="I9521"/>
      <c r="J9521" s="248"/>
      <c r="K9521"/>
      <c r="L9521"/>
      <c r="M9521"/>
      <c r="N9521"/>
      <c r="O9521"/>
      <c r="P9521"/>
      <c r="Q9521"/>
      <c r="S9521" s="115"/>
      <c r="U9521"/>
      <c r="V9521"/>
      <c r="W9521" s="248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5">
      <c r="A9522" s="244"/>
      <c r="B9522" s="245"/>
      <c r="C9522" s="245"/>
      <c r="D9522" s="246"/>
      <c r="F9522" s="238"/>
      <c r="G9522" s="246"/>
      <c r="I9522"/>
      <c r="J9522" s="245"/>
      <c r="S9522" s="115"/>
      <c r="U9522"/>
      <c r="V9522"/>
      <c r="W9522" s="245"/>
    </row>
    <row r="9523" spans="1:33" x14ac:dyDescent="0.25">
      <c r="A9523" s="244"/>
      <c r="B9523" s="245"/>
      <c r="C9523" s="245"/>
      <c r="D9523" s="246"/>
      <c r="F9523" s="238"/>
      <c r="G9523" s="246"/>
      <c r="I9523"/>
      <c r="J9523" s="245"/>
      <c r="S9523" s="115"/>
      <c r="U9523"/>
      <c r="V9523"/>
      <c r="W9523" s="245"/>
    </row>
    <row r="9524" spans="1:33" x14ac:dyDescent="0.25">
      <c r="A9524" s="247"/>
      <c r="B9524" s="248"/>
      <c r="C9524" s="248"/>
      <c r="D9524" s="249"/>
      <c r="E9524"/>
      <c r="F9524" s="126"/>
      <c r="G9524" s="249"/>
      <c r="H9524"/>
      <c r="I9524"/>
      <c r="J9524" s="248"/>
      <c r="K9524"/>
      <c r="L9524"/>
      <c r="M9524"/>
      <c r="N9524"/>
      <c r="O9524"/>
      <c r="P9524"/>
      <c r="Q9524"/>
      <c r="S9524" s="115"/>
      <c r="U9524"/>
      <c r="V9524"/>
      <c r="W9524" s="248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5">
      <c r="A9525" s="244"/>
      <c r="B9525" s="245"/>
      <c r="C9525" s="245"/>
      <c r="D9525" s="246"/>
      <c r="F9525" s="238"/>
      <c r="G9525" s="246"/>
      <c r="I9525"/>
      <c r="J9525" s="245"/>
      <c r="S9525" s="115"/>
      <c r="U9525"/>
      <c r="V9525"/>
      <c r="W9525" s="245"/>
    </row>
    <row r="9526" spans="1:33" x14ac:dyDescent="0.25">
      <c r="A9526" s="247"/>
      <c r="B9526" s="248"/>
      <c r="C9526" s="248"/>
      <c r="D9526" s="249"/>
      <c r="E9526"/>
      <c r="F9526" s="126"/>
      <c r="G9526" s="249"/>
      <c r="H9526"/>
      <c r="I9526"/>
      <c r="J9526" s="248"/>
      <c r="K9526"/>
      <c r="L9526"/>
      <c r="M9526"/>
      <c r="N9526"/>
      <c r="O9526"/>
      <c r="P9526"/>
      <c r="Q9526"/>
      <c r="S9526" s="115"/>
      <c r="U9526"/>
      <c r="V9526"/>
      <c r="W9526" s="248"/>
      <c r="X9526"/>
      <c r="Y9526"/>
      <c r="Z9526"/>
      <c r="AA9526"/>
      <c r="AB9526"/>
      <c r="AC9526"/>
      <c r="AD9526"/>
      <c r="AE9526"/>
      <c r="AF9526"/>
      <c r="AG9526"/>
    </row>
    <row r="9527" spans="1:33" ht="18" x14ac:dyDescent="0.25">
      <c r="A9527" s="250"/>
      <c r="B9527" s="251"/>
      <c r="C9527" s="251"/>
      <c r="D9527" s="252"/>
      <c r="E9527"/>
      <c r="F9527" s="126"/>
      <c r="G9527" s="253"/>
      <c r="H9527"/>
      <c r="I9527"/>
      <c r="J9527" s="254"/>
      <c r="K9527"/>
      <c r="L9527"/>
      <c r="M9527"/>
      <c r="N9527"/>
      <c r="O9527"/>
      <c r="P9527"/>
      <c r="Q9527"/>
      <c r="S9527" s="115"/>
      <c r="U9527"/>
      <c r="V9527"/>
      <c r="W9527" s="254"/>
      <c r="X9527"/>
      <c r="Y9527"/>
      <c r="Z9527"/>
      <c r="AA9527"/>
      <c r="AB9527"/>
      <c r="AC9527"/>
      <c r="AD9527"/>
      <c r="AE9527"/>
      <c r="AF9527"/>
      <c r="AG9527"/>
    </row>
    <row r="9528" spans="1:33" ht="18" x14ac:dyDescent="0.25">
      <c r="A9528" s="250"/>
      <c r="B9528" s="251"/>
      <c r="C9528" s="251"/>
      <c r="D9528" s="252"/>
      <c r="E9528"/>
      <c r="F9528" s="126"/>
      <c r="G9528" s="253"/>
      <c r="H9528"/>
      <c r="I9528"/>
      <c r="J9528" s="254"/>
      <c r="K9528"/>
      <c r="L9528"/>
      <c r="M9528"/>
      <c r="N9528"/>
      <c r="O9528"/>
      <c r="P9528"/>
      <c r="Q9528"/>
      <c r="S9528" s="115"/>
      <c r="U9528"/>
      <c r="V9528"/>
      <c r="W9528" s="254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5">
      <c r="A9529" s="244"/>
      <c r="B9529" s="245"/>
      <c r="C9529" s="245"/>
      <c r="D9529" s="246"/>
      <c r="F9529" s="238"/>
      <c r="G9529" s="246"/>
      <c r="I9529"/>
      <c r="J9529" s="245"/>
      <c r="S9529" s="115"/>
      <c r="U9529"/>
      <c r="V9529"/>
      <c r="W9529" s="245"/>
    </row>
    <row r="9530" spans="1:33" x14ac:dyDescent="0.25">
      <c r="A9530" s="247"/>
      <c r="B9530" s="248"/>
      <c r="C9530" s="248"/>
      <c r="D9530" s="249"/>
      <c r="E9530"/>
      <c r="F9530" s="126"/>
      <c r="G9530" s="249"/>
      <c r="H9530"/>
      <c r="I9530"/>
      <c r="J9530" s="248"/>
      <c r="K9530"/>
      <c r="L9530"/>
      <c r="M9530"/>
      <c r="N9530"/>
      <c r="O9530"/>
      <c r="P9530"/>
      <c r="Q9530"/>
      <c r="S9530" s="115"/>
      <c r="U9530"/>
      <c r="V9530"/>
      <c r="W9530" s="248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5">
      <c r="A9531" s="247"/>
      <c r="B9531" s="248"/>
      <c r="C9531" s="248"/>
      <c r="D9531" s="249"/>
      <c r="E9531"/>
      <c r="F9531" s="126"/>
      <c r="G9531" s="249"/>
      <c r="H9531"/>
      <c r="I9531"/>
      <c r="J9531" s="248"/>
      <c r="K9531"/>
      <c r="L9531"/>
      <c r="M9531"/>
      <c r="N9531"/>
      <c r="O9531"/>
      <c r="P9531"/>
      <c r="Q9531"/>
      <c r="S9531" s="115"/>
      <c r="U9531"/>
      <c r="V9531"/>
      <c r="W9531" s="248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5">
      <c r="A9532" s="244"/>
      <c r="B9532" s="245"/>
      <c r="C9532" s="245"/>
      <c r="D9532" s="246"/>
      <c r="F9532" s="238"/>
      <c r="G9532" s="246"/>
      <c r="I9532"/>
      <c r="J9532" s="245"/>
      <c r="S9532" s="115"/>
      <c r="U9532"/>
      <c r="V9532"/>
      <c r="W9532" s="245"/>
    </row>
    <row r="9533" spans="1:33" x14ac:dyDescent="0.25">
      <c r="A9533" s="244"/>
      <c r="B9533" s="245"/>
      <c r="C9533" s="245"/>
      <c r="D9533" s="246"/>
      <c r="F9533" s="238"/>
      <c r="G9533" s="246"/>
      <c r="I9533"/>
      <c r="J9533" s="245"/>
      <c r="S9533" s="115"/>
      <c r="U9533"/>
      <c r="V9533"/>
      <c r="W9533" s="245"/>
    </row>
    <row r="9534" spans="1:33" x14ac:dyDescent="0.25">
      <c r="A9534" s="247"/>
      <c r="B9534" s="248"/>
      <c r="C9534" s="248"/>
      <c r="D9534" s="249"/>
      <c r="E9534"/>
      <c r="F9534" s="126"/>
      <c r="G9534" s="249"/>
      <c r="H9534"/>
      <c r="I9534"/>
      <c r="J9534" s="248"/>
      <c r="K9534"/>
      <c r="L9534"/>
      <c r="M9534"/>
      <c r="N9534"/>
      <c r="O9534"/>
      <c r="P9534"/>
      <c r="Q9534"/>
      <c r="S9534" s="115"/>
      <c r="U9534"/>
      <c r="V9534"/>
      <c r="W9534" s="248"/>
      <c r="X9534"/>
      <c r="Y9534"/>
      <c r="Z9534"/>
      <c r="AA9534"/>
      <c r="AB9534"/>
      <c r="AC9534"/>
      <c r="AD9534"/>
      <c r="AE9534"/>
      <c r="AF9534"/>
      <c r="AG9534"/>
    </row>
    <row r="9535" spans="1:33" ht="18" x14ac:dyDescent="0.25">
      <c r="A9535" s="250"/>
      <c r="B9535" s="251"/>
      <c r="C9535" s="251"/>
      <c r="D9535" s="252"/>
      <c r="E9535"/>
      <c r="F9535" s="126"/>
      <c r="G9535" s="253"/>
      <c r="H9535"/>
      <c r="I9535"/>
      <c r="J9535" s="254"/>
      <c r="K9535"/>
      <c r="L9535"/>
      <c r="M9535"/>
      <c r="N9535"/>
      <c r="O9535"/>
      <c r="P9535"/>
      <c r="Q9535"/>
      <c r="S9535" s="115"/>
      <c r="U9535"/>
      <c r="V9535"/>
      <c r="W9535" s="254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5">
      <c r="A9536" s="244"/>
      <c r="B9536" s="245"/>
      <c r="C9536" s="245"/>
      <c r="D9536" s="246"/>
      <c r="F9536" s="238"/>
      <c r="G9536" s="246"/>
      <c r="I9536"/>
      <c r="J9536" s="245"/>
      <c r="S9536" s="115"/>
      <c r="U9536"/>
      <c r="V9536"/>
      <c r="W9536" s="245"/>
    </row>
    <row r="9537" spans="1:33" x14ac:dyDescent="0.25">
      <c r="A9537" s="247"/>
      <c r="B9537" s="248"/>
      <c r="C9537" s="248"/>
      <c r="D9537" s="249"/>
      <c r="E9537"/>
      <c r="F9537" s="126"/>
      <c r="G9537" s="249"/>
      <c r="H9537"/>
      <c r="I9537"/>
      <c r="J9537" s="248"/>
      <c r="K9537"/>
      <c r="L9537"/>
      <c r="M9537"/>
      <c r="N9537"/>
      <c r="O9537"/>
      <c r="P9537"/>
      <c r="Q9537"/>
      <c r="S9537" s="115"/>
      <c r="U9537"/>
      <c r="V9537"/>
      <c r="W9537" s="248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5">
      <c r="A9538" s="244"/>
      <c r="B9538" s="245"/>
      <c r="C9538" s="245"/>
      <c r="D9538" s="246"/>
      <c r="F9538" s="238"/>
      <c r="G9538" s="246"/>
      <c r="I9538"/>
      <c r="J9538" s="245"/>
      <c r="S9538" s="115"/>
      <c r="U9538"/>
      <c r="V9538"/>
      <c r="W9538" s="245"/>
    </row>
    <row r="9539" spans="1:33" ht="18" x14ac:dyDescent="0.25">
      <c r="A9539" s="250"/>
      <c r="B9539" s="251"/>
      <c r="C9539" s="251"/>
      <c r="D9539" s="252"/>
      <c r="E9539"/>
      <c r="F9539" s="126"/>
      <c r="G9539" s="253"/>
      <c r="H9539"/>
      <c r="I9539"/>
      <c r="J9539" s="254"/>
      <c r="K9539"/>
      <c r="L9539"/>
      <c r="M9539"/>
      <c r="N9539"/>
      <c r="O9539"/>
      <c r="P9539"/>
      <c r="Q9539"/>
      <c r="S9539" s="115"/>
      <c r="U9539"/>
      <c r="V9539"/>
      <c r="W9539" s="254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5">
      <c r="A9540" s="244"/>
      <c r="B9540" s="245"/>
      <c r="C9540" s="245"/>
      <c r="D9540" s="246"/>
      <c r="F9540" s="238"/>
      <c r="G9540" s="246"/>
      <c r="I9540"/>
      <c r="J9540" s="245"/>
      <c r="S9540" s="115"/>
      <c r="U9540"/>
      <c r="V9540"/>
      <c r="W9540" s="245"/>
    </row>
    <row r="9541" spans="1:33" x14ac:dyDescent="0.25">
      <c r="A9541" s="247"/>
      <c r="B9541" s="248"/>
      <c r="C9541" s="248"/>
      <c r="D9541" s="249"/>
      <c r="E9541"/>
      <c r="F9541" s="126"/>
      <c r="G9541" s="249"/>
      <c r="H9541"/>
      <c r="I9541"/>
      <c r="J9541" s="248"/>
      <c r="K9541"/>
      <c r="L9541"/>
      <c r="M9541"/>
      <c r="N9541"/>
      <c r="O9541"/>
      <c r="P9541"/>
      <c r="Q9541"/>
      <c r="S9541" s="115"/>
      <c r="U9541"/>
      <c r="V9541"/>
      <c r="W9541" s="248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5">
      <c r="A9542" s="244"/>
      <c r="B9542" s="245"/>
      <c r="C9542" s="245"/>
      <c r="D9542" s="246"/>
      <c r="F9542" s="238"/>
      <c r="G9542" s="246"/>
      <c r="I9542"/>
      <c r="J9542" s="245"/>
      <c r="S9542" s="115"/>
      <c r="U9542"/>
      <c r="V9542"/>
      <c r="W9542" s="245"/>
    </row>
    <row r="9543" spans="1:33" ht="18" x14ac:dyDescent="0.25">
      <c r="A9543" s="250"/>
      <c r="B9543" s="251"/>
      <c r="C9543" s="251"/>
      <c r="D9543" s="252"/>
      <c r="E9543"/>
      <c r="F9543" s="126"/>
      <c r="G9543" s="253"/>
      <c r="H9543"/>
      <c r="I9543"/>
      <c r="J9543" s="254"/>
      <c r="K9543"/>
      <c r="L9543"/>
      <c r="M9543"/>
      <c r="N9543"/>
      <c r="O9543"/>
      <c r="P9543"/>
      <c r="Q9543"/>
      <c r="S9543" s="115"/>
      <c r="U9543"/>
      <c r="V9543"/>
      <c r="W9543" s="254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5">
      <c r="A9544" s="244"/>
      <c r="B9544" s="245"/>
      <c r="C9544" s="245"/>
      <c r="D9544" s="246"/>
      <c r="F9544" s="238"/>
      <c r="G9544" s="246"/>
      <c r="I9544"/>
      <c r="J9544" s="245"/>
      <c r="S9544" s="115"/>
      <c r="U9544"/>
      <c r="V9544"/>
      <c r="W9544" s="245"/>
    </row>
    <row r="9545" spans="1:33" x14ac:dyDescent="0.25">
      <c r="A9545" s="247"/>
      <c r="B9545" s="248"/>
      <c r="C9545" s="248"/>
      <c r="D9545" s="249"/>
      <c r="E9545"/>
      <c r="F9545" s="126"/>
      <c r="G9545" s="249"/>
      <c r="H9545"/>
      <c r="I9545"/>
      <c r="J9545" s="248"/>
      <c r="K9545"/>
      <c r="L9545"/>
      <c r="M9545"/>
      <c r="N9545"/>
      <c r="O9545"/>
      <c r="P9545"/>
      <c r="Q9545"/>
      <c r="S9545" s="115"/>
      <c r="U9545"/>
      <c r="V9545"/>
      <c r="W9545" s="248"/>
      <c r="X9545"/>
      <c r="Y9545"/>
      <c r="Z9545"/>
      <c r="AA9545"/>
      <c r="AB9545"/>
      <c r="AC9545"/>
      <c r="AD9545"/>
      <c r="AE9545"/>
      <c r="AF9545"/>
      <c r="AG9545"/>
    </row>
    <row r="9546" spans="1:33" ht="18" x14ac:dyDescent="0.25">
      <c r="A9546" s="250"/>
      <c r="B9546" s="251"/>
      <c r="C9546" s="251"/>
      <c r="D9546" s="252"/>
      <c r="E9546"/>
      <c r="F9546" s="126"/>
      <c r="G9546" s="253"/>
      <c r="H9546"/>
      <c r="I9546"/>
      <c r="J9546" s="254"/>
      <c r="K9546"/>
      <c r="L9546"/>
      <c r="M9546"/>
      <c r="N9546"/>
      <c r="O9546"/>
      <c r="P9546"/>
      <c r="Q9546"/>
      <c r="S9546" s="115"/>
      <c r="U9546"/>
      <c r="V9546"/>
      <c r="W9546" s="254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5">
      <c r="A9547" s="247"/>
      <c r="B9547" s="248"/>
      <c r="C9547" s="248"/>
      <c r="D9547" s="249"/>
      <c r="E9547"/>
      <c r="F9547" s="126"/>
      <c r="G9547" s="249"/>
      <c r="H9547"/>
      <c r="I9547"/>
      <c r="J9547" s="248"/>
      <c r="K9547"/>
      <c r="L9547"/>
      <c r="M9547"/>
      <c r="N9547"/>
      <c r="O9547"/>
      <c r="P9547"/>
      <c r="Q9547"/>
      <c r="S9547" s="115"/>
      <c r="U9547"/>
      <c r="V9547"/>
      <c r="W9547" s="248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5">
      <c r="A9548" s="247"/>
      <c r="B9548" s="248"/>
      <c r="C9548" s="248"/>
      <c r="D9548" s="249"/>
      <c r="E9548"/>
      <c r="F9548" s="126"/>
      <c r="G9548" s="249"/>
      <c r="H9548"/>
      <c r="I9548"/>
      <c r="J9548" s="248"/>
      <c r="K9548"/>
      <c r="L9548"/>
      <c r="M9548"/>
      <c r="N9548"/>
      <c r="O9548"/>
      <c r="P9548"/>
      <c r="Q9548"/>
      <c r="S9548" s="115"/>
      <c r="U9548"/>
      <c r="V9548"/>
      <c r="W9548" s="2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5">
      <c r="A9549" s="244"/>
      <c r="B9549" s="245"/>
      <c r="C9549" s="245"/>
      <c r="D9549" s="246"/>
      <c r="F9549" s="238"/>
      <c r="G9549" s="246"/>
      <c r="I9549"/>
      <c r="J9549" s="245"/>
      <c r="S9549" s="115"/>
      <c r="U9549"/>
      <c r="V9549"/>
      <c r="W9549" s="245"/>
    </row>
    <row r="9550" spans="1:33" x14ac:dyDescent="0.25">
      <c r="A9550" s="247"/>
      <c r="B9550" s="248"/>
      <c r="C9550" s="248"/>
      <c r="D9550" s="249"/>
      <c r="E9550"/>
      <c r="F9550" s="126"/>
      <c r="G9550" s="249"/>
      <c r="H9550"/>
      <c r="I9550"/>
      <c r="J9550" s="248"/>
      <c r="K9550"/>
      <c r="L9550"/>
      <c r="M9550"/>
      <c r="N9550"/>
      <c r="O9550"/>
      <c r="P9550"/>
      <c r="Q9550"/>
      <c r="S9550" s="115"/>
      <c r="U9550"/>
      <c r="V9550"/>
      <c r="W9550" s="248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5">
      <c r="A9551" s="244"/>
      <c r="B9551" s="245"/>
      <c r="C9551" s="245"/>
      <c r="D9551" s="246"/>
      <c r="F9551" s="238"/>
      <c r="G9551" s="246"/>
      <c r="I9551"/>
      <c r="J9551" s="245"/>
      <c r="S9551" s="115"/>
      <c r="U9551"/>
      <c r="V9551"/>
      <c r="W9551" s="245"/>
    </row>
    <row r="9552" spans="1:33" ht="18" x14ac:dyDescent="0.25">
      <c r="A9552" s="250"/>
      <c r="B9552" s="251"/>
      <c r="C9552" s="251"/>
      <c r="D9552" s="252"/>
      <c r="E9552"/>
      <c r="F9552" s="126"/>
      <c r="G9552" s="253"/>
      <c r="H9552"/>
      <c r="I9552"/>
      <c r="J9552" s="254"/>
      <c r="K9552"/>
      <c r="L9552"/>
      <c r="M9552"/>
      <c r="N9552"/>
      <c r="O9552"/>
      <c r="P9552"/>
      <c r="Q9552"/>
      <c r="S9552" s="115"/>
      <c r="U9552"/>
      <c r="V9552"/>
      <c r="W9552" s="254"/>
      <c r="X9552"/>
      <c r="Y9552"/>
      <c r="Z9552"/>
      <c r="AA9552"/>
      <c r="AB9552"/>
      <c r="AC9552"/>
      <c r="AD9552"/>
      <c r="AE9552"/>
      <c r="AF9552"/>
      <c r="AG9552"/>
    </row>
    <row r="9553" spans="1:33" ht="18" x14ac:dyDescent="0.25">
      <c r="A9553" s="250"/>
      <c r="B9553" s="251"/>
      <c r="C9553" s="251"/>
      <c r="D9553" s="252"/>
      <c r="E9553"/>
      <c r="F9553" s="126"/>
      <c r="G9553" s="253"/>
      <c r="H9553"/>
      <c r="I9553"/>
      <c r="J9553" s="254"/>
      <c r="K9553"/>
      <c r="L9553"/>
      <c r="M9553"/>
      <c r="N9553"/>
      <c r="O9553"/>
      <c r="P9553"/>
      <c r="Q9553"/>
      <c r="S9553" s="115"/>
      <c r="U9553"/>
      <c r="V9553"/>
      <c r="W9553" s="254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5">
      <c r="A9554" s="244"/>
      <c r="B9554" s="245"/>
      <c r="C9554" s="245"/>
      <c r="D9554" s="246"/>
      <c r="F9554" s="238"/>
      <c r="G9554" s="246"/>
      <c r="I9554"/>
      <c r="J9554" s="245"/>
      <c r="S9554" s="115"/>
      <c r="U9554"/>
      <c r="V9554"/>
      <c r="W9554" s="245"/>
    </row>
    <row r="9555" spans="1:33" x14ac:dyDescent="0.25">
      <c r="A9555" s="247"/>
      <c r="B9555" s="248"/>
      <c r="C9555" s="248"/>
      <c r="D9555" s="249"/>
      <c r="E9555"/>
      <c r="F9555" s="126"/>
      <c r="G9555" s="249"/>
      <c r="H9555"/>
      <c r="I9555"/>
      <c r="J9555" s="248"/>
      <c r="K9555"/>
      <c r="L9555"/>
      <c r="M9555"/>
      <c r="N9555"/>
      <c r="O9555"/>
      <c r="P9555"/>
      <c r="Q9555"/>
      <c r="S9555" s="115"/>
      <c r="U9555"/>
      <c r="V9555"/>
      <c r="W9555" s="248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5">
      <c r="A9556" s="247"/>
      <c r="B9556" s="248"/>
      <c r="C9556" s="248"/>
      <c r="D9556" s="249"/>
      <c r="E9556"/>
      <c r="F9556" s="126"/>
      <c r="G9556" s="249"/>
      <c r="H9556"/>
      <c r="I9556"/>
      <c r="J9556" s="248"/>
      <c r="K9556"/>
      <c r="L9556"/>
      <c r="M9556"/>
      <c r="N9556"/>
      <c r="O9556"/>
      <c r="P9556"/>
      <c r="Q9556"/>
      <c r="S9556" s="115"/>
      <c r="U9556"/>
      <c r="V9556"/>
      <c r="W9556" s="248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5">
      <c r="A9557" s="247"/>
      <c r="B9557" s="248"/>
      <c r="C9557" s="248"/>
      <c r="D9557" s="249"/>
      <c r="E9557"/>
      <c r="F9557" s="126"/>
      <c r="G9557" s="249"/>
      <c r="H9557"/>
      <c r="I9557"/>
      <c r="J9557" s="248"/>
      <c r="K9557"/>
      <c r="L9557"/>
      <c r="M9557"/>
      <c r="N9557"/>
      <c r="O9557"/>
      <c r="P9557"/>
      <c r="Q9557"/>
      <c r="S9557" s="115"/>
      <c r="U9557"/>
      <c r="V9557"/>
      <c r="W9557" s="248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5">
      <c r="A9558" s="247"/>
      <c r="B9558" s="248"/>
      <c r="C9558" s="248"/>
      <c r="D9558" s="249"/>
      <c r="E9558"/>
      <c r="F9558" s="126"/>
      <c r="G9558" s="249"/>
      <c r="H9558"/>
      <c r="I9558"/>
      <c r="J9558" s="248"/>
      <c r="K9558"/>
      <c r="L9558"/>
      <c r="M9558"/>
      <c r="N9558"/>
      <c r="O9558"/>
      <c r="P9558"/>
      <c r="Q9558"/>
      <c r="S9558" s="115"/>
      <c r="U9558"/>
      <c r="V9558"/>
      <c r="W9558" s="24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5">
      <c r="A9559" s="244"/>
      <c r="B9559" s="245"/>
      <c r="C9559" s="245"/>
      <c r="D9559" s="246"/>
      <c r="F9559" s="238"/>
      <c r="G9559" s="246"/>
      <c r="I9559"/>
      <c r="J9559" s="245"/>
      <c r="S9559" s="115"/>
      <c r="U9559"/>
      <c r="V9559"/>
      <c r="W9559" s="245"/>
    </row>
    <row r="9560" spans="1:33" x14ac:dyDescent="0.25">
      <c r="A9560" s="247"/>
      <c r="B9560" s="248"/>
      <c r="C9560" s="248"/>
      <c r="D9560" s="249"/>
      <c r="E9560"/>
      <c r="F9560" s="126"/>
      <c r="G9560" s="249"/>
      <c r="H9560"/>
      <c r="I9560"/>
      <c r="J9560" s="248"/>
      <c r="K9560"/>
      <c r="L9560"/>
      <c r="M9560"/>
      <c r="N9560"/>
      <c r="O9560"/>
      <c r="P9560"/>
      <c r="Q9560"/>
      <c r="S9560" s="115"/>
      <c r="U9560"/>
      <c r="V9560"/>
      <c r="W9560" s="248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5">
      <c r="A9561" s="247"/>
      <c r="B9561" s="248"/>
      <c r="C9561" s="248"/>
      <c r="D9561" s="249"/>
      <c r="E9561"/>
      <c r="F9561" s="126"/>
      <c r="G9561" s="249"/>
      <c r="H9561"/>
      <c r="I9561"/>
      <c r="J9561" s="248"/>
      <c r="K9561"/>
      <c r="L9561"/>
      <c r="M9561"/>
      <c r="N9561"/>
      <c r="O9561"/>
      <c r="P9561"/>
      <c r="Q9561"/>
      <c r="S9561" s="115"/>
      <c r="U9561"/>
      <c r="V9561"/>
      <c r="W9561" s="248"/>
      <c r="X9561"/>
      <c r="Y9561"/>
      <c r="Z9561"/>
      <c r="AA9561"/>
      <c r="AB9561"/>
      <c r="AC9561"/>
      <c r="AD9561"/>
      <c r="AE9561"/>
      <c r="AF9561"/>
      <c r="AG9561"/>
    </row>
    <row r="9562" spans="1:33" ht="18" x14ac:dyDescent="0.25">
      <c r="A9562" s="250"/>
      <c r="B9562" s="251"/>
      <c r="C9562" s="251"/>
      <c r="D9562" s="252"/>
      <c r="E9562"/>
      <c r="F9562" s="126"/>
      <c r="G9562" s="253"/>
      <c r="H9562"/>
      <c r="I9562"/>
      <c r="J9562" s="254"/>
      <c r="K9562"/>
      <c r="L9562"/>
      <c r="M9562"/>
      <c r="N9562"/>
      <c r="O9562"/>
      <c r="P9562"/>
      <c r="Q9562"/>
      <c r="S9562" s="115"/>
      <c r="U9562"/>
      <c r="V9562"/>
      <c r="W9562" s="254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5">
      <c r="A9563" s="247"/>
      <c r="B9563" s="248"/>
      <c r="C9563" s="248"/>
      <c r="D9563" s="249"/>
      <c r="E9563"/>
      <c r="F9563" s="126"/>
      <c r="G9563" s="249"/>
      <c r="H9563"/>
      <c r="I9563"/>
      <c r="J9563" s="248"/>
      <c r="K9563"/>
      <c r="L9563"/>
      <c r="M9563"/>
      <c r="N9563"/>
      <c r="O9563"/>
      <c r="P9563"/>
      <c r="Q9563"/>
      <c r="S9563" s="115"/>
      <c r="U9563"/>
      <c r="V9563"/>
      <c r="W9563" s="248"/>
      <c r="X9563"/>
      <c r="Y9563"/>
      <c r="Z9563"/>
      <c r="AA9563"/>
      <c r="AB9563"/>
      <c r="AC9563"/>
      <c r="AD9563"/>
      <c r="AE9563"/>
      <c r="AF9563"/>
      <c r="AG9563"/>
    </row>
    <row r="9564" spans="1:33" ht="18" x14ac:dyDescent="0.25">
      <c r="A9564" s="250"/>
      <c r="B9564" s="251"/>
      <c r="C9564" s="251"/>
      <c r="D9564" s="252"/>
      <c r="E9564"/>
      <c r="F9564" s="126"/>
      <c r="G9564" s="253"/>
      <c r="H9564"/>
      <c r="I9564"/>
      <c r="J9564" s="254"/>
      <c r="K9564"/>
      <c r="L9564"/>
      <c r="M9564"/>
      <c r="N9564"/>
      <c r="O9564"/>
      <c r="P9564"/>
      <c r="Q9564"/>
      <c r="S9564" s="115"/>
      <c r="U9564"/>
      <c r="V9564"/>
      <c r="W9564" s="25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5">
      <c r="A9565" s="244"/>
      <c r="B9565" s="245"/>
      <c r="C9565" s="245"/>
      <c r="D9565" s="246"/>
      <c r="F9565" s="238"/>
      <c r="G9565" s="246"/>
      <c r="I9565"/>
      <c r="J9565" s="245"/>
      <c r="S9565" s="115"/>
      <c r="U9565"/>
      <c r="V9565"/>
      <c r="W9565" s="245"/>
    </row>
    <row r="9566" spans="1:33" x14ac:dyDescent="0.25">
      <c r="A9566" s="244"/>
      <c r="B9566" s="245"/>
      <c r="C9566" s="245"/>
      <c r="D9566" s="246"/>
      <c r="F9566" s="238"/>
      <c r="G9566" s="246"/>
      <c r="I9566"/>
      <c r="J9566" s="245"/>
      <c r="S9566" s="115"/>
      <c r="U9566"/>
      <c r="V9566"/>
      <c r="W9566" s="245"/>
    </row>
    <row r="9567" spans="1:33" x14ac:dyDescent="0.25">
      <c r="A9567" s="244"/>
      <c r="B9567" s="245"/>
      <c r="C9567" s="245"/>
      <c r="D9567" s="246"/>
      <c r="F9567" s="238"/>
      <c r="G9567" s="246"/>
      <c r="I9567"/>
      <c r="J9567" s="245"/>
      <c r="S9567" s="115"/>
      <c r="U9567"/>
      <c r="V9567"/>
      <c r="W9567" s="245"/>
    </row>
    <row r="9568" spans="1:33" x14ac:dyDescent="0.25">
      <c r="A9568" s="247"/>
      <c r="B9568" s="248"/>
      <c r="C9568" s="248"/>
      <c r="D9568" s="249"/>
      <c r="E9568"/>
      <c r="F9568" s="126"/>
      <c r="G9568" s="249"/>
      <c r="H9568"/>
      <c r="I9568"/>
      <c r="J9568" s="248"/>
      <c r="K9568"/>
      <c r="L9568"/>
      <c r="M9568"/>
      <c r="N9568"/>
      <c r="O9568"/>
      <c r="P9568"/>
      <c r="Q9568"/>
      <c r="S9568" s="115"/>
      <c r="U9568"/>
      <c r="V9568"/>
      <c r="W9568" s="24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5">
      <c r="A9569" s="244"/>
      <c r="B9569" s="245"/>
      <c r="C9569" s="245"/>
      <c r="D9569" s="246"/>
      <c r="F9569" s="238"/>
      <c r="G9569" s="246"/>
      <c r="I9569"/>
      <c r="J9569" s="245"/>
      <c r="S9569" s="115"/>
      <c r="U9569"/>
      <c r="V9569"/>
      <c r="W9569" s="245"/>
    </row>
    <row r="9570" spans="1:33" x14ac:dyDescent="0.25">
      <c r="A9570" s="244"/>
      <c r="B9570" s="245"/>
      <c r="C9570" s="245"/>
      <c r="D9570" s="246"/>
      <c r="F9570" s="238"/>
      <c r="G9570" s="246"/>
      <c r="I9570"/>
      <c r="J9570" s="245"/>
      <c r="S9570" s="115"/>
      <c r="U9570"/>
      <c r="V9570"/>
      <c r="W9570" s="245"/>
    </row>
    <row r="9571" spans="1:33" x14ac:dyDescent="0.25">
      <c r="A9571" s="244"/>
      <c r="B9571" s="245"/>
      <c r="C9571" s="245"/>
      <c r="D9571" s="246"/>
      <c r="F9571" s="238"/>
      <c r="G9571" s="246"/>
      <c r="I9571"/>
      <c r="J9571" s="245"/>
      <c r="S9571" s="115"/>
      <c r="U9571"/>
      <c r="V9571"/>
      <c r="W9571" s="245"/>
    </row>
    <row r="9572" spans="1:33" x14ac:dyDescent="0.25">
      <c r="A9572" s="244"/>
      <c r="B9572" s="245"/>
      <c r="C9572" s="245"/>
      <c r="D9572" s="246"/>
      <c r="F9572" s="238"/>
      <c r="G9572" s="246"/>
      <c r="I9572"/>
      <c r="J9572" s="245"/>
      <c r="S9572" s="115"/>
      <c r="U9572"/>
      <c r="V9572"/>
      <c r="W9572" s="245"/>
    </row>
    <row r="9573" spans="1:33" x14ac:dyDescent="0.25">
      <c r="A9573" s="247"/>
      <c r="B9573" s="248"/>
      <c r="C9573" s="248"/>
      <c r="D9573" s="249"/>
      <c r="E9573"/>
      <c r="F9573" s="126"/>
      <c r="G9573" s="249"/>
      <c r="H9573"/>
      <c r="I9573"/>
      <c r="J9573" s="248"/>
      <c r="K9573"/>
      <c r="L9573"/>
      <c r="M9573"/>
      <c r="N9573"/>
      <c r="O9573"/>
      <c r="P9573"/>
      <c r="Q9573"/>
      <c r="S9573" s="115"/>
      <c r="U9573"/>
      <c r="V9573"/>
      <c r="W9573" s="248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5">
      <c r="A9574" s="244"/>
      <c r="B9574" s="245"/>
      <c r="C9574" s="245"/>
      <c r="D9574" s="246"/>
      <c r="F9574" s="238"/>
      <c r="G9574" s="246"/>
      <c r="I9574"/>
      <c r="J9574" s="245"/>
      <c r="S9574" s="115"/>
      <c r="U9574"/>
      <c r="V9574"/>
      <c r="W9574" s="245"/>
    </row>
    <row r="9575" spans="1:33" x14ac:dyDescent="0.25">
      <c r="A9575" s="244"/>
      <c r="B9575" s="245"/>
      <c r="C9575" s="245"/>
      <c r="D9575" s="246"/>
      <c r="F9575" s="238"/>
      <c r="G9575" s="246"/>
      <c r="I9575"/>
      <c r="J9575" s="245"/>
      <c r="S9575" s="115"/>
      <c r="U9575"/>
      <c r="V9575"/>
      <c r="W9575" s="245"/>
    </row>
    <row r="9576" spans="1:33" x14ac:dyDescent="0.25">
      <c r="A9576" s="247"/>
      <c r="B9576" s="248"/>
      <c r="C9576" s="248"/>
      <c r="D9576" s="249"/>
      <c r="E9576"/>
      <c r="F9576" s="126"/>
      <c r="G9576" s="249"/>
      <c r="H9576"/>
      <c r="I9576"/>
      <c r="J9576" s="248"/>
      <c r="K9576"/>
      <c r="L9576"/>
      <c r="M9576"/>
      <c r="N9576"/>
      <c r="O9576"/>
      <c r="P9576"/>
      <c r="Q9576"/>
      <c r="S9576" s="115"/>
      <c r="U9576"/>
      <c r="V9576"/>
      <c r="W9576" s="248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5">
      <c r="A9577" s="247"/>
      <c r="B9577" s="248"/>
      <c r="C9577" s="248"/>
      <c r="D9577" s="249"/>
      <c r="E9577"/>
      <c r="F9577" s="126"/>
      <c r="G9577" s="249"/>
      <c r="H9577"/>
      <c r="I9577"/>
      <c r="J9577" s="248"/>
      <c r="K9577"/>
      <c r="L9577"/>
      <c r="M9577"/>
      <c r="N9577"/>
      <c r="O9577"/>
      <c r="P9577"/>
      <c r="Q9577"/>
      <c r="S9577" s="115"/>
      <c r="U9577"/>
      <c r="V9577"/>
      <c r="W9577" s="248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5">
      <c r="A9578" s="247"/>
      <c r="B9578" s="248"/>
      <c r="C9578" s="248"/>
      <c r="D9578" s="249"/>
      <c r="E9578"/>
      <c r="F9578" s="126"/>
      <c r="G9578" s="249"/>
      <c r="H9578"/>
      <c r="I9578"/>
      <c r="J9578" s="248"/>
      <c r="K9578"/>
      <c r="L9578"/>
      <c r="M9578"/>
      <c r="N9578"/>
      <c r="O9578"/>
      <c r="P9578"/>
      <c r="Q9578"/>
      <c r="S9578" s="115"/>
      <c r="U9578"/>
      <c r="V9578"/>
      <c r="W9578" s="24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5">
      <c r="A9579" s="244"/>
      <c r="B9579" s="245"/>
      <c r="C9579" s="245"/>
      <c r="D9579" s="246"/>
      <c r="F9579" s="238"/>
      <c r="G9579" s="246"/>
      <c r="I9579"/>
      <c r="J9579" s="245"/>
      <c r="S9579" s="115"/>
      <c r="U9579"/>
      <c r="V9579"/>
      <c r="W9579" s="245"/>
    </row>
    <row r="9580" spans="1:33" x14ac:dyDescent="0.25">
      <c r="A9580" s="244"/>
      <c r="B9580" s="245"/>
      <c r="C9580" s="245"/>
      <c r="D9580" s="246"/>
      <c r="F9580" s="238"/>
      <c r="G9580" s="246"/>
      <c r="I9580"/>
      <c r="J9580" s="245"/>
      <c r="S9580" s="115"/>
      <c r="U9580"/>
      <c r="V9580"/>
      <c r="W9580" s="245"/>
    </row>
    <row r="9581" spans="1:33" x14ac:dyDescent="0.25">
      <c r="A9581" s="247"/>
      <c r="B9581" s="248"/>
      <c r="C9581" s="248"/>
      <c r="D9581" s="249"/>
      <c r="E9581"/>
      <c r="F9581" s="126"/>
      <c r="G9581" s="249"/>
      <c r="H9581"/>
      <c r="I9581"/>
      <c r="J9581" s="248"/>
      <c r="K9581"/>
      <c r="L9581"/>
      <c r="M9581"/>
      <c r="N9581"/>
      <c r="O9581"/>
      <c r="P9581"/>
      <c r="Q9581"/>
      <c r="S9581" s="115"/>
      <c r="U9581"/>
      <c r="V9581"/>
      <c r="W9581" s="248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5">
      <c r="A9582" s="244"/>
      <c r="B9582" s="245"/>
      <c r="C9582" s="245"/>
      <c r="D9582" s="246"/>
      <c r="F9582" s="238"/>
      <c r="G9582" s="246"/>
      <c r="I9582"/>
      <c r="J9582" s="245"/>
      <c r="S9582" s="115"/>
      <c r="U9582"/>
      <c r="V9582"/>
      <c r="W9582" s="245"/>
    </row>
    <row r="9583" spans="1:33" x14ac:dyDescent="0.25">
      <c r="A9583" s="244"/>
      <c r="B9583" s="245"/>
      <c r="C9583" s="245"/>
      <c r="D9583" s="246"/>
      <c r="F9583" s="238"/>
      <c r="G9583" s="246"/>
      <c r="I9583"/>
      <c r="J9583" s="245"/>
      <c r="S9583" s="115"/>
      <c r="U9583"/>
      <c r="V9583"/>
      <c r="W9583" s="245"/>
    </row>
    <row r="9584" spans="1:33" x14ac:dyDescent="0.25">
      <c r="A9584" s="244"/>
      <c r="B9584" s="245"/>
      <c r="C9584" s="245"/>
      <c r="D9584" s="246"/>
      <c r="F9584" s="238"/>
      <c r="G9584" s="246"/>
      <c r="I9584"/>
      <c r="J9584" s="245"/>
      <c r="S9584" s="115"/>
      <c r="U9584"/>
      <c r="V9584"/>
      <c r="W9584" s="245"/>
    </row>
    <row r="9585" spans="1:33" x14ac:dyDescent="0.25">
      <c r="A9585" s="247"/>
      <c r="B9585" s="248"/>
      <c r="C9585" s="248"/>
      <c r="D9585" s="249"/>
      <c r="E9585"/>
      <c r="F9585" s="126"/>
      <c r="G9585" s="249"/>
      <c r="H9585"/>
      <c r="I9585"/>
      <c r="J9585" s="248"/>
      <c r="K9585"/>
      <c r="L9585"/>
      <c r="M9585"/>
      <c r="N9585"/>
      <c r="O9585"/>
      <c r="P9585"/>
      <c r="Q9585"/>
      <c r="S9585" s="115"/>
      <c r="U9585"/>
      <c r="V9585"/>
      <c r="W9585" s="248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5">
      <c r="A9586" s="244"/>
      <c r="B9586" s="245"/>
      <c r="C9586" s="245"/>
      <c r="D9586" s="246"/>
      <c r="F9586" s="238"/>
      <c r="G9586" s="246"/>
      <c r="I9586"/>
      <c r="J9586" s="245"/>
      <c r="S9586" s="115"/>
      <c r="U9586"/>
      <c r="V9586"/>
      <c r="W9586" s="245"/>
    </row>
    <row r="9587" spans="1:33" x14ac:dyDescent="0.25">
      <c r="A9587" s="247"/>
      <c r="B9587" s="248"/>
      <c r="C9587" s="248"/>
      <c r="D9587" s="249"/>
      <c r="E9587"/>
      <c r="F9587" s="126"/>
      <c r="G9587" s="249"/>
      <c r="H9587"/>
      <c r="I9587"/>
      <c r="J9587" s="248"/>
      <c r="K9587"/>
      <c r="L9587"/>
      <c r="M9587"/>
      <c r="N9587"/>
      <c r="O9587"/>
      <c r="P9587"/>
      <c r="Q9587"/>
      <c r="S9587" s="115"/>
      <c r="U9587"/>
      <c r="V9587"/>
      <c r="W9587" s="248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5">
      <c r="A9588" s="247"/>
      <c r="B9588" s="248"/>
      <c r="C9588" s="248"/>
      <c r="D9588" s="249"/>
      <c r="E9588"/>
      <c r="F9588" s="126"/>
      <c r="G9588" s="249"/>
      <c r="H9588"/>
      <c r="I9588"/>
      <c r="J9588" s="248"/>
      <c r="K9588"/>
      <c r="L9588"/>
      <c r="M9588"/>
      <c r="N9588"/>
      <c r="O9588"/>
      <c r="P9588"/>
      <c r="Q9588"/>
      <c r="S9588" s="115"/>
      <c r="U9588"/>
      <c r="V9588"/>
      <c r="W9588" s="24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5">
      <c r="A9589" s="244"/>
      <c r="B9589" s="245"/>
      <c r="C9589" s="245"/>
      <c r="D9589" s="246"/>
      <c r="F9589" s="238"/>
      <c r="G9589" s="246"/>
      <c r="I9589"/>
      <c r="J9589" s="245"/>
      <c r="S9589" s="115"/>
      <c r="U9589"/>
      <c r="V9589"/>
      <c r="W9589" s="245"/>
    </row>
    <row r="9590" spans="1:33" x14ac:dyDescent="0.25">
      <c r="A9590" s="244"/>
      <c r="B9590" s="245"/>
      <c r="C9590" s="245"/>
      <c r="D9590" s="246"/>
      <c r="F9590" s="238"/>
      <c r="G9590" s="246"/>
      <c r="I9590"/>
      <c r="J9590" s="245"/>
      <c r="S9590" s="115"/>
      <c r="U9590"/>
      <c r="V9590"/>
      <c r="W9590" s="245"/>
    </row>
    <row r="9591" spans="1:33" x14ac:dyDescent="0.25">
      <c r="A9591" s="247"/>
      <c r="B9591" s="248"/>
      <c r="C9591" s="248"/>
      <c r="D9591" s="249"/>
      <c r="E9591"/>
      <c r="F9591" s="126"/>
      <c r="G9591" s="249"/>
      <c r="H9591"/>
      <c r="I9591"/>
      <c r="J9591" s="248"/>
      <c r="K9591"/>
      <c r="L9591"/>
      <c r="M9591"/>
      <c r="N9591"/>
      <c r="O9591"/>
      <c r="P9591"/>
      <c r="Q9591"/>
      <c r="S9591" s="115"/>
      <c r="U9591"/>
      <c r="V9591"/>
      <c r="W9591" s="248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5">
      <c r="A9592" s="247"/>
      <c r="B9592" s="248"/>
      <c r="C9592" s="248"/>
      <c r="D9592" s="249"/>
      <c r="E9592"/>
      <c r="F9592" s="126"/>
      <c r="G9592" s="249"/>
      <c r="H9592"/>
      <c r="I9592"/>
      <c r="J9592" s="248"/>
      <c r="K9592"/>
      <c r="L9592"/>
      <c r="M9592"/>
      <c r="N9592"/>
      <c r="O9592"/>
      <c r="P9592"/>
      <c r="Q9592"/>
      <c r="S9592" s="115"/>
      <c r="U9592"/>
      <c r="V9592"/>
      <c r="W9592" s="248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5">
      <c r="A9593" s="244"/>
      <c r="B9593" s="245"/>
      <c r="C9593" s="245"/>
      <c r="D9593" s="246"/>
      <c r="F9593" s="238"/>
      <c r="G9593" s="246"/>
      <c r="I9593"/>
      <c r="J9593" s="245"/>
      <c r="S9593" s="115"/>
      <c r="U9593"/>
      <c r="V9593"/>
      <c r="W9593" s="245"/>
    </row>
    <row r="9594" spans="1:33" x14ac:dyDescent="0.25">
      <c r="A9594" s="244"/>
      <c r="B9594" s="245"/>
      <c r="C9594" s="245"/>
      <c r="D9594" s="246"/>
      <c r="F9594" s="238"/>
      <c r="G9594" s="246"/>
      <c r="I9594"/>
      <c r="J9594" s="245"/>
      <c r="S9594" s="115"/>
      <c r="U9594"/>
      <c r="V9594"/>
      <c r="W9594" s="245"/>
    </row>
    <row r="9595" spans="1:33" x14ac:dyDescent="0.25">
      <c r="A9595" s="244"/>
      <c r="B9595" s="245"/>
      <c r="C9595" s="245"/>
      <c r="D9595" s="246"/>
      <c r="F9595" s="238"/>
      <c r="G9595" s="246"/>
      <c r="I9595"/>
      <c r="J9595" s="245"/>
      <c r="S9595" s="115"/>
      <c r="U9595"/>
      <c r="V9595"/>
      <c r="W9595" s="245"/>
    </row>
    <row r="9596" spans="1:33" x14ac:dyDescent="0.25">
      <c r="A9596" s="247"/>
      <c r="B9596" s="248"/>
      <c r="C9596" s="248"/>
      <c r="D9596" s="249"/>
      <c r="E9596"/>
      <c r="F9596" s="126"/>
      <c r="G9596" s="249"/>
      <c r="H9596"/>
      <c r="I9596"/>
      <c r="J9596" s="248"/>
      <c r="K9596"/>
      <c r="L9596"/>
      <c r="M9596"/>
      <c r="N9596"/>
      <c r="O9596"/>
      <c r="P9596"/>
      <c r="Q9596"/>
      <c r="S9596" s="115"/>
      <c r="U9596"/>
      <c r="V9596"/>
      <c r="W9596" s="248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5">
      <c r="A9597" s="244"/>
      <c r="B9597" s="245"/>
      <c r="C9597" s="245"/>
      <c r="D9597" s="246"/>
      <c r="F9597" s="238"/>
      <c r="G9597" s="246"/>
      <c r="I9597"/>
      <c r="J9597" s="245"/>
      <c r="S9597" s="115"/>
      <c r="U9597"/>
      <c r="V9597"/>
      <c r="W9597" s="245"/>
    </row>
    <row r="9598" spans="1:33" x14ac:dyDescent="0.25">
      <c r="A9598" s="244"/>
      <c r="B9598" s="245"/>
      <c r="C9598" s="245"/>
      <c r="D9598" s="246"/>
      <c r="F9598" s="238"/>
      <c r="G9598" s="246"/>
      <c r="I9598"/>
      <c r="J9598" s="245"/>
      <c r="S9598" s="115"/>
      <c r="U9598"/>
      <c r="V9598"/>
      <c r="W9598" s="245"/>
    </row>
    <row r="9599" spans="1:33" x14ac:dyDescent="0.25">
      <c r="A9599" s="247"/>
      <c r="B9599" s="248"/>
      <c r="C9599" s="248"/>
      <c r="D9599" s="249"/>
      <c r="E9599"/>
      <c r="F9599" s="126"/>
      <c r="G9599" s="249"/>
      <c r="H9599"/>
      <c r="I9599"/>
      <c r="J9599" s="248"/>
      <c r="K9599"/>
      <c r="L9599"/>
      <c r="M9599"/>
      <c r="N9599"/>
      <c r="O9599"/>
      <c r="P9599"/>
      <c r="Q9599"/>
      <c r="S9599" s="115"/>
      <c r="U9599"/>
      <c r="V9599"/>
      <c r="W9599" s="248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5">
      <c r="A9600" s="247"/>
      <c r="B9600" s="248"/>
      <c r="C9600" s="248"/>
      <c r="D9600" s="249"/>
      <c r="E9600"/>
      <c r="F9600" s="126"/>
      <c r="G9600" s="249"/>
      <c r="H9600"/>
      <c r="I9600"/>
      <c r="J9600" s="248"/>
      <c r="K9600"/>
      <c r="L9600"/>
      <c r="M9600"/>
      <c r="N9600"/>
      <c r="O9600"/>
      <c r="P9600"/>
      <c r="Q9600"/>
      <c r="S9600" s="115"/>
      <c r="U9600"/>
      <c r="V9600"/>
      <c r="W9600" s="248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5">
      <c r="A9601" s="244"/>
      <c r="B9601" s="245"/>
      <c r="C9601" s="245"/>
      <c r="D9601" s="246"/>
      <c r="F9601" s="238"/>
      <c r="G9601" s="246"/>
      <c r="I9601"/>
      <c r="J9601" s="245"/>
      <c r="S9601" s="115"/>
      <c r="U9601"/>
      <c r="V9601"/>
      <c r="W9601" s="245"/>
    </row>
    <row r="9602" spans="1:33" x14ac:dyDescent="0.25">
      <c r="A9602" s="247"/>
      <c r="B9602" s="248"/>
      <c r="C9602" s="248"/>
      <c r="D9602" s="249"/>
      <c r="E9602"/>
      <c r="F9602" s="126"/>
      <c r="G9602" s="249"/>
      <c r="H9602"/>
      <c r="I9602"/>
      <c r="J9602" s="248"/>
      <c r="K9602"/>
      <c r="L9602"/>
      <c r="M9602"/>
      <c r="N9602"/>
      <c r="O9602"/>
      <c r="P9602"/>
      <c r="Q9602"/>
      <c r="S9602" s="115"/>
      <c r="U9602"/>
      <c r="V9602"/>
      <c r="W9602" s="248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5">
      <c r="A9603" s="244"/>
      <c r="B9603" s="245"/>
      <c r="C9603" s="245"/>
      <c r="D9603" s="246"/>
      <c r="F9603" s="238"/>
      <c r="G9603" s="246"/>
      <c r="I9603"/>
      <c r="J9603" s="245"/>
      <c r="S9603" s="115"/>
      <c r="U9603"/>
      <c r="V9603"/>
      <c r="W9603" s="245"/>
    </row>
    <row r="9604" spans="1:33" x14ac:dyDescent="0.25">
      <c r="A9604" s="244"/>
      <c r="B9604" s="245"/>
      <c r="C9604" s="245"/>
      <c r="D9604" s="246"/>
      <c r="F9604" s="238"/>
      <c r="G9604" s="246"/>
      <c r="I9604"/>
      <c r="J9604" s="245"/>
      <c r="S9604" s="115"/>
      <c r="U9604"/>
      <c r="V9604"/>
      <c r="W9604" s="245"/>
    </row>
    <row r="9605" spans="1:33" x14ac:dyDescent="0.25">
      <c r="A9605" s="244"/>
      <c r="B9605" s="245"/>
      <c r="C9605" s="245"/>
      <c r="D9605" s="246"/>
      <c r="F9605" s="238"/>
      <c r="G9605" s="246"/>
      <c r="I9605"/>
      <c r="J9605" s="245"/>
      <c r="S9605" s="115"/>
      <c r="U9605"/>
      <c r="V9605"/>
      <c r="W9605" s="245"/>
    </row>
    <row r="9606" spans="1:33" x14ac:dyDescent="0.25">
      <c r="A9606" s="247"/>
      <c r="B9606" s="248"/>
      <c r="C9606" s="248"/>
      <c r="D9606" s="249"/>
      <c r="E9606"/>
      <c r="F9606" s="126"/>
      <c r="G9606" s="249"/>
      <c r="H9606"/>
      <c r="I9606"/>
      <c r="J9606" s="248"/>
      <c r="K9606"/>
      <c r="L9606"/>
      <c r="M9606"/>
      <c r="N9606"/>
      <c r="O9606"/>
      <c r="P9606"/>
      <c r="Q9606"/>
      <c r="S9606" s="115"/>
      <c r="U9606"/>
      <c r="V9606"/>
      <c r="W9606" s="248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5">
      <c r="A9607" s="244"/>
      <c r="B9607" s="245"/>
      <c r="C9607" s="245"/>
      <c r="D9607" s="246"/>
      <c r="F9607" s="238"/>
      <c r="G9607" s="246"/>
      <c r="I9607"/>
      <c r="J9607" s="245"/>
      <c r="S9607" s="115"/>
      <c r="U9607"/>
      <c r="V9607"/>
      <c r="W9607" s="245"/>
    </row>
    <row r="9608" spans="1:33" x14ac:dyDescent="0.25">
      <c r="A9608" s="247"/>
      <c r="B9608" s="248"/>
      <c r="C9608" s="248"/>
      <c r="D9608" s="249"/>
      <c r="E9608"/>
      <c r="F9608" s="126"/>
      <c r="G9608" s="249"/>
      <c r="H9608"/>
      <c r="I9608"/>
      <c r="J9608" s="248"/>
      <c r="K9608"/>
      <c r="L9608"/>
      <c r="M9608"/>
      <c r="N9608"/>
      <c r="O9608"/>
      <c r="P9608"/>
      <c r="Q9608"/>
      <c r="S9608" s="115"/>
      <c r="U9608"/>
      <c r="V9608"/>
      <c r="W9608" s="24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5">
      <c r="A9609" s="244"/>
      <c r="B9609" s="245"/>
      <c r="C9609" s="245"/>
      <c r="D9609" s="246"/>
      <c r="F9609" s="238"/>
      <c r="G9609" s="246"/>
      <c r="I9609"/>
      <c r="J9609" s="245"/>
      <c r="S9609" s="115"/>
      <c r="U9609"/>
      <c r="V9609"/>
      <c r="W9609" s="245"/>
    </row>
    <row r="9610" spans="1:33" x14ac:dyDescent="0.25">
      <c r="A9610" s="247"/>
      <c r="B9610" s="248"/>
      <c r="C9610" s="248"/>
      <c r="D9610" s="249"/>
      <c r="E9610"/>
      <c r="F9610" s="126"/>
      <c r="G9610" s="249"/>
      <c r="H9610"/>
      <c r="I9610"/>
      <c r="J9610" s="248"/>
      <c r="K9610"/>
      <c r="L9610"/>
      <c r="M9610"/>
      <c r="N9610"/>
      <c r="O9610"/>
      <c r="P9610"/>
      <c r="Q9610"/>
      <c r="S9610" s="115"/>
      <c r="U9610"/>
      <c r="V9610"/>
      <c r="W9610" s="248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5">
      <c r="A9611" s="244"/>
      <c r="B9611" s="245"/>
      <c r="C9611" s="245"/>
      <c r="D9611" s="246"/>
      <c r="F9611" s="238"/>
      <c r="G9611" s="246"/>
      <c r="I9611"/>
      <c r="J9611" s="245"/>
      <c r="S9611" s="115"/>
      <c r="U9611"/>
      <c r="V9611"/>
      <c r="W9611" s="245"/>
    </row>
    <row r="9612" spans="1:33" x14ac:dyDescent="0.25">
      <c r="A9612" s="244"/>
      <c r="B9612" s="245"/>
      <c r="C9612" s="245"/>
      <c r="D9612" s="246"/>
      <c r="F9612" s="238"/>
      <c r="G9612" s="246"/>
      <c r="I9612"/>
      <c r="J9612" s="245"/>
      <c r="S9612" s="115"/>
      <c r="U9612"/>
      <c r="V9612"/>
      <c r="W9612" s="245"/>
    </row>
    <row r="9613" spans="1:33" x14ac:dyDescent="0.25">
      <c r="A9613" s="247"/>
      <c r="B9613" s="248"/>
      <c r="C9613" s="248"/>
      <c r="D9613" s="249"/>
      <c r="E9613"/>
      <c r="F9613" s="126"/>
      <c r="G9613" s="249"/>
      <c r="H9613"/>
      <c r="I9613"/>
      <c r="J9613" s="248"/>
      <c r="K9613"/>
      <c r="L9613"/>
      <c r="M9613"/>
      <c r="N9613"/>
      <c r="O9613"/>
      <c r="P9613"/>
      <c r="Q9613"/>
      <c r="S9613" s="115"/>
      <c r="U9613"/>
      <c r="V9613"/>
      <c r="W9613" s="248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5">
      <c r="A9614" s="244"/>
      <c r="B9614" s="245"/>
      <c r="C9614" s="245"/>
      <c r="D9614" s="246"/>
      <c r="F9614" s="238"/>
      <c r="G9614" s="246"/>
      <c r="I9614"/>
      <c r="J9614" s="245"/>
      <c r="S9614" s="115"/>
      <c r="U9614"/>
      <c r="V9614"/>
      <c r="W9614" s="245"/>
    </row>
    <row r="9615" spans="1:33" x14ac:dyDescent="0.25">
      <c r="A9615" s="244"/>
      <c r="B9615" s="245"/>
      <c r="C9615" s="245"/>
      <c r="D9615" s="246"/>
      <c r="F9615" s="238"/>
      <c r="G9615" s="246"/>
      <c r="I9615"/>
      <c r="J9615" s="245"/>
      <c r="S9615" s="115"/>
      <c r="U9615"/>
      <c r="V9615"/>
      <c r="W9615" s="245"/>
    </row>
    <row r="9616" spans="1:33" x14ac:dyDescent="0.25">
      <c r="A9616" s="244"/>
      <c r="B9616" s="245"/>
      <c r="C9616" s="245"/>
      <c r="D9616" s="246"/>
      <c r="F9616" s="238"/>
      <c r="G9616" s="246"/>
      <c r="I9616"/>
      <c r="J9616" s="245"/>
      <c r="S9616" s="115"/>
      <c r="U9616"/>
      <c r="V9616"/>
      <c r="W9616" s="245"/>
    </row>
    <row r="9617" spans="1:33" x14ac:dyDescent="0.25">
      <c r="A9617" s="244"/>
      <c r="B9617" s="245"/>
      <c r="C9617" s="245"/>
      <c r="D9617" s="246"/>
      <c r="F9617" s="238"/>
      <c r="G9617" s="246"/>
      <c r="I9617"/>
      <c r="J9617" s="245"/>
      <c r="S9617" s="115"/>
      <c r="U9617"/>
      <c r="V9617"/>
      <c r="W9617" s="245"/>
    </row>
    <row r="9618" spans="1:33" x14ac:dyDescent="0.25">
      <c r="A9618" s="247"/>
      <c r="B9618" s="248"/>
      <c r="C9618" s="248"/>
      <c r="D9618" s="249"/>
      <c r="E9618"/>
      <c r="F9618" s="126"/>
      <c r="G9618" s="249"/>
      <c r="H9618"/>
      <c r="I9618"/>
      <c r="J9618" s="248"/>
      <c r="K9618"/>
      <c r="L9618"/>
      <c r="M9618"/>
      <c r="N9618"/>
      <c r="O9618"/>
      <c r="P9618"/>
      <c r="Q9618"/>
      <c r="S9618" s="115"/>
      <c r="U9618"/>
      <c r="V9618"/>
      <c r="W9618" s="24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5">
      <c r="A9619" s="244"/>
      <c r="B9619" s="245"/>
      <c r="C9619" s="245"/>
      <c r="D9619" s="246"/>
      <c r="F9619" s="238"/>
      <c r="G9619" s="246"/>
      <c r="I9619"/>
      <c r="J9619" s="245"/>
      <c r="S9619" s="115"/>
      <c r="U9619"/>
      <c r="V9619"/>
      <c r="W9619" s="245"/>
    </row>
    <row r="9620" spans="1:33" x14ac:dyDescent="0.25">
      <c r="A9620" s="244"/>
      <c r="B9620" s="245"/>
      <c r="C9620" s="245"/>
      <c r="D9620" s="246"/>
      <c r="F9620" s="238"/>
      <c r="G9620" s="246"/>
      <c r="I9620"/>
      <c r="J9620" s="245"/>
      <c r="S9620" s="115"/>
      <c r="U9620"/>
      <c r="V9620"/>
      <c r="W9620" s="245"/>
    </row>
    <row r="9621" spans="1:33" x14ac:dyDescent="0.25">
      <c r="A9621" s="244"/>
      <c r="B9621" s="245"/>
      <c r="C9621" s="245"/>
      <c r="D9621" s="246"/>
      <c r="F9621" s="238"/>
      <c r="G9621" s="246"/>
      <c r="I9621"/>
      <c r="J9621" s="245"/>
      <c r="S9621" s="115"/>
      <c r="U9621"/>
      <c r="V9621"/>
      <c r="W9621" s="245"/>
    </row>
    <row r="9622" spans="1:33" x14ac:dyDescent="0.25">
      <c r="A9622" s="247"/>
      <c r="B9622" s="248"/>
      <c r="C9622" s="248"/>
      <c r="D9622" s="249"/>
      <c r="E9622"/>
      <c r="F9622" s="126"/>
      <c r="G9622" s="249"/>
      <c r="H9622"/>
      <c r="I9622"/>
      <c r="J9622" s="248"/>
      <c r="K9622"/>
      <c r="L9622"/>
      <c r="M9622"/>
      <c r="N9622"/>
      <c r="O9622"/>
      <c r="P9622"/>
      <c r="Q9622"/>
      <c r="S9622" s="115"/>
      <c r="U9622"/>
      <c r="V9622"/>
      <c r="W9622" s="248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5">
      <c r="A9623" s="244"/>
      <c r="B9623" s="245"/>
      <c r="C9623" s="245"/>
      <c r="D9623" s="246"/>
      <c r="F9623" s="238"/>
      <c r="G9623" s="246"/>
      <c r="I9623"/>
      <c r="J9623" s="245"/>
      <c r="S9623" s="115"/>
      <c r="U9623"/>
      <c r="V9623"/>
      <c r="W9623" s="245"/>
    </row>
    <row r="9624" spans="1:33" x14ac:dyDescent="0.25">
      <c r="A9624" s="247"/>
      <c r="B9624" s="248"/>
      <c r="C9624" s="248"/>
      <c r="D9624" s="249"/>
      <c r="E9624"/>
      <c r="F9624" s="126"/>
      <c r="G9624" s="249"/>
      <c r="H9624"/>
      <c r="I9624"/>
      <c r="J9624" s="248"/>
      <c r="K9624"/>
      <c r="L9624"/>
      <c r="M9624"/>
      <c r="N9624"/>
      <c r="O9624"/>
      <c r="P9624"/>
      <c r="Q9624"/>
      <c r="S9624" s="115"/>
      <c r="U9624"/>
      <c r="V9624"/>
      <c r="W9624" s="248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5">
      <c r="A9625" s="244"/>
      <c r="B9625" s="245"/>
      <c r="C9625" s="245"/>
      <c r="D9625" s="246"/>
      <c r="F9625" s="238"/>
      <c r="G9625" s="246"/>
      <c r="I9625"/>
      <c r="J9625" s="245"/>
      <c r="S9625" s="115"/>
      <c r="U9625"/>
      <c r="V9625"/>
      <c r="W9625" s="245"/>
    </row>
    <row r="9626" spans="1:33" x14ac:dyDescent="0.25">
      <c r="A9626" s="244"/>
      <c r="B9626" s="245"/>
      <c r="C9626" s="245"/>
      <c r="D9626" s="246"/>
      <c r="F9626" s="238"/>
      <c r="G9626" s="246"/>
      <c r="I9626"/>
      <c r="J9626" s="245"/>
      <c r="S9626" s="115"/>
      <c r="U9626"/>
      <c r="V9626"/>
      <c r="W9626" s="245"/>
    </row>
    <row r="9627" spans="1:33" x14ac:dyDescent="0.25">
      <c r="A9627" s="247"/>
      <c r="B9627" s="248"/>
      <c r="C9627" s="248"/>
      <c r="D9627" s="249"/>
      <c r="E9627"/>
      <c r="F9627" s="126"/>
      <c r="G9627" s="249"/>
      <c r="H9627"/>
      <c r="I9627"/>
      <c r="J9627" s="248"/>
      <c r="K9627"/>
      <c r="L9627"/>
      <c r="M9627"/>
      <c r="N9627"/>
      <c r="O9627"/>
      <c r="P9627"/>
      <c r="Q9627"/>
      <c r="S9627" s="115"/>
      <c r="U9627"/>
      <c r="V9627"/>
      <c r="W9627" s="248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5">
      <c r="A9628" s="247"/>
      <c r="B9628" s="248"/>
      <c r="C9628" s="248"/>
      <c r="D9628" s="249"/>
      <c r="E9628"/>
      <c r="F9628" s="126"/>
      <c r="G9628" s="249"/>
      <c r="H9628"/>
      <c r="I9628"/>
      <c r="J9628" s="248"/>
      <c r="K9628"/>
      <c r="L9628"/>
      <c r="M9628"/>
      <c r="N9628"/>
      <c r="O9628"/>
      <c r="P9628"/>
      <c r="Q9628"/>
      <c r="S9628" s="115"/>
      <c r="U9628"/>
      <c r="V9628"/>
      <c r="W9628" s="24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5">
      <c r="A9629" s="244"/>
      <c r="B9629" s="245"/>
      <c r="C9629" s="245"/>
      <c r="D9629" s="246"/>
      <c r="F9629" s="238"/>
      <c r="G9629" s="246"/>
      <c r="I9629"/>
      <c r="J9629" s="245"/>
      <c r="S9629" s="115"/>
      <c r="U9629"/>
      <c r="V9629"/>
      <c r="W9629" s="245"/>
    </row>
    <row r="9630" spans="1:33" x14ac:dyDescent="0.25">
      <c r="A9630" s="247"/>
      <c r="B9630" s="248"/>
      <c r="C9630" s="248"/>
      <c r="D9630" s="249"/>
      <c r="E9630"/>
      <c r="F9630" s="126"/>
      <c r="G9630" s="249"/>
      <c r="H9630"/>
      <c r="I9630"/>
      <c r="J9630" s="248"/>
      <c r="K9630"/>
      <c r="L9630"/>
      <c r="M9630"/>
      <c r="N9630"/>
      <c r="O9630"/>
      <c r="P9630"/>
      <c r="Q9630"/>
      <c r="S9630" s="115"/>
      <c r="U9630"/>
      <c r="V9630"/>
      <c r="W9630" s="248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5">
      <c r="A9631" s="244"/>
      <c r="B9631" s="245"/>
      <c r="C9631" s="245"/>
      <c r="D9631" s="246"/>
      <c r="F9631" s="238"/>
      <c r="G9631" s="246"/>
      <c r="I9631"/>
      <c r="J9631" s="245"/>
      <c r="S9631" s="115"/>
      <c r="U9631"/>
      <c r="V9631"/>
      <c r="W9631" s="245"/>
    </row>
    <row r="9632" spans="1:33" x14ac:dyDescent="0.25">
      <c r="A9632" s="244"/>
      <c r="B9632" s="245"/>
      <c r="C9632" s="245"/>
      <c r="D9632" s="246"/>
      <c r="F9632" s="238"/>
      <c r="G9632" s="246"/>
      <c r="I9632"/>
      <c r="J9632" s="245"/>
      <c r="S9632" s="115"/>
      <c r="U9632"/>
      <c r="V9632"/>
      <c r="W9632" s="245"/>
    </row>
    <row r="9633" spans="1:33" x14ac:dyDescent="0.25">
      <c r="A9633" s="247"/>
      <c r="B9633" s="248"/>
      <c r="C9633" s="248"/>
      <c r="D9633" s="249"/>
      <c r="E9633"/>
      <c r="F9633" s="126"/>
      <c r="G9633" s="249"/>
      <c r="H9633"/>
      <c r="I9633"/>
      <c r="J9633" s="248"/>
      <c r="K9633"/>
      <c r="L9633"/>
      <c r="M9633"/>
      <c r="N9633"/>
      <c r="O9633"/>
      <c r="P9633"/>
      <c r="Q9633"/>
      <c r="S9633" s="115"/>
      <c r="U9633"/>
      <c r="V9633"/>
      <c r="W9633" s="248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5">
      <c r="A9634" s="247"/>
      <c r="B9634" s="248"/>
      <c r="C9634" s="248"/>
      <c r="D9634" s="249"/>
      <c r="E9634"/>
      <c r="F9634" s="126"/>
      <c r="G9634" s="249"/>
      <c r="H9634"/>
      <c r="I9634"/>
      <c r="J9634" s="248"/>
      <c r="K9634"/>
      <c r="L9634"/>
      <c r="M9634"/>
      <c r="N9634"/>
      <c r="O9634"/>
      <c r="P9634"/>
      <c r="Q9634"/>
      <c r="S9634" s="115"/>
      <c r="U9634"/>
      <c r="V9634"/>
      <c r="W9634" s="248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5">
      <c r="A9635" s="244"/>
      <c r="B9635" s="245"/>
      <c r="C9635" s="245"/>
      <c r="D9635" s="246"/>
      <c r="F9635" s="238"/>
      <c r="G9635" s="246"/>
      <c r="I9635"/>
      <c r="J9635" s="245"/>
      <c r="S9635" s="115"/>
      <c r="U9635"/>
      <c r="V9635"/>
      <c r="W9635" s="245"/>
    </row>
    <row r="9636" spans="1:33" x14ac:dyDescent="0.25">
      <c r="A9636" s="244"/>
      <c r="B9636" s="245"/>
      <c r="C9636" s="245"/>
      <c r="D9636" s="246"/>
      <c r="F9636" s="238"/>
      <c r="G9636" s="246"/>
      <c r="I9636"/>
      <c r="J9636" s="245"/>
      <c r="S9636" s="115"/>
      <c r="U9636"/>
      <c r="V9636"/>
      <c r="W9636" s="245"/>
    </row>
    <row r="9637" spans="1:33" x14ac:dyDescent="0.25">
      <c r="A9637" s="244"/>
      <c r="B9637" s="245"/>
      <c r="C9637" s="245"/>
      <c r="D9637" s="246"/>
      <c r="F9637" s="238"/>
      <c r="G9637" s="246"/>
      <c r="I9637"/>
      <c r="J9637" s="245"/>
      <c r="S9637" s="115"/>
      <c r="U9637"/>
      <c r="V9637"/>
      <c r="W9637" s="245"/>
    </row>
    <row r="9638" spans="1:33" x14ac:dyDescent="0.25">
      <c r="A9638" s="244"/>
      <c r="B9638" s="245"/>
      <c r="C9638" s="245"/>
      <c r="D9638" s="246"/>
      <c r="F9638" s="238"/>
      <c r="G9638" s="246"/>
      <c r="I9638"/>
      <c r="J9638" s="245"/>
      <c r="S9638" s="115"/>
      <c r="U9638"/>
      <c r="V9638"/>
      <c r="W9638" s="245"/>
    </row>
    <row r="9639" spans="1:33" x14ac:dyDescent="0.25">
      <c r="A9639" s="244"/>
      <c r="B9639" s="245"/>
      <c r="C9639" s="245"/>
      <c r="D9639" s="246"/>
      <c r="F9639" s="238"/>
      <c r="G9639" s="246"/>
      <c r="I9639"/>
      <c r="J9639" s="245"/>
      <c r="S9639" s="115"/>
      <c r="U9639"/>
      <c r="V9639"/>
      <c r="W9639" s="245"/>
    </row>
    <row r="9640" spans="1:33" x14ac:dyDescent="0.25">
      <c r="A9640" s="244"/>
      <c r="B9640" s="245"/>
      <c r="C9640" s="245"/>
      <c r="D9640" s="246"/>
      <c r="F9640" s="238"/>
      <c r="G9640" s="246"/>
      <c r="I9640"/>
      <c r="J9640" s="245"/>
      <c r="S9640" s="115"/>
      <c r="U9640"/>
      <c r="V9640"/>
      <c r="W9640" s="245"/>
    </row>
    <row r="9641" spans="1:33" x14ac:dyDescent="0.25">
      <c r="A9641" s="244"/>
      <c r="B9641" s="245"/>
      <c r="C9641" s="245"/>
      <c r="D9641" s="246"/>
      <c r="F9641" s="238"/>
      <c r="G9641" s="246"/>
      <c r="I9641"/>
      <c r="J9641" s="245"/>
      <c r="S9641" s="115"/>
      <c r="U9641"/>
      <c r="V9641"/>
      <c r="W9641" s="245"/>
    </row>
    <row r="9642" spans="1:33" x14ac:dyDescent="0.25">
      <c r="A9642" s="244"/>
      <c r="B9642" s="245"/>
      <c r="C9642" s="245"/>
      <c r="D9642" s="246"/>
      <c r="F9642" s="238"/>
      <c r="G9642" s="246"/>
      <c r="I9642"/>
      <c r="J9642" s="245"/>
      <c r="S9642" s="115"/>
      <c r="U9642"/>
      <c r="V9642"/>
      <c r="W9642" s="245"/>
    </row>
    <row r="9643" spans="1:33" x14ac:dyDescent="0.25">
      <c r="A9643" s="247"/>
      <c r="B9643" s="248"/>
      <c r="C9643" s="248"/>
      <c r="D9643" s="249"/>
      <c r="E9643"/>
      <c r="F9643" s="126"/>
      <c r="G9643" s="249"/>
      <c r="H9643"/>
      <c r="I9643"/>
      <c r="J9643" s="248"/>
      <c r="K9643"/>
      <c r="L9643"/>
      <c r="M9643"/>
      <c r="N9643"/>
      <c r="O9643"/>
      <c r="P9643"/>
      <c r="Q9643"/>
      <c r="S9643" s="115"/>
      <c r="U9643"/>
      <c r="V9643"/>
      <c r="W9643" s="248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5">
      <c r="A9644" s="247"/>
      <c r="B9644" s="248"/>
      <c r="C9644" s="248"/>
      <c r="D9644" s="249"/>
      <c r="E9644"/>
      <c r="F9644" s="126"/>
      <c r="G9644" s="249"/>
      <c r="H9644"/>
      <c r="I9644"/>
      <c r="J9644" s="248"/>
      <c r="K9644"/>
      <c r="L9644"/>
      <c r="M9644"/>
      <c r="N9644"/>
      <c r="O9644"/>
      <c r="P9644"/>
      <c r="Q9644"/>
      <c r="S9644" s="115"/>
      <c r="U9644"/>
      <c r="V9644"/>
      <c r="W9644" s="248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5">
      <c r="A9645" s="244"/>
      <c r="B9645" s="245"/>
      <c r="C9645" s="245"/>
      <c r="D9645" s="246"/>
      <c r="F9645" s="238"/>
      <c r="G9645" s="246"/>
      <c r="I9645"/>
      <c r="J9645" s="245"/>
      <c r="S9645" s="115"/>
      <c r="U9645"/>
      <c r="V9645"/>
      <c r="W9645" s="245"/>
    </row>
    <row r="9646" spans="1:33" x14ac:dyDescent="0.25">
      <c r="A9646" s="244"/>
      <c r="B9646" s="245"/>
      <c r="C9646" s="245"/>
      <c r="D9646" s="246"/>
      <c r="F9646" s="238"/>
      <c r="G9646" s="246"/>
      <c r="I9646"/>
      <c r="J9646" s="245"/>
      <c r="S9646" s="115"/>
      <c r="U9646"/>
      <c r="V9646"/>
      <c r="W9646" s="245"/>
    </row>
    <row r="9647" spans="1:33" x14ac:dyDescent="0.25">
      <c r="A9647" s="244"/>
      <c r="B9647" s="245"/>
      <c r="C9647" s="245"/>
      <c r="D9647" s="246"/>
      <c r="F9647" s="238"/>
      <c r="G9647" s="246"/>
      <c r="I9647"/>
      <c r="J9647" s="245"/>
      <c r="S9647" s="115"/>
      <c r="U9647"/>
      <c r="V9647"/>
      <c r="W9647" s="245"/>
    </row>
    <row r="9648" spans="1:33" x14ac:dyDescent="0.25">
      <c r="A9648" s="244"/>
      <c r="B9648" s="245"/>
      <c r="C9648" s="245"/>
      <c r="D9648" s="246"/>
      <c r="F9648" s="238"/>
      <c r="G9648" s="246"/>
      <c r="I9648"/>
      <c r="J9648" s="245"/>
      <c r="S9648" s="115"/>
      <c r="U9648"/>
      <c r="V9648"/>
      <c r="W9648" s="245"/>
    </row>
    <row r="9649" spans="1:33" x14ac:dyDescent="0.25">
      <c r="A9649" s="244"/>
      <c r="B9649" s="245"/>
      <c r="C9649" s="245"/>
      <c r="D9649" s="246"/>
      <c r="F9649" s="238"/>
      <c r="G9649" s="246"/>
      <c r="I9649"/>
      <c r="J9649" s="245"/>
      <c r="S9649" s="115"/>
      <c r="U9649"/>
      <c r="V9649"/>
      <c r="W9649" s="245"/>
    </row>
    <row r="9650" spans="1:33" x14ac:dyDescent="0.25">
      <c r="A9650" s="244"/>
      <c r="B9650" s="245"/>
      <c r="C9650" s="245"/>
      <c r="D9650" s="246"/>
      <c r="F9650" s="238"/>
      <c r="G9650" s="246"/>
      <c r="I9650"/>
      <c r="J9650" s="245"/>
      <c r="S9650" s="115"/>
      <c r="U9650"/>
      <c r="V9650"/>
      <c r="W9650" s="245"/>
    </row>
    <row r="9651" spans="1:33" x14ac:dyDescent="0.25">
      <c r="A9651" s="247"/>
      <c r="B9651" s="248"/>
      <c r="C9651" s="248"/>
      <c r="D9651" s="249"/>
      <c r="E9651"/>
      <c r="F9651" s="126"/>
      <c r="G9651" s="249"/>
      <c r="H9651"/>
      <c r="I9651"/>
      <c r="J9651" s="248"/>
      <c r="K9651"/>
      <c r="L9651"/>
      <c r="M9651"/>
      <c r="N9651"/>
      <c r="O9651"/>
      <c r="P9651"/>
      <c r="Q9651"/>
      <c r="S9651" s="115"/>
      <c r="U9651"/>
      <c r="V9651"/>
      <c r="W9651" s="248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5">
      <c r="A9652" s="244"/>
      <c r="B9652" s="245"/>
      <c r="C9652" s="245"/>
      <c r="D9652" s="246"/>
      <c r="F9652" s="238"/>
      <c r="G9652" s="246"/>
      <c r="I9652"/>
      <c r="J9652" s="245"/>
      <c r="S9652" s="115"/>
      <c r="U9652"/>
      <c r="V9652"/>
      <c r="W9652" s="245"/>
    </row>
    <row r="9653" spans="1:33" x14ac:dyDescent="0.25">
      <c r="A9653" s="244"/>
      <c r="B9653" s="245"/>
      <c r="C9653" s="245"/>
      <c r="D9653" s="246"/>
      <c r="F9653" s="238"/>
      <c r="G9653" s="246"/>
      <c r="I9653"/>
      <c r="J9653" s="245"/>
      <c r="S9653" s="115"/>
      <c r="U9653"/>
      <c r="V9653"/>
      <c r="W9653" s="245"/>
    </row>
    <row r="9654" spans="1:33" x14ac:dyDescent="0.25">
      <c r="A9654" s="244"/>
      <c r="B9654" s="245"/>
      <c r="C9654" s="245"/>
      <c r="D9654" s="246"/>
      <c r="F9654" s="238"/>
      <c r="G9654" s="246"/>
      <c r="I9654"/>
      <c r="J9654" s="245"/>
      <c r="S9654" s="115"/>
      <c r="U9654"/>
      <c r="V9654"/>
      <c r="W9654" s="245"/>
    </row>
    <row r="9655" spans="1:33" x14ac:dyDescent="0.25">
      <c r="A9655" s="247"/>
      <c r="B9655" s="248"/>
      <c r="C9655" s="248"/>
      <c r="D9655" s="249"/>
      <c r="E9655"/>
      <c r="F9655" s="126"/>
      <c r="G9655" s="249"/>
      <c r="H9655"/>
      <c r="I9655"/>
      <c r="J9655" s="248"/>
      <c r="K9655"/>
      <c r="L9655"/>
      <c r="M9655"/>
      <c r="N9655"/>
      <c r="O9655"/>
      <c r="P9655"/>
      <c r="Q9655"/>
      <c r="S9655" s="115"/>
      <c r="U9655"/>
      <c r="V9655"/>
      <c r="W9655" s="248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5">
      <c r="A9656" s="244"/>
      <c r="B9656" s="245"/>
      <c r="C9656" s="245"/>
      <c r="D9656" s="246"/>
      <c r="F9656" s="238"/>
      <c r="G9656" s="246"/>
      <c r="I9656"/>
      <c r="J9656" s="245"/>
      <c r="S9656" s="115"/>
      <c r="U9656"/>
      <c r="V9656"/>
      <c r="W9656" s="245"/>
    </row>
    <row r="9657" spans="1:33" x14ac:dyDescent="0.25">
      <c r="A9657" s="244"/>
      <c r="B9657" s="245"/>
      <c r="C9657" s="245"/>
      <c r="D9657" s="246"/>
      <c r="F9657" s="238"/>
      <c r="G9657" s="246"/>
      <c r="I9657"/>
      <c r="J9657" s="245"/>
      <c r="S9657" s="115"/>
      <c r="U9657"/>
      <c r="V9657"/>
      <c r="W9657" s="245"/>
    </row>
    <row r="9658" spans="1:33" x14ac:dyDescent="0.25">
      <c r="A9658" s="244"/>
      <c r="B9658" s="245"/>
      <c r="C9658" s="245"/>
      <c r="D9658" s="246"/>
      <c r="F9658" s="238"/>
      <c r="G9658" s="246"/>
      <c r="I9658"/>
      <c r="J9658" s="245"/>
      <c r="S9658" s="115"/>
      <c r="U9658"/>
      <c r="V9658"/>
      <c r="W9658" s="245"/>
    </row>
    <row r="9659" spans="1:33" x14ac:dyDescent="0.25">
      <c r="A9659" s="247"/>
      <c r="B9659" s="248"/>
      <c r="C9659" s="248"/>
      <c r="D9659" s="249"/>
      <c r="E9659"/>
      <c r="F9659" s="126"/>
      <c r="G9659" s="249"/>
      <c r="H9659"/>
      <c r="I9659"/>
      <c r="J9659" s="248"/>
      <c r="K9659"/>
      <c r="L9659"/>
      <c r="M9659"/>
      <c r="N9659"/>
      <c r="O9659"/>
      <c r="P9659"/>
      <c r="Q9659"/>
      <c r="S9659" s="115"/>
      <c r="U9659"/>
      <c r="V9659"/>
      <c r="W9659" s="248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5">
      <c r="A9660" s="244"/>
      <c r="B9660" s="245"/>
      <c r="C9660" s="245"/>
      <c r="D9660" s="246"/>
      <c r="F9660" s="238"/>
      <c r="G9660" s="246"/>
      <c r="I9660"/>
      <c r="J9660" s="245"/>
      <c r="S9660" s="115"/>
      <c r="U9660"/>
      <c r="V9660"/>
      <c r="W9660" s="245"/>
    </row>
    <row r="9661" spans="1:33" x14ac:dyDescent="0.25">
      <c r="A9661" s="247"/>
      <c r="B9661" s="248"/>
      <c r="C9661" s="248"/>
      <c r="D9661" s="249"/>
      <c r="E9661"/>
      <c r="F9661" s="126"/>
      <c r="G9661" s="249"/>
      <c r="H9661"/>
      <c r="I9661"/>
      <c r="J9661" s="248"/>
      <c r="K9661"/>
      <c r="L9661"/>
      <c r="M9661"/>
      <c r="N9661"/>
      <c r="O9661"/>
      <c r="P9661"/>
      <c r="Q9661"/>
      <c r="S9661" s="115"/>
      <c r="U9661"/>
      <c r="V9661"/>
      <c r="W9661" s="248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5">
      <c r="A9662" s="244"/>
      <c r="B9662" s="245"/>
      <c r="C9662" s="245"/>
      <c r="D9662" s="246"/>
      <c r="F9662" s="238"/>
      <c r="G9662" s="246"/>
      <c r="I9662"/>
      <c r="J9662" s="245"/>
      <c r="S9662" s="115"/>
      <c r="U9662"/>
      <c r="V9662"/>
      <c r="W9662" s="245"/>
    </row>
    <row r="9663" spans="1:33" x14ac:dyDescent="0.25">
      <c r="A9663" s="244"/>
      <c r="B9663" s="245"/>
      <c r="C9663" s="245"/>
      <c r="D9663" s="246"/>
      <c r="F9663" s="238"/>
      <c r="G9663" s="246"/>
      <c r="I9663"/>
      <c r="J9663" s="245"/>
      <c r="S9663" s="115"/>
      <c r="U9663"/>
      <c r="V9663"/>
      <c r="W9663" s="245"/>
    </row>
    <row r="9664" spans="1:33" x14ac:dyDescent="0.25">
      <c r="A9664" s="247"/>
      <c r="B9664" s="248"/>
      <c r="C9664" s="248"/>
      <c r="D9664" s="249"/>
      <c r="E9664"/>
      <c r="F9664" s="126"/>
      <c r="G9664" s="249"/>
      <c r="H9664"/>
      <c r="I9664"/>
      <c r="J9664" s="248"/>
      <c r="K9664"/>
      <c r="L9664"/>
      <c r="M9664"/>
      <c r="N9664"/>
      <c r="O9664"/>
      <c r="P9664"/>
      <c r="Q9664"/>
      <c r="S9664" s="115"/>
      <c r="U9664"/>
      <c r="V9664"/>
      <c r="W9664" s="248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5">
      <c r="A9665" s="244"/>
      <c r="B9665" s="245"/>
      <c r="C9665" s="245"/>
      <c r="D9665" s="246"/>
      <c r="F9665" s="238"/>
      <c r="G9665" s="246"/>
      <c r="I9665"/>
      <c r="J9665" s="245"/>
      <c r="S9665" s="115"/>
      <c r="U9665"/>
      <c r="V9665"/>
      <c r="W9665" s="245"/>
    </row>
    <row r="9666" spans="1:33" x14ac:dyDescent="0.25">
      <c r="A9666" s="244"/>
      <c r="B9666" s="245"/>
      <c r="C9666" s="245"/>
      <c r="D9666" s="246"/>
      <c r="F9666" s="238"/>
      <c r="G9666" s="246"/>
      <c r="I9666"/>
      <c r="J9666" s="245"/>
      <c r="S9666" s="115"/>
      <c r="U9666"/>
      <c r="V9666"/>
      <c r="W9666" s="245"/>
    </row>
    <row r="9667" spans="1:33" x14ac:dyDescent="0.25">
      <c r="A9667" s="244"/>
      <c r="B9667" s="245"/>
      <c r="C9667" s="245"/>
      <c r="D9667" s="246"/>
      <c r="F9667" s="238"/>
      <c r="G9667" s="246"/>
      <c r="I9667"/>
      <c r="J9667" s="245"/>
      <c r="S9667" s="115"/>
      <c r="U9667"/>
      <c r="V9667"/>
      <c r="W9667" s="245"/>
    </row>
    <row r="9668" spans="1:33" x14ac:dyDescent="0.25">
      <c r="A9668" s="244"/>
      <c r="B9668" s="245"/>
      <c r="C9668" s="245"/>
      <c r="D9668" s="246"/>
      <c r="F9668" s="238"/>
      <c r="G9668" s="246"/>
      <c r="I9668"/>
      <c r="J9668" s="245"/>
      <c r="S9668" s="115"/>
      <c r="U9668"/>
      <c r="V9668"/>
      <c r="W9668" s="245"/>
    </row>
    <row r="9669" spans="1:33" x14ac:dyDescent="0.25">
      <c r="A9669" s="244"/>
      <c r="B9669" s="245"/>
      <c r="C9669" s="245"/>
      <c r="D9669" s="246"/>
      <c r="F9669" s="238"/>
      <c r="G9669" s="246"/>
      <c r="I9669"/>
      <c r="J9669" s="245"/>
      <c r="S9669" s="115"/>
      <c r="U9669"/>
      <c r="V9669"/>
      <c r="W9669" s="245"/>
    </row>
    <row r="9670" spans="1:33" x14ac:dyDescent="0.25">
      <c r="A9670" s="244"/>
      <c r="B9670" s="245"/>
      <c r="C9670" s="245"/>
      <c r="D9670" s="246"/>
      <c r="F9670" s="238"/>
      <c r="G9670" s="246"/>
      <c r="I9670"/>
      <c r="J9670" s="245"/>
      <c r="S9670" s="115"/>
      <c r="U9670"/>
      <c r="V9670"/>
      <c r="W9670" s="245"/>
    </row>
    <row r="9671" spans="1:33" x14ac:dyDescent="0.25">
      <c r="A9671" s="244"/>
      <c r="B9671" s="245"/>
      <c r="C9671" s="245"/>
      <c r="D9671" s="246"/>
      <c r="F9671" s="238"/>
      <c r="G9671" s="246"/>
      <c r="I9671"/>
      <c r="J9671" s="245"/>
      <c r="S9671" s="115"/>
      <c r="U9671"/>
      <c r="V9671"/>
      <c r="W9671" s="245"/>
    </row>
    <row r="9672" spans="1:33" x14ac:dyDescent="0.25">
      <c r="A9672" s="244"/>
      <c r="B9672" s="245"/>
      <c r="C9672" s="245"/>
      <c r="D9672" s="246"/>
      <c r="F9672" s="238"/>
      <c r="G9672" s="246"/>
      <c r="I9672"/>
      <c r="J9672" s="245"/>
      <c r="S9672" s="115"/>
      <c r="U9672"/>
      <c r="V9672"/>
      <c r="W9672" s="245"/>
    </row>
    <row r="9673" spans="1:33" x14ac:dyDescent="0.25">
      <c r="A9673" s="244"/>
      <c r="B9673" s="245"/>
      <c r="C9673" s="245"/>
      <c r="D9673" s="246"/>
      <c r="F9673" s="238"/>
      <c r="G9673" s="246"/>
      <c r="I9673"/>
      <c r="J9673" s="245"/>
      <c r="S9673" s="115"/>
      <c r="U9673"/>
      <c r="V9673"/>
      <c r="W9673" s="245"/>
    </row>
    <row r="9674" spans="1:33" x14ac:dyDescent="0.25">
      <c r="A9674" s="244"/>
      <c r="B9674" s="245"/>
      <c r="C9674" s="245"/>
      <c r="D9674" s="246"/>
      <c r="F9674" s="238"/>
      <c r="G9674" s="246"/>
      <c r="I9674"/>
      <c r="J9674" s="245"/>
      <c r="S9674" s="115"/>
      <c r="U9674"/>
      <c r="V9674"/>
      <c r="W9674" s="245"/>
    </row>
    <row r="9675" spans="1:33" x14ac:dyDescent="0.25">
      <c r="A9675" s="244"/>
      <c r="B9675" s="245"/>
      <c r="C9675" s="245"/>
      <c r="D9675" s="246"/>
      <c r="F9675" s="238"/>
      <c r="G9675" s="246"/>
      <c r="I9675"/>
      <c r="J9675" s="245"/>
      <c r="S9675" s="115"/>
      <c r="U9675"/>
      <c r="V9675"/>
      <c r="W9675" s="245"/>
    </row>
    <row r="9676" spans="1:33" x14ac:dyDescent="0.25">
      <c r="A9676" s="244"/>
      <c r="B9676" s="245"/>
      <c r="C9676" s="245"/>
      <c r="D9676" s="246"/>
      <c r="F9676" s="238"/>
      <c r="G9676" s="246"/>
      <c r="I9676"/>
      <c r="J9676" s="245"/>
      <c r="S9676" s="115"/>
      <c r="U9676"/>
      <c r="V9676"/>
      <c r="W9676" s="245"/>
    </row>
    <row r="9677" spans="1:33" x14ac:dyDescent="0.25">
      <c r="A9677" s="244"/>
      <c r="B9677" s="245"/>
      <c r="C9677" s="245"/>
      <c r="D9677" s="246"/>
      <c r="F9677" s="238"/>
      <c r="G9677" s="246"/>
      <c r="I9677"/>
      <c r="J9677" s="245"/>
      <c r="S9677" s="115"/>
      <c r="U9677"/>
      <c r="V9677"/>
      <c r="W9677" s="245"/>
    </row>
    <row r="9678" spans="1:33" x14ac:dyDescent="0.25">
      <c r="A9678" s="247"/>
      <c r="B9678" s="248"/>
      <c r="C9678" s="248"/>
      <c r="D9678" s="249"/>
      <c r="E9678"/>
      <c r="F9678" s="126"/>
      <c r="G9678" s="249"/>
      <c r="H9678"/>
      <c r="I9678"/>
      <c r="J9678" s="248"/>
      <c r="K9678"/>
      <c r="L9678"/>
      <c r="M9678"/>
      <c r="N9678"/>
      <c r="O9678"/>
      <c r="P9678"/>
      <c r="Q9678"/>
      <c r="S9678" s="115"/>
      <c r="U9678"/>
      <c r="V9678"/>
      <c r="W9678" s="24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5">
      <c r="A9679" s="244"/>
      <c r="B9679" s="245"/>
      <c r="C9679" s="245"/>
      <c r="D9679" s="246"/>
      <c r="F9679" s="238"/>
      <c r="G9679" s="246"/>
      <c r="I9679"/>
      <c r="J9679" s="245"/>
      <c r="S9679" s="115"/>
      <c r="U9679"/>
      <c r="V9679"/>
      <c r="W9679" s="245"/>
    </row>
    <row r="9680" spans="1:33" x14ac:dyDescent="0.25">
      <c r="A9680" s="244"/>
      <c r="B9680" s="245"/>
      <c r="C9680" s="245"/>
      <c r="D9680" s="246"/>
      <c r="F9680" s="238"/>
      <c r="G9680" s="246"/>
      <c r="I9680"/>
      <c r="J9680" s="245"/>
      <c r="S9680" s="115"/>
      <c r="U9680"/>
      <c r="V9680"/>
      <c r="W9680" s="245"/>
    </row>
    <row r="9681" spans="1:33" x14ac:dyDescent="0.25">
      <c r="A9681" s="244"/>
      <c r="B9681" s="245"/>
      <c r="C9681" s="245"/>
      <c r="D9681" s="246"/>
      <c r="F9681" s="238"/>
      <c r="G9681" s="246"/>
      <c r="I9681"/>
      <c r="J9681" s="245"/>
      <c r="S9681" s="115"/>
      <c r="U9681"/>
      <c r="V9681"/>
      <c r="W9681" s="245"/>
    </row>
    <row r="9682" spans="1:33" x14ac:dyDescent="0.25">
      <c r="A9682" s="244"/>
      <c r="B9682" s="245"/>
      <c r="C9682" s="245"/>
      <c r="D9682" s="246"/>
      <c r="F9682" s="238"/>
      <c r="G9682" s="246"/>
      <c r="I9682"/>
      <c r="J9682" s="245"/>
      <c r="S9682" s="115"/>
      <c r="U9682"/>
      <c r="V9682"/>
      <c r="W9682" s="245"/>
    </row>
    <row r="9683" spans="1:33" x14ac:dyDescent="0.25">
      <c r="A9683" s="244"/>
      <c r="B9683" s="245"/>
      <c r="C9683" s="245"/>
      <c r="D9683" s="246"/>
      <c r="F9683" s="238"/>
      <c r="G9683" s="246"/>
      <c r="I9683"/>
      <c r="J9683" s="245"/>
      <c r="S9683" s="115"/>
      <c r="U9683"/>
      <c r="V9683"/>
      <c r="W9683" s="245"/>
    </row>
    <row r="9684" spans="1:33" x14ac:dyDescent="0.25">
      <c r="A9684" s="244"/>
      <c r="B9684" s="245"/>
      <c r="C9684" s="245"/>
      <c r="D9684" s="246"/>
      <c r="F9684" s="238"/>
      <c r="G9684" s="246"/>
      <c r="I9684"/>
      <c r="J9684" s="245"/>
      <c r="S9684" s="115"/>
      <c r="U9684"/>
      <c r="V9684"/>
      <c r="W9684" s="245"/>
    </row>
    <row r="9685" spans="1:33" x14ac:dyDescent="0.25">
      <c r="A9685" s="244"/>
      <c r="B9685" s="245"/>
      <c r="C9685" s="245"/>
      <c r="D9685" s="246"/>
      <c r="F9685" s="238"/>
      <c r="G9685" s="246"/>
      <c r="I9685"/>
      <c r="J9685" s="245"/>
      <c r="S9685" s="115"/>
      <c r="U9685"/>
      <c r="V9685"/>
      <c r="W9685" s="245"/>
    </row>
    <row r="9686" spans="1:33" x14ac:dyDescent="0.25">
      <c r="A9686" s="247"/>
      <c r="B9686" s="248"/>
      <c r="C9686" s="248"/>
      <c r="D9686" s="249"/>
      <c r="E9686"/>
      <c r="F9686" s="126"/>
      <c r="G9686" s="249"/>
      <c r="H9686"/>
      <c r="I9686"/>
      <c r="J9686" s="248"/>
      <c r="K9686"/>
      <c r="L9686"/>
      <c r="M9686"/>
      <c r="N9686"/>
      <c r="O9686"/>
      <c r="P9686"/>
      <c r="Q9686"/>
      <c r="S9686" s="115"/>
      <c r="U9686"/>
      <c r="V9686"/>
      <c r="W9686" s="248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5">
      <c r="A9687" s="247"/>
      <c r="B9687" s="248"/>
      <c r="C9687" s="248"/>
      <c r="D9687" s="249"/>
      <c r="E9687"/>
      <c r="F9687" s="126"/>
      <c r="G9687" s="249"/>
      <c r="H9687"/>
      <c r="I9687"/>
      <c r="J9687" s="248"/>
      <c r="K9687"/>
      <c r="L9687"/>
      <c r="M9687"/>
      <c r="N9687"/>
      <c r="O9687"/>
      <c r="P9687"/>
      <c r="Q9687"/>
      <c r="S9687" s="115"/>
      <c r="U9687"/>
      <c r="V9687"/>
      <c r="W9687" s="248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5">
      <c r="A9688" s="244"/>
      <c r="B9688" s="245"/>
      <c r="C9688" s="245"/>
      <c r="D9688" s="246"/>
      <c r="F9688" s="238"/>
      <c r="G9688" s="246"/>
      <c r="I9688"/>
      <c r="J9688" s="245"/>
      <c r="S9688" s="115"/>
      <c r="U9688"/>
      <c r="V9688"/>
      <c r="W9688" s="245"/>
    </row>
    <row r="9689" spans="1:33" x14ac:dyDescent="0.25">
      <c r="A9689" s="247"/>
      <c r="B9689" s="248"/>
      <c r="C9689" s="248"/>
      <c r="D9689" s="249"/>
      <c r="E9689"/>
      <c r="F9689" s="126"/>
      <c r="G9689" s="249"/>
      <c r="H9689"/>
      <c r="I9689"/>
      <c r="J9689" s="248"/>
      <c r="K9689"/>
      <c r="L9689"/>
      <c r="M9689"/>
      <c r="N9689"/>
      <c r="O9689"/>
      <c r="P9689"/>
      <c r="Q9689"/>
      <c r="S9689" s="115"/>
      <c r="U9689"/>
      <c r="V9689"/>
      <c r="W9689" s="248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5">
      <c r="A9690" s="244"/>
      <c r="B9690" s="245"/>
      <c r="C9690" s="245"/>
      <c r="D9690" s="246"/>
      <c r="F9690" s="238"/>
      <c r="G9690" s="246"/>
      <c r="I9690"/>
      <c r="J9690" s="245"/>
      <c r="S9690" s="115"/>
      <c r="U9690"/>
      <c r="V9690"/>
      <c r="W9690" s="245"/>
    </row>
    <row r="9691" spans="1:33" x14ac:dyDescent="0.25">
      <c r="A9691" s="247"/>
      <c r="B9691" s="248"/>
      <c r="C9691" s="248"/>
      <c r="D9691" s="249"/>
      <c r="E9691"/>
      <c r="F9691" s="126"/>
      <c r="G9691" s="249"/>
      <c r="H9691"/>
      <c r="I9691"/>
      <c r="J9691" s="248"/>
      <c r="K9691"/>
      <c r="L9691"/>
      <c r="M9691"/>
      <c r="N9691"/>
      <c r="O9691"/>
      <c r="P9691"/>
      <c r="Q9691"/>
      <c r="S9691" s="115"/>
      <c r="U9691"/>
      <c r="V9691"/>
      <c r="W9691" s="248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5">
      <c r="A9692" s="244"/>
      <c r="B9692" s="245"/>
      <c r="C9692" s="245"/>
      <c r="D9692" s="246"/>
      <c r="F9692" s="238"/>
      <c r="G9692" s="246"/>
      <c r="I9692"/>
      <c r="J9692" s="245"/>
      <c r="S9692" s="115"/>
      <c r="U9692"/>
      <c r="V9692"/>
      <c r="W9692" s="245"/>
    </row>
    <row r="9693" spans="1:33" x14ac:dyDescent="0.25">
      <c r="A9693" s="247"/>
      <c r="B9693" s="248"/>
      <c r="C9693" s="248"/>
      <c r="D9693" s="249"/>
      <c r="E9693"/>
      <c r="F9693" s="126"/>
      <c r="G9693" s="249"/>
      <c r="H9693"/>
      <c r="I9693"/>
      <c r="J9693" s="248"/>
      <c r="K9693"/>
      <c r="L9693"/>
      <c r="M9693"/>
      <c r="N9693"/>
      <c r="O9693"/>
      <c r="P9693"/>
      <c r="Q9693"/>
      <c r="S9693" s="115"/>
      <c r="U9693"/>
      <c r="V9693"/>
      <c r="W9693" s="248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5">
      <c r="A9694" s="247"/>
      <c r="B9694" s="248"/>
      <c r="C9694" s="248"/>
      <c r="D9694" s="249"/>
      <c r="E9694"/>
      <c r="F9694" s="126"/>
      <c r="G9694" s="249"/>
      <c r="H9694"/>
      <c r="I9694"/>
      <c r="J9694" s="248"/>
      <c r="K9694"/>
      <c r="L9694"/>
      <c r="M9694"/>
      <c r="N9694"/>
      <c r="O9694"/>
      <c r="P9694"/>
      <c r="Q9694"/>
      <c r="S9694" s="115"/>
      <c r="U9694"/>
      <c r="V9694"/>
      <c r="W9694" s="248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5">
      <c r="A9695" s="244"/>
      <c r="B9695" s="245"/>
      <c r="C9695" s="245"/>
      <c r="D9695" s="246"/>
      <c r="F9695" s="238"/>
      <c r="G9695" s="246"/>
      <c r="I9695"/>
      <c r="J9695" s="245"/>
      <c r="S9695" s="115"/>
      <c r="U9695"/>
      <c r="V9695"/>
      <c r="W9695" s="245"/>
    </row>
    <row r="9696" spans="1:33" x14ac:dyDescent="0.25">
      <c r="A9696" s="247"/>
      <c r="B9696" s="248"/>
      <c r="C9696" s="248"/>
      <c r="D9696" s="249"/>
      <c r="E9696"/>
      <c r="F9696" s="126"/>
      <c r="G9696" s="249"/>
      <c r="H9696"/>
      <c r="I9696"/>
      <c r="J9696" s="248"/>
      <c r="K9696"/>
      <c r="L9696"/>
      <c r="M9696"/>
      <c r="N9696"/>
      <c r="O9696"/>
      <c r="P9696"/>
      <c r="Q9696"/>
      <c r="S9696" s="115"/>
      <c r="U9696"/>
      <c r="V9696"/>
      <c r="W9696" s="248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5">
      <c r="A9697" s="247"/>
      <c r="B9697" s="248"/>
      <c r="C9697" s="248"/>
      <c r="D9697" s="249"/>
      <c r="E9697"/>
      <c r="F9697" s="126"/>
      <c r="G9697" s="249"/>
      <c r="H9697"/>
      <c r="I9697"/>
      <c r="J9697" s="248"/>
      <c r="K9697"/>
      <c r="L9697"/>
      <c r="M9697"/>
      <c r="N9697"/>
      <c r="O9697"/>
      <c r="P9697"/>
      <c r="Q9697"/>
      <c r="S9697" s="115"/>
      <c r="U9697"/>
      <c r="V9697"/>
      <c r="W9697" s="248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5">
      <c r="A9698" s="244"/>
      <c r="B9698" s="245"/>
      <c r="C9698" s="245"/>
      <c r="D9698" s="246"/>
      <c r="F9698" s="238"/>
      <c r="G9698" s="246"/>
      <c r="I9698"/>
      <c r="J9698" s="245"/>
      <c r="S9698" s="115"/>
      <c r="U9698"/>
      <c r="V9698"/>
      <c r="W9698" s="245"/>
    </row>
    <row r="9699" spans="1:33" x14ac:dyDescent="0.25">
      <c r="A9699" s="247"/>
      <c r="B9699" s="248"/>
      <c r="C9699" s="248"/>
      <c r="D9699" s="249"/>
      <c r="E9699"/>
      <c r="F9699" s="126"/>
      <c r="G9699" s="249"/>
      <c r="H9699"/>
      <c r="I9699"/>
      <c r="J9699" s="248"/>
      <c r="K9699"/>
      <c r="L9699"/>
      <c r="M9699"/>
      <c r="N9699"/>
      <c r="O9699"/>
      <c r="P9699"/>
      <c r="Q9699"/>
      <c r="S9699" s="115"/>
      <c r="U9699"/>
      <c r="V9699"/>
      <c r="W9699" s="248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5">
      <c r="A9700" s="244"/>
      <c r="B9700" s="245"/>
      <c r="C9700" s="245"/>
      <c r="D9700" s="246"/>
      <c r="F9700" s="238"/>
      <c r="G9700" s="246"/>
      <c r="I9700"/>
      <c r="J9700" s="245"/>
      <c r="S9700" s="115"/>
      <c r="U9700"/>
      <c r="V9700"/>
      <c r="W9700" s="245"/>
    </row>
    <row r="9701" spans="1:33" x14ac:dyDescent="0.25">
      <c r="A9701" s="247"/>
      <c r="B9701" s="248"/>
      <c r="C9701" s="248"/>
      <c r="D9701" s="249"/>
      <c r="E9701"/>
      <c r="F9701" s="126"/>
      <c r="G9701" s="249"/>
      <c r="H9701"/>
      <c r="I9701"/>
      <c r="J9701" s="248"/>
      <c r="K9701"/>
      <c r="L9701"/>
      <c r="M9701"/>
      <c r="N9701"/>
      <c r="O9701"/>
      <c r="P9701"/>
      <c r="Q9701"/>
      <c r="S9701" s="115"/>
      <c r="U9701"/>
      <c r="V9701"/>
      <c r="W9701" s="248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5">
      <c r="A9702" s="244"/>
      <c r="B9702" s="245"/>
      <c r="C9702" s="245"/>
      <c r="D9702" s="246"/>
      <c r="F9702" s="238"/>
      <c r="G9702" s="246"/>
      <c r="I9702"/>
      <c r="J9702" s="245"/>
      <c r="S9702" s="115"/>
      <c r="U9702"/>
      <c r="V9702"/>
      <c r="W9702" s="245"/>
    </row>
    <row r="9703" spans="1:33" x14ac:dyDescent="0.25">
      <c r="A9703" s="244"/>
      <c r="B9703" s="245"/>
      <c r="C9703" s="245"/>
      <c r="D9703" s="246"/>
      <c r="F9703" s="238"/>
      <c r="G9703" s="246"/>
      <c r="I9703"/>
      <c r="J9703" s="245"/>
      <c r="S9703" s="115"/>
      <c r="U9703"/>
      <c r="V9703"/>
      <c r="W9703" s="245"/>
    </row>
    <row r="9704" spans="1:33" x14ac:dyDescent="0.25">
      <c r="A9704" s="247"/>
      <c r="B9704" s="248"/>
      <c r="C9704" s="248"/>
      <c r="D9704" s="249"/>
      <c r="E9704"/>
      <c r="F9704" s="126"/>
      <c r="G9704" s="249"/>
      <c r="H9704"/>
      <c r="I9704"/>
      <c r="J9704" s="248"/>
      <c r="K9704"/>
      <c r="L9704"/>
      <c r="M9704"/>
      <c r="N9704"/>
      <c r="O9704"/>
      <c r="P9704"/>
      <c r="Q9704"/>
      <c r="S9704" s="115"/>
      <c r="U9704"/>
      <c r="V9704"/>
      <c r="W9704" s="248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5">
      <c r="A9705" s="247"/>
      <c r="B9705" s="248"/>
      <c r="C9705" s="248"/>
      <c r="D9705" s="249"/>
      <c r="E9705"/>
      <c r="F9705" s="126"/>
      <c r="G9705" s="249"/>
      <c r="H9705"/>
      <c r="I9705"/>
      <c r="J9705" s="248"/>
      <c r="K9705"/>
      <c r="L9705"/>
      <c r="M9705"/>
      <c r="N9705"/>
      <c r="O9705"/>
      <c r="P9705"/>
      <c r="Q9705"/>
      <c r="S9705" s="115"/>
      <c r="U9705"/>
      <c r="V9705"/>
      <c r="W9705" s="248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5">
      <c r="A9706" s="247"/>
      <c r="B9706" s="248"/>
      <c r="C9706" s="248"/>
      <c r="D9706" s="249"/>
      <c r="E9706"/>
      <c r="F9706" s="126"/>
      <c r="G9706" s="249"/>
      <c r="H9706"/>
      <c r="I9706"/>
      <c r="J9706" s="248"/>
      <c r="K9706"/>
      <c r="L9706"/>
      <c r="M9706"/>
      <c r="N9706"/>
      <c r="O9706"/>
      <c r="P9706"/>
      <c r="Q9706"/>
      <c r="S9706" s="115"/>
      <c r="U9706"/>
      <c r="V9706"/>
      <c r="W9706" s="248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5">
      <c r="A9707" s="247"/>
      <c r="B9707" s="248"/>
      <c r="C9707" s="248"/>
      <c r="D9707" s="249"/>
      <c r="E9707"/>
      <c r="F9707" s="126"/>
      <c r="G9707" s="249"/>
      <c r="H9707"/>
      <c r="I9707"/>
      <c r="J9707" s="248"/>
      <c r="K9707"/>
      <c r="L9707"/>
      <c r="M9707"/>
      <c r="N9707"/>
      <c r="O9707"/>
      <c r="P9707"/>
      <c r="Q9707"/>
      <c r="S9707" s="115"/>
      <c r="U9707"/>
      <c r="V9707"/>
      <c r="W9707" s="248"/>
      <c r="X9707"/>
      <c r="Y9707"/>
      <c r="Z9707"/>
      <c r="AA9707"/>
      <c r="AB9707"/>
      <c r="AC9707"/>
      <c r="AD9707"/>
      <c r="AE9707"/>
      <c r="AF9707"/>
      <c r="AG9707"/>
    </row>
    <row r="9708" spans="1:33" ht="18" x14ac:dyDescent="0.25">
      <c r="A9708" s="250"/>
      <c r="B9708" s="251"/>
      <c r="C9708" s="251"/>
      <c r="D9708" s="252"/>
      <c r="E9708"/>
      <c r="F9708" s="126"/>
      <c r="G9708" s="253"/>
      <c r="H9708"/>
      <c r="I9708"/>
      <c r="J9708" s="254"/>
      <c r="K9708"/>
      <c r="L9708"/>
      <c r="M9708"/>
      <c r="N9708"/>
      <c r="O9708"/>
      <c r="P9708"/>
      <c r="Q9708"/>
      <c r="S9708" s="115"/>
      <c r="U9708"/>
      <c r="V9708"/>
      <c r="W9708" s="254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5">
      <c r="A9709" s="244"/>
      <c r="B9709" s="245"/>
      <c r="C9709" s="245"/>
      <c r="D9709" s="246"/>
      <c r="F9709" s="238"/>
      <c r="G9709" s="246"/>
      <c r="I9709"/>
      <c r="J9709" s="245"/>
      <c r="S9709" s="115"/>
      <c r="U9709"/>
      <c r="V9709"/>
      <c r="W9709" s="245"/>
    </row>
    <row r="9710" spans="1:33" x14ac:dyDescent="0.25">
      <c r="A9710" s="244"/>
      <c r="B9710" s="245"/>
      <c r="C9710" s="245"/>
      <c r="D9710" s="246"/>
      <c r="F9710" s="238"/>
      <c r="G9710" s="246"/>
      <c r="I9710"/>
      <c r="J9710" s="245"/>
      <c r="S9710" s="115"/>
      <c r="U9710"/>
      <c r="V9710"/>
      <c r="W9710" s="245"/>
    </row>
    <row r="9711" spans="1:33" x14ac:dyDescent="0.25">
      <c r="A9711" s="247"/>
      <c r="B9711" s="248"/>
      <c r="C9711" s="248"/>
      <c r="D9711" s="249"/>
      <c r="E9711"/>
      <c r="F9711" s="126"/>
      <c r="G9711" s="249"/>
      <c r="H9711"/>
      <c r="I9711"/>
      <c r="J9711" s="248"/>
      <c r="K9711"/>
      <c r="L9711"/>
      <c r="M9711"/>
      <c r="N9711"/>
      <c r="O9711"/>
      <c r="P9711"/>
      <c r="Q9711"/>
      <c r="S9711" s="115"/>
      <c r="U9711"/>
      <c r="V9711"/>
      <c r="W9711" s="248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5">
      <c r="A9712" s="244"/>
      <c r="B9712" s="245"/>
      <c r="C9712" s="245"/>
      <c r="D9712" s="246"/>
      <c r="F9712" s="238"/>
      <c r="G9712" s="246"/>
      <c r="I9712"/>
      <c r="J9712" s="245"/>
      <c r="S9712" s="115"/>
      <c r="U9712"/>
      <c r="V9712"/>
      <c r="W9712" s="245"/>
    </row>
    <row r="9713" spans="1:33" x14ac:dyDescent="0.25">
      <c r="A9713" s="247"/>
      <c r="B9713" s="248"/>
      <c r="C9713" s="248"/>
      <c r="D9713" s="249"/>
      <c r="E9713"/>
      <c r="F9713" s="126"/>
      <c r="G9713" s="249"/>
      <c r="H9713"/>
      <c r="I9713"/>
      <c r="J9713" s="248"/>
      <c r="K9713"/>
      <c r="L9713"/>
      <c r="M9713"/>
      <c r="N9713"/>
      <c r="O9713"/>
      <c r="P9713"/>
      <c r="Q9713"/>
      <c r="S9713" s="115"/>
      <c r="U9713"/>
      <c r="V9713"/>
      <c r="W9713" s="248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5">
      <c r="A9714" s="244"/>
      <c r="B9714" s="245"/>
      <c r="C9714" s="245"/>
      <c r="D9714" s="246"/>
      <c r="F9714" s="238"/>
      <c r="G9714" s="246"/>
      <c r="I9714"/>
      <c r="J9714" s="245"/>
      <c r="S9714" s="115"/>
      <c r="U9714"/>
      <c r="V9714"/>
      <c r="W9714" s="245"/>
    </row>
    <row r="9715" spans="1:33" x14ac:dyDescent="0.25">
      <c r="A9715" s="244"/>
      <c r="B9715" s="245"/>
      <c r="C9715" s="245"/>
      <c r="D9715" s="246"/>
      <c r="F9715" s="238"/>
      <c r="G9715" s="246"/>
      <c r="I9715"/>
      <c r="J9715" s="245"/>
      <c r="S9715" s="115"/>
      <c r="U9715"/>
      <c r="V9715"/>
      <c r="W9715" s="245"/>
    </row>
    <row r="9716" spans="1:33" x14ac:dyDescent="0.25">
      <c r="A9716" s="244"/>
      <c r="B9716" s="245"/>
      <c r="C9716" s="245"/>
      <c r="D9716" s="246"/>
      <c r="F9716" s="238"/>
      <c r="G9716" s="246"/>
      <c r="I9716"/>
      <c r="J9716" s="245"/>
      <c r="S9716" s="115"/>
      <c r="U9716"/>
      <c r="V9716"/>
      <c r="W9716" s="245"/>
    </row>
    <row r="9717" spans="1:33" x14ac:dyDescent="0.25">
      <c r="A9717" s="244"/>
      <c r="B9717" s="245"/>
      <c r="C9717" s="245"/>
      <c r="D9717" s="246"/>
      <c r="F9717" s="238"/>
      <c r="G9717" s="246"/>
      <c r="I9717"/>
      <c r="J9717" s="245"/>
      <c r="S9717" s="115"/>
      <c r="U9717"/>
      <c r="V9717"/>
      <c r="W9717" s="245"/>
    </row>
    <row r="9718" spans="1:33" x14ac:dyDescent="0.25">
      <c r="A9718" s="247"/>
      <c r="B9718" s="248"/>
      <c r="C9718" s="248"/>
      <c r="D9718" s="249"/>
      <c r="E9718"/>
      <c r="F9718" s="126"/>
      <c r="G9718" s="249"/>
      <c r="H9718"/>
      <c r="I9718"/>
      <c r="J9718" s="248"/>
      <c r="K9718"/>
      <c r="L9718"/>
      <c r="M9718"/>
      <c r="N9718"/>
      <c r="O9718"/>
      <c r="P9718"/>
      <c r="Q9718"/>
      <c r="S9718" s="115"/>
      <c r="U9718"/>
      <c r="V9718"/>
      <c r="W9718" s="24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5">
      <c r="A9719" s="244"/>
      <c r="B9719" s="245"/>
      <c r="C9719" s="245"/>
      <c r="D9719" s="246"/>
      <c r="F9719" s="238"/>
      <c r="G9719" s="246"/>
      <c r="I9719"/>
      <c r="J9719" s="245"/>
      <c r="S9719" s="115"/>
      <c r="U9719"/>
      <c r="V9719"/>
      <c r="W9719" s="245"/>
    </row>
    <row r="9720" spans="1:33" x14ac:dyDescent="0.25">
      <c r="A9720" s="244"/>
      <c r="B9720" s="245"/>
      <c r="C9720" s="245"/>
      <c r="D9720" s="246"/>
      <c r="F9720" s="238"/>
      <c r="G9720" s="246"/>
      <c r="I9720"/>
      <c r="J9720" s="245"/>
      <c r="S9720" s="115"/>
      <c r="U9720"/>
      <c r="V9720"/>
      <c r="W9720" s="245"/>
    </row>
    <row r="9721" spans="1:33" x14ac:dyDescent="0.25">
      <c r="A9721" s="244"/>
      <c r="B9721" s="245"/>
      <c r="C9721" s="245"/>
      <c r="D9721" s="246"/>
      <c r="F9721" s="238"/>
      <c r="G9721" s="246"/>
      <c r="I9721"/>
      <c r="J9721" s="245"/>
      <c r="S9721" s="115"/>
      <c r="U9721"/>
      <c r="V9721"/>
      <c r="W9721" s="245"/>
    </row>
    <row r="9722" spans="1:33" x14ac:dyDescent="0.25">
      <c r="A9722" s="247"/>
      <c r="B9722" s="248"/>
      <c r="C9722" s="248"/>
      <c r="D9722" s="249"/>
      <c r="E9722"/>
      <c r="F9722" s="126"/>
      <c r="G9722" s="249"/>
      <c r="H9722"/>
      <c r="I9722"/>
      <c r="J9722" s="248"/>
      <c r="K9722"/>
      <c r="L9722"/>
      <c r="M9722"/>
      <c r="N9722"/>
      <c r="O9722"/>
      <c r="P9722"/>
      <c r="Q9722"/>
      <c r="S9722" s="115"/>
      <c r="U9722"/>
      <c r="V9722"/>
      <c r="W9722" s="248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5">
      <c r="A9723" s="244"/>
      <c r="B9723" s="245"/>
      <c r="C9723" s="245"/>
      <c r="D9723" s="246"/>
      <c r="F9723" s="238"/>
      <c r="G9723" s="246"/>
      <c r="I9723"/>
      <c r="J9723" s="245"/>
      <c r="S9723" s="115"/>
      <c r="U9723"/>
      <c r="V9723"/>
      <c r="W9723" s="245"/>
    </row>
    <row r="9724" spans="1:33" x14ac:dyDescent="0.25">
      <c r="A9724" s="244"/>
      <c r="B9724" s="245"/>
      <c r="C9724" s="245"/>
      <c r="D9724" s="246"/>
      <c r="F9724" s="238"/>
      <c r="G9724" s="246"/>
      <c r="I9724"/>
      <c r="J9724" s="245"/>
      <c r="S9724" s="115"/>
      <c r="U9724"/>
      <c r="V9724"/>
      <c r="W9724" s="245"/>
    </row>
    <row r="9725" spans="1:33" x14ac:dyDescent="0.25">
      <c r="A9725" s="247"/>
      <c r="B9725" s="248"/>
      <c r="C9725" s="248"/>
      <c r="D9725" s="249"/>
      <c r="E9725"/>
      <c r="F9725" s="126"/>
      <c r="G9725" s="249"/>
      <c r="H9725"/>
      <c r="I9725"/>
      <c r="J9725" s="248"/>
      <c r="K9725"/>
      <c r="L9725"/>
      <c r="M9725"/>
      <c r="N9725"/>
      <c r="O9725"/>
      <c r="P9725"/>
      <c r="Q9725"/>
      <c r="S9725" s="115"/>
      <c r="U9725"/>
      <c r="V9725"/>
      <c r="W9725" s="248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5">
      <c r="A9726" s="244"/>
      <c r="B9726" s="245"/>
      <c r="C9726" s="245"/>
      <c r="D9726" s="246"/>
      <c r="F9726" s="238"/>
      <c r="G9726" s="246"/>
      <c r="I9726"/>
      <c r="J9726" s="245"/>
      <c r="S9726" s="115"/>
      <c r="U9726"/>
      <c r="V9726"/>
      <c r="W9726" s="245"/>
    </row>
    <row r="9727" spans="1:33" x14ac:dyDescent="0.25">
      <c r="A9727" s="247"/>
      <c r="B9727" s="248"/>
      <c r="C9727" s="248"/>
      <c r="D9727" s="249"/>
      <c r="E9727"/>
      <c r="F9727" s="126"/>
      <c r="G9727" s="249"/>
      <c r="H9727"/>
      <c r="I9727"/>
      <c r="J9727" s="248"/>
      <c r="K9727"/>
      <c r="L9727"/>
      <c r="M9727"/>
      <c r="N9727"/>
      <c r="O9727"/>
      <c r="P9727"/>
      <c r="Q9727"/>
      <c r="S9727" s="115"/>
      <c r="U9727"/>
      <c r="V9727"/>
      <c r="W9727" s="248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5">
      <c r="A9728" s="244"/>
      <c r="B9728" s="245"/>
      <c r="C9728" s="245"/>
      <c r="D9728" s="246"/>
      <c r="F9728" s="238"/>
      <c r="G9728" s="246"/>
      <c r="I9728"/>
      <c r="J9728" s="245"/>
      <c r="S9728" s="115"/>
      <c r="U9728"/>
      <c r="V9728"/>
      <c r="W9728" s="245"/>
    </row>
    <row r="9729" spans="1:33" x14ac:dyDescent="0.25">
      <c r="A9729" s="244"/>
      <c r="B9729" s="245"/>
      <c r="C9729" s="245"/>
      <c r="D9729" s="246"/>
      <c r="F9729" s="238"/>
      <c r="G9729" s="246"/>
      <c r="I9729"/>
      <c r="J9729" s="245"/>
      <c r="S9729" s="115"/>
      <c r="U9729"/>
      <c r="V9729"/>
      <c r="W9729" s="245"/>
    </row>
    <row r="9730" spans="1:33" x14ac:dyDescent="0.25">
      <c r="A9730" s="247"/>
      <c r="B9730" s="248"/>
      <c r="C9730" s="248"/>
      <c r="D9730" s="249"/>
      <c r="E9730"/>
      <c r="F9730" s="126"/>
      <c r="G9730" s="249"/>
      <c r="H9730"/>
      <c r="I9730"/>
      <c r="J9730" s="248"/>
      <c r="K9730"/>
      <c r="L9730"/>
      <c r="M9730"/>
      <c r="N9730"/>
      <c r="O9730"/>
      <c r="P9730"/>
      <c r="Q9730"/>
      <c r="S9730" s="115"/>
      <c r="U9730"/>
      <c r="V9730"/>
      <c r="W9730" s="248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5">
      <c r="A9731" s="244"/>
      <c r="B9731" s="245"/>
      <c r="C9731" s="245"/>
      <c r="D9731" s="246"/>
      <c r="F9731" s="238"/>
      <c r="G9731" s="246"/>
      <c r="I9731"/>
      <c r="J9731" s="245"/>
      <c r="S9731" s="115"/>
      <c r="U9731"/>
      <c r="V9731"/>
      <c r="W9731" s="245"/>
    </row>
    <row r="9732" spans="1:33" x14ac:dyDescent="0.25">
      <c r="A9732" s="244"/>
      <c r="B9732" s="245"/>
      <c r="C9732" s="245"/>
      <c r="D9732" s="246"/>
      <c r="F9732" s="238"/>
      <c r="G9732" s="246"/>
      <c r="I9732"/>
      <c r="J9732" s="245"/>
      <c r="S9732" s="115"/>
      <c r="U9732"/>
      <c r="V9732"/>
      <c r="W9732" s="245"/>
    </row>
    <row r="9733" spans="1:33" x14ac:dyDescent="0.25">
      <c r="A9733" s="247"/>
      <c r="B9733" s="248"/>
      <c r="C9733" s="248"/>
      <c r="D9733" s="249"/>
      <c r="E9733"/>
      <c r="F9733" s="126"/>
      <c r="G9733" s="249"/>
      <c r="H9733"/>
      <c r="I9733"/>
      <c r="J9733" s="248"/>
      <c r="K9733"/>
      <c r="L9733"/>
      <c r="M9733"/>
      <c r="N9733"/>
      <c r="O9733"/>
      <c r="P9733"/>
      <c r="Q9733"/>
      <c r="S9733" s="115"/>
      <c r="U9733"/>
      <c r="V9733"/>
      <c r="W9733" s="248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5">
      <c r="A9734" s="244"/>
      <c r="B9734" s="245"/>
      <c r="C9734" s="245"/>
      <c r="D9734" s="246"/>
      <c r="F9734" s="238"/>
      <c r="G9734" s="246"/>
      <c r="I9734"/>
      <c r="J9734" s="245"/>
      <c r="S9734" s="115"/>
      <c r="U9734"/>
      <c r="V9734"/>
      <c r="W9734" s="245"/>
    </row>
    <row r="9735" spans="1:33" x14ac:dyDescent="0.25">
      <c r="A9735" s="247"/>
      <c r="B9735" s="248"/>
      <c r="C9735" s="248"/>
      <c r="D9735" s="249"/>
      <c r="E9735"/>
      <c r="F9735" s="126"/>
      <c r="G9735" s="249"/>
      <c r="H9735"/>
      <c r="I9735"/>
      <c r="J9735" s="248"/>
      <c r="K9735"/>
      <c r="L9735"/>
      <c r="M9735"/>
      <c r="N9735"/>
      <c r="O9735"/>
      <c r="P9735"/>
      <c r="Q9735"/>
      <c r="S9735" s="115"/>
      <c r="U9735"/>
      <c r="V9735"/>
      <c r="W9735" s="248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5">
      <c r="A9736" s="247"/>
      <c r="B9736" s="248"/>
      <c r="C9736" s="248"/>
      <c r="D9736" s="249"/>
      <c r="E9736"/>
      <c r="F9736" s="126"/>
      <c r="G9736" s="249"/>
      <c r="H9736"/>
      <c r="I9736"/>
      <c r="J9736" s="248"/>
      <c r="K9736"/>
      <c r="L9736"/>
      <c r="M9736"/>
      <c r="N9736"/>
      <c r="O9736"/>
      <c r="P9736"/>
      <c r="Q9736"/>
      <c r="S9736" s="115"/>
      <c r="U9736"/>
      <c r="V9736"/>
      <c r="W9736" s="248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5">
      <c r="A9737" s="247"/>
      <c r="B9737" s="248"/>
      <c r="C9737" s="248"/>
      <c r="D9737" s="249"/>
      <c r="E9737"/>
      <c r="F9737" s="126"/>
      <c r="G9737" s="249"/>
      <c r="H9737"/>
      <c r="I9737"/>
      <c r="J9737" s="248"/>
      <c r="K9737"/>
      <c r="L9737"/>
      <c r="M9737"/>
      <c r="N9737"/>
      <c r="O9737"/>
      <c r="P9737"/>
      <c r="Q9737"/>
      <c r="S9737" s="115"/>
      <c r="U9737"/>
      <c r="V9737"/>
      <c r="W9737" s="248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5">
      <c r="A9738" s="244"/>
      <c r="B9738" s="245"/>
      <c r="C9738" s="245"/>
      <c r="D9738" s="246"/>
      <c r="F9738" s="238"/>
      <c r="G9738" s="246"/>
      <c r="I9738"/>
      <c r="J9738" s="245"/>
      <c r="S9738" s="115"/>
      <c r="U9738"/>
      <c r="V9738"/>
      <c r="W9738" s="245"/>
    </row>
    <row r="9739" spans="1:33" x14ac:dyDescent="0.25">
      <c r="A9739" s="244"/>
      <c r="B9739" s="245"/>
      <c r="C9739" s="245"/>
      <c r="D9739" s="246"/>
      <c r="F9739" s="238"/>
      <c r="G9739" s="246"/>
      <c r="I9739"/>
      <c r="J9739" s="245"/>
      <c r="S9739" s="115"/>
      <c r="U9739"/>
      <c r="V9739"/>
      <c r="W9739" s="245"/>
    </row>
    <row r="9740" spans="1:33" x14ac:dyDescent="0.25">
      <c r="A9740" s="244"/>
      <c r="B9740" s="245"/>
      <c r="C9740" s="245"/>
      <c r="D9740" s="246"/>
      <c r="F9740" s="238"/>
      <c r="G9740" s="246"/>
      <c r="I9740"/>
      <c r="J9740" s="245"/>
      <c r="S9740" s="115"/>
      <c r="U9740"/>
      <c r="V9740"/>
      <c r="W9740" s="245"/>
    </row>
    <row r="9741" spans="1:33" x14ac:dyDescent="0.25">
      <c r="A9741" s="244"/>
      <c r="B9741" s="245"/>
      <c r="C9741" s="245"/>
      <c r="D9741" s="246"/>
      <c r="F9741" s="238"/>
      <c r="G9741" s="246"/>
      <c r="I9741"/>
      <c r="J9741" s="245"/>
      <c r="S9741" s="115"/>
      <c r="U9741"/>
      <c r="V9741"/>
      <c r="W9741" s="245"/>
    </row>
    <row r="9742" spans="1:33" x14ac:dyDescent="0.25">
      <c r="A9742" s="247"/>
      <c r="B9742" s="248"/>
      <c r="C9742" s="248"/>
      <c r="D9742" s="249"/>
      <c r="E9742"/>
      <c r="F9742" s="126"/>
      <c r="G9742" s="249"/>
      <c r="H9742"/>
      <c r="I9742"/>
      <c r="J9742" s="248"/>
      <c r="K9742"/>
      <c r="L9742"/>
      <c r="M9742"/>
      <c r="N9742"/>
      <c r="O9742"/>
      <c r="P9742"/>
      <c r="Q9742"/>
      <c r="S9742" s="115"/>
      <c r="U9742"/>
      <c r="V9742"/>
      <c r="W9742" s="248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5">
      <c r="A9743" s="244"/>
      <c r="B9743" s="245"/>
      <c r="C9743" s="245"/>
      <c r="D9743" s="246"/>
      <c r="F9743" s="238"/>
      <c r="G9743" s="246"/>
      <c r="I9743"/>
      <c r="J9743" s="245"/>
      <c r="S9743" s="115"/>
      <c r="U9743"/>
      <c r="V9743"/>
      <c r="W9743" s="245"/>
    </row>
    <row r="9744" spans="1:33" x14ac:dyDescent="0.25">
      <c r="A9744" s="244"/>
      <c r="B9744" s="245"/>
      <c r="C9744" s="245"/>
      <c r="D9744" s="246"/>
      <c r="F9744" s="238"/>
      <c r="G9744" s="246"/>
      <c r="I9744"/>
      <c r="J9744" s="245"/>
      <c r="S9744" s="115"/>
      <c r="U9744"/>
      <c r="V9744"/>
      <c r="W9744" s="245"/>
    </row>
    <row r="9745" spans="1:33" x14ac:dyDescent="0.25">
      <c r="A9745" s="247"/>
      <c r="B9745" s="248"/>
      <c r="C9745" s="248"/>
      <c r="D9745" s="249"/>
      <c r="E9745"/>
      <c r="F9745" s="126"/>
      <c r="G9745" s="249"/>
      <c r="H9745"/>
      <c r="I9745"/>
      <c r="J9745" s="248"/>
      <c r="K9745"/>
      <c r="L9745"/>
      <c r="M9745"/>
      <c r="N9745"/>
      <c r="O9745"/>
      <c r="P9745"/>
      <c r="Q9745"/>
      <c r="S9745" s="115"/>
      <c r="U9745"/>
      <c r="V9745"/>
      <c r="W9745" s="248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5">
      <c r="A9746" s="247"/>
      <c r="B9746" s="248"/>
      <c r="C9746" s="248"/>
      <c r="D9746" s="249"/>
      <c r="E9746"/>
      <c r="F9746" s="126"/>
      <c r="G9746" s="249"/>
      <c r="H9746"/>
      <c r="I9746"/>
      <c r="J9746" s="248"/>
      <c r="K9746"/>
      <c r="L9746"/>
      <c r="M9746"/>
      <c r="N9746"/>
      <c r="O9746"/>
      <c r="P9746"/>
      <c r="Q9746"/>
      <c r="S9746" s="115"/>
      <c r="U9746"/>
      <c r="V9746"/>
      <c r="W9746" s="248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5">
      <c r="A9747" s="244"/>
      <c r="B9747" s="245"/>
      <c r="C9747" s="245"/>
      <c r="D9747" s="246"/>
      <c r="F9747" s="238"/>
      <c r="G9747" s="246"/>
      <c r="I9747"/>
      <c r="J9747" s="245"/>
      <c r="S9747" s="115"/>
      <c r="U9747"/>
      <c r="V9747"/>
      <c r="W9747" s="245"/>
    </row>
    <row r="9748" spans="1:33" x14ac:dyDescent="0.25">
      <c r="A9748" s="247"/>
      <c r="B9748" s="248"/>
      <c r="C9748" s="248"/>
      <c r="D9748" s="249"/>
      <c r="E9748"/>
      <c r="F9748" s="126"/>
      <c r="G9748" s="249"/>
      <c r="H9748"/>
      <c r="I9748"/>
      <c r="J9748" s="248"/>
      <c r="K9748"/>
      <c r="L9748"/>
      <c r="M9748"/>
      <c r="N9748"/>
      <c r="O9748"/>
      <c r="P9748"/>
      <c r="Q9748"/>
      <c r="S9748" s="115"/>
      <c r="U9748"/>
      <c r="V9748"/>
      <c r="W9748" s="2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5">
      <c r="A9749" s="244"/>
      <c r="B9749" s="245"/>
      <c r="C9749" s="245"/>
      <c r="D9749" s="246"/>
      <c r="F9749" s="238"/>
      <c r="G9749" s="246"/>
      <c r="I9749"/>
      <c r="J9749" s="245"/>
      <c r="S9749" s="115"/>
      <c r="U9749"/>
      <c r="V9749"/>
      <c r="W9749" s="245"/>
    </row>
    <row r="9750" spans="1:33" x14ac:dyDescent="0.25">
      <c r="A9750" s="244"/>
      <c r="B9750" s="245"/>
      <c r="C9750" s="245"/>
      <c r="D9750" s="246"/>
      <c r="F9750" s="238"/>
      <c r="G9750" s="246"/>
      <c r="I9750"/>
      <c r="J9750" s="245"/>
      <c r="S9750" s="115"/>
      <c r="U9750"/>
      <c r="V9750"/>
      <c r="W9750" s="245"/>
    </row>
    <row r="9751" spans="1:33" x14ac:dyDescent="0.25">
      <c r="A9751" s="244"/>
      <c r="B9751" s="245"/>
      <c r="C9751" s="245"/>
      <c r="D9751" s="246"/>
      <c r="F9751" s="238"/>
      <c r="G9751" s="246"/>
      <c r="I9751"/>
      <c r="J9751" s="245"/>
      <c r="S9751" s="115"/>
      <c r="U9751"/>
      <c r="V9751"/>
      <c r="W9751" s="245"/>
    </row>
    <row r="9752" spans="1:33" x14ac:dyDescent="0.25">
      <c r="A9752" s="247"/>
      <c r="B9752" s="248"/>
      <c r="C9752" s="248"/>
      <c r="D9752" s="249"/>
      <c r="E9752"/>
      <c r="F9752" s="126"/>
      <c r="G9752" s="249"/>
      <c r="H9752"/>
      <c r="I9752"/>
      <c r="J9752" s="248"/>
      <c r="K9752"/>
      <c r="L9752"/>
      <c r="M9752"/>
      <c r="N9752"/>
      <c r="O9752"/>
      <c r="P9752"/>
      <c r="Q9752"/>
      <c r="S9752" s="115"/>
      <c r="U9752"/>
      <c r="V9752"/>
      <c r="W9752" s="248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5">
      <c r="A9753" s="247"/>
      <c r="B9753" s="248"/>
      <c r="C9753" s="248"/>
      <c r="D9753" s="249"/>
      <c r="E9753"/>
      <c r="F9753" s="126"/>
      <c r="G9753" s="249"/>
      <c r="H9753"/>
      <c r="I9753"/>
      <c r="J9753" s="248"/>
      <c r="K9753"/>
      <c r="L9753"/>
      <c r="M9753"/>
      <c r="N9753"/>
      <c r="O9753"/>
      <c r="P9753"/>
      <c r="Q9753"/>
      <c r="S9753" s="115"/>
      <c r="U9753"/>
      <c r="V9753"/>
      <c r="W9753" s="248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5">
      <c r="A9754" s="244"/>
      <c r="B9754" s="245"/>
      <c r="C9754" s="245"/>
      <c r="D9754" s="246"/>
      <c r="F9754" s="238"/>
      <c r="G9754" s="246"/>
      <c r="I9754"/>
      <c r="J9754" s="245"/>
      <c r="S9754" s="115"/>
      <c r="U9754"/>
      <c r="V9754"/>
      <c r="W9754" s="245"/>
    </row>
    <row r="9755" spans="1:33" x14ac:dyDescent="0.25">
      <c r="A9755" s="244"/>
      <c r="B9755" s="245"/>
      <c r="C9755" s="245"/>
      <c r="D9755" s="246"/>
      <c r="F9755" s="238"/>
      <c r="G9755" s="246"/>
      <c r="I9755"/>
      <c r="J9755" s="245"/>
      <c r="S9755" s="115"/>
      <c r="U9755"/>
      <c r="V9755"/>
      <c r="W9755" s="245"/>
    </row>
    <row r="9756" spans="1:33" x14ac:dyDescent="0.25">
      <c r="A9756" s="244"/>
      <c r="B9756" s="245"/>
      <c r="C9756" s="245"/>
      <c r="D9756" s="246"/>
      <c r="F9756" s="238"/>
      <c r="G9756" s="246"/>
      <c r="I9756"/>
      <c r="J9756" s="245"/>
      <c r="S9756" s="115"/>
      <c r="U9756"/>
      <c r="V9756"/>
      <c r="W9756" s="245"/>
    </row>
    <row r="9757" spans="1:33" x14ac:dyDescent="0.25">
      <c r="A9757" s="244"/>
      <c r="B9757" s="245"/>
      <c r="C9757" s="245"/>
      <c r="D9757" s="246"/>
      <c r="F9757" s="238"/>
      <c r="G9757" s="246"/>
      <c r="I9757"/>
      <c r="J9757" s="245"/>
      <c r="S9757" s="115"/>
      <c r="U9757"/>
      <c r="V9757"/>
      <c r="W9757" s="245"/>
    </row>
    <row r="9758" spans="1:33" x14ac:dyDescent="0.25">
      <c r="A9758" s="244"/>
      <c r="B9758" s="245"/>
      <c r="C9758" s="245"/>
      <c r="D9758" s="246"/>
      <c r="F9758" s="238"/>
      <c r="G9758" s="246"/>
      <c r="I9758"/>
      <c r="J9758" s="245"/>
      <c r="S9758" s="115"/>
      <c r="U9758"/>
      <c r="V9758"/>
      <c r="W9758" s="245"/>
    </row>
    <row r="9759" spans="1:33" x14ac:dyDescent="0.25">
      <c r="A9759" s="247"/>
      <c r="B9759" s="248"/>
      <c r="C9759" s="248"/>
      <c r="D9759" s="249"/>
      <c r="E9759"/>
      <c r="F9759" s="126"/>
      <c r="G9759" s="249"/>
      <c r="H9759"/>
      <c r="I9759"/>
      <c r="J9759" s="248"/>
      <c r="K9759"/>
      <c r="L9759"/>
      <c r="M9759"/>
      <c r="N9759"/>
      <c r="O9759"/>
      <c r="P9759"/>
      <c r="Q9759"/>
      <c r="S9759" s="115"/>
      <c r="U9759"/>
      <c r="V9759"/>
      <c r="W9759" s="248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5">
      <c r="A9760" s="244"/>
      <c r="B9760" s="245"/>
      <c r="C9760" s="245"/>
      <c r="D9760" s="246"/>
      <c r="F9760" s="238"/>
      <c r="G9760" s="246"/>
      <c r="I9760"/>
      <c r="J9760" s="245"/>
      <c r="S9760" s="115"/>
      <c r="U9760"/>
      <c r="V9760"/>
      <c r="W9760" s="245"/>
    </row>
    <row r="9761" spans="1:33" x14ac:dyDescent="0.25">
      <c r="A9761" s="244"/>
      <c r="B9761" s="245"/>
      <c r="C9761" s="245"/>
      <c r="D9761" s="246"/>
      <c r="F9761" s="238"/>
      <c r="G9761" s="246"/>
      <c r="I9761"/>
      <c r="J9761" s="245"/>
      <c r="S9761" s="115"/>
      <c r="U9761"/>
      <c r="V9761"/>
      <c r="W9761" s="245"/>
    </row>
    <row r="9762" spans="1:33" x14ac:dyDescent="0.25">
      <c r="A9762" s="247"/>
      <c r="B9762" s="248"/>
      <c r="C9762" s="248"/>
      <c r="D9762" s="249"/>
      <c r="E9762"/>
      <c r="F9762" s="126"/>
      <c r="G9762" s="249"/>
      <c r="H9762"/>
      <c r="I9762"/>
      <c r="J9762" s="248"/>
      <c r="K9762"/>
      <c r="L9762"/>
      <c r="M9762"/>
      <c r="N9762"/>
      <c r="O9762"/>
      <c r="P9762"/>
      <c r="Q9762"/>
      <c r="S9762" s="115"/>
      <c r="U9762"/>
      <c r="V9762"/>
      <c r="W9762" s="248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5">
      <c r="A9763" s="247"/>
      <c r="B9763" s="248"/>
      <c r="C9763" s="248"/>
      <c r="D9763" s="249"/>
      <c r="E9763"/>
      <c r="F9763" s="126"/>
      <c r="G9763" s="249"/>
      <c r="H9763"/>
      <c r="I9763"/>
      <c r="J9763" s="248"/>
      <c r="K9763"/>
      <c r="L9763"/>
      <c r="M9763"/>
      <c r="N9763"/>
      <c r="O9763"/>
      <c r="P9763"/>
      <c r="Q9763"/>
      <c r="S9763" s="115"/>
      <c r="U9763"/>
      <c r="V9763"/>
      <c r="W9763" s="248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5">
      <c r="A9764" s="244"/>
      <c r="B9764" s="245"/>
      <c r="C9764" s="245"/>
      <c r="D9764" s="246"/>
      <c r="F9764" s="238"/>
      <c r="G9764" s="246"/>
      <c r="I9764"/>
      <c r="J9764" s="245"/>
      <c r="S9764" s="115"/>
      <c r="U9764"/>
      <c r="V9764"/>
      <c r="W9764" s="245"/>
    </row>
    <row r="9765" spans="1:33" x14ac:dyDescent="0.25">
      <c r="A9765" s="244"/>
      <c r="B9765" s="245"/>
      <c r="C9765" s="245"/>
      <c r="D9765" s="246"/>
      <c r="F9765" s="238"/>
      <c r="G9765" s="246"/>
      <c r="I9765"/>
      <c r="J9765" s="245"/>
      <c r="S9765" s="115"/>
      <c r="U9765"/>
      <c r="V9765"/>
      <c r="W9765" s="245"/>
    </row>
    <row r="9766" spans="1:33" x14ac:dyDescent="0.25">
      <c r="A9766" s="244"/>
      <c r="B9766" s="245"/>
      <c r="C9766" s="245"/>
      <c r="D9766" s="246"/>
      <c r="F9766" s="238"/>
      <c r="G9766" s="246"/>
      <c r="I9766"/>
      <c r="J9766" s="245"/>
      <c r="S9766" s="115"/>
      <c r="U9766"/>
      <c r="V9766"/>
      <c r="W9766" s="245"/>
    </row>
    <row r="9767" spans="1:33" x14ac:dyDescent="0.25">
      <c r="A9767" s="244"/>
      <c r="B9767" s="245"/>
      <c r="C9767" s="245"/>
      <c r="D9767" s="246"/>
      <c r="F9767" s="238"/>
      <c r="G9767" s="246"/>
      <c r="I9767"/>
      <c r="J9767" s="245"/>
      <c r="S9767" s="115"/>
      <c r="U9767"/>
      <c r="V9767"/>
      <c r="W9767" s="245"/>
    </row>
    <row r="9768" spans="1:33" x14ac:dyDescent="0.25">
      <c r="A9768" s="247"/>
      <c r="B9768" s="248"/>
      <c r="C9768" s="248"/>
      <c r="D9768" s="249"/>
      <c r="E9768"/>
      <c r="F9768" s="126"/>
      <c r="G9768" s="249"/>
      <c r="H9768"/>
      <c r="I9768"/>
      <c r="J9768" s="248"/>
      <c r="K9768"/>
      <c r="L9768"/>
      <c r="M9768"/>
      <c r="N9768"/>
      <c r="O9768"/>
      <c r="P9768"/>
      <c r="Q9768"/>
      <c r="S9768" s="115"/>
      <c r="U9768"/>
      <c r="V9768"/>
      <c r="W9768" s="248"/>
      <c r="X9768"/>
      <c r="Y9768"/>
      <c r="Z9768"/>
      <c r="AA9768"/>
      <c r="AB9768"/>
      <c r="AC9768"/>
      <c r="AD9768"/>
      <c r="AE9768"/>
      <c r="AF9768"/>
      <c r="AG9768"/>
    </row>
    <row r="9769" spans="1:33" ht="18" x14ac:dyDescent="0.25">
      <c r="A9769" s="250"/>
      <c r="B9769" s="251"/>
      <c r="C9769" s="251"/>
      <c r="D9769" s="252"/>
      <c r="E9769"/>
      <c r="F9769" s="126"/>
      <c r="G9769" s="253"/>
      <c r="H9769"/>
      <c r="I9769"/>
      <c r="J9769" s="254"/>
      <c r="K9769"/>
      <c r="L9769"/>
      <c r="M9769"/>
      <c r="N9769"/>
      <c r="O9769"/>
      <c r="P9769"/>
      <c r="Q9769"/>
      <c r="S9769" s="115"/>
      <c r="U9769"/>
      <c r="V9769"/>
      <c r="W9769" s="254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5">
      <c r="A9770" s="247"/>
      <c r="B9770" s="248"/>
      <c r="C9770" s="248"/>
      <c r="D9770" s="249"/>
      <c r="E9770"/>
      <c r="F9770" s="126"/>
      <c r="G9770" s="249"/>
      <c r="H9770"/>
      <c r="I9770"/>
      <c r="J9770" s="248"/>
      <c r="K9770"/>
      <c r="L9770"/>
      <c r="M9770"/>
      <c r="N9770"/>
      <c r="O9770"/>
      <c r="P9770"/>
      <c r="Q9770"/>
      <c r="S9770" s="115"/>
      <c r="U9770"/>
      <c r="V9770"/>
      <c r="W9770" s="248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5">
      <c r="A9771" s="244"/>
      <c r="B9771" s="245"/>
      <c r="C9771" s="245"/>
      <c r="D9771" s="246"/>
      <c r="F9771" s="238"/>
      <c r="G9771" s="246"/>
      <c r="I9771"/>
      <c r="J9771" s="245"/>
      <c r="S9771" s="115"/>
      <c r="U9771"/>
      <c r="V9771"/>
      <c r="W9771" s="245"/>
    </row>
    <row r="9772" spans="1:33" x14ac:dyDescent="0.25">
      <c r="A9772" s="244"/>
      <c r="B9772" s="245"/>
      <c r="C9772" s="245"/>
      <c r="D9772" s="246"/>
      <c r="F9772" s="238"/>
      <c r="G9772" s="246"/>
      <c r="I9772"/>
      <c r="J9772" s="245"/>
      <c r="S9772" s="115"/>
      <c r="U9772"/>
      <c r="V9772"/>
      <c r="W9772" s="245"/>
    </row>
    <row r="9773" spans="1:33" x14ac:dyDescent="0.25">
      <c r="A9773" s="247"/>
      <c r="B9773" s="248"/>
      <c r="C9773" s="248"/>
      <c r="D9773" s="249"/>
      <c r="E9773"/>
      <c r="F9773" s="126"/>
      <c r="G9773" s="249"/>
      <c r="H9773"/>
      <c r="I9773"/>
      <c r="J9773" s="248"/>
      <c r="K9773"/>
      <c r="L9773"/>
      <c r="M9773"/>
      <c r="N9773"/>
      <c r="O9773"/>
      <c r="P9773"/>
      <c r="Q9773"/>
      <c r="S9773" s="115"/>
      <c r="U9773"/>
      <c r="V9773"/>
      <c r="W9773" s="248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5">
      <c r="A9774" s="244"/>
      <c r="B9774" s="245"/>
      <c r="C9774" s="245"/>
      <c r="D9774" s="246"/>
      <c r="F9774" s="238"/>
      <c r="G9774" s="246"/>
      <c r="I9774"/>
      <c r="J9774" s="245"/>
      <c r="S9774" s="115"/>
      <c r="U9774"/>
      <c r="V9774"/>
      <c r="W9774" s="245"/>
    </row>
    <row r="9775" spans="1:33" x14ac:dyDescent="0.25">
      <c r="A9775" s="247"/>
      <c r="B9775" s="248"/>
      <c r="C9775" s="248"/>
      <c r="D9775" s="249"/>
      <c r="E9775"/>
      <c r="F9775" s="126"/>
      <c r="G9775" s="249"/>
      <c r="H9775"/>
      <c r="I9775"/>
      <c r="J9775" s="248"/>
      <c r="K9775"/>
      <c r="L9775"/>
      <c r="M9775"/>
      <c r="N9775"/>
      <c r="O9775"/>
      <c r="P9775"/>
      <c r="Q9775"/>
      <c r="S9775" s="115"/>
      <c r="U9775"/>
      <c r="V9775"/>
      <c r="W9775" s="248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5">
      <c r="A9776" s="247"/>
      <c r="B9776" s="248"/>
      <c r="C9776" s="248"/>
      <c r="D9776" s="249"/>
      <c r="E9776"/>
      <c r="F9776" s="126"/>
      <c r="G9776" s="249"/>
      <c r="H9776"/>
      <c r="I9776"/>
      <c r="J9776" s="248"/>
      <c r="K9776"/>
      <c r="L9776"/>
      <c r="M9776"/>
      <c r="N9776"/>
      <c r="O9776"/>
      <c r="P9776"/>
      <c r="Q9776"/>
      <c r="S9776" s="115"/>
      <c r="U9776"/>
      <c r="V9776"/>
      <c r="W9776" s="248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5">
      <c r="A9777" s="247"/>
      <c r="B9777" s="248"/>
      <c r="C9777" s="248"/>
      <c r="D9777" s="249"/>
      <c r="E9777"/>
      <c r="F9777" s="126"/>
      <c r="G9777" s="249"/>
      <c r="H9777"/>
      <c r="I9777"/>
      <c r="J9777" s="248"/>
      <c r="K9777"/>
      <c r="L9777"/>
      <c r="M9777"/>
      <c r="N9777"/>
      <c r="O9777"/>
      <c r="P9777"/>
      <c r="Q9777"/>
      <c r="S9777" s="115"/>
      <c r="U9777"/>
      <c r="V9777"/>
      <c r="W9777" s="248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5">
      <c r="A9778" s="244"/>
      <c r="B9778" s="245"/>
      <c r="C9778" s="245"/>
      <c r="D9778" s="246"/>
      <c r="F9778" s="238"/>
      <c r="G9778" s="246"/>
      <c r="I9778"/>
      <c r="J9778" s="245"/>
      <c r="S9778" s="115"/>
      <c r="U9778"/>
      <c r="V9778"/>
      <c r="W9778" s="245"/>
    </row>
    <row r="9779" spans="1:33" x14ac:dyDescent="0.25">
      <c r="A9779" s="244"/>
      <c r="B9779" s="245"/>
      <c r="C9779" s="245"/>
      <c r="D9779" s="246"/>
      <c r="F9779" s="238"/>
      <c r="G9779" s="246"/>
      <c r="I9779"/>
      <c r="J9779" s="245"/>
      <c r="S9779" s="115"/>
      <c r="U9779"/>
      <c r="V9779"/>
      <c r="W9779" s="245"/>
    </row>
    <row r="9780" spans="1:33" x14ac:dyDescent="0.25">
      <c r="A9780" s="244"/>
      <c r="B9780" s="245"/>
      <c r="C9780" s="245"/>
      <c r="D9780" s="246"/>
      <c r="F9780" s="238"/>
      <c r="G9780" s="246"/>
      <c r="I9780"/>
      <c r="J9780" s="245"/>
      <c r="S9780" s="115"/>
      <c r="U9780"/>
      <c r="V9780"/>
      <c r="W9780" s="245"/>
    </row>
    <row r="9781" spans="1:33" ht="18" x14ac:dyDescent="0.25">
      <c r="A9781" s="250"/>
      <c r="B9781" s="251"/>
      <c r="C9781" s="251"/>
      <c r="D9781" s="252"/>
      <c r="E9781"/>
      <c r="F9781" s="126"/>
      <c r="G9781" s="253"/>
      <c r="H9781"/>
      <c r="I9781"/>
      <c r="J9781" s="254"/>
      <c r="K9781"/>
      <c r="L9781"/>
      <c r="M9781"/>
      <c r="N9781"/>
      <c r="O9781"/>
      <c r="P9781"/>
      <c r="Q9781"/>
      <c r="S9781" s="115"/>
      <c r="U9781"/>
      <c r="V9781"/>
      <c r="W9781" s="254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5">
      <c r="A9782" s="247"/>
      <c r="B9782" s="248"/>
      <c r="C9782" s="248"/>
      <c r="D9782" s="249"/>
      <c r="E9782"/>
      <c r="F9782" s="126"/>
      <c r="G9782" s="249"/>
      <c r="H9782"/>
      <c r="I9782"/>
      <c r="J9782" s="248"/>
      <c r="K9782"/>
      <c r="L9782"/>
      <c r="M9782"/>
      <c r="N9782"/>
      <c r="O9782"/>
      <c r="P9782"/>
      <c r="Q9782"/>
      <c r="S9782" s="115"/>
      <c r="U9782"/>
      <c r="V9782"/>
      <c r="W9782" s="248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5">
      <c r="A9783" s="244"/>
      <c r="B9783" s="245"/>
      <c r="C9783" s="245"/>
      <c r="D9783" s="246"/>
      <c r="F9783" s="238"/>
      <c r="G9783" s="246"/>
      <c r="I9783"/>
      <c r="J9783" s="245"/>
      <c r="S9783" s="115"/>
      <c r="U9783"/>
      <c r="V9783"/>
      <c r="W9783" s="245"/>
    </row>
    <row r="9784" spans="1:33" x14ac:dyDescent="0.25">
      <c r="A9784" s="244"/>
      <c r="B9784" s="245"/>
      <c r="C9784" s="245"/>
      <c r="D9784" s="246"/>
      <c r="F9784" s="238"/>
      <c r="G9784" s="246"/>
      <c r="I9784"/>
      <c r="J9784" s="245"/>
      <c r="S9784" s="115"/>
      <c r="U9784"/>
      <c r="V9784"/>
      <c r="W9784" s="245"/>
    </row>
    <row r="9785" spans="1:33" x14ac:dyDescent="0.25">
      <c r="A9785" s="247"/>
      <c r="B9785" s="248"/>
      <c r="C9785" s="248"/>
      <c r="D9785" s="249"/>
      <c r="E9785"/>
      <c r="F9785" s="126"/>
      <c r="G9785" s="249"/>
      <c r="H9785"/>
      <c r="I9785"/>
      <c r="J9785" s="248"/>
      <c r="K9785"/>
      <c r="L9785"/>
      <c r="M9785"/>
      <c r="N9785"/>
      <c r="O9785"/>
      <c r="P9785"/>
      <c r="Q9785"/>
      <c r="S9785" s="115"/>
      <c r="U9785"/>
      <c r="V9785"/>
      <c r="W9785" s="248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5">
      <c r="A9786" s="247"/>
      <c r="B9786" s="248"/>
      <c r="C9786" s="248"/>
      <c r="D9786" s="249"/>
      <c r="E9786"/>
      <c r="F9786" s="126"/>
      <c r="G9786" s="249"/>
      <c r="H9786"/>
      <c r="I9786"/>
      <c r="J9786" s="248"/>
      <c r="K9786"/>
      <c r="L9786"/>
      <c r="M9786"/>
      <c r="N9786"/>
      <c r="O9786"/>
      <c r="P9786"/>
      <c r="Q9786"/>
      <c r="S9786" s="115"/>
      <c r="U9786"/>
      <c r="V9786"/>
      <c r="W9786" s="248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5">
      <c r="A9787" s="247"/>
      <c r="B9787" s="248"/>
      <c r="C9787" s="248"/>
      <c r="D9787" s="249"/>
      <c r="E9787"/>
      <c r="F9787" s="126"/>
      <c r="G9787" s="249"/>
      <c r="H9787"/>
      <c r="I9787"/>
      <c r="J9787" s="248"/>
      <c r="K9787"/>
      <c r="L9787"/>
      <c r="M9787"/>
      <c r="N9787"/>
      <c r="O9787"/>
      <c r="P9787"/>
      <c r="Q9787"/>
      <c r="S9787" s="115"/>
      <c r="U9787"/>
      <c r="V9787"/>
      <c r="W9787" s="248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5">
      <c r="A9788" s="244"/>
      <c r="B9788" s="245"/>
      <c r="C9788" s="245"/>
      <c r="D9788" s="246"/>
      <c r="F9788" s="238"/>
      <c r="G9788" s="246"/>
      <c r="I9788"/>
      <c r="J9788" s="245"/>
      <c r="S9788" s="115"/>
      <c r="U9788"/>
      <c r="V9788"/>
      <c r="W9788" s="245"/>
    </row>
    <row r="9789" spans="1:33" x14ac:dyDescent="0.25">
      <c r="A9789" s="247"/>
      <c r="B9789" s="248"/>
      <c r="C9789" s="248"/>
      <c r="D9789" s="249"/>
      <c r="E9789"/>
      <c r="F9789" s="126"/>
      <c r="G9789" s="249"/>
      <c r="H9789"/>
      <c r="I9789"/>
      <c r="J9789" s="248"/>
      <c r="K9789"/>
      <c r="L9789"/>
      <c r="M9789"/>
      <c r="N9789"/>
      <c r="O9789"/>
      <c r="P9789"/>
      <c r="Q9789"/>
      <c r="S9789" s="115"/>
      <c r="U9789"/>
      <c r="V9789"/>
      <c r="W9789" s="248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5">
      <c r="A9790" s="247"/>
      <c r="B9790" s="248"/>
      <c r="C9790" s="248"/>
      <c r="D9790" s="249"/>
      <c r="E9790"/>
      <c r="F9790" s="126"/>
      <c r="G9790" s="249"/>
      <c r="H9790"/>
      <c r="I9790"/>
      <c r="J9790" s="248"/>
      <c r="K9790"/>
      <c r="L9790"/>
      <c r="M9790"/>
      <c r="N9790"/>
      <c r="O9790"/>
      <c r="P9790"/>
      <c r="Q9790"/>
      <c r="S9790" s="115"/>
      <c r="U9790"/>
      <c r="V9790"/>
      <c r="W9790" s="248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5">
      <c r="A9791" s="244"/>
      <c r="B9791" s="245"/>
      <c r="C9791" s="245"/>
      <c r="D9791" s="246"/>
      <c r="F9791" s="238"/>
      <c r="G9791" s="246"/>
      <c r="I9791"/>
      <c r="J9791" s="245"/>
      <c r="S9791" s="115"/>
      <c r="U9791"/>
      <c r="V9791"/>
      <c r="W9791" s="245"/>
    </row>
    <row r="9792" spans="1:33" x14ac:dyDescent="0.25">
      <c r="A9792" s="247"/>
      <c r="B9792" s="248"/>
      <c r="C9792" s="248"/>
      <c r="D9792" s="249"/>
      <c r="E9792"/>
      <c r="F9792" s="126"/>
      <c r="G9792" s="249"/>
      <c r="H9792"/>
      <c r="I9792"/>
      <c r="J9792" s="248"/>
      <c r="K9792"/>
      <c r="L9792"/>
      <c r="M9792"/>
      <c r="N9792"/>
      <c r="O9792"/>
      <c r="P9792"/>
      <c r="Q9792"/>
      <c r="S9792" s="115"/>
      <c r="U9792"/>
      <c r="V9792"/>
      <c r="W9792" s="248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5">
      <c r="A9793" s="244"/>
      <c r="B9793" s="245"/>
      <c r="C9793" s="245"/>
      <c r="D9793" s="246"/>
      <c r="F9793" s="238"/>
      <c r="G9793" s="246"/>
      <c r="I9793"/>
      <c r="J9793" s="245"/>
      <c r="S9793" s="115"/>
      <c r="U9793"/>
      <c r="V9793"/>
      <c r="W9793" s="245"/>
    </row>
    <row r="9794" spans="1:33" x14ac:dyDescent="0.25">
      <c r="A9794" s="247"/>
      <c r="B9794" s="248"/>
      <c r="C9794" s="248"/>
      <c r="D9794" s="249"/>
      <c r="E9794"/>
      <c r="F9794" s="126"/>
      <c r="G9794" s="249"/>
      <c r="H9794"/>
      <c r="I9794"/>
      <c r="J9794" s="248"/>
      <c r="K9794"/>
      <c r="L9794"/>
      <c r="M9794"/>
      <c r="N9794"/>
      <c r="O9794"/>
      <c r="P9794"/>
      <c r="Q9794"/>
      <c r="S9794" s="115"/>
      <c r="U9794"/>
      <c r="V9794"/>
      <c r="W9794" s="248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5">
      <c r="A9795" s="244"/>
      <c r="B9795" s="245"/>
      <c r="C9795" s="245"/>
      <c r="D9795" s="246"/>
      <c r="F9795" s="238"/>
      <c r="G9795" s="246"/>
      <c r="I9795"/>
      <c r="J9795" s="245"/>
      <c r="S9795" s="115"/>
      <c r="U9795"/>
      <c r="V9795"/>
      <c r="W9795" s="245"/>
    </row>
    <row r="9796" spans="1:33" ht="18" x14ac:dyDescent="0.25">
      <c r="A9796" s="250"/>
      <c r="B9796" s="251"/>
      <c r="C9796" s="251"/>
      <c r="D9796" s="252"/>
      <c r="E9796"/>
      <c r="F9796" s="126"/>
      <c r="G9796" s="253"/>
      <c r="H9796"/>
      <c r="I9796"/>
      <c r="J9796" s="254"/>
      <c r="K9796"/>
      <c r="L9796"/>
      <c r="M9796"/>
      <c r="N9796"/>
      <c r="O9796"/>
      <c r="P9796"/>
      <c r="Q9796"/>
      <c r="S9796" s="115"/>
      <c r="U9796"/>
      <c r="V9796"/>
      <c r="W9796" s="254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5">
      <c r="A9797" s="244"/>
      <c r="B9797" s="245"/>
      <c r="C9797" s="245"/>
      <c r="D9797" s="246"/>
      <c r="F9797" s="238"/>
      <c r="G9797" s="246"/>
      <c r="I9797"/>
      <c r="J9797" s="245"/>
      <c r="S9797" s="115"/>
      <c r="U9797"/>
      <c r="V9797"/>
      <c r="W9797" s="245"/>
    </row>
    <row r="9798" spans="1:33" x14ac:dyDescent="0.25">
      <c r="A9798" s="247"/>
      <c r="B9798" s="248"/>
      <c r="C9798" s="248"/>
      <c r="D9798" s="249"/>
      <c r="E9798"/>
      <c r="F9798" s="126"/>
      <c r="G9798" s="249"/>
      <c r="H9798"/>
      <c r="I9798"/>
      <c r="J9798" s="248"/>
      <c r="K9798"/>
      <c r="L9798"/>
      <c r="M9798"/>
      <c r="N9798"/>
      <c r="O9798"/>
      <c r="P9798"/>
      <c r="Q9798"/>
      <c r="S9798" s="115"/>
      <c r="U9798"/>
      <c r="V9798"/>
      <c r="W9798" s="24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5">
      <c r="A9799" s="244"/>
      <c r="B9799" s="245"/>
      <c r="C9799" s="245"/>
      <c r="D9799" s="246"/>
      <c r="F9799" s="238"/>
      <c r="G9799" s="246"/>
      <c r="I9799"/>
      <c r="J9799" s="245"/>
      <c r="S9799" s="115"/>
      <c r="U9799"/>
      <c r="V9799"/>
      <c r="W9799" s="245"/>
    </row>
    <row r="9800" spans="1:33" x14ac:dyDescent="0.25">
      <c r="A9800" s="244"/>
      <c r="B9800" s="245"/>
      <c r="C9800" s="245"/>
      <c r="D9800" s="246"/>
      <c r="F9800" s="238"/>
      <c r="G9800" s="246"/>
      <c r="I9800"/>
      <c r="J9800" s="245"/>
      <c r="S9800" s="115"/>
      <c r="U9800"/>
      <c r="V9800"/>
      <c r="W9800" s="245"/>
    </row>
    <row r="9801" spans="1:33" x14ac:dyDescent="0.25">
      <c r="A9801" s="244"/>
      <c r="B9801" s="245"/>
      <c r="C9801" s="245"/>
      <c r="D9801" s="246"/>
      <c r="F9801" s="238"/>
      <c r="G9801" s="246"/>
      <c r="I9801"/>
      <c r="J9801" s="245"/>
      <c r="S9801" s="115"/>
      <c r="U9801"/>
      <c r="V9801"/>
      <c r="W9801" s="245"/>
    </row>
    <row r="9802" spans="1:33" x14ac:dyDescent="0.25">
      <c r="A9802" s="244"/>
      <c r="B9802" s="245"/>
      <c r="C9802" s="245"/>
      <c r="D9802" s="246"/>
      <c r="F9802" s="238"/>
      <c r="G9802" s="246"/>
      <c r="I9802"/>
      <c r="J9802" s="245"/>
      <c r="S9802" s="115"/>
      <c r="U9802"/>
      <c r="V9802"/>
      <c r="W9802" s="245"/>
    </row>
    <row r="9803" spans="1:33" x14ac:dyDescent="0.25">
      <c r="A9803" s="247"/>
      <c r="B9803" s="248"/>
      <c r="C9803" s="248"/>
      <c r="D9803" s="249"/>
      <c r="E9803"/>
      <c r="F9803" s="126"/>
      <c r="G9803" s="249"/>
      <c r="H9803"/>
      <c r="I9803"/>
      <c r="J9803" s="248"/>
      <c r="K9803"/>
      <c r="L9803"/>
      <c r="M9803"/>
      <c r="N9803"/>
      <c r="O9803"/>
      <c r="P9803"/>
      <c r="Q9803"/>
      <c r="S9803" s="115"/>
      <c r="U9803"/>
      <c r="V9803"/>
      <c r="W9803" s="248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5">
      <c r="A9804" s="247"/>
      <c r="B9804" s="248"/>
      <c r="C9804" s="248"/>
      <c r="D9804" s="249"/>
      <c r="E9804"/>
      <c r="F9804" s="126"/>
      <c r="G9804" s="249"/>
      <c r="H9804"/>
      <c r="I9804"/>
      <c r="J9804" s="248"/>
      <c r="K9804"/>
      <c r="L9804"/>
      <c r="M9804"/>
      <c r="N9804"/>
      <c r="O9804"/>
      <c r="P9804"/>
      <c r="Q9804"/>
      <c r="S9804" s="115"/>
      <c r="U9804"/>
      <c r="V9804"/>
      <c r="W9804" s="248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5">
      <c r="A9805" s="244"/>
      <c r="B9805" s="245"/>
      <c r="C9805" s="245"/>
      <c r="D9805" s="246"/>
      <c r="F9805" s="238"/>
      <c r="G9805" s="246"/>
      <c r="I9805"/>
      <c r="J9805" s="245"/>
      <c r="S9805" s="115"/>
      <c r="U9805"/>
      <c r="V9805"/>
      <c r="W9805" s="245"/>
    </row>
    <row r="9806" spans="1:33" x14ac:dyDescent="0.25">
      <c r="A9806" s="244"/>
      <c r="B9806" s="245"/>
      <c r="C9806" s="245"/>
      <c r="D9806" s="246"/>
      <c r="F9806" s="238"/>
      <c r="G9806" s="246"/>
      <c r="I9806"/>
      <c r="J9806" s="245"/>
      <c r="S9806" s="115"/>
      <c r="U9806"/>
      <c r="V9806"/>
      <c r="W9806" s="245"/>
    </row>
    <row r="9807" spans="1:33" x14ac:dyDescent="0.25">
      <c r="A9807" s="244"/>
      <c r="B9807" s="245"/>
      <c r="C9807" s="245"/>
      <c r="D9807" s="246"/>
      <c r="F9807" s="238"/>
      <c r="G9807" s="246"/>
      <c r="I9807"/>
      <c r="J9807" s="245"/>
      <c r="S9807" s="115"/>
      <c r="U9807"/>
      <c r="V9807"/>
      <c r="W9807" s="245"/>
    </row>
    <row r="9808" spans="1:33" x14ac:dyDescent="0.25">
      <c r="A9808" s="247"/>
      <c r="B9808" s="248"/>
      <c r="C9808" s="248"/>
      <c r="D9808" s="249"/>
      <c r="E9808"/>
      <c r="F9808" s="126"/>
      <c r="G9808" s="249"/>
      <c r="H9808"/>
      <c r="I9808"/>
      <c r="J9808" s="248"/>
      <c r="K9808"/>
      <c r="L9808"/>
      <c r="M9808"/>
      <c r="N9808"/>
      <c r="O9808"/>
      <c r="P9808"/>
      <c r="Q9808"/>
      <c r="S9808" s="115"/>
      <c r="U9808"/>
      <c r="V9808"/>
      <c r="W9808" s="24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5">
      <c r="A9809" s="244"/>
      <c r="B9809" s="245"/>
      <c r="C9809" s="245"/>
      <c r="D9809" s="246"/>
      <c r="F9809" s="238"/>
      <c r="G9809" s="246"/>
      <c r="I9809"/>
      <c r="J9809" s="245"/>
      <c r="S9809" s="115"/>
      <c r="U9809"/>
      <c r="V9809"/>
      <c r="W9809" s="245"/>
    </row>
    <row r="9810" spans="1:33" x14ac:dyDescent="0.25">
      <c r="A9810" s="244"/>
      <c r="B9810" s="245"/>
      <c r="C9810" s="245"/>
      <c r="D9810" s="246"/>
      <c r="F9810" s="238"/>
      <c r="G9810" s="246"/>
      <c r="I9810"/>
      <c r="J9810" s="245"/>
      <c r="S9810" s="115"/>
      <c r="U9810"/>
      <c r="V9810"/>
      <c r="W9810" s="245"/>
    </row>
    <row r="9811" spans="1:33" x14ac:dyDescent="0.25">
      <c r="A9811" s="247"/>
      <c r="B9811" s="248"/>
      <c r="C9811" s="248"/>
      <c r="D9811" s="249"/>
      <c r="E9811"/>
      <c r="F9811" s="126"/>
      <c r="G9811" s="249"/>
      <c r="H9811"/>
      <c r="I9811"/>
      <c r="J9811" s="248"/>
      <c r="K9811"/>
      <c r="L9811"/>
      <c r="M9811"/>
      <c r="N9811"/>
      <c r="O9811"/>
      <c r="P9811"/>
      <c r="Q9811"/>
      <c r="S9811" s="115"/>
      <c r="U9811"/>
      <c r="V9811"/>
      <c r="W9811" s="248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5">
      <c r="A9812" s="244"/>
      <c r="B9812" s="245"/>
      <c r="C9812" s="245"/>
      <c r="D9812" s="246"/>
      <c r="F9812" s="238"/>
      <c r="G9812" s="246"/>
      <c r="I9812"/>
      <c r="J9812" s="245"/>
      <c r="S9812" s="115"/>
      <c r="U9812"/>
      <c r="V9812"/>
      <c r="W9812" s="245"/>
    </row>
    <row r="9813" spans="1:33" x14ac:dyDescent="0.25">
      <c r="A9813" s="244"/>
      <c r="B9813" s="245"/>
      <c r="C9813" s="245"/>
      <c r="D9813" s="246"/>
      <c r="F9813" s="238"/>
      <c r="G9813" s="246"/>
      <c r="I9813"/>
      <c r="J9813" s="245"/>
      <c r="S9813" s="115"/>
      <c r="U9813"/>
      <c r="V9813"/>
      <c r="W9813" s="245"/>
    </row>
    <row r="9814" spans="1:33" x14ac:dyDescent="0.25">
      <c r="A9814" s="244"/>
      <c r="B9814" s="245"/>
      <c r="C9814" s="245"/>
      <c r="D9814" s="246"/>
      <c r="F9814" s="238"/>
      <c r="G9814" s="246"/>
      <c r="I9814"/>
      <c r="J9814" s="245"/>
      <c r="S9814" s="115"/>
      <c r="U9814"/>
      <c r="V9814"/>
      <c r="W9814" s="245"/>
    </row>
    <row r="9815" spans="1:33" x14ac:dyDescent="0.25">
      <c r="A9815" s="247"/>
      <c r="B9815" s="248"/>
      <c r="C9815" s="248"/>
      <c r="D9815" s="249"/>
      <c r="E9815"/>
      <c r="F9815" s="126"/>
      <c r="G9815" s="249"/>
      <c r="H9815"/>
      <c r="I9815"/>
      <c r="J9815" s="248"/>
      <c r="K9815"/>
      <c r="L9815"/>
      <c r="M9815"/>
      <c r="N9815"/>
      <c r="O9815"/>
      <c r="P9815"/>
      <c r="Q9815"/>
      <c r="S9815" s="115"/>
      <c r="U9815"/>
      <c r="V9815"/>
      <c r="W9815" s="248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5">
      <c r="A9816" s="244"/>
      <c r="B9816" s="245"/>
      <c r="C9816" s="245"/>
      <c r="D9816" s="246"/>
      <c r="F9816" s="238"/>
      <c r="G9816" s="246"/>
      <c r="I9816"/>
      <c r="J9816" s="245"/>
      <c r="S9816" s="115"/>
      <c r="U9816"/>
      <c r="V9816"/>
      <c r="W9816" s="245"/>
    </row>
    <row r="9817" spans="1:33" x14ac:dyDescent="0.25">
      <c r="A9817" s="244"/>
      <c r="B9817" s="245"/>
      <c r="C9817" s="245"/>
      <c r="D9817" s="246"/>
      <c r="F9817" s="238"/>
      <c r="G9817" s="246"/>
      <c r="I9817"/>
      <c r="J9817" s="245"/>
      <c r="S9817" s="115"/>
      <c r="U9817"/>
      <c r="V9817"/>
      <c r="W9817" s="245"/>
    </row>
    <row r="9818" spans="1:33" x14ac:dyDescent="0.25">
      <c r="A9818" s="244"/>
      <c r="B9818" s="245"/>
      <c r="C9818" s="245"/>
      <c r="D9818" s="246"/>
      <c r="F9818" s="238"/>
      <c r="G9818" s="246"/>
      <c r="I9818"/>
      <c r="J9818" s="245"/>
      <c r="S9818" s="115"/>
      <c r="U9818"/>
      <c r="V9818"/>
      <c r="W9818" s="245"/>
    </row>
    <row r="9819" spans="1:33" x14ac:dyDescent="0.25">
      <c r="A9819" s="244"/>
      <c r="B9819" s="245"/>
      <c r="C9819" s="245"/>
      <c r="D9819" s="246"/>
      <c r="F9819" s="238"/>
      <c r="G9819" s="246"/>
      <c r="I9819"/>
      <c r="J9819" s="245"/>
      <c r="S9819" s="115"/>
      <c r="U9819"/>
      <c r="V9819"/>
      <c r="W9819" s="245"/>
    </row>
    <row r="9820" spans="1:33" x14ac:dyDescent="0.25">
      <c r="A9820" s="247"/>
      <c r="B9820" s="248"/>
      <c r="C9820" s="248"/>
      <c r="D9820" s="249"/>
      <c r="E9820"/>
      <c r="F9820" s="126"/>
      <c r="G9820" s="249"/>
      <c r="H9820"/>
      <c r="I9820"/>
      <c r="J9820" s="248"/>
      <c r="K9820"/>
      <c r="L9820"/>
      <c r="M9820"/>
      <c r="N9820"/>
      <c r="O9820"/>
      <c r="P9820"/>
      <c r="Q9820"/>
      <c r="S9820" s="115"/>
      <c r="U9820"/>
      <c r="V9820"/>
      <c r="W9820" s="248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5">
      <c r="A9821" s="247"/>
      <c r="B9821" s="248"/>
      <c r="C9821" s="248"/>
      <c r="D9821" s="249"/>
      <c r="E9821"/>
      <c r="F9821" s="126"/>
      <c r="G9821" s="249"/>
      <c r="H9821"/>
      <c r="I9821"/>
      <c r="J9821" s="248"/>
      <c r="K9821"/>
      <c r="L9821"/>
      <c r="M9821"/>
      <c r="N9821"/>
      <c r="O9821"/>
      <c r="P9821"/>
      <c r="Q9821"/>
      <c r="S9821" s="115"/>
      <c r="U9821"/>
      <c r="V9821"/>
      <c r="W9821" s="248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5">
      <c r="A9822" s="247"/>
      <c r="B9822" s="248"/>
      <c r="C9822" s="248"/>
      <c r="D9822" s="249"/>
      <c r="E9822"/>
      <c r="F9822" s="126"/>
      <c r="G9822" s="249"/>
      <c r="H9822"/>
      <c r="I9822"/>
      <c r="J9822" s="248"/>
      <c r="K9822"/>
      <c r="L9822"/>
      <c r="M9822"/>
      <c r="N9822"/>
      <c r="O9822"/>
      <c r="P9822"/>
      <c r="Q9822"/>
      <c r="S9822" s="115"/>
      <c r="U9822"/>
      <c r="V9822"/>
      <c r="W9822" s="248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5">
      <c r="A9823" s="244"/>
      <c r="B9823" s="245"/>
      <c r="C9823" s="245"/>
      <c r="D9823" s="246"/>
      <c r="F9823" s="238"/>
      <c r="G9823" s="246"/>
      <c r="I9823"/>
      <c r="J9823" s="245"/>
      <c r="S9823" s="115"/>
      <c r="U9823"/>
      <c r="V9823"/>
      <c r="W9823" s="245"/>
    </row>
    <row r="9824" spans="1:33" x14ac:dyDescent="0.25">
      <c r="A9824" s="244"/>
      <c r="B9824" s="245"/>
      <c r="C9824" s="245"/>
      <c r="D9824" s="246"/>
      <c r="F9824" s="238"/>
      <c r="G9824" s="246"/>
      <c r="I9824"/>
      <c r="J9824" s="245"/>
      <c r="S9824" s="115"/>
      <c r="U9824"/>
      <c r="V9824"/>
      <c r="W9824" s="245"/>
    </row>
    <row r="9825" spans="1:33" x14ac:dyDescent="0.25">
      <c r="A9825" s="247"/>
      <c r="B9825" s="248"/>
      <c r="C9825" s="248"/>
      <c r="D9825" s="249"/>
      <c r="E9825"/>
      <c r="F9825" s="126"/>
      <c r="G9825" s="249"/>
      <c r="H9825"/>
      <c r="I9825"/>
      <c r="J9825" s="248"/>
      <c r="K9825"/>
      <c r="L9825"/>
      <c r="M9825"/>
      <c r="N9825"/>
      <c r="O9825"/>
      <c r="P9825"/>
      <c r="Q9825"/>
      <c r="S9825" s="115"/>
      <c r="U9825"/>
      <c r="V9825"/>
      <c r="W9825" s="248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5">
      <c r="A9826" s="244"/>
      <c r="B9826" s="245"/>
      <c r="C9826" s="245"/>
      <c r="D9826" s="246"/>
      <c r="F9826" s="238"/>
      <c r="G9826" s="246"/>
      <c r="I9826"/>
      <c r="J9826" s="245"/>
      <c r="S9826" s="115"/>
      <c r="U9826"/>
      <c r="V9826"/>
      <c r="W9826" s="245"/>
    </row>
    <row r="9827" spans="1:33" x14ac:dyDescent="0.25">
      <c r="A9827" s="244"/>
      <c r="B9827" s="245"/>
      <c r="C9827" s="245"/>
      <c r="D9827" s="246"/>
      <c r="F9827" s="238"/>
      <c r="G9827" s="246"/>
      <c r="I9827"/>
      <c r="J9827" s="245"/>
      <c r="S9827" s="115"/>
      <c r="U9827"/>
      <c r="V9827"/>
      <c r="W9827" s="245"/>
    </row>
    <row r="9828" spans="1:33" x14ac:dyDescent="0.25">
      <c r="A9828" s="244"/>
      <c r="B9828" s="245"/>
      <c r="C9828" s="245"/>
      <c r="D9828" s="246"/>
      <c r="F9828" s="238"/>
      <c r="G9828" s="246"/>
      <c r="I9828"/>
      <c r="J9828" s="245"/>
      <c r="S9828" s="115"/>
      <c r="U9828"/>
      <c r="V9828"/>
      <c r="W9828" s="245"/>
    </row>
    <row r="9829" spans="1:33" x14ac:dyDescent="0.25">
      <c r="A9829" s="247"/>
      <c r="B9829" s="248"/>
      <c r="C9829" s="248"/>
      <c r="D9829" s="249"/>
      <c r="E9829"/>
      <c r="F9829" s="126"/>
      <c r="G9829" s="249"/>
      <c r="H9829"/>
      <c r="I9829"/>
      <c r="J9829" s="248"/>
      <c r="K9829"/>
      <c r="L9829"/>
      <c r="M9829"/>
      <c r="N9829"/>
      <c r="O9829"/>
      <c r="P9829"/>
      <c r="Q9829"/>
      <c r="S9829" s="115"/>
      <c r="U9829"/>
      <c r="V9829"/>
      <c r="W9829" s="248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5">
      <c r="A9830" s="244"/>
      <c r="B9830" s="245"/>
      <c r="C9830" s="245"/>
      <c r="D9830" s="246"/>
      <c r="F9830" s="238"/>
      <c r="G9830" s="246"/>
      <c r="I9830"/>
      <c r="J9830" s="245"/>
      <c r="S9830" s="115"/>
      <c r="U9830"/>
      <c r="V9830"/>
      <c r="W9830" s="245"/>
    </row>
    <row r="9831" spans="1:33" x14ac:dyDescent="0.25">
      <c r="A9831" s="247"/>
      <c r="B9831" s="248"/>
      <c r="C9831" s="248"/>
      <c r="D9831" s="249"/>
      <c r="E9831"/>
      <c r="F9831" s="126"/>
      <c r="G9831" s="249"/>
      <c r="H9831"/>
      <c r="I9831"/>
      <c r="J9831" s="248"/>
      <c r="K9831"/>
      <c r="L9831"/>
      <c r="M9831"/>
      <c r="N9831"/>
      <c r="O9831"/>
      <c r="P9831"/>
      <c r="Q9831"/>
      <c r="S9831" s="115"/>
      <c r="U9831"/>
      <c r="V9831"/>
      <c r="W9831" s="248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5">
      <c r="A9832" s="244"/>
      <c r="B9832" s="245"/>
      <c r="C9832" s="245"/>
      <c r="D9832" s="246"/>
      <c r="F9832" s="238"/>
      <c r="G9832" s="246"/>
      <c r="I9832"/>
      <c r="J9832" s="245"/>
      <c r="S9832" s="115"/>
      <c r="U9832"/>
      <c r="V9832"/>
      <c r="W9832" s="245"/>
    </row>
    <row r="9833" spans="1:33" x14ac:dyDescent="0.25">
      <c r="A9833" s="247"/>
      <c r="B9833" s="248"/>
      <c r="C9833" s="248"/>
      <c r="D9833" s="249"/>
      <c r="E9833"/>
      <c r="F9833" s="126"/>
      <c r="G9833" s="249"/>
      <c r="H9833"/>
      <c r="I9833"/>
      <c r="J9833" s="248"/>
      <c r="K9833"/>
      <c r="L9833"/>
      <c r="M9833"/>
      <c r="N9833"/>
      <c r="O9833"/>
      <c r="P9833"/>
      <c r="Q9833"/>
      <c r="S9833" s="115"/>
      <c r="U9833"/>
      <c r="V9833"/>
      <c r="W9833" s="248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5">
      <c r="A9834" s="247"/>
      <c r="B9834" s="248"/>
      <c r="C9834" s="248"/>
      <c r="D9834" s="249"/>
      <c r="E9834"/>
      <c r="F9834" s="126"/>
      <c r="G9834" s="249"/>
      <c r="H9834"/>
      <c r="I9834"/>
      <c r="J9834" s="248"/>
      <c r="K9834"/>
      <c r="L9834"/>
      <c r="M9834"/>
      <c r="N9834"/>
      <c r="O9834"/>
      <c r="P9834"/>
      <c r="Q9834"/>
      <c r="S9834" s="115"/>
      <c r="U9834"/>
      <c r="V9834"/>
      <c r="W9834" s="248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5">
      <c r="A9835" s="244"/>
      <c r="B9835" s="245"/>
      <c r="C9835" s="245"/>
      <c r="D9835" s="246"/>
      <c r="F9835" s="238"/>
      <c r="G9835" s="246"/>
      <c r="I9835"/>
      <c r="J9835" s="245"/>
      <c r="S9835" s="115"/>
      <c r="U9835"/>
      <c r="V9835"/>
      <c r="W9835" s="245"/>
    </row>
    <row r="9836" spans="1:33" x14ac:dyDescent="0.25">
      <c r="A9836" s="247"/>
      <c r="B9836" s="248"/>
      <c r="C9836" s="248"/>
      <c r="D9836" s="249"/>
      <c r="E9836"/>
      <c r="F9836" s="126"/>
      <c r="G9836" s="249"/>
      <c r="H9836"/>
      <c r="I9836"/>
      <c r="J9836" s="248"/>
      <c r="K9836"/>
      <c r="L9836"/>
      <c r="M9836"/>
      <c r="N9836"/>
      <c r="O9836"/>
      <c r="P9836"/>
      <c r="Q9836"/>
      <c r="S9836" s="115"/>
      <c r="U9836"/>
      <c r="V9836"/>
      <c r="W9836" s="248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5">
      <c r="A9837" s="244"/>
      <c r="B9837" s="245"/>
      <c r="C9837" s="245"/>
      <c r="D9837" s="246"/>
      <c r="F9837" s="238"/>
      <c r="G9837" s="246"/>
      <c r="I9837"/>
      <c r="J9837" s="245"/>
      <c r="S9837" s="115"/>
      <c r="U9837"/>
      <c r="V9837"/>
      <c r="W9837" s="245"/>
    </row>
    <row r="9838" spans="1:33" x14ac:dyDescent="0.25">
      <c r="A9838" s="247"/>
      <c r="B9838" s="248"/>
      <c r="C9838" s="248"/>
      <c r="D9838" s="249"/>
      <c r="E9838"/>
      <c r="F9838" s="126"/>
      <c r="G9838" s="249"/>
      <c r="H9838"/>
      <c r="I9838"/>
      <c r="J9838" s="248"/>
      <c r="K9838"/>
      <c r="L9838"/>
      <c r="M9838"/>
      <c r="N9838"/>
      <c r="O9838"/>
      <c r="P9838"/>
      <c r="Q9838"/>
      <c r="S9838" s="115"/>
      <c r="U9838"/>
      <c r="V9838"/>
      <c r="W9838" s="24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5">
      <c r="A9839" s="247"/>
      <c r="B9839" s="248"/>
      <c r="C9839" s="248"/>
      <c r="D9839" s="249"/>
      <c r="E9839"/>
      <c r="F9839" s="126"/>
      <c r="G9839" s="249"/>
      <c r="H9839"/>
      <c r="I9839"/>
      <c r="J9839" s="248"/>
      <c r="K9839"/>
      <c r="L9839"/>
      <c r="M9839"/>
      <c r="N9839"/>
      <c r="O9839"/>
      <c r="P9839"/>
      <c r="Q9839"/>
      <c r="S9839" s="115"/>
      <c r="U9839"/>
      <c r="V9839"/>
      <c r="W9839" s="248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5">
      <c r="A9840" s="244"/>
      <c r="B9840" s="245"/>
      <c r="C9840" s="245"/>
      <c r="D9840" s="246"/>
      <c r="F9840" s="238"/>
      <c r="G9840" s="246"/>
      <c r="I9840"/>
      <c r="J9840" s="245"/>
      <c r="S9840" s="115"/>
      <c r="U9840"/>
      <c r="V9840"/>
      <c r="W9840" s="245"/>
    </row>
    <row r="9841" spans="1:33" x14ac:dyDescent="0.25">
      <c r="A9841" s="244"/>
      <c r="B9841" s="245"/>
      <c r="C9841" s="245"/>
      <c r="D9841" s="246"/>
      <c r="F9841" s="238"/>
      <c r="G9841" s="246"/>
      <c r="I9841"/>
      <c r="J9841" s="245"/>
      <c r="S9841" s="115"/>
      <c r="U9841"/>
      <c r="V9841"/>
      <c r="W9841" s="245"/>
    </row>
    <row r="9842" spans="1:33" x14ac:dyDescent="0.25">
      <c r="A9842" s="244"/>
      <c r="B9842" s="245"/>
      <c r="C9842" s="245"/>
      <c r="D9842" s="246"/>
      <c r="F9842" s="238"/>
      <c r="G9842" s="246"/>
      <c r="I9842"/>
      <c r="J9842" s="245"/>
      <c r="S9842" s="115"/>
      <c r="U9842"/>
      <c r="V9842"/>
      <c r="W9842" s="245"/>
    </row>
    <row r="9843" spans="1:33" x14ac:dyDescent="0.25">
      <c r="A9843" s="247"/>
      <c r="B9843" s="248"/>
      <c r="C9843" s="248"/>
      <c r="D9843" s="249"/>
      <c r="E9843"/>
      <c r="F9843" s="126"/>
      <c r="G9843" s="249"/>
      <c r="H9843"/>
      <c r="I9843"/>
      <c r="J9843" s="248"/>
      <c r="K9843"/>
      <c r="L9843"/>
      <c r="M9843"/>
      <c r="N9843"/>
      <c r="O9843"/>
      <c r="P9843"/>
      <c r="Q9843"/>
      <c r="S9843" s="115"/>
      <c r="U9843"/>
      <c r="V9843"/>
      <c r="W9843" s="248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5">
      <c r="A9844" s="244"/>
      <c r="B9844" s="245"/>
      <c r="C9844" s="245"/>
      <c r="D9844" s="246"/>
      <c r="F9844" s="238"/>
      <c r="G9844" s="246"/>
      <c r="I9844"/>
      <c r="J9844" s="245"/>
      <c r="S9844" s="115"/>
      <c r="U9844"/>
      <c r="V9844"/>
      <c r="W9844" s="245"/>
    </row>
    <row r="9845" spans="1:33" x14ac:dyDescent="0.25">
      <c r="A9845" s="244"/>
      <c r="B9845" s="245"/>
      <c r="C9845" s="245"/>
      <c r="D9845" s="246"/>
      <c r="F9845" s="238"/>
      <c r="G9845" s="246"/>
      <c r="I9845"/>
      <c r="J9845" s="245"/>
      <c r="S9845" s="115"/>
      <c r="U9845"/>
      <c r="V9845"/>
      <c r="W9845" s="245"/>
    </row>
    <row r="9846" spans="1:33" x14ac:dyDescent="0.25">
      <c r="A9846" s="247"/>
      <c r="B9846" s="248"/>
      <c r="C9846" s="248"/>
      <c r="D9846" s="249"/>
      <c r="E9846"/>
      <c r="F9846" s="126"/>
      <c r="G9846" s="249"/>
      <c r="H9846"/>
      <c r="I9846"/>
      <c r="J9846" s="248"/>
      <c r="K9846"/>
      <c r="L9846"/>
      <c r="M9846"/>
      <c r="N9846"/>
      <c r="O9846"/>
      <c r="P9846"/>
      <c r="Q9846"/>
      <c r="S9846" s="115"/>
      <c r="U9846"/>
      <c r="V9846"/>
      <c r="W9846" s="248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5">
      <c r="A9847" s="244"/>
      <c r="B9847" s="245"/>
      <c r="C9847" s="245"/>
      <c r="D9847" s="246"/>
      <c r="F9847" s="238"/>
      <c r="G9847" s="246"/>
      <c r="I9847"/>
      <c r="J9847" s="245"/>
      <c r="S9847" s="115"/>
      <c r="U9847"/>
      <c r="V9847"/>
      <c r="W9847" s="245"/>
    </row>
    <row r="9848" spans="1:33" x14ac:dyDescent="0.25">
      <c r="A9848" s="247"/>
      <c r="B9848" s="248"/>
      <c r="C9848" s="248"/>
      <c r="D9848" s="249"/>
      <c r="E9848"/>
      <c r="F9848" s="126"/>
      <c r="G9848" s="249"/>
      <c r="H9848"/>
      <c r="I9848"/>
      <c r="J9848" s="248"/>
      <c r="K9848"/>
      <c r="L9848"/>
      <c r="M9848"/>
      <c r="N9848"/>
      <c r="O9848"/>
      <c r="P9848"/>
      <c r="Q9848"/>
      <c r="S9848" s="115"/>
      <c r="U9848"/>
      <c r="V9848"/>
      <c r="W9848" s="2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5">
      <c r="A9849" s="247"/>
      <c r="B9849" s="248"/>
      <c r="C9849" s="248"/>
      <c r="D9849" s="249"/>
      <c r="E9849"/>
      <c r="F9849" s="126"/>
      <c r="G9849" s="249"/>
      <c r="H9849"/>
      <c r="I9849"/>
      <c r="J9849" s="248"/>
      <c r="K9849"/>
      <c r="L9849"/>
      <c r="M9849"/>
      <c r="N9849"/>
      <c r="O9849"/>
      <c r="P9849"/>
      <c r="Q9849"/>
      <c r="S9849" s="115"/>
      <c r="U9849"/>
      <c r="V9849"/>
      <c r="W9849" s="248"/>
      <c r="X9849"/>
      <c r="Y9849"/>
      <c r="Z9849"/>
      <c r="AA9849"/>
      <c r="AB9849"/>
      <c r="AC9849"/>
      <c r="AD9849"/>
      <c r="AE9849"/>
      <c r="AF9849"/>
      <c r="AG9849"/>
    </row>
    <row r="9850" spans="1:33" ht="18" x14ac:dyDescent="0.25">
      <c r="A9850" s="250"/>
      <c r="B9850" s="251"/>
      <c r="C9850" s="251"/>
      <c r="D9850" s="252"/>
      <c r="E9850"/>
      <c r="F9850" s="126"/>
      <c r="G9850" s="253"/>
      <c r="H9850"/>
      <c r="I9850"/>
      <c r="J9850" s="254"/>
      <c r="K9850"/>
      <c r="L9850"/>
      <c r="M9850"/>
      <c r="N9850"/>
      <c r="O9850"/>
      <c r="P9850"/>
      <c r="Q9850"/>
      <c r="S9850" s="115"/>
      <c r="U9850"/>
      <c r="V9850"/>
      <c r="W9850" s="254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5">
      <c r="A9851" s="244"/>
      <c r="B9851" s="245"/>
      <c r="C9851" s="245"/>
      <c r="D9851" s="246"/>
      <c r="F9851" s="238"/>
      <c r="G9851" s="246"/>
      <c r="I9851"/>
      <c r="J9851" s="245"/>
      <c r="S9851" s="115"/>
      <c r="U9851"/>
      <c r="V9851"/>
      <c r="W9851" s="245"/>
    </row>
    <row r="9852" spans="1:33" x14ac:dyDescent="0.25">
      <c r="A9852" s="247"/>
      <c r="B9852" s="248"/>
      <c r="C9852" s="248"/>
      <c r="D9852" s="249"/>
      <c r="E9852"/>
      <c r="F9852" s="126"/>
      <c r="G9852" s="249"/>
      <c r="H9852"/>
      <c r="I9852"/>
      <c r="J9852" s="248"/>
      <c r="K9852"/>
      <c r="L9852"/>
      <c r="M9852"/>
      <c r="N9852"/>
      <c r="O9852"/>
      <c r="P9852"/>
      <c r="Q9852"/>
      <c r="S9852" s="115"/>
      <c r="U9852"/>
      <c r="V9852"/>
      <c r="W9852" s="248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5">
      <c r="A9853" s="244"/>
      <c r="B9853" s="245"/>
      <c r="C9853" s="245"/>
      <c r="D9853" s="246"/>
      <c r="F9853" s="238"/>
      <c r="G9853" s="246"/>
      <c r="I9853"/>
      <c r="J9853" s="245"/>
      <c r="S9853" s="115"/>
      <c r="U9853"/>
      <c r="V9853"/>
      <c r="W9853" s="245"/>
    </row>
    <row r="9854" spans="1:33" x14ac:dyDescent="0.25">
      <c r="A9854" s="244"/>
      <c r="B9854" s="245"/>
      <c r="C9854" s="245"/>
      <c r="D9854" s="246"/>
      <c r="F9854" s="238"/>
      <c r="G9854" s="246"/>
      <c r="I9854"/>
      <c r="J9854" s="245"/>
      <c r="S9854" s="115"/>
      <c r="U9854"/>
      <c r="V9854"/>
      <c r="W9854" s="245"/>
    </row>
    <row r="9855" spans="1:33" x14ac:dyDescent="0.25">
      <c r="A9855" s="247"/>
      <c r="B9855" s="248"/>
      <c r="C9855" s="248"/>
      <c r="D9855" s="249"/>
      <c r="E9855"/>
      <c r="F9855" s="126"/>
      <c r="G9855" s="249"/>
      <c r="H9855"/>
      <c r="I9855"/>
      <c r="J9855" s="248"/>
      <c r="K9855"/>
      <c r="L9855"/>
      <c r="M9855"/>
      <c r="N9855"/>
      <c r="O9855"/>
      <c r="P9855"/>
      <c r="Q9855"/>
      <c r="S9855" s="115"/>
      <c r="U9855"/>
      <c r="V9855"/>
      <c r="W9855" s="248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5">
      <c r="A9856" s="244"/>
      <c r="B9856" s="245"/>
      <c r="C9856" s="245"/>
      <c r="D9856" s="246"/>
      <c r="F9856" s="238"/>
      <c r="G9856" s="246"/>
      <c r="I9856"/>
      <c r="J9856" s="245"/>
      <c r="S9856" s="115"/>
      <c r="U9856"/>
      <c r="V9856"/>
      <c r="W9856" s="245"/>
    </row>
    <row r="9857" spans="1:33" x14ac:dyDescent="0.25">
      <c r="A9857" s="247"/>
      <c r="B9857" s="248"/>
      <c r="C9857" s="248"/>
      <c r="D9857" s="249"/>
      <c r="E9857"/>
      <c r="F9857" s="126"/>
      <c r="G9857" s="249"/>
      <c r="H9857"/>
      <c r="I9857"/>
      <c r="J9857" s="248"/>
      <c r="K9857"/>
      <c r="L9857"/>
      <c r="M9857"/>
      <c r="N9857"/>
      <c r="O9857"/>
      <c r="P9857"/>
      <c r="Q9857"/>
      <c r="S9857" s="115"/>
      <c r="U9857"/>
      <c r="V9857"/>
      <c r="W9857" s="248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5">
      <c r="A9858" s="247"/>
      <c r="B9858" s="248"/>
      <c r="C9858" s="248"/>
      <c r="D9858" s="249"/>
      <c r="E9858"/>
      <c r="F9858" s="126"/>
      <c r="G9858" s="249"/>
      <c r="H9858"/>
      <c r="I9858"/>
      <c r="J9858" s="248"/>
      <c r="K9858"/>
      <c r="L9858"/>
      <c r="M9858"/>
      <c r="N9858"/>
      <c r="O9858"/>
      <c r="P9858"/>
      <c r="Q9858"/>
      <c r="S9858" s="115"/>
      <c r="U9858"/>
      <c r="V9858"/>
      <c r="W9858" s="24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5">
      <c r="A9859" s="247"/>
      <c r="B9859" s="248"/>
      <c r="C9859" s="248"/>
      <c r="D9859" s="249"/>
      <c r="E9859"/>
      <c r="F9859" s="126"/>
      <c r="G9859" s="249"/>
      <c r="H9859"/>
      <c r="I9859"/>
      <c r="J9859" s="248"/>
      <c r="K9859"/>
      <c r="L9859"/>
      <c r="M9859"/>
      <c r="N9859"/>
      <c r="O9859"/>
      <c r="P9859"/>
      <c r="Q9859"/>
      <c r="S9859" s="115"/>
      <c r="U9859"/>
      <c r="V9859"/>
      <c r="W9859" s="248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5">
      <c r="A9860" s="244"/>
      <c r="B9860" s="245"/>
      <c r="C9860" s="245"/>
      <c r="D9860" s="246"/>
      <c r="F9860" s="238"/>
      <c r="G9860" s="246"/>
      <c r="I9860"/>
      <c r="J9860" s="245"/>
      <c r="S9860" s="115"/>
      <c r="U9860"/>
      <c r="V9860"/>
      <c r="W9860" s="245"/>
    </row>
    <row r="9861" spans="1:33" x14ac:dyDescent="0.25">
      <c r="A9861" s="244"/>
      <c r="B9861" s="245"/>
      <c r="C9861" s="245"/>
      <c r="D9861" s="246"/>
      <c r="F9861" s="238"/>
      <c r="G9861" s="246"/>
      <c r="I9861"/>
      <c r="J9861" s="245"/>
      <c r="S9861" s="115"/>
      <c r="U9861"/>
      <c r="V9861"/>
      <c r="W9861" s="245"/>
    </row>
    <row r="9862" spans="1:33" x14ac:dyDescent="0.25">
      <c r="A9862" s="244"/>
      <c r="B9862" s="245"/>
      <c r="C9862" s="245"/>
      <c r="D9862" s="246"/>
      <c r="F9862" s="238"/>
      <c r="G9862" s="246"/>
      <c r="I9862"/>
      <c r="J9862" s="245"/>
      <c r="S9862" s="115"/>
      <c r="U9862"/>
      <c r="V9862"/>
      <c r="W9862" s="245"/>
    </row>
    <row r="9863" spans="1:33" x14ac:dyDescent="0.25">
      <c r="A9863" s="244"/>
      <c r="B9863" s="245"/>
      <c r="C9863" s="245"/>
      <c r="D9863" s="246"/>
      <c r="F9863" s="238"/>
      <c r="G9863" s="246"/>
      <c r="I9863"/>
      <c r="J9863" s="245"/>
      <c r="S9863" s="115"/>
      <c r="U9863"/>
      <c r="V9863"/>
      <c r="W9863" s="245"/>
    </row>
    <row r="9864" spans="1:33" x14ac:dyDescent="0.25">
      <c r="A9864" s="244"/>
      <c r="B9864" s="245"/>
      <c r="C9864" s="245"/>
      <c r="D9864" s="246"/>
      <c r="F9864" s="238"/>
      <c r="G9864" s="246"/>
      <c r="I9864"/>
      <c r="J9864" s="245"/>
      <c r="S9864" s="115"/>
      <c r="U9864"/>
      <c r="V9864"/>
      <c r="W9864" s="245"/>
    </row>
    <row r="9865" spans="1:33" x14ac:dyDescent="0.25">
      <c r="A9865" s="244"/>
      <c r="B9865" s="245"/>
      <c r="C9865" s="245"/>
      <c r="D9865" s="246"/>
      <c r="F9865" s="238"/>
      <c r="G9865" s="246"/>
      <c r="I9865"/>
      <c r="J9865" s="245"/>
      <c r="S9865" s="115"/>
      <c r="U9865"/>
      <c r="V9865"/>
      <c r="W9865" s="245"/>
    </row>
    <row r="9866" spans="1:33" x14ac:dyDescent="0.25">
      <c r="A9866" s="244"/>
      <c r="B9866" s="245"/>
      <c r="C9866" s="245"/>
      <c r="D9866" s="246"/>
      <c r="F9866" s="238"/>
      <c r="G9866" s="246"/>
      <c r="I9866"/>
      <c r="J9866" s="245"/>
      <c r="S9866" s="115"/>
      <c r="U9866"/>
      <c r="V9866"/>
      <c r="W9866" s="245"/>
    </row>
    <row r="9867" spans="1:33" x14ac:dyDescent="0.25">
      <c r="A9867" s="247"/>
      <c r="B9867" s="248"/>
      <c r="C9867" s="248"/>
      <c r="D9867" s="249"/>
      <c r="E9867"/>
      <c r="F9867" s="126"/>
      <c r="G9867" s="249"/>
      <c r="H9867"/>
      <c r="I9867"/>
      <c r="J9867" s="248"/>
      <c r="K9867"/>
      <c r="L9867"/>
      <c r="M9867"/>
      <c r="N9867"/>
      <c r="O9867"/>
      <c r="P9867"/>
      <c r="Q9867"/>
      <c r="S9867" s="115"/>
      <c r="U9867"/>
      <c r="V9867"/>
      <c r="W9867" s="248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5">
      <c r="A9868" s="244"/>
      <c r="B9868" s="245"/>
      <c r="C9868" s="245"/>
      <c r="D9868" s="246"/>
      <c r="F9868" s="238"/>
      <c r="G9868" s="246"/>
      <c r="I9868"/>
      <c r="J9868" s="245"/>
      <c r="S9868" s="115"/>
      <c r="U9868"/>
      <c r="V9868"/>
      <c r="W9868" s="245"/>
    </row>
    <row r="9869" spans="1:33" x14ac:dyDescent="0.25">
      <c r="A9869" s="244"/>
      <c r="B9869" s="245"/>
      <c r="C9869" s="245"/>
      <c r="D9869" s="246"/>
      <c r="F9869" s="238"/>
      <c r="G9869" s="246"/>
      <c r="I9869"/>
      <c r="J9869" s="245"/>
      <c r="S9869" s="115"/>
      <c r="U9869"/>
      <c r="V9869"/>
      <c r="W9869" s="245"/>
    </row>
    <row r="9870" spans="1:33" x14ac:dyDescent="0.25">
      <c r="A9870" s="244"/>
      <c r="B9870" s="245"/>
      <c r="C9870" s="245"/>
      <c r="D9870" s="246"/>
      <c r="F9870" s="238"/>
      <c r="G9870" s="246"/>
      <c r="I9870"/>
      <c r="J9870" s="245"/>
      <c r="S9870" s="115"/>
      <c r="U9870"/>
      <c r="V9870"/>
      <c r="W9870" s="245"/>
    </row>
    <row r="9871" spans="1:33" x14ac:dyDescent="0.25">
      <c r="A9871" s="244"/>
      <c r="B9871" s="245"/>
      <c r="C9871" s="245"/>
      <c r="D9871" s="246"/>
      <c r="F9871" s="238"/>
      <c r="G9871" s="246"/>
      <c r="I9871"/>
      <c r="J9871" s="245"/>
      <c r="S9871" s="115"/>
      <c r="U9871"/>
      <c r="V9871"/>
      <c r="W9871" s="245"/>
    </row>
    <row r="9872" spans="1:33" x14ac:dyDescent="0.25">
      <c r="A9872" s="244"/>
      <c r="B9872" s="245"/>
      <c r="C9872" s="245"/>
      <c r="D9872" s="246"/>
      <c r="F9872" s="238"/>
      <c r="G9872" s="246"/>
      <c r="I9872"/>
      <c r="J9872" s="245"/>
      <c r="S9872" s="115"/>
      <c r="U9872"/>
      <c r="V9872"/>
      <c r="W9872" s="245"/>
    </row>
    <row r="9873" spans="1:33" x14ac:dyDescent="0.25">
      <c r="A9873" s="247"/>
      <c r="B9873" s="248"/>
      <c r="C9873" s="248"/>
      <c r="D9873" s="249"/>
      <c r="E9873"/>
      <c r="F9873" s="126"/>
      <c r="G9873" s="249"/>
      <c r="H9873"/>
      <c r="I9873"/>
      <c r="J9873" s="248"/>
      <c r="K9873"/>
      <c r="L9873"/>
      <c r="M9873"/>
      <c r="N9873"/>
      <c r="O9873"/>
      <c r="P9873"/>
      <c r="Q9873"/>
      <c r="S9873" s="115"/>
      <c r="U9873"/>
      <c r="V9873"/>
      <c r="W9873" s="248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5">
      <c r="A9874" s="244"/>
      <c r="B9874" s="245"/>
      <c r="C9874" s="245"/>
      <c r="D9874" s="246"/>
      <c r="F9874" s="238"/>
      <c r="G9874" s="246"/>
      <c r="I9874"/>
      <c r="J9874" s="245"/>
      <c r="S9874" s="115"/>
      <c r="U9874"/>
      <c r="V9874"/>
      <c r="W9874" s="245"/>
    </row>
    <row r="9875" spans="1:33" x14ac:dyDescent="0.25">
      <c r="A9875" s="247"/>
      <c r="B9875" s="248"/>
      <c r="C9875" s="248"/>
      <c r="D9875" s="249"/>
      <c r="E9875"/>
      <c r="F9875" s="126"/>
      <c r="G9875" s="249"/>
      <c r="H9875"/>
      <c r="I9875"/>
      <c r="J9875" s="248"/>
      <c r="K9875"/>
      <c r="L9875"/>
      <c r="M9875"/>
      <c r="N9875"/>
      <c r="O9875"/>
      <c r="P9875"/>
      <c r="Q9875"/>
      <c r="S9875" s="115"/>
      <c r="U9875"/>
      <c r="V9875"/>
      <c r="W9875" s="248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5">
      <c r="A9876" s="244"/>
      <c r="B9876" s="245"/>
      <c r="C9876" s="245"/>
      <c r="D9876" s="246"/>
      <c r="F9876" s="238"/>
      <c r="G9876" s="246"/>
      <c r="I9876"/>
      <c r="J9876" s="245"/>
      <c r="S9876" s="115"/>
      <c r="U9876"/>
      <c r="V9876"/>
      <c r="W9876" s="245"/>
    </row>
    <row r="9877" spans="1:33" x14ac:dyDescent="0.25">
      <c r="A9877" s="244"/>
      <c r="B9877" s="245"/>
      <c r="C9877" s="245"/>
      <c r="D9877" s="246"/>
      <c r="F9877" s="238"/>
      <c r="G9877" s="246"/>
      <c r="I9877"/>
      <c r="J9877" s="245"/>
      <c r="S9877" s="115"/>
      <c r="U9877"/>
      <c r="V9877"/>
      <c r="W9877" s="245"/>
    </row>
    <row r="9878" spans="1:33" x14ac:dyDescent="0.25">
      <c r="A9878" s="244"/>
      <c r="B9878" s="245"/>
      <c r="C9878" s="245"/>
      <c r="D9878" s="246"/>
      <c r="F9878" s="238"/>
      <c r="G9878" s="246"/>
      <c r="I9878"/>
      <c r="J9878" s="245"/>
      <c r="S9878" s="115"/>
      <c r="U9878"/>
      <c r="V9878"/>
      <c r="W9878" s="245"/>
    </row>
    <row r="9879" spans="1:33" x14ac:dyDescent="0.25">
      <c r="A9879" s="244"/>
      <c r="B9879" s="245"/>
      <c r="C9879" s="245"/>
      <c r="D9879" s="246"/>
      <c r="F9879" s="238"/>
      <c r="G9879" s="246"/>
      <c r="I9879"/>
      <c r="J9879" s="245"/>
      <c r="S9879" s="115"/>
      <c r="U9879"/>
      <c r="V9879"/>
      <c r="W9879" s="245"/>
    </row>
    <row r="9880" spans="1:33" x14ac:dyDescent="0.25">
      <c r="A9880" s="244"/>
      <c r="B9880" s="245"/>
      <c r="C9880" s="245"/>
      <c r="D9880" s="246"/>
      <c r="F9880" s="238"/>
      <c r="G9880" s="246"/>
      <c r="I9880"/>
      <c r="J9880" s="245"/>
      <c r="S9880" s="115"/>
      <c r="U9880"/>
      <c r="V9880"/>
      <c r="W9880" s="245"/>
    </row>
    <row r="9881" spans="1:33" x14ac:dyDescent="0.25">
      <c r="A9881" s="244"/>
      <c r="B9881" s="245"/>
      <c r="C9881" s="245"/>
      <c r="D9881" s="246"/>
      <c r="F9881" s="238"/>
      <c r="G9881" s="246"/>
      <c r="I9881"/>
      <c r="J9881" s="245"/>
      <c r="S9881" s="115"/>
      <c r="U9881"/>
      <c r="V9881"/>
      <c r="W9881" s="245"/>
    </row>
    <row r="9882" spans="1:33" x14ac:dyDescent="0.25">
      <c r="A9882" s="244"/>
      <c r="B9882" s="245"/>
      <c r="C9882" s="245"/>
      <c r="D9882" s="246"/>
      <c r="F9882" s="238"/>
      <c r="G9882" s="246"/>
      <c r="I9882"/>
      <c r="J9882" s="245"/>
      <c r="S9882" s="115"/>
      <c r="U9882"/>
      <c r="V9882"/>
      <c r="W9882" s="245"/>
    </row>
    <row r="9883" spans="1:33" x14ac:dyDescent="0.25">
      <c r="A9883" s="244"/>
      <c r="B9883" s="245"/>
      <c r="C9883" s="245"/>
      <c r="D9883" s="246"/>
      <c r="F9883" s="238"/>
      <c r="G9883" s="246"/>
      <c r="I9883"/>
      <c r="J9883" s="245"/>
      <c r="S9883" s="115"/>
      <c r="U9883"/>
      <c r="V9883"/>
      <c r="W9883" s="245"/>
    </row>
    <row r="9884" spans="1:33" x14ac:dyDescent="0.25">
      <c r="A9884" s="244"/>
      <c r="B9884" s="245"/>
      <c r="C9884" s="245"/>
      <c r="D9884" s="246"/>
      <c r="F9884" s="238"/>
      <c r="G9884" s="246"/>
      <c r="I9884"/>
      <c r="J9884" s="245"/>
      <c r="S9884" s="115"/>
      <c r="U9884"/>
      <c r="V9884"/>
      <c r="W9884" s="245"/>
    </row>
    <row r="9885" spans="1:33" x14ac:dyDescent="0.25">
      <c r="A9885" s="244"/>
      <c r="B9885" s="245"/>
      <c r="C9885" s="245"/>
      <c r="D9885" s="246"/>
      <c r="F9885" s="238"/>
      <c r="G9885" s="246"/>
      <c r="I9885"/>
      <c r="J9885" s="245"/>
      <c r="S9885" s="115"/>
      <c r="U9885"/>
      <c r="V9885"/>
      <c r="W9885" s="245"/>
    </row>
    <row r="9886" spans="1:33" x14ac:dyDescent="0.25">
      <c r="A9886" s="244"/>
      <c r="B9886" s="245"/>
      <c r="C9886" s="245"/>
      <c r="D9886" s="246"/>
      <c r="F9886" s="238"/>
      <c r="G9886" s="246"/>
      <c r="I9886"/>
      <c r="J9886" s="245"/>
      <c r="S9886" s="115"/>
      <c r="U9886"/>
      <c r="V9886"/>
      <c r="W9886" s="245"/>
    </row>
    <row r="9887" spans="1:33" x14ac:dyDescent="0.25">
      <c r="A9887" s="247"/>
      <c r="B9887" s="248"/>
      <c r="C9887" s="248"/>
      <c r="D9887" s="249"/>
      <c r="E9887"/>
      <c r="F9887" s="126"/>
      <c r="G9887" s="249"/>
      <c r="H9887"/>
      <c r="I9887"/>
      <c r="J9887" s="248"/>
      <c r="K9887"/>
      <c r="L9887"/>
      <c r="M9887"/>
      <c r="N9887"/>
      <c r="O9887"/>
      <c r="P9887"/>
      <c r="Q9887"/>
      <c r="S9887" s="115"/>
      <c r="U9887"/>
      <c r="V9887"/>
      <c r="W9887" s="248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5">
      <c r="A9888" s="244"/>
      <c r="B9888" s="245"/>
      <c r="C9888" s="245"/>
      <c r="D9888" s="246"/>
      <c r="F9888" s="238"/>
      <c r="G9888" s="246"/>
      <c r="I9888"/>
      <c r="J9888" s="245"/>
      <c r="S9888" s="115"/>
      <c r="U9888"/>
      <c r="V9888"/>
      <c r="W9888" s="245"/>
    </row>
    <row r="9889" spans="1:33" x14ac:dyDescent="0.25">
      <c r="A9889" s="244"/>
      <c r="B9889" s="245"/>
      <c r="C9889" s="245"/>
      <c r="D9889" s="246"/>
      <c r="F9889" s="238"/>
      <c r="G9889" s="246"/>
      <c r="I9889"/>
      <c r="J9889" s="245"/>
      <c r="S9889" s="115"/>
      <c r="U9889"/>
      <c r="V9889"/>
      <c r="W9889" s="245"/>
    </row>
    <row r="9890" spans="1:33" x14ac:dyDescent="0.25">
      <c r="A9890" s="244"/>
      <c r="B9890" s="245"/>
      <c r="C9890" s="245"/>
      <c r="D9890" s="246"/>
      <c r="F9890" s="238"/>
      <c r="G9890" s="246"/>
      <c r="I9890"/>
      <c r="J9890" s="245"/>
      <c r="S9890" s="115"/>
      <c r="U9890"/>
      <c r="V9890"/>
      <c r="W9890" s="245"/>
    </row>
    <row r="9891" spans="1:33" x14ac:dyDescent="0.25">
      <c r="A9891" s="247"/>
      <c r="B9891" s="248"/>
      <c r="C9891" s="248"/>
      <c r="D9891" s="249"/>
      <c r="E9891"/>
      <c r="F9891" s="126"/>
      <c r="G9891" s="249"/>
      <c r="H9891"/>
      <c r="I9891"/>
      <c r="J9891" s="248"/>
      <c r="K9891"/>
      <c r="L9891"/>
      <c r="M9891"/>
      <c r="N9891"/>
      <c r="O9891"/>
      <c r="P9891"/>
      <c r="Q9891"/>
      <c r="S9891" s="115"/>
      <c r="U9891"/>
      <c r="V9891"/>
      <c r="W9891" s="248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5">
      <c r="A9892" s="247"/>
      <c r="B9892" s="248"/>
      <c r="C9892" s="248"/>
      <c r="D9892" s="249"/>
      <c r="E9892"/>
      <c r="F9892" s="126"/>
      <c r="G9892" s="249"/>
      <c r="H9892"/>
      <c r="I9892"/>
      <c r="J9892" s="248"/>
      <c r="K9892"/>
      <c r="L9892"/>
      <c r="M9892"/>
      <c r="N9892"/>
      <c r="O9892"/>
      <c r="P9892"/>
      <c r="Q9892"/>
      <c r="S9892" s="115"/>
      <c r="U9892"/>
      <c r="V9892"/>
      <c r="W9892" s="248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5">
      <c r="A9893" s="247"/>
      <c r="B9893" s="248"/>
      <c r="C9893" s="248"/>
      <c r="D9893" s="249"/>
      <c r="E9893"/>
      <c r="F9893" s="126"/>
      <c r="G9893" s="249"/>
      <c r="H9893"/>
      <c r="I9893"/>
      <c r="J9893" s="248"/>
      <c r="K9893"/>
      <c r="L9893"/>
      <c r="M9893"/>
      <c r="N9893"/>
      <c r="O9893"/>
      <c r="P9893"/>
      <c r="Q9893"/>
      <c r="S9893" s="115"/>
      <c r="U9893"/>
      <c r="V9893"/>
      <c r="W9893" s="248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5">
      <c r="A9894" s="244"/>
      <c r="B9894" s="245"/>
      <c r="C9894" s="245"/>
      <c r="D9894" s="246"/>
      <c r="F9894" s="238"/>
      <c r="G9894" s="246"/>
      <c r="I9894"/>
      <c r="J9894" s="245"/>
      <c r="S9894" s="115"/>
      <c r="U9894"/>
      <c r="V9894"/>
      <c r="W9894" s="245"/>
    </row>
    <row r="9895" spans="1:33" x14ac:dyDescent="0.25">
      <c r="A9895" s="247"/>
      <c r="B9895" s="248"/>
      <c r="C9895" s="248"/>
      <c r="D9895" s="249"/>
      <c r="E9895"/>
      <c r="F9895" s="126"/>
      <c r="G9895" s="249"/>
      <c r="H9895"/>
      <c r="I9895"/>
      <c r="J9895" s="248"/>
      <c r="K9895"/>
      <c r="L9895"/>
      <c r="M9895"/>
      <c r="N9895"/>
      <c r="O9895"/>
      <c r="P9895"/>
      <c r="Q9895"/>
      <c r="S9895" s="115"/>
      <c r="U9895"/>
      <c r="V9895"/>
      <c r="W9895" s="248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5">
      <c r="A9896" s="244"/>
      <c r="B9896" s="245"/>
      <c r="C9896" s="245"/>
      <c r="D9896" s="246"/>
      <c r="F9896" s="238"/>
      <c r="G9896" s="246"/>
      <c r="I9896"/>
      <c r="J9896" s="245"/>
      <c r="S9896" s="115"/>
      <c r="U9896"/>
      <c r="V9896"/>
      <c r="W9896" s="245"/>
    </row>
    <row r="9897" spans="1:33" x14ac:dyDescent="0.25">
      <c r="A9897" s="244"/>
      <c r="B9897" s="245"/>
      <c r="C9897" s="245"/>
      <c r="D9897" s="246"/>
      <c r="F9897" s="238"/>
      <c r="G9897" s="246"/>
      <c r="I9897"/>
      <c r="J9897" s="245"/>
      <c r="S9897" s="115"/>
      <c r="U9897"/>
      <c r="V9897"/>
      <c r="W9897" s="245"/>
    </row>
    <row r="9898" spans="1:33" x14ac:dyDescent="0.25">
      <c r="A9898" s="247"/>
      <c r="B9898" s="248"/>
      <c r="C9898" s="248"/>
      <c r="D9898" s="249"/>
      <c r="E9898"/>
      <c r="F9898" s="126"/>
      <c r="G9898" s="249"/>
      <c r="H9898"/>
      <c r="I9898"/>
      <c r="J9898" s="248"/>
      <c r="K9898"/>
      <c r="L9898"/>
      <c r="M9898"/>
      <c r="N9898"/>
      <c r="O9898"/>
      <c r="P9898"/>
      <c r="Q9898"/>
      <c r="S9898" s="115"/>
      <c r="U9898"/>
      <c r="V9898"/>
      <c r="W9898" s="24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5">
      <c r="A9899" s="247"/>
      <c r="B9899" s="248"/>
      <c r="C9899" s="248"/>
      <c r="D9899" s="249"/>
      <c r="E9899"/>
      <c r="F9899" s="126"/>
      <c r="G9899" s="249"/>
      <c r="H9899"/>
      <c r="I9899"/>
      <c r="J9899" s="248"/>
      <c r="K9899"/>
      <c r="L9899"/>
      <c r="M9899"/>
      <c r="N9899"/>
      <c r="O9899"/>
      <c r="P9899"/>
      <c r="Q9899"/>
      <c r="S9899" s="115"/>
      <c r="U9899"/>
      <c r="V9899"/>
      <c r="W9899" s="248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5">
      <c r="A9900" s="244"/>
      <c r="B9900" s="245"/>
      <c r="C9900" s="245"/>
      <c r="D9900" s="246"/>
      <c r="F9900" s="238"/>
      <c r="G9900" s="246"/>
      <c r="I9900"/>
      <c r="J9900" s="245"/>
      <c r="S9900" s="115"/>
      <c r="U9900"/>
      <c r="V9900"/>
      <c r="W9900" s="245"/>
    </row>
    <row r="9901" spans="1:33" x14ac:dyDescent="0.25">
      <c r="A9901" s="247"/>
      <c r="B9901" s="248"/>
      <c r="C9901" s="248"/>
      <c r="D9901" s="249"/>
      <c r="E9901"/>
      <c r="F9901" s="126"/>
      <c r="G9901" s="249"/>
      <c r="H9901"/>
      <c r="I9901"/>
      <c r="J9901" s="248"/>
      <c r="K9901"/>
      <c r="L9901"/>
      <c r="M9901"/>
      <c r="N9901"/>
      <c r="O9901"/>
      <c r="P9901"/>
      <c r="Q9901"/>
      <c r="S9901" s="115"/>
      <c r="U9901"/>
      <c r="V9901"/>
      <c r="W9901" s="248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5">
      <c r="A9902" s="247"/>
      <c r="B9902" s="248"/>
      <c r="C9902" s="248"/>
      <c r="D9902" s="249"/>
      <c r="E9902"/>
      <c r="F9902" s="126"/>
      <c r="G9902" s="249"/>
      <c r="H9902"/>
      <c r="I9902"/>
      <c r="J9902" s="248"/>
      <c r="K9902"/>
      <c r="L9902"/>
      <c r="M9902"/>
      <c r="N9902"/>
      <c r="O9902"/>
      <c r="P9902"/>
      <c r="Q9902"/>
      <c r="S9902" s="115"/>
      <c r="U9902"/>
      <c r="V9902"/>
      <c r="W9902" s="248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5">
      <c r="A9903" s="244"/>
      <c r="B9903" s="245"/>
      <c r="C9903" s="245"/>
      <c r="D9903" s="246"/>
      <c r="F9903" s="238"/>
      <c r="G9903" s="246"/>
      <c r="I9903"/>
      <c r="J9903" s="245"/>
      <c r="S9903" s="115"/>
      <c r="U9903"/>
      <c r="V9903"/>
      <c r="W9903" s="245"/>
    </row>
    <row r="9904" spans="1:33" x14ac:dyDescent="0.25">
      <c r="A9904" s="244"/>
      <c r="B9904" s="245"/>
      <c r="C9904" s="245"/>
      <c r="D9904" s="246"/>
      <c r="F9904" s="238"/>
      <c r="G9904" s="246"/>
      <c r="I9904"/>
      <c r="J9904" s="245"/>
      <c r="S9904" s="115"/>
      <c r="U9904"/>
      <c r="V9904"/>
      <c r="W9904" s="245"/>
    </row>
    <row r="9905" spans="1:33" x14ac:dyDescent="0.25">
      <c r="A9905" s="244"/>
      <c r="B9905" s="245"/>
      <c r="C9905" s="245"/>
      <c r="D9905" s="246"/>
      <c r="F9905" s="238"/>
      <c r="G9905" s="246"/>
      <c r="I9905"/>
      <c r="J9905" s="245"/>
      <c r="S9905" s="115"/>
      <c r="U9905"/>
      <c r="V9905"/>
      <c r="W9905" s="245"/>
    </row>
    <row r="9906" spans="1:33" x14ac:dyDescent="0.25">
      <c r="A9906" s="247"/>
      <c r="B9906" s="248"/>
      <c r="C9906" s="248"/>
      <c r="D9906" s="249"/>
      <c r="E9906"/>
      <c r="F9906" s="126"/>
      <c r="G9906" s="249"/>
      <c r="H9906"/>
      <c r="I9906"/>
      <c r="J9906" s="248"/>
      <c r="K9906"/>
      <c r="L9906"/>
      <c r="M9906"/>
      <c r="N9906"/>
      <c r="O9906"/>
      <c r="P9906"/>
      <c r="Q9906"/>
      <c r="S9906" s="115"/>
      <c r="U9906"/>
      <c r="V9906"/>
      <c r="W9906" s="248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5">
      <c r="A9907" s="244"/>
      <c r="B9907" s="245"/>
      <c r="C9907" s="245"/>
      <c r="D9907" s="246"/>
      <c r="F9907" s="238"/>
      <c r="G9907" s="246"/>
      <c r="I9907"/>
      <c r="J9907" s="245"/>
      <c r="S9907" s="115"/>
      <c r="U9907"/>
      <c r="V9907"/>
      <c r="W9907" s="245"/>
    </row>
    <row r="9908" spans="1:33" ht="18" x14ac:dyDescent="0.25">
      <c r="A9908" s="250"/>
      <c r="B9908" s="251"/>
      <c r="C9908" s="251"/>
      <c r="D9908" s="252"/>
      <c r="E9908"/>
      <c r="F9908" s="126"/>
      <c r="G9908" s="253"/>
      <c r="H9908"/>
      <c r="I9908"/>
      <c r="J9908" s="254"/>
      <c r="K9908"/>
      <c r="L9908"/>
      <c r="M9908"/>
      <c r="N9908"/>
      <c r="O9908"/>
      <c r="P9908"/>
      <c r="Q9908"/>
      <c r="S9908" s="115"/>
      <c r="U9908"/>
      <c r="V9908"/>
      <c r="W9908" s="254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5">
      <c r="A9909" s="244"/>
      <c r="B9909" s="245"/>
      <c r="C9909" s="245"/>
      <c r="D9909" s="246"/>
      <c r="F9909" s="238"/>
      <c r="G9909" s="246"/>
      <c r="I9909"/>
      <c r="J9909" s="245"/>
      <c r="S9909" s="115"/>
      <c r="U9909"/>
      <c r="V9909"/>
      <c r="W9909" s="245"/>
    </row>
    <row r="9910" spans="1:33" x14ac:dyDescent="0.25">
      <c r="A9910" s="244"/>
      <c r="B9910" s="245"/>
      <c r="C9910" s="245"/>
      <c r="D9910" s="246"/>
      <c r="F9910" s="238"/>
      <c r="G9910" s="246"/>
      <c r="I9910"/>
      <c r="J9910" s="245"/>
      <c r="S9910" s="115"/>
      <c r="U9910"/>
      <c r="V9910"/>
      <c r="W9910" s="245"/>
    </row>
    <row r="9911" spans="1:33" x14ac:dyDescent="0.25">
      <c r="A9911" s="247"/>
      <c r="B9911" s="248"/>
      <c r="C9911" s="248"/>
      <c r="D9911" s="249"/>
      <c r="E9911"/>
      <c r="F9911" s="126"/>
      <c r="G9911" s="249"/>
      <c r="H9911"/>
      <c r="I9911"/>
      <c r="J9911" s="248"/>
      <c r="K9911"/>
      <c r="L9911"/>
      <c r="M9911"/>
      <c r="N9911"/>
      <c r="O9911"/>
      <c r="P9911"/>
      <c r="Q9911"/>
      <c r="S9911" s="115"/>
      <c r="U9911"/>
      <c r="V9911"/>
      <c r="W9911" s="248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5">
      <c r="A9912" s="247"/>
      <c r="B9912" s="248"/>
      <c r="C9912" s="248"/>
      <c r="D9912" s="249"/>
      <c r="E9912"/>
      <c r="F9912" s="126"/>
      <c r="G9912" s="249"/>
      <c r="H9912"/>
      <c r="I9912"/>
      <c r="J9912" s="248"/>
      <c r="K9912"/>
      <c r="L9912"/>
      <c r="M9912"/>
      <c r="N9912"/>
      <c r="O9912"/>
      <c r="P9912"/>
      <c r="Q9912"/>
      <c r="S9912" s="115"/>
      <c r="U9912"/>
      <c r="V9912"/>
      <c r="W9912" s="248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5">
      <c r="A9913" s="244"/>
      <c r="B9913" s="245"/>
      <c r="C9913" s="245"/>
      <c r="D9913" s="246"/>
      <c r="F9913" s="238"/>
      <c r="G9913" s="246"/>
      <c r="I9913"/>
      <c r="J9913" s="245"/>
      <c r="S9913" s="115"/>
      <c r="U9913"/>
      <c r="V9913"/>
      <c r="W9913" s="245"/>
    </row>
    <row r="9914" spans="1:33" x14ac:dyDescent="0.25">
      <c r="A9914" s="247"/>
      <c r="B9914" s="248"/>
      <c r="C9914" s="248"/>
      <c r="D9914" s="249"/>
      <c r="E9914"/>
      <c r="F9914" s="126"/>
      <c r="G9914" s="249"/>
      <c r="H9914"/>
      <c r="I9914"/>
      <c r="J9914" s="248"/>
      <c r="K9914"/>
      <c r="L9914"/>
      <c r="M9914"/>
      <c r="N9914"/>
      <c r="O9914"/>
      <c r="P9914"/>
      <c r="Q9914"/>
      <c r="S9914" s="115"/>
      <c r="U9914"/>
      <c r="V9914"/>
      <c r="W9914" s="248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5">
      <c r="A9915" s="244"/>
      <c r="B9915" s="245"/>
      <c r="C9915" s="245"/>
      <c r="D9915" s="246"/>
      <c r="F9915" s="238"/>
      <c r="G9915" s="246"/>
      <c r="I9915"/>
      <c r="J9915" s="245"/>
      <c r="S9915" s="115"/>
      <c r="U9915"/>
      <c r="V9915"/>
      <c r="W9915" s="245"/>
    </row>
    <row r="9916" spans="1:33" x14ac:dyDescent="0.25">
      <c r="A9916" s="244"/>
      <c r="B9916" s="245"/>
      <c r="C9916" s="245"/>
      <c r="D9916" s="246"/>
      <c r="F9916" s="238"/>
      <c r="G9916" s="246"/>
      <c r="I9916"/>
      <c r="J9916" s="245"/>
      <c r="S9916" s="115"/>
      <c r="U9916"/>
      <c r="V9916"/>
      <c r="W9916" s="245"/>
    </row>
    <row r="9917" spans="1:33" x14ac:dyDescent="0.25">
      <c r="A9917" s="244"/>
      <c r="B9917" s="245"/>
      <c r="C9917" s="245"/>
      <c r="D9917" s="246"/>
      <c r="F9917" s="238"/>
      <c r="G9917" s="246"/>
      <c r="I9917"/>
      <c r="J9917" s="245"/>
      <c r="S9917" s="115"/>
      <c r="U9917"/>
      <c r="V9917"/>
      <c r="W9917" s="245"/>
    </row>
    <row r="9918" spans="1:33" x14ac:dyDescent="0.25">
      <c r="A9918" s="244"/>
      <c r="B9918" s="245"/>
      <c r="C9918" s="245"/>
      <c r="D9918" s="246"/>
      <c r="F9918" s="238"/>
      <c r="G9918" s="246"/>
      <c r="I9918"/>
      <c r="J9918" s="245"/>
      <c r="S9918" s="115"/>
      <c r="U9918"/>
      <c r="V9918"/>
      <c r="W9918" s="245"/>
    </row>
    <row r="9919" spans="1:33" x14ac:dyDescent="0.25">
      <c r="A9919" s="244"/>
      <c r="B9919" s="245"/>
      <c r="C9919" s="245"/>
      <c r="D9919" s="246"/>
      <c r="F9919" s="238"/>
      <c r="G9919" s="246"/>
      <c r="I9919"/>
      <c r="J9919" s="245"/>
      <c r="S9919" s="115"/>
      <c r="U9919"/>
      <c r="V9919"/>
      <c r="W9919" s="245"/>
    </row>
    <row r="9920" spans="1:33" x14ac:dyDescent="0.25">
      <c r="A9920" s="247"/>
      <c r="B9920" s="248"/>
      <c r="C9920" s="248"/>
      <c r="D9920" s="249"/>
      <c r="E9920"/>
      <c r="F9920" s="126"/>
      <c r="G9920" s="249"/>
      <c r="H9920"/>
      <c r="I9920"/>
      <c r="J9920" s="248"/>
      <c r="K9920"/>
      <c r="L9920"/>
      <c r="M9920"/>
      <c r="N9920"/>
      <c r="O9920"/>
      <c r="P9920"/>
      <c r="Q9920"/>
      <c r="S9920" s="115"/>
      <c r="U9920"/>
      <c r="V9920"/>
      <c r="W9920" s="248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5">
      <c r="A9921" s="244"/>
      <c r="B9921" s="245"/>
      <c r="C9921" s="245"/>
      <c r="D9921" s="246"/>
      <c r="F9921" s="238"/>
      <c r="G9921" s="246"/>
      <c r="I9921"/>
      <c r="J9921" s="245"/>
      <c r="S9921" s="115"/>
      <c r="U9921"/>
      <c r="V9921"/>
      <c r="W9921" s="245"/>
    </row>
    <row r="9922" spans="1:33" x14ac:dyDescent="0.25">
      <c r="A9922" s="244"/>
      <c r="B9922" s="245"/>
      <c r="C9922" s="245"/>
      <c r="D9922" s="246"/>
      <c r="F9922" s="238"/>
      <c r="G9922" s="246"/>
      <c r="I9922"/>
      <c r="J9922" s="245"/>
      <c r="S9922" s="115"/>
      <c r="U9922"/>
      <c r="V9922"/>
      <c r="W9922" s="245"/>
    </row>
    <row r="9923" spans="1:33" x14ac:dyDescent="0.25">
      <c r="A9923" s="244"/>
      <c r="B9923" s="245"/>
      <c r="C9923" s="245"/>
      <c r="D9923" s="246"/>
      <c r="F9923" s="238"/>
      <c r="G9923" s="246"/>
      <c r="I9923"/>
      <c r="J9923" s="245"/>
      <c r="S9923" s="115"/>
      <c r="U9923"/>
      <c r="V9923"/>
      <c r="W9923" s="245"/>
    </row>
    <row r="9924" spans="1:33" x14ac:dyDescent="0.25">
      <c r="A9924" s="244"/>
      <c r="B9924" s="245"/>
      <c r="C9924" s="245"/>
      <c r="D9924" s="246"/>
      <c r="F9924" s="238"/>
      <c r="G9924" s="246"/>
      <c r="I9924"/>
      <c r="J9924" s="245"/>
      <c r="S9924" s="115"/>
      <c r="U9924"/>
      <c r="V9924"/>
      <c r="W9924" s="245"/>
    </row>
    <row r="9925" spans="1:33" x14ac:dyDescent="0.25">
      <c r="A9925" s="247"/>
      <c r="B9925" s="248"/>
      <c r="C9925" s="248"/>
      <c r="D9925" s="249"/>
      <c r="E9925"/>
      <c r="F9925" s="126"/>
      <c r="G9925" s="249"/>
      <c r="H9925"/>
      <c r="I9925"/>
      <c r="J9925" s="248"/>
      <c r="K9925"/>
      <c r="L9925"/>
      <c r="M9925"/>
      <c r="N9925"/>
      <c r="O9925"/>
      <c r="P9925"/>
      <c r="Q9925"/>
      <c r="S9925" s="115"/>
      <c r="U9925"/>
      <c r="V9925"/>
      <c r="W9925" s="248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5">
      <c r="A9926" s="244"/>
      <c r="B9926" s="245"/>
      <c r="C9926" s="245"/>
      <c r="D9926" s="246"/>
      <c r="F9926" s="238"/>
      <c r="G9926" s="246"/>
      <c r="I9926"/>
      <c r="J9926" s="245"/>
      <c r="S9926" s="115"/>
      <c r="U9926"/>
      <c r="V9926"/>
      <c r="W9926" s="245"/>
    </row>
    <row r="9927" spans="1:33" x14ac:dyDescent="0.25">
      <c r="A9927" s="244"/>
      <c r="B9927" s="245"/>
      <c r="C9927" s="245"/>
      <c r="D9927" s="246"/>
      <c r="F9927" s="238"/>
      <c r="G9927" s="246"/>
      <c r="I9927"/>
      <c r="J9927" s="245"/>
      <c r="S9927" s="115"/>
      <c r="U9927"/>
      <c r="V9927"/>
      <c r="W9927" s="245"/>
    </row>
    <row r="9928" spans="1:33" x14ac:dyDescent="0.25">
      <c r="A9928" s="247"/>
      <c r="B9928" s="248"/>
      <c r="C9928" s="248"/>
      <c r="D9928" s="249"/>
      <c r="E9928"/>
      <c r="F9928" s="126"/>
      <c r="G9928" s="249"/>
      <c r="H9928"/>
      <c r="I9928"/>
      <c r="J9928" s="248"/>
      <c r="K9928"/>
      <c r="L9928"/>
      <c r="M9928"/>
      <c r="N9928"/>
      <c r="O9928"/>
      <c r="P9928"/>
      <c r="Q9928"/>
      <c r="S9928" s="115"/>
      <c r="U9928"/>
      <c r="V9928"/>
      <c r="W9928" s="24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5">
      <c r="A9929" s="244"/>
      <c r="B9929" s="245"/>
      <c r="C9929" s="245"/>
      <c r="D9929" s="246"/>
      <c r="F9929" s="238"/>
      <c r="G9929" s="246"/>
      <c r="I9929"/>
      <c r="J9929" s="245"/>
      <c r="S9929" s="115"/>
      <c r="U9929"/>
      <c r="V9929"/>
      <c r="W9929" s="245"/>
    </row>
    <row r="9930" spans="1:33" x14ac:dyDescent="0.25">
      <c r="A9930" s="244"/>
      <c r="B9930" s="245"/>
      <c r="C9930" s="245"/>
      <c r="D9930" s="246"/>
      <c r="F9930" s="238"/>
      <c r="G9930" s="246"/>
      <c r="I9930"/>
      <c r="J9930" s="245"/>
      <c r="S9930" s="115"/>
      <c r="U9930"/>
      <c r="V9930"/>
      <c r="W9930" s="245"/>
    </row>
    <row r="9931" spans="1:33" x14ac:dyDescent="0.25">
      <c r="A9931" s="247"/>
      <c r="B9931" s="248"/>
      <c r="C9931" s="248"/>
      <c r="D9931" s="249"/>
      <c r="E9931"/>
      <c r="F9931" s="126"/>
      <c r="G9931" s="249"/>
      <c r="H9931"/>
      <c r="I9931"/>
      <c r="J9931" s="248"/>
      <c r="K9931"/>
      <c r="L9931"/>
      <c r="M9931"/>
      <c r="N9931"/>
      <c r="O9931"/>
      <c r="P9931"/>
      <c r="Q9931"/>
      <c r="S9931" s="115"/>
      <c r="U9931"/>
      <c r="V9931"/>
      <c r="W9931" s="248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5">
      <c r="A9932" s="247"/>
      <c r="B9932" s="248"/>
      <c r="C9932" s="248"/>
      <c r="D9932" s="249"/>
      <c r="E9932"/>
      <c r="F9932" s="126"/>
      <c r="G9932" s="249"/>
      <c r="H9932"/>
      <c r="I9932"/>
      <c r="J9932" s="248"/>
      <c r="K9932"/>
      <c r="L9932"/>
      <c r="M9932"/>
      <c r="N9932"/>
      <c r="O9932"/>
      <c r="P9932"/>
      <c r="Q9932"/>
      <c r="S9932" s="115"/>
      <c r="U9932"/>
      <c r="V9932"/>
      <c r="W9932" s="248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5">
      <c r="A9933" s="247"/>
      <c r="B9933" s="248"/>
      <c r="C9933" s="248"/>
      <c r="D9933" s="249"/>
      <c r="E9933"/>
      <c r="F9933" s="126"/>
      <c r="G9933" s="249"/>
      <c r="H9933"/>
      <c r="I9933"/>
      <c r="J9933" s="248"/>
      <c r="K9933"/>
      <c r="L9933"/>
      <c r="M9933"/>
      <c r="N9933"/>
      <c r="O9933"/>
      <c r="P9933"/>
      <c r="Q9933"/>
      <c r="S9933" s="115"/>
      <c r="U9933"/>
      <c r="V9933"/>
      <c r="W9933" s="248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5">
      <c r="A9934" s="244"/>
      <c r="B9934" s="245"/>
      <c r="C9934" s="245"/>
      <c r="D9934" s="246"/>
      <c r="F9934" s="238"/>
      <c r="G9934" s="246"/>
      <c r="I9934"/>
      <c r="J9934" s="245"/>
      <c r="S9934" s="115"/>
      <c r="U9934"/>
      <c r="V9934"/>
      <c r="W9934" s="245"/>
    </row>
    <row r="9935" spans="1:33" x14ac:dyDescent="0.25">
      <c r="A9935" s="244"/>
      <c r="B9935" s="245"/>
      <c r="C9935" s="245"/>
      <c r="D9935" s="246"/>
      <c r="F9935" s="238"/>
      <c r="G9935" s="246"/>
      <c r="I9935"/>
      <c r="J9935" s="245"/>
      <c r="S9935" s="115"/>
      <c r="U9935"/>
      <c r="V9935"/>
      <c r="W9935" s="245"/>
    </row>
    <row r="9936" spans="1:33" x14ac:dyDescent="0.25">
      <c r="A9936" s="244"/>
      <c r="B9936" s="245"/>
      <c r="C9936" s="245"/>
      <c r="D9936" s="246"/>
      <c r="F9936" s="238"/>
      <c r="G9936" s="246"/>
      <c r="I9936"/>
      <c r="J9936" s="245"/>
      <c r="S9936" s="115"/>
      <c r="U9936"/>
      <c r="V9936"/>
      <c r="W9936" s="245"/>
    </row>
    <row r="9937" spans="1:33" x14ac:dyDescent="0.25">
      <c r="A9937" s="247"/>
      <c r="B9937" s="248"/>
      <c r="C9937" s="248"/>
      <c r="D9937" s="249"/>
      <c r="E9937"/>
      <c r="F9937" s="126"/>
      <c r="G9937" s="249"/>
      <c r="H9937"/>
      <c r="I9937"/>
      <c r="J9937" s="248"/>
      <c r="K9937"/>
      <c r="L9937"/>
      <c r="M9937"/>
      <c r="N9937"/>
      <c r="O9937"/>
      <c r="P9937"/>
      <c r="Q9937"/>
      <c r="S9937" s="115"/>
      <c r="U9937"/>
      <c r="V9937"/>
      <c r="W9937" s="248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5">
      <c r="A9938" s="244"/>
      <c r="B9938" s="245"/>
      <c r="C9938" s="245"/>
      <c r="D9938" s="246"/>
      <c r="F9938" s="238"/>
      <c r="G9938" s="246"/>
      <c r="I9938"/>
      <c r="J9938" s="245"/>
      <c r="S9938" s="115"/>
      <c r="U9938"/>
      <c r="V9938"/>
      <c r="W9938" s="245"/>
    </row>
    <row r="9939" spans="1:33" x14ac:dyDescent="0.25">
      <c r="A9939" s="244"/>
      <c r="B9939" s="245"/>
      <c r="C9939" s="245"/>
      <c r="D9939" s="246"/>
      <c r="F9939" s="238"/>
      <c r="G9939" s="246"/>
      <c r="I9939"/>
      <c r="J9939" s="245"/>
      <c r="S9939" s="115"/>
      <c r="U9939"/>
      <c r="V9939"/>
      <c r="W9939" s="245"/>
    </row>
    <row r="9940" spans="1:33" x14ac:dyDescent="0.25">
      <c r="A9940" s="244"/>
      <c r="B9940" s="245"/>
      <c r="C9940" s="245"/>
      <c r="D9940" s="246"/>
      <c r="F9940" s="238"/>
      <c r="G9940" s="246"/>
      <c r="I9940"/>
      <c r="J9940" s="245"/>
      <c r="S9940" s="115"/>
      <c r="U9940"/>
      <c r="V9940"/>
      <c r="W9940" s="245"/>
    </row>
    <row r="9941" spans="1:33" x14ac:dyDescent="0.25">
      <c r="A9941" s="244"/>
      <c r="B9941" s="245"/>
      <c r="C9941" s="245"/>
      <c r="D9941" s="246"/>
      <c r="F9941" s="238"/>
      <c r="G9941" s="246"/>
      <c r="I9941"/>
      <c r="J9941" s="245"/>
      <c r="S9941" s="115"/>
      <c r="U9941"/>
      <c r="V9941"/>
      <c r="W9941" s="245"/>
    </row>
    <row r="9942" spans="1:33" x14ac:dyDescent="0.25">
      <c r="A9942" s="244"/>
      <c r="B9942" s="245"/>
      <c r="C9942" s="245"/>
      <c r="D9942" s="246"/>
      <c r="F9942" s="238"/>
      <c r="G9942" s="246"/>
      <c r="I9942"/>
      <c r="J9942" s="245"/>
      <c r="S9942" s="115"/>
      <c r="U9942"/>
      <c r="V9942"/>
      <c r="W9942" s="245"/>
    </row>
    <row r="9943" spans="1:33" x14ac:dyDescent="0.25">
      <c r="A9943" s="244"/>
      <c r="B9943" s="245"/>
      <c r="C9943" s="245"/>
      <c r="D9943" s="246"/>
      <c r="F9943" s="238"/>
      <c r="G9943" s="246"/>
      <c r="I9943"/>
      <c r="J9943" s="245"/>
      <c r="S9943" s="115"/>
      <c r="U9943"/>
      <c r="V9943"/>
      <c r="W9943" s="245"/>
    </row>
    <row r="9944" spans="1:33" x14ac:dyDescent="0.25">
      <c r="A9944" s="244"/>
      <c r="B9944" s="245"/>
      <c r="C9944" s="245"/>
      <c r="D9944" s="246"/>
      <c r="F9944" s="238"/>
      <c r="G9944" s="246"/>
      <c r="I9944"/>
      <c r="J9944" s="245"/>
      <c r="S9944" s="115"/>
      <c r="U9944"/>
      <c r="V9944"/>
      <c r="W9944" s="245"/>
    </row>
    <row r="9945" spans="1:33" x14ac:dyDescent="0.25">
      <c r="A9945" s="247"/>
      <c r="B9945" s="248"/>
      <c r="C9945" s="248"/>
      <c r="D9945" s="249"/>
      <c r="E9945"/>
      <c r="F9945" s="126"/>
      <c r="G9945" s="249"/>
      <c r="H9945"/>
      <c r="I9945"/>
      <c r="J9945" s="248"/>
      <c r="K9945"/>
      <c r="L9945"/>
      <c r="M9945"/>
      <c r="N9945"/>
      <c r="O9945"/>
      <c r="P9945"/>
      <c r="Q9945"/>
      <c r="S9945" s="115"/>
      <c r="U9945"/>
      <c r="V9945"/>
      <c r="W9945" s="248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5">
      <c r="A9946" s="247"/>
      <c r="B9946" s="248"/>
      <c r="C9946" s="248"/>
      <c r="D9946" s="249"/>
      <c r="E9946"/>
      <c r="F9946" s="126"/>
      <c r="G9946" s="249"/>
      <c r="H9946"/>
      <c r="I9946"/>
      <c r="J9946" s="248"/>
      <c r="K9946"/>
      <c r="L9946"/>
      <c r="M9946"/>
      <c r="N9946"/>
      <c r="O9946"/>
      <c r="P9946"/>
      <c r="Q9946"/>
      <c r="S9946" s="115"/>
      <c r="U9946"/>
      <c r="V9946"/>
      <c r="W9946" s="248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5">
      <c r="A9947" s="244"/>
      <c r="B9947" s="245"/>
      <c r="C9947" s="245"/>
      <c r="D9947" s="246"/>
      <c r="F9947" s="238"/>
      <c r="G9947" s="246"/>
      <c r="I9947"/>
      <c r="J9947" s="245"/>
      <c r="S9947" s="115"/>
      <c r="U9947"/>
      <c r="V9947"/>
      <c r="W9947" s="245"/>
    </row>
    <row r="9948" spans="1:33" x14ac:dyDescent="0.25">
      <c r="A9948" s="244"/>
      <c r="B9948" s="245"/>
      <c r="C9948" s="245"/>
      <c r="D9948" s="246"/>
      <c r="F9948" s="238"/>
      <c r="G9948" s="246"/>
      <c r="I9948"/>
      <c r="J9948" s="245"/>
      <c r="S9948" s="115"/>
      <c r="U9948"/>
      <c r="V9948"/>
      <c r="W9948" s="245"/>
    </row>
    <row r="9949" spans="1:33" x14ac:dyDescent="0.25">
      <c r="A9949" s="244"/>
      <c r="B9949" s="245"/>
      <c r="C9949" s="245"/>
      <c r="D9949" s="246"/>
      <c r="F9949" s="238"/>
      <c r="G9949" s="246"/>
      <c r="I9949"/>
      <c r="J9949" s="245"/>
      <c r="S9949" s="115"/>
      <c r="U9949"/>
      <c r="V9949"/>
      <c r="W9949" s="245"/>
    </row>
    <row r="9950" spans="1:33" x14ac:dyDescent="0.25">
      <c r="A9950" s="244"/>
      <c r="B9950" s="245"/>
      <c r="C9950" s="245"/>
      <c r="D9950" s="246"/>
      <c r="F9950" s="238"/>
      <c r="G9950" s="246"/>
      <c r="I9950"/>
      <c r="J9950" s="245"/>
      <c r="S9950" s="115"/>
      <c r="U9950"/>
      <c r="V9950"/>
      <c r="W9950" s="245"/>
    </row>
    <row r="9951" spans="1:33" x14ac:dyDescent="0.25">
      <c r="A9951" s="244"/>
      <c r="B9951" s="245"/>
      <c r="C9951" s="245"/>
      <c r="D9951" s="246"/>
      <c r="F9951" s="238"/>
      <c r="G9951" s="246"/>
      <c r="I9951"/>
      <c r="J9951" s="245"/>
      <c r="S9951" s="115"/>
      <c r="U9951"/>
      <c r="V9951"/>
      <c r="W9951" s="245"/>
    </row>
    <row r="9952" spans="1:33" x14ac:dyDescent="0.25">
      <c r="A9952" s="244"/>
      <c r="B9952" s="245"/>
      <c r="C9952" s="245"/>
      <c r="D9952" s="246"/>
      <c r="F9952" s="238"/>
      <c r="G9952" s="246"/>
      <c r="I9952"/>
      <c r="J9952" s="245"/>
      <c r="S9952" s="115"/>
      <c r="U9952"/>
      <c r="V9952"/>
      <c r="W9952" s="245"/>
    </row>
    <row r="9953" spans="1:33" x14ac:dyDescent="0.25">
      <c r="A9953" s="247"/>
      <c r="B9953" s="248"/>
      <c r="C9953" s="248"/>
      <c r="D9953" s="249"/>
      <c r="E9953"/>
      <c r="F9953" s="126"/>
      <c r="G9953" s="249"/>
      <c r="H9953"/>
      <c r="I9953"/>
      <c r="J9953" s="248"/>
      <c r="K9953"/>
      <c r="L9953"/>
      <c r="M9953"/>
      <c r="N9953"/>
      <c r="O9953"/>
      <c r="P9953"/>
      <c r="Q9953"/>
      <c r="S9953" s="115"/>
      <c r="U9953"/>
      <c r="V9953"/>
      <c r="W9953" s="248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5">
      <c r="A9954" s="244"/>
      <c r="B9954" s="245"/>
      <c r="C9954" s="245"/>
      <c r="D9954" s="246"/>
      <c r="F9954" s="238"/>
      <c r="G9954" s="246"/>
      <c r="I9954"/>
      <c r="J9954" s="245"/>
      <c r="S9954" s="115"/>
      <c r="U9954"/>
      <c r="V9954"/>
      <c r="W9954" s="245"/>
    </row>
    <row r="9955" spans="1:33" x14ac:dyDescent="0.25">
      <c r="A9955" s="244"/>
      <c r="B9955" s="245"/>
      <c r="C9955" s="245"/>
      <c r="D9955" s="246"/>
      <c r="F9955" s="238"/>
      <c r="G9955" s="246"/>
      <c r="I9955"/>
      <c r="J9955" s="245"/>
      <c r="S9955" s="115"/>
      <c r="U9955"/>
      <c r="V9955"/>
      <c r="W9955" s="245"/>
    </row>
    <row r="9956" spans="1:33" x14ac:dyDescent="0.25">
      <c r="A9956" s="244"/>
      <c r="B9956" s="245"/>
      <c r="C9956" s="245"/>
      <c r="D9956" s="246"/>
      <c r="F9956" s="238"/>
      <c r="G9956" s="246"/>
      <c r="I9956"/>
      <c r="J9956" s="245"/>
      <c r="S9956" s="115"/>
      <c r="U9956"/>
      <c r="V9956"/>
      <c r="W9956" s="245"/>
    </row>
    <row r="9957" spans="1:33" x14ac:dyDescent="0.25">
      <c r="A9957" s="244"/>
      <c r="B9957" s="245"/>
      <c r="C9957" s="245"/>
      <c r="D9957" s="246"/>
      <c r="F9957" s="238"/>
      <c r="G9957" s="246"/>
      <c r="I9957"/>
      <c r="J9957" s="245"/>
      <c r="S9957" s="115"/>
      <c r="U9957"/>
      <c r="V9957"/>
      <c r="W9957" s="245"/>
    </row>
    <row r="9958" spans="1:33" x14ac:dyDescent="0.25">
      <c r="A9958" s="244"/>
      <c r="B9958" s="245"/>
      <c r="C9958" s="245"/>
      <c r="D9958" s="246"/>
      <c r="F9958" s="238"/>
      <c r="G9958" s="246"/>
      <c r="I9958"/>
      <c r="J9958" s="245"/>
      <c r="S9958" s="115"/>
      <c r="U9958"/>
      <c r="V9958"/>
      <c r="W9958" s="245"/>
    </row>
    <row r="9959" spans="1:33" x14ac:dyDescent="0.25">
      <c r="A9959" s="244"/>
      <c r="B9959" s="245"/>
      <c r="C9959" s="245"/>
      <c r="D9959" s="246"/>
      <c r="F9959" s="238"/>
      <c r="G9959" s="246"/>
      <c r="I9959"/>
      <c r="J9959" s="245"/>
      <c r="S9959" s="115"/>
      <c r="U9959"/>
      <c r="V9959"/>
      <c r="W9959" s="245"/>
    </row>
    <row r="9960" spans="1:33" x14ac:dyDescent="0.25">
      <c r="A9960" s="247"/>
      <c r="B9960" s="248"/>
      <c r="C9960" s="248"/>
      <c r="D9960" s="249"/>
      <c r="E9960"/>
      <c r="F9960" s="126"/>
      <c r="G9960" s="249"/>
      <c r="H9960"/>
      <c r="I9960"/>
      <c r="J9960" s="248"/>
      <c r="K9960"/>
      <c r="L9960"/>
      <c r="M9960"/>
      <c r="N9960"/>
      <c r="O9960"/>
      <c r="P9960"/>
      <c r="Q9960"/>
      <c r="S9960" s="115"/>
      <c r="U9960"/>
      <c r="V9960"/>
      <c r="W9960" s="248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5">
      <c r="A9961" s="244"/>
      <c r="B9961" s="245"/>
      <c r="C9961" s="245"/>
      <c r="D9961" s="246"/>
      <c r="F9961" s="238"/>
      <c r="G9961" s="246"/>
      <c r="I9961"/>
      <c r="J9961" s="245"/>
      <c r="S9961" s="115"/>
      <c r="U9961"/>
      <c r="V9961"/>
      <c r="W9961" s="245"/>
    </row>
    <row r="9962" spans="1:33" x14ac:dyDescent="0.25">
      <c r="A9962" s="244"/>
      <c r="B9962" s="245"/>
      <c r="C9962" s="245"/>
      <c r="D9962" s="246"/>
      <c r="F9962" s="238"/>
      <c r="G9962" s="246"/>
      <c r="I9962"/>
      <c r="J9962" s="245"/>
      <c r="S9962" s="115"/>
      <c r="U9962"/>
      <c r="V9962"/>
      <c r="W9962" s="245"/>
    </row>
    <row r="9963" spans="1:33" x14ac:dyDescent="0.25">
      <c r="A9963" s="244"/>
      <c r="B9963" s="245"/>
      <c r="C9963" s="245"/>
      <c r="D9963" s="246"/>
      <c r="F9963" s="238"/>
      <c r="G9963" s="246"/>
      <c r="I9963"/>
      <c r="J9963" s="245"/>
      <c r="S9963" s="115"/>
      <c r="U9963"/>
      <c r="V9963"/>
      <c r="W9963" s="245"/>
    </row>
    <row r="9964" spans="1:33" x14ac:dyDescent="0.25">
      <c r="A9964" s="247"/>
      <c r="B9964" s="248"/>
      <c r="C9964" s="248"/>
      <c r="D9964" s="249"/>
      <c r="E9964"/>
      <c r="F9964" s="126"/>
      <c r="G9964" s="249"/>
      <c r="H9964"/>
      <c r="I9964"/>
      <c r="J9964" s="248"/>
      <c r="K9964"/>
      <c r="L9964"/>
      <c r="M9964"/>
      <c r="N9964"/>
      <c r="O9964"/>
      <c r="P9964"/>
      <c r="Q9964"/>
      <c r="S9964" s="115"/>
      <c r="U9964"/>
      <c r="V9964"/>
      <c r="W9964" s="248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5">
      <c r="A9965" s="244"/>
      <c r="B9965" s="245"/>
      <c r="C9965" s="245"/>
      <c r="D9965" s="246"/>
      <c r="F9965" s="238"/>
      <c r="G9965" s="246"/>
      <c r="I9965"/>
      <c r="J9965" s="245"/>
      <c r="S9965" s="115"/>
      <c r="U9965"/>
      <c r="V9965"/>
      <c r="W9965" s="245"/>
    </row>
    <row r="9966" spans="1:33" x14ac:dyDescent="0.25">
      <c r="A9966" s="244"/>
      <c r="B9966" s="245"/>
      <c r="C9966" s="245"/>
      <c r="D9966" s="246"/>
      <c r="F9966" s="238"/>
      <c r="G9966" s="246"/>
      <c r="I9966"/>
      <c r="J9966" s="245"/>
      <c r="S9966" s="115"/>
      <c r="U9966"/>
      <c r="V9966"/>
      <c r="W9966" s="245"/>
    </row>
    <row r="9967" spans="1:33" x14ac:dyDescent="0.25">
      <c r="A9967" s="247"/>
      <c r="B9967" s="248"/>
      <c r="C9967" s="248"/>
      <c r="D9967" s="249"/>
      <c r="E9967"/>
      <c r="F9967" s="126"/>
      <c r="G9967" s="249"/>
      <c r="H9967"/>
      <c r="I9967"/>
      <c r="J9967" s="248"/>
      <c r="K9967"/>
      <c r="L9967"/>
      <c r="M9967"/>
      <c r="N9967"/>
      <c r="O9967"/>
      <c r="P9967"/>
      <c r="Q9967"/>
      <c r="S9967" s="115"/>
      <c r="U9967"/>
      <c r="V9967"/>
      <c r="W9967" s="248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5">
      <c r="A9968" s="247"/>
      <c r="B9968" s="248"/>
      <c r="C9968" s="248"/>
      <c r="D9968" s="249"/>
      <c r="E9968"/>
      <c r="F9968" s="126"/>
      <c r="G9968" s="249"/>
      <c r="H9968"/>
      <c r="I9968"/>
      <c r="J9968" s="248"/>
      <c r="K9968"/>
      <c r="L9968"/>
      <c r="M9968"/>
      <c r="N9968"/>
      <c r="O9968"/>
      <c r="P9968"/>
      <c r="Q9968"/>
      <c r="S9968" s="115"/>
      <c r="U9968"/>
      <c r="V9968"/>
      <c r="W9968" s="24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5">
      <c r="A9969" s="244"/>
      <c r="B9969" s="245"/>
      <c r="C9969" s="245"/>
      <c r="D9969" s="246"/>
      <c r="F9969" s="238"/>
      <c r="G9969" s="246"/>
      <c r="I9969"/>
      <c r="J9969" s="245"/>
      <c r="S9969" s="115"/>
      <c r="U9969"/>
      <c r="V9969"/>
      <c r="W9969" s="245"/>
    </row>
    <row r="9970" spans="1:33" x14ac:dyDescent="0.25">
      <c r="A9970" s="244"/>
      <c r="B9970" s="245"/>
      <c r="C9970" s="245"/>
      <c r="D9970" s="246"/>
      <c r="F9970" s="238"/>
      <c r="G9970" s="246"/>
      <c r="I9970"/>
      <c r="J9970" s="245"/>
      <c r="S9970" s="115"/>
      <c r="U9970"/>
      <c r="V9970"/>
      <c r="W9970" s="245"/>
    </row>
    <row r="9971" spans="1:33" x14ac:dyDescent="0.25">
      <c r="A9971" s="244"/>
      <c r="B9971" s="245"/>
      <c r="C9971" s="245"/>
      <c r="D9971" s="246"/>
      <c r="F9971" s="238"/>
      <c r="G9971" s="246"/>
      <c r="I9971"/>
      <c r="J9971" s="245"/>
      <c r="S9971" s="115"/>
      <c r="U9971"/>
      <c r="V9971"/>
      <c r="W9971" s="245"/>
    </row>
    <row r="9972" spans="1:33" x14ac:dyDescent="0.25">
      <c r="A9972" s="247"/>
      <c r="B9972" s="248"/>
      <c r="C9972" s="248"/>
      <c r="D9972" s="249"/>
      <c r="E9972"/>
      <c r="F9972" s="126"/>
      <c r="G9972" s="249"/>
      <c r="H9972"/>
      <c r="I9972"/>
      <c r="J9972" s="248"/>
      <c r="K9972"/>
      <c r="L9972"/>
      <c r="M9972"/>
      <c r="N9972"/>
      <c r="O9972"/>
      <c r="P9972"/>
      <c r="Q9972"/>
      <c r="S9972" s="115"/>
      <c r="U9972"/>
      <c r="V9972"/>
      <c r="W9972" s="248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5">
      <c r="A9973" s="244"/>
      <c r="B9973" s="245"/>
      <c r="C9973" s="245"/>
      <c r="D9973" s="246"/>
      <c r="F9973" s="238"/>
      <c r="G9973" s="246"/>
      <c r="I9973"/>
      <c r="J9973" s="245"/>
      <c r="S9973" s="115"/>
      <c r="U9973"/>
      <c r="V9973"/>
      <c r="W9973" s="245"/>
    </row>
    <row r="9974" spans="1:33" x14ac:dyDescent="0.25">
      <c r="A9974" s="247"/>
      <c r="B9974" s="248"/>
      <c r="C9974" s="248"/>
      <c r="D9974" s="249"/>
      <c r="E9974"/>
      <c r="F9974" s="126"/>
      <c r="G9974" s="249"/>
      <c r="H9974"/>
      <c r="I9974"/>
      <c r="J9974" s="248"/>
      <c r="K9974"/>
      <c r="L9974"/>
      <c r="M9974"/>
      <c r="N9974"/>
      <c r="O9974"/>
      <c r="P9974"/>
      <c r="Q9974"/>
      <c r="S9974" s="115"/>
      <c r="U9974"/>
      <c r="V9974"/>
      <c r="W9974" s="248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5">
      <c r="A9975" s="244"/>
      <c r="B9975" s="245"/>
      <c r="C9975" s="245"/>
      <c r="D9975" s="246"/>
      <c r="F9975" s="238"/>
      <c r="G9975" s="246"/>
      <c r="I9975"/>
      <c r="J9975" s="245"/>
      <c r="S9975" s="115"/>
      <c r="U9975"/>
      <c r="V9975"/>
      <c r="W9975" s="245"/>
    </row>
    <row r="9976" spans="1:33" x14ac:dyDescent="0.25">
      <c r="A9976" s="244"/>
      <c r="B9976" s="245"/>
      <c r="C9976" s="245"/>
      <c r="D9976" s="246"/>
      <c r="F9976" s="238"/>
      <c r="G9976" s="246"/>
      <c r="I9976"/>
      <c r="J9976" s="245"/>
      <c r="S9976" s="115"/>
      <c r="U9976"/>
      <c r="V9976"/>
      <c r="W9976" s="245"/>
    </row>
    <row r="9977" spans="1:33" x14ac:dyDescent="0.25">
      <c r="A9977" s="244"/>
      <c r="B9977" s="245"/>
      <c r="C9977" s="245"/>
      <c r="D9977" s="246"/>
      <c r="F9977" s="238"/>
      <c r="G9977" s="246"/>
      <c r="I9977"/>
      <c r="J9977" s="245"/>
      <c r="S9977" s="115"/>
      <c r="U9977"/>
      <c r="V9977"/>
      <c r="W9977" s="245"/>
    </row>
    <row r="9978" spans="1:33" x14ac:dyDescent="0.25">
      <c r="A9978" s="244"/>
      <c r="B9978" s="245"/>
      <c r="C9978" s="245"/>
      <c r="D9978" s="246"/>
      <c r="F9978" s="238"/>
      <c r="G9978" s="246"/>
      <c r="I9978"/>
      <c r="J9978" s="245"/>
      <c r="S9978" s="115"/>
      <c r="U9978"/>
      <c r="V9978"/>
      <c r="W9978" s="245"/>
    </row>
    <row r="9979" spans="1:33" x14ac:dyDescent="0.25">
      <c r="A9979" s="244"/>
      <c r="B9979" s="245"/>
      <c r="C9979" s="245"/>
      <c r="D9979" s="246"/>
      <c r="F9979" s="238"/>
      <c r="G9979" s="246"/>
      <c r="I9979"/>
      <c r="J9979" s="245"/>
      <c r="S9979" s="115"/>
      <c r="U9979"/>
      <c r="V9979"/>
      <c r="W9979" s="245"/>
    </row>
    <row r="9980" spans="1:33" x14ac:dyDescent="0.25">
      <c r="A9980" s="247"/>
      <c r="B9980" s="248"/>
      <c r="C9980" s="248"/>
      <c r="D9980" s="249"/>
      <c r="E9980"/>
      <c r="F9980" s="126"/>
      <c r="G9980" s="249"/>
      <c r="H9980"/>
      <c r="I9980"/>
      <c r="J9980" s="248"/>
      <c r="K9980"/>
      <c r="L9980"/>
      <c r="M9980"/>
      <c r="N9980"/>
      <c r="O9980"/>
      <c r="P9980"/>
      <c r="Q9980"/>
      <c r="S9980" s="115"/>
      <c r="U9980"/>
      <c r="V9980"/>
      <c r="W9980" s="248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5">
      <c r="A9981" s="244"/>
      <c r="B9981" s="245"/>
      <c r="C9981" s="245"/>
      <c r="D9981" s="246"/>
      <c r="F9981" s="238"/>
      <c r="G9981" s="246"/>
      <c r="I9981"/>
      <c r="J9981" s="245"/>
      <c r="S9981" s="115"/>
      <c r="U9981"/>
      <c r="V9981"/>
      <c r="W9981" s="245"/>
    </row>
    <row r="9982" spans="1:33" x14ac:dyDescent="0.25">
      <c r="A9982" s="247"/>
      <c r="B9982" s="248"/>
      <c r="C9982" s="248"/>
      <c r="D9982" s="249"/>
      <c r="E9982"/>
      <c r="F9982" s="126"/>
      <c r="G9982" s="249"/>
      <c r="H9982"/>
      <c r="I9982"/>
      <c r="J9982" s="248"/>
      <c r="K9982"/>
      <c r="L9982"/>
      <c r="M9982"/>
      <c r="N9982"/>
      <c r="O9982"/>
      <c r="P9982"/>
      <c r="Q9982"/>
      <c r="S9982" s="115"/>
      <c r="U9982"/>
      <c r="V9982"/>
      <c r="W9982" s="248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5">
      <c r="A9983" s="244"/>
      <c r="B9983" s="245"/>
      <c r="C9983" s="245"/>
      <c r="D9983" s="246"/>
      <c r="F9983" s="238"/>
      <c r="G9983" s="246"/>
      <c r="I9983"/>
      <c r="J9983" s="245"/>
      <c r="S9983" s="115"/>
      <c r="U9983"/>
      <c r="V9983"/>
      <c r="W9983" s="245"/>
    </row>
    <row r="9984" spans="1:33" x14ac:dyDescent="0.25">
      <c r="A9984" s="244"/>
      <c r="B9984" s="245"/>
      <c r="C9984" s="245"/>
      <c r="D9984" s="246"/>
      <c r="F9984" s="238"/>
      <c r="G9984" s="246"/>
      <c r="I9984"/>
      <c r="J9984" s="245"/>
      <c r="S9984" s="115"/>
      <c r="U9984"/>
      <c r="V9984"/>
      <c r="W9984" s="245"/>
    </row>
    <row r="9985" spans="1:33" x14ac:dyDescent="0.25">
      <c r="A9985" s="244"/>
      <c r="B9985" s="245"/>
      <c r="C9985" s="245"/>
      <c r="D9985" s="246"/>
      <c r="F9985" s="238"/>
      <c r="G9985" s="246"/>
      <c r="I9985"/>
      <c r="J9985" s="245"/>
      <c r="S9985" s="115"/>
      <c r="U9985"/>
      <c r="V9985"/>
      <c r="W9985" s="245"/>
    </row>
    <row r="9986" spans="1:33" x14ac:dyDescent="0.25">
      <c r="A9986" s="247"/>
      <c r="B9986" s="248"/>
      <c r="C9986" s="248"/>
      <c r="D9986" s="249"/>
      <c r="E9986"/>
      <c r="F9986" s="126"/>
      <c r="G9986" s="249"/>
      <c r="H9986"/>
      <c r="I9986"/>
      <c r="J9986" s="248"/>
      <c r="K9986"/>
      <c r="L9986"/>
      <c r="M9986"/>
      <c r="N9986"/>
      <c r="O9986"/>
      <c r="P9986"/>
      <c r="Q9986"/>
      <c r="S9986" s="115"/>
      <c r="U9986"/>
      <c r="V9986"/>
      <c r="W9986" s="248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5">
      <c r="A9987" s="247"/>
      <c r="B9987" s="248"/>
      <c r="C9987" s="248"/>
      <c r="D9987" s="249"/>
      <c r="E9987"/>
      <c r="F9987" s="126"/>
      <c r="G9987" s="249"/>
      <c r="H9987"/>
      <c r="I9987"/>
      <c r="J9987" s="248"/>
      <c r="K9987"/>
      <c r="L9987"/>
      <c r="M9987"/>
      <c r="N9987"/>
      <c r="O9987"/>
      <c r="P9987"/>
      <c r="Q9987"/>
      <c r="S9987" s="115"/>
      <c r="U9987"/>
      <c r="V9987"/>
      <c r="W9987" s="248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5">
      <c r="A9988" s="244"/>
      <c r="B9988" s="245"/>
      <c r="C9988" s="245"/>
      <c r="D9988" s="246"/>
      <c r="F9988" s="238"/>
      <c r="G9988" s="246"/>
      <c r="I9988"/>
      <c r="J9988" s="245"/>
      <c r="S9988" s="115"/>
      <c r="U9988"/>
      <c r="V9988"/>
      <c r="W9988" s="245"/>
    </row>
    <row r="9989" spans="1:33" x14ac:dyDescent="0.25">
      <c r="A9989" s="244"/>
      <c r="B9989" s="245"/>
      <c r="C9989" s="245"/>
      <c r="D9989" s="246"/>
      <c r="F9989" s="238"/>
      <c r="G9989" s="246"/>
      <c r="I9989"/>
      <c r="J9989" s="245"/>
      <c r="S9989" s="115"/>
      <c r="U9989"/>
      <c r="V9989"/>
      <c r="W9989" s="245"/>
    </row>
    <row r="9990" spans="1:33" x14ac:dyDescent="0.25">
      <c r="A9990" s="244"/>
      <c r="B9990" s="245"/>
      <c r="C9990" s="245"/>
      <c r="D9990" s="246"/>
      <c r="F9990" s="238"/>
      <c r="G9990" s="246"/>
      <c r="I9990"/>
      <c r="J9990" s="245"/>
      <c r="S9990" s="115"/>
      <c r="U9990"/>
      <c r="V9990"/>
      <c r="W9990" s="245"/>
    </row>
    <row r="9991" spans="1:33" x14ac:dyDescent="0.25">
      <c r="A9991" s="244"/>
      <c r="B9991" s="245"/>
      <c r="C9991" s="245"/>
      <c r="D9991" s="246"/>
      <c r="F9991" s="238"/>
      <c r="G9991" s="246"/>
      <c r="I9991"/>
      <c r="J9991" s="245"/>
      <c r="S9991" s="115"/>
      <c r="U9991"/>
      <c r="V9991"/>
      <c r="W9991" s="245"/>
    </row>
    <row r="9992" spans="1:33" x14ac:dyDescent="0.25">
      <c r="A9992" s="244"/>
      <c r="B9992" s="245"/>
      <c r="C9992" s="245"/>
      <c r="D9992" s="246"/>
      <c r="F9992" s="238"/>
      <c r="G9992" s="246"/>
      <c r="I9992"/>
      <c r="J9992" s="245"/>
      <c r="S9992" s="115"/>
      <c r="U9992"/>
      <c r="V9992"/>
      <c r="W9992" s="245"/>
    </row>
    <row r="9993" spans="1:33" x14ac:dyDescent="0.25">
      <c r="A9993" s="244"/>
      <c r="B9993" s="245"/>
      <c r="C9993" s="245"/>
      <c r="D9993" s="246"/>
      <c r="F9993" s="238"/>
      <c r="G9993" s="246"/>
      <c r="I9993"/>
      <c r="J9993" s="245"/>
      <c r="S9993" s="115"/>
      <c r="U9993"/>
      <c r="V9993"/>
      <c r="W9993" s="245"/>
    </row>
    <row r="9994" spans="1:33" x14ac:dyDescent="0.25">
      <c r="A9994" s="247"/>
      <c r="B9994" s="248"/>
      <c r="C9994" s="248"/>
      <c r="D9994" s="249"/>
      <c r="E9994"/>
      <c r="F9994" s="126"/>
      <c r="G9994" s="249"/>
      <c r="H9994"/>
      <c r="I9994"/>
      <c r="J9994" s="248"/>
      <c r="K9994"/>
      <c r="L9994"/>
      <c r="M9994"/>
      <c r="N9994"/>
      <c r="O9994"/>
      <c r="P9994"/>
      <c r="Q9994"/>
      <c r="S9994" s="115"/>
      <c r="U9994"/>
      <c r="V9994"/>
      <c r="W9994" s="248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5">
      <c r="A9995" s="247"/>
      <c r="B9995" s="248"/>
      <c r="C9995" s="248"/>
      <c r="D9995" s="249"/>
      <c r="E9995"/>
      <c r="F9995" s="126"/>
      <c r="G9995" s="249"/>
      <c r="H9995"/>
      <c r="I9995"/>
      <c r="J9995" s="248"/>
      <c r="K9995"/>
      <c r="L9995"/>
      <c r="M9995"/>
      <c r="N9995"/>
      <c r="O9995"/>
      <c r="P9995"/>
      <c r="Q9995"/>
      <c r="S9995" s="115"/>
      <c r="U9995"/>
      <c r="V9995"/>
      <c r="W9995" s="248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5">
      <c r="A9996" s="244"/>
      <c r="B9996" s="245"/>
      <c r="C9996" s="245"/>
      <c r="D9996" s="246"/>
      <c r="F9996" s="238"/>
      <c r="G9996" s="246"/>
      <c r="I9996"/>
      <c r="J9996" s="245"/>
      <c r="S9996" s="115"/>
      <c r="U9996"/>
      <c r="V9996"/>
      <c r="W9996" s="245"/>
    </row>
    <row r="9997" spans="1:33" x14ac:dyDescent="0.25">
      <c r="A9997" s="244"/>
      <c r="B9997" s="245"/>
      <c r="C9997" s="245"/>
      <c r="D9997" s="246"/>
      <c r="F9997" s="238"/>
      <c r="G9997" s="246"/>
      <c r="I9997"/>
      <c r="J9997" s="245"/>
      <c r="S9997" s="115"/>
      <c r="U9997"/>
      <c r="V9997"/>
      <c r="W9997" s="245"/>
    </row>
    <row r="9998" spans="1:33" x14ac:dyDescent="0.25">
      <c r="A9998" s="244"/>
      <c r="B9998" s="245"/>
      <c r="C9998" s="245"/>
      <c r="D9998" s="246"/>
      <c r="F9998" s="238"/>
      <c r="G9998" s="246"/>
      <c r="I9998"/>
      <c r="J9998" s="245"/>
      <c r="S9998" s="115"/>
      <c r="U9998"/>
      <c r="V9998"/>
      <c r="W9998" s="245"/>
    </row>
    <row r="9999" spans="1:33" x14ac:dyDescent="0.25">
      <c r="A9999" s="244"/>
      <c r="B9999" s="245"/>
      <c r="C9999" s="245"/>
      <c r="D9999" s="246"/>
      <c r="F9999" s="238"/>
      <c r="G9999" s="246"/>
      <c r="I9999"/>
      <c r="J9999" s="245"/>
      <c r="S9999" s="115"/>
      <c r="U9999"/>
      <c r="V9999"/>
      <c r="W9999" s="245"/>
    </row>
    <row r="10000" spans="1:33" x14ac:dyDescent="0.25">
      <c r="A10000" s="244"/>
      <c r="B10000" s="245"/>
      <c r="C10000" s="245"/>
      <c r="D10000" s="246"/>
      <c r="F10000" s="238"/>
      <c r="G10000" s="246"/>
      <c r="I10000"/>
      <c r="J10000" s="245"/>
      <c r="S10000" s="115"/>
      <c r="U10000"/>
      <c r="V10000"/>
      <c r="W10000" s="245"/>
    </row>
    <row r="10001" spans="1:33" x14ac:dyDescent="0.25">
      <c r="A10001" s="244"/>
      <c r="B10001" s="245"/>
      <c r="C10001" s="245"/>
      <c r="D10001" s="246"/>
      <c r="F10001" s="238"/>
      <c r="G10001" s="246"/>
      <c r="I10001"/>
      <c r="J10001" s="245"/>
      <c r="S10001" s="115"/>
      <c r="U10001"/>
      <c r="V10001"/>
      <c r="W10001" s="245"/>
    </row>
    <row r="10002" spans="1:33" x14ac:dyDescent="0.25">
      <c r="A10002" s="247"/>
      <c r="B10002" s="248"/>
      <c r="C10002" s="248"/>
      <c r="D10002" s="249"/>
      <c r="E10002"/>
      <c r="F10002" s="126"/>
      <c r="G10002" s="249"/>
      <c r="H10002"/>
      <c r="I10002"/>
      <c r="J10002" s="248"/>
      <c r="K10002"/>
      <c r="L10002"/>
      <c r="M10002"/>
      <c r="N10002"/>
      <c r="O10002"/>
      <c r="P10002"/>
      <c r="Q10002"/>
      <c r="S10002" s="115"/>
      <c r="U10002"/>
      <c r="V10002"/>
      <c r="W10002" s="248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5">
      <c r="A10003" s="247"/>
      <c r="B10003" s="248"/>
      <c r="C10003" s="248"/>
      <c r="D10003" s="249"/>
      <c r="E10003"/>
      <c r="F10003" s="126"/>
      <c r="G10003" s="249"/>
      <c r="H10003"/>
      <c r="I10003"/>
      <c r="J10003" s="248"/>
      <c r="K10003"/>
      <c r="L10003"/>
      <c r="M10003"/>
      <c r="N10003"/>
      <c r="O10003"/>
      <c r="P10003"/>
      <c r="Q10003"/>
      <c r="S10003" s="115"/>
      <c r="U10003"/>
      <c r="V10003"/>
      <c r="W10003" s="248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5">
      <c r="A10004" s="244"/>
      <c r="B10004" s="245"/>
      <c r="C10004" s="245"/>
      <c r="D10004" s="246"/>
      <c r="F10004" s="238"/>
      <c r="G10004" s="246"/>
      <c r="I10004"/>
      <c r="J10004" s="245"/>
      <c r="S10004" s="115"/>
      <c r="U10004"/>
      <c r="V10004"/>
      <c r="W10004" s="245"/>
    </row>
    <row r="10005" spans="1:33" x14ac:dyDescent="0.25">
      <c r="A10005" s="244"/>
      <c r="B10005" s="245"/>
      <c r="C10005" s="245"/>
      <c r="D10005" s="246"/>
      <c r="F10005" s="238"/>
      <c r="G10005" s="246"/>
      <c r="I10005"/>
      <c r="J10005" s="245"/>
      <c r="S10005" s="115"/>
      <c r="U10005"/>
      <c r="V10005"/>
      <c r="W10005" s="245"/>
    </row>
    <row r="10006" spans="1:33" x14ac:dyDescent="0.25">
      <c r="A10006" s="247"/>
      <c r="B10006" s="248"/>
      <c r="C10006" s="248"/>
      <c r="D10006" s="249"/>
      <c r="E10006"/>
      <c r="F10006" s="126"/>
      <c r="G10006" s="249"/>
      <c r="H10006"/>
      <c r="I10006"/>
      <c r="J10006" s="248"/>
      <c r="K10006"/>
      <c r="L10006"/>
      <c r="M10006"/>
      <c r="N10006"/>
      <c r="O10006"/>
      <c r="P10006"/>
      <c r="Q10006"/>
      <c r="S10006" s="115"/>
      <c r="U10006"/>
      <c r="V10006"/>
      <c r="W10006" s="248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5">
      <c r="A10007" s="244"/>
      <c r="B10007" s="245"/>
      <c r="C10007" s="245"/>
      <c r="D10007" s="246"/>
      <c r="F10007" s="238"/>
      <c r="G10007" s="246"/>
      <c r="I10007"/>
      <c r="J10007" s="245"/>
      <c r="S10007" s="115"/>
      <c r="U10007"/>
      <c r="V10007"/>
      <c r="W10007" s="245"/>
    </row>
    <row r="10008" spans="1:33" x14ac:dyDescent="0.25">
      <c r="A10008" s="244"/>
      <c r="B10008" s="245"/>
      <c r="C10008" s="245"/>
      <c r="D10008" s="246"/>
      <c r="F10008" s="238"/>
      <c r="G10008" s="246"/>
      <c r="I10008"/>
      <c r="J10008" s="245"/>
      <c r="S10008" s="115"/>
      <c r="U10008"/>
      <c r="V10008"/>
      <c r="W10008" s="245"/>
    </row>
    <row r="10009" spans="1:33" x14ac:dyDescent="0.25">
      <c r="A10009" s="244"/>
      <c r="B10009" s="245"/>
      <c r="C10009" s="245"/>
      <c r="D10009" s="246"/>
      <c r="F10009" s="238"/>
      <c r="G10009" s="246"/>
      <c r="I10009"/>
      <c r="J10009" s="245"/>
      <c r="S10009" s="115"/>
      <c r="U10009"/>
      <c r="V10009"/>
      <c r="W10009" s="245"/>
    </row>
    <row r="10010" spans="1:33" x14ac:dyDescent="0.25">
      <c r="A10010" s="247"/>
      <c r="B10010" s="248"/>
      <c r="C10010" s="248"/>
      <c r="D10010" s="249"/>
      <c r="E10010"/>
      <c r="F10010" s="126"/>
      <c r="G10010" s="249"/>
      <c r="H10010"/>
      <c r="I10010"/>
      <c r="J10010" s="248"/>
      <c r="K10010"/>
      <c r="L10010"/>
      <c r="M10010"/>
      <c r="N10010"/>
      <c r="O10010"/>
      <c r="P10010"/>
      <c r="Q10010"/>
      <c r="S10010" s="115"/>
      <c r="U10010"/>
      <c r="V10010"/>
      <c r="W10010" s="248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5">
      <c r="A10011" s="247"/>
      <c r="B10011" s="248"/>
      <c r="C10011" s="248"/>
      <c r="D10011" s="249"/>
      <c r="E10011"/>
      <c r="F10011" s="126"/>
      <c r="G10011" s="249"/>
      <c r="H10011"/>
      <c r="I10011"/>
      <c r="J10011" s="248"/>
      <c r="K10011"/>
      <c r="L10011"/>
      <c r="M10011"/>
      <c r="N10011"/>
      <c r="O10011"/>
      <c r="P10011"/>
      <c r="Q10011"/>
      <c r="S10011" s="115"/>
      <c r="U10011"/>
      <c r="V10011"/>
      <c r="W10011" s="248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5">
      <c r="A10012" s="244"/>
      <c r="B10012" s="245"/>
      <c r="C10012" s="245"/>
      <c r="D10012" s="246"/>
      <c r="F10012" s="238"/>
      <c r="G10012" s="246"/>
      <c r="I10012"/>
      <c r="J10012" s="245"/>
      <c r="S10012" s="115"/>
      <c r="U10012"/>
      <c r="V10012"/>
      <c r="W10012" s="245"/>
    </row>
    <row r="10013" spans="1:33" x14ac:dyDescent="0.25">
      <c r="A10013" s="247"/>
      <c r="B10013" s="248"/>
      <c r="C10013" s="248"/>
      <c r="D10013" s="249"/>
      <c r="E10013"/>
      <c r="F10013" s="126"/>
      <c r="G10013" s="249"/>
      <c r="H10013"/>
      <c r="I10013"/>
      <c r="J10013" s="248"/>
      <c r="K10013"/>
      <c r="L10013"/>
      <c r="M10013"/>
      <c r="N10013"/>
      <c r="O10013"/>
      <c r="P10013"/>
      <c r="Q10013"/>
      <c r="S10013" s="115"/>
      <c r="U10013"/>
      <c r="V10013"/>
      <c r="W10013" s="248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5">
      <c r="A10014" s="244"/>
      <c r="B10014" s="245"/>
      <c r="C10014" s="245"/>
      <c r="D10014" s="246"/>
      <c r="F10014" s="238"/>
      <c r="G10014" s="246"/>
      <c r="I10014"/>
      <c r="J10014" s="245"/>
      <c r="S10014" s="115"/>
      <c r="U10014"/>
      <c r="V10014"/>
      <c r="W10014" s="245"/>
    </row>
    <row r="10015" spans="1:33" x14ac:dyDescent="0.25">
      <c r="A10015" s="244"/>
      <c r="B10015" s="245"/>
      <c r="C10015" s="245"/>
      <c r="D10015" s="246"/>
      <c r="F10015" s="238"/>
      <c r="G10015" s="246"/>
      <c r="I10015"/>
      <c r="J10015" s="245"/>
      <c r="S10015" s="115"/>
      <c r="U10015"/>
      <c r="V10015"/>
      <c r="W10015" s="245"/>
    </row>
    <row r="10016" spans="1:33" x14ac:dyDescent="0.25">
      <c r="A10016" s="244"/>
      <c r="B10016" s="245"/>
      <c r="C10016" s="245"/>
      <c r="D10016" s="246"/>
      <c r="F10016" s="238"/>
      <c r="G10016" s="246"/>
      <c r="I10016"/>
      <c r="J10016" s="245"/>
      <c r="S10016" s="115"/>
      <c r="U10016"/>
      <c r="V10016"/>
      <c r="W10016" s="245"/>
    </row>
    <row r="10017" spans="1:33" x14ac:dyDescent="0.25">
      <c r="A10017" s="244"/>
      <c r="B10017" s="245"/>
      <c r="C10017" s="245"/>
      <c r="D10017" s="246"/>
      <c r="F10017" s="238"/>
      <c r="G10017" s="246"/>
      <c r="I10017"/>
      <c r="J10017" s="245"/>
      <c r="S10017" s="115"/>
      <c r="U10017"/>
      <c r="V10017"/>
      <c r="W10017" s="245"/>
    </row>
    <row r="10018" spans="1:33" x14ac:dyDescent="0.25">
      <c r="A10018" s="247"/>
      <c r="B10018" s="248"/>
      <c r="C10018" s="248"/>
      <c r="D10018" s="249"/>
      <c r="E10018"/>
      <c r="F10018" s="126"/>
      <c r="G10018" s="249"/>
      <c r="H10018"/>
      <c r="I10018"/>
      <c r="J10018" s="248"/>
      <c r="K10018"/>
      <c r="L10018"/>
      <c r="M10018"/>
      <c r="N10018"/>
      <c r="O10018"/>
      <c r="P10018"/>
      <c r="Q10018"/>
      <c r="S10018" s="115"/>
      <c r="U10018"/>
      <c r="V10018"/>
      <c r="W10018" s="24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5">
      <c r="A10019" s="247"/>
      <c r="B10019" s="248"/>
      <c r="C10019" s="248"/>
      <c r="D10019" s="249"/>
      <c r="E10019"/>
      <c r="F10019" s="126"/>
      <c r="G10019" s="249"/>
      <c r="H10019"/>
      <c r="I10019"/>
      <c r="J10019" s="248"/>
      <c r="K10019"/>
      <c r="L10019"/>
      <c r="M10019"/>
      <c r="N10019"/>
      <c r="O10019"/>
      <c r="P10019"/>
      <c r="Q10019"/>
      <c r="S10019" s="115"/>
      <c r="U10019"/>
      <c r="V10019"/>
      <c r="W10019" s="248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5">
      <c r="A10020" s="244"/>
      <c r="B10020" s="245"/>
      <c r="C10020" s="245"/>
      <c r="D10020" s="246"/>
      <c r="F10020" s="238"/>
      <c r="G10020" s="246"/>
      <c r="I10020"/>
      <c r="J10020" s="245"/>
      <c r="S10020" s="115"/>
      <c r="U10020"/>
      <c r="V10020"/>
      <c r="W10020" s="245"/>
    </row>
    <row r="10021" spans="1:33" x14ac:dyDescent="0.25">
      <c r="A10021" s="244"/>
      <c r="B10021" s="245"/>
      <c r="C10021" s="245"/>
      <c r="D10021" s="246"/>
      <c r="F10021" s="238"/>
      <c r="G10021" s="246"/>
      <c r="I10021"/>
      <c r="J10021" s="245"/>
      <c r="S10021" s="115"/>
      <c r="U10021"/>
      <c r="V10021"/>
      <c r="W10021" s="245"/>
    </row>
    <row r="10022" spans="1:33" x14ac:dyDescent="0.25">
      <c r="A10022" s="244"/>
      <c r="B10022" s="245"/>
      <c r="C10022" s="245"/>
      <c r="D10022" s="246"/>
      <c r="F10022" s="238"/>
      <c r="G10022" s="246"/>
      <c r="I10022"/>
      <c r="J10022" s="245"/>
      <c r="S10022" s="115"/>
      <c r="U10022"/>
      <c r="V10022"/>
      <c r="W10022" s="245"/>
    </row>
    <row r="10023" spans="1:33" x14ac:dyDescent="0.25">
      <c r="A10023" s="247"/>
      <c r="B10023" s="248"/>
      <c r="C10023" s="248"/>
      <c r="D10023" s="249"/>
      <c r="E10023"/>
      <c r="F10023" s="126"/>
      <c r="G10023" s="249"/>
      <c r="H10023"/>
      <c r="I10023"/>
      <c r="J10023" s="248"/>
      <c r="K10023"/>
      <c r="L10023"/>
      <c r="M10023"/>
      <c r="N10023"/>
      <c r="O10023"/>
      <c r="P10023"/>
      <c r="Q10023"/>
      <c r="S10023" s="115"/>
      <c r="U10023"/>
      <c r="V10023"/>
      <c r="W10023" s="248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5">
      <c r="A10024" s="244"/>
      <c r="B10024" s="245"/>
      <c r="C10024" s="245"/>
      <c r="D10024" s="246"/>
      <c r="F10024" s="238"/>
      <c r="G10024" s="246"/>
      <c r="I10024"/>
      <c r="J10024" s="245"/>
      <c r="S10024" s="115"/>
      <c r="U10024"/>
      <c r="V10024"/>
      <c r="W10024" s="245"/>
    </row>
    <row r="10025" spans="1:33" x14ac:dyDescent="0.25">
      <c r="A10025" s="247"/>
      <c r="B10025" s="248"/>
      <c r="C10025" s="248"/>
      <c r="D10025" s="249"/>
      <c r="E10025"/>
      <c r="F10025" s="126"/>
      <c r="G10025" s="249"/>
      <c r="H10025"/>
      <c r="I10025"/>
      <c r="J10025" s="248"/>
      <c r="K10025"/>
      <c r="L10025"/>
      <c r="M10025"/>
      <c r="N10025"/>
      <c r="O10025"/>
      <c r="P10025"/>
      <c r="Q10025"/>
      <c r="S10025" s="115"/>
      <c r="U10025"/>
      <c r="V10025"/>
      <c r="W10025" s="248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5">
      <c r="A10026" s="244"/>
      <c r="B10026" s="245"/>
      <c r="C10026" s="245"/>
      <c r="D10026" s="246"/>
      <c r="F10026" s="238"/>
      <c r="G10026" s="246"/>
      <c r="I10026"/>
      <c r="J10026" s="245"/>
      <c r="S10026" s="115"/>
      <c r="U10026"/>
      <c r="V10026"/>
      <c r="W10026" s="245"/>
    </row>
    <row r="10027" spans="1:33" x14ac:dyDescent="0.25">
      <c r="A10027" s="244"/>
      <c r="B10027" s="245"/>
      <c r="C10027" s="245"/>
      <c r="D10027" s="246"/>
      <c r="F10027" s="238"/>
      <c r="G10027" s="246"/>
      <c r="I10027"/>
      <c r="J10027" s="245"/>
      <c r="S10027" s="115"/>
      <c r="U10027"/>
      <c r="V10027"/>
      <c r="W10027" s="245"/>
    </row>
    <row r="10028" spans="1:33" x14ac:dyDescent="0.25">
      <c r="A10028" s="244"/>
      <c r="B10028" s="245"/>
      <c r="C10028" s="245"/>
      <c r="D10028" s="246"/>
      <c r="F10028" s="238"/>
      <c r="G10028" s="246"/>
      <c r="I10028"/>
      <c r="J10028" s="245"/>
      <c r="S10028" s="115"/>
      <c r="U10028"/>
      <c r="V10028"/>
      <c r="W10028" s="245"/>
    </row>
    <row r="10029" spans="1:33" x14ac:dyDescent="0.25">
      <c r="A10029" s="247"/>
      <c r="B10029" s="248"/>
      <c r="C10029" s="248"/>
      <c r="D10029" s="249"/>
      <c r="E10029"/>
      <c r="F10029" s="126"/>
      <c r="G10029" s="249"/>
      <c r="H10029"/>
      <c r="I10029"/>
      <c r="J10029" s="248"/>
      <c r="K10029"/>
      <c r="L10029"/>
      <c r="M10029"/>
      <c r="N10029"/>
      <c r="O10029"/>
      <c r="P10029"/>
      <c r="Q10029"/>
      <c r="S10029" s="115"/>
      <c r="U10029"/>
      <c r="V10029"/>
      <c r="W10029" s="248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5">
      <c r="A10030" s="244"/>
      <c r="B10030" s="245"/>
      <c r="C10030" s="245"/>
      <c r="D10030" s="246"/>
      <c r="F10030" s="238"/>
      <c r="G10030" s="246"/>
      <c r="I10030"/>
      <c r="J10030" s="245"/>
      <c r="S10030" s="115"/>
      <c r="U10030"/>
      <c r="V10030"/>
      <c r="W10030" s="245"/>
    </row>
    <row r="10031" spans="1:33" x14ac:dyDescent="0.25">
      <c r="A10031" s="244"/>
      <c r="B10031" s="245"/>
      <c r="C10031" s="245"/>
      <c r="D10031" s="246"/>
      <c r="F10031" s="238"/>
      <c r="G10031" s="246"/>
      <c r="I10031"/>
      <c r="J10031" s="245"/>
      <c r="S10031" s="115"/>
      <c r="U10031"/>
      <c r="V10031"/>
      <c r="W10031" s="245"/>
    </row>
    <row r="10032" spans="1:33" ht="18" x14ac:dyDescent="0.25">
      <c r="A10032" s="250"/>
      <c r="B10032" s="251"/>
      <c r="C10032" s="251"/>
      <c r="D10032" s="252"/>
      <c r="E10032"/>
      <c r="F10032" s="126"/>
      <c r="G10032" s="253"/>
      <c r="H10032"/>
      <c r="I10032"/>
      <c r="J10032" s="254"/>
      <c r="K10032"/>
      <c r="L10032"/>
      <c r="M10032"/>
      <c r="N10032"/>
      <c r="O10032"/>
      <c r="P10032"/>
      <c r="Q10032"/>
      <c r="S10032" s="115"/>
      <c r="U10032"/>
      <c r="V10032"/>
      <c r="W10032" s="254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5">
      <c r="A10033" s="247"/>
      <c r="B10033" s="248"/>
      <c r="C10033" s="248"/>
      <c r="D10033" s="249"/>
      <c r="E10033"/>
      <c r="F10033" s="126"/>
      <c r="G10033" s="249"/>
      <c r="H10033"/>
      <c r="I10033"/>
      <c r="J10033" s="248"/>
      <c r="K10033"/>
      <c r="L10033"/>
      <c r="M10033"/>
      <c r="N10033"/>
      <c r="O10033"/>
      <c r="P10033"/>
      <c r="Q10033"/>
      <c r="S10033" s="115"/>
      <c r="U10033"/>
      <c r="V10033"/>
      <c r="W10033" s="248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5">
      <c r="A10034" s="244"/>
      <c r="B10034" s="245"/>
      <c r="C10034" s="245"/>
      <c r="D10034" s="246"/>
      <c r="F10034" s="238"/>
      <c r="G10034" s="246"/>
      <c r="I10034"/>
      <c r="J10034" s="245"/>
      <c r="S10034" s="115"/>
      <c r="U10034"/>
      <c r="V10034"/>
      <c r="W10034" s="245"/>
    </row>
    <row r="10035" spans="1:33" x14ac:dyDescent="0.25">
      <c r="A10035" s="244"/>
      <c r="B10035" s="245"/>
      <c r="C10035" s="245"/>
      <c r="D10035" s="246"/>
      <c r="F10035" s="238"/>
      <c r="G10035" s="246"/>
      <c r="I10035"/>
      <c r="J10035" s="245"/>
      <c r="S10035" s="115"/>
      <c r="U10035"/>
      <c r="V10035"/>
      <c r="W10035" s="245"/>
    </row>
    <row r="10036" spans="1:33" x14ac:dyDescent="0.25">
      <c r="A10036" s="244"/>
      <c r="B10036" s="245"/>
      <c r="C10036" s="245"/>
      <c r="D10036" s="246"/>
      <c r="F10036" s="238"/>
      <c r="G10036" s="246"/>
      <c r="I10036"/>
      <c r="J10036" s="245"/>
      <c r="S10036" s="115"/>
      <c r="U10036"/>
      <c r="V10036"/>
      <c r="W10036" s="245"/>
    </row>
    <row r="10037" spans="1:33" ht="18" x14ac:dyDescent="0.25">
      <c r="A10037" s="250"/>
      <c r="B10037" s="251"/>
      <c r="C10037" s="251"/>
      <c r="D10037" s="252"/>
      <c r="E10037"/>
      <c r="F10037" s="126"/>
      <c r="G10037" s="253"/>
      <c r="H10037"/>
      <c r="I10037"/>
      <c r="J10037" s="254"/>
      <c r="K10037"/>
      <c r="L10037"/>
      <c r="M10037"/>
      <c r="N10037"/>
      <c r="O10037"/>
      <c r="P10037"/>
      <c r="Q10037"/>
      <c r="S10037" s="115"/>
      <c r="U10037"/>
      <c r="V10037"/>
      <c r="W10037" s="254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5">
      <c r="A10038" s="247"/>
      <c r="B10038" s="248"/>
      <c r="C10038" s="248"/>
      <c r="D10038" s="249"/>
      <c r="E10038"/>
      <c r="F10038" s="126"/>
      <c r="G10038" s="249"/>
      <c r="H10038"/>
      <c r="I10038"/>
      <c r="J10038" s="248"/>
      <c r="K10038"/>
      <c r="L10038"/>
      <c r="M10038"/>
      <c r="N10038"/>
      <c r="O10038"/>
      <c r="P10038"/>
      <c r="Q10038"/>
      <c r="S10038" s="115"/>
      <c r="U10038"/>
      <c r="V10038"/>
      <c r="W10038" s="24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5">
      <c r="A10039" s="247"/>
      <c r="B10039" s="248"/>
      <c r="C10039" s="248"/>
      <c r="D10039" s="249"/>
      <c r="E10039"/>
      <c r="F10039" s="126"/>
      <c r="G10039" s="249"/>
      <c r="H10039"/>
      <c r="I10039"/>
      <c r="J10039" s="248"/>
      <c r="K10039"/>
      <c r="L10039"/>
      <c r="M10039"/>
      <c r="N10039"/>
      <c r="O10039"/>
      <c r="P10039"/>
      <c r="Q10039"/>
      <c r="S10039" s="115"/>
      <c r="U10039"/>
      <c r="V10039"/>
      <c r="W10039" s="248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5">
      <c r="A10040" s="244"/>
      <c r="B10040" s="245"/>
      <c r="C10040" s="245"/>
      <c r="D10040" s="246"/>
      <c r="F10040" s="238"/>
      <c r="G10040" s="246"/>
      <c r="I10040"/>
      <c r="J10040" s="245"/>
      <c r="S10040" s="115"/>
      <c r="U10040"/>
      <c r="V10040"/>
      <c r="W10040" s="245"/>
    </row>
    <row r="10041" spans="1:33" x14ac:dyDescent="0.25">
      <c r="A10041" s="244"/>
      <c r="B10041" s="245"/>
      <c r="C10041" s="245"/>
      <c r="D10041" s="246"/>
      <c r="F10041" s="238"/>
      <c r="G10041" s="246"/>
      <c r="I10041"/>
      <c r="J10041" s="245"/>
      <c r="S10041" s="115"/>
      <c r="U10041"/>
      <c r="V10041"/>
      <c r="W10041" s="245"/>
    </row>
    <row r="10042" spans="1:33" x14ac:dyDescent="0.25">
      <c r="A10042" s="247"/>
      <c r="B10042" s="248"/>
      <c r="C10042" s="248"/>
      <c r="D10042" s="249"/>
      <c r="E10042"/>
      <c r="F10042" s="126"/>
      <c r="G10042" s="249"/>
      <c r="H10042"/>
      <c r="I10042"/>
      <c r="J10042" s="248"/>
      <c r="K10042"/>
      <c r="L10042"/>
      <c r="M10042"/>
      <c r="N10042"/>
      <c r="O10042"/>
      <c r="P10042"/>
      <c r="Q10042"/>
      <c r="S10042" s="115"/>
      <c r="U10042"/>
      <c r="V10042"/>
      <c r="W10042" s="248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5">
      <c r="A10043" s="244"/>
      <c r="B10043" s="245"/>
      <c r="C10043" s="245"/>
      <c r="D10043" s="246"/>
      <c r="F10043" s="238"/>
      <c r="G10043" s="246"/>
      <c r="I10043"/>
      <c r="J10043" s="245"/>
      <c r="S10043" s="115"/>
      <c r="U10043"/>
      <c r="V10043"/>
      <c r="W10043" s="245"/>
    </row>
    <row r="10044" spans="1:33" x14ac:dyDescent="0.25">
      <c r="A10044" s="247"/>
      <c r="B10044" s="248"/>
      <c r="C10044" s="248"/>
      <c r="D10044" s="249"/>
      <c r="E10044"/>
      <c r="F10044" s="126"/>
      <c r="G10044" s="249"/>
      <c r="H10044"/>
      <c r="I10044"/>
      <c r="J10044" s="248"/>
      <c r="K10044"/>
      <c r="L10044"/>
      <c r="M10044"/>
      <c r="N10044"/>
      <c r="O10044"/>
      <c r="P10044"/>
      <c r="Q10044"/>
      <c r="S10044" s="115"/>
      <c r="U10044"/>
      <c r="V10044"/>
      <c r="W10044" s="248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5">
      <c r="A10045" s="244"/>
      <c r="B10045" s="245"/>
      <c r="C10045" s="245"/>
      <c r="D10045" s="246"/>
      <c r="F10045" s="238"/>
      <c r="G10045" s="246"/>
      <c r="I10045"/>
      <c r="J10045" s="245"/>
      <c r="S10045" s="115"/>
      <c r="U10045"/>
      <c r="V10045"/>
      <c r="W10045" s="245"/>
    </row>
    <row r="10046" spans="1:33" x14ac:dyDescent="0.25">
      <c r="A10046" s="244"/>
      <c r="B10046" s="245"/>
      <c r="C10046" s="245"/>
      <c r="D10046" s="246"/>
      <c r="F10046" s="238"/>
      <c r="G10046" s="246"/>
      <c r="I10046"/>
      <c r="J10046" s="245"/>
      <c r="S10046" s="115"/>
      <c r="U10046"/>
      <c r="V10046"/>
      <c r="W10046" s="245"/>
    </row>
    <row r="10047" spans="1:33" x14ac:dyDescent="0.25">
      <c r="A10047" s="244"/>
      <c r="B10047" s="245"/>
      <c r="C10047" s="245"/>
      <c r="D10047" s="246"/>
      <c r="F10047" s="238"/>
      <c r="G10047" s="246"/>
      <c r="I10047"/>
      <c r="J10047" s="245"/>
      <c r="S10047" s="115"/>
      <c r="U10047"/>
      <c r="V10047"/>
      <c r="W10047" s="245"/>
    </row>
    <row r="10048" spans="1:33" x14ac:dyDescent="0.25">
      <c r="A10048" s="244"/>
      <c r="B10048" s="245"/>
      <c r="C10048" s="245"/>
      <c r="D10048" s="246"/>
      <c r="F10048" s="238"/>
      <c r="G10048" s="246"/>
      <c r="I10048"/>
      <c r="J10048" s="245"/>
      <c r="S10048" s="115"/>
      <c r="U10048"/>
      <c r="V10048"/>
      <c r="W10048" s="245"/>
    </row>
    <row r="10049" spans="1:33" x14ac:dyDescent="0.25">
      <c r="A10049" s="244"/>
      <c r="B10049" s="245"/>
      <c r="C10049" s="245"/>
      <c r="D10049" s="246"/>
      <c r="F10049" s="238"/>
      <c r="G10049" s="246"/>
      <c r="I10049"/>
      <c r="J10049" s="245"/>
      <c r="S10049" s="115"/>
      <c r="U10049"/>
      <c r="V10049"/>
      <c r="W10049" s="245"/>
    </row>
    <row r="10050" spans="1:33" x14ac:dyDescent="0.25">
      <c r="A10050" s="244"/>
      <c r="B10050" s="245"/>
      <c r="C10050" s="245"/>
      <c r="D10050" s="246"/>
      <c r="F10050" s="238"/>
      <c r="G10050" s="246"/>
      <c r="I10050"/>
      <c r="J10050" s="245"/>
      <c r="S10050" s="115"/>
      <c r="U10050"/>
      <c r="V10050"/>
      <c r="W10050" s="245"/>
    </row>
    <row r="10051" spans="1:33" x14ac:dyDescent="0.25">
      <c r="A10051" s="244"/>
      <c r="B10051" s="245"/>
      <c r="C10051" s="245"/>
      <c r="D10051" s="246"/>
      <c r="F10051" s="238"/>
      <c r="G10051" s="246"/>
      <c r="I10051"/>
      <c r="J10051" s="245"/>
      <c r="S10051" s="115"/>
      <c r="U10051"/>
      <c r="V10051"/>
      <c r="W10051" s="245"/>
    </row>
    <row r="10052" spans="1:33" x14ac:dyDescent="0.25">
      <c r="A10052" s="247"/>
      <c r="B10052" s="248"/>
      <c r="C10052" s="248"/>
      <c r="D10052" s="249"/>
      <c r="E10052"/>
      <c r="F10052" s="126"/>
      <c r="G10052" s="249"/>
      <c r="H10052"/>
      <c r="I10052"/>
      <c r="J10052" s="248"/>
      <c r="K10052"/>
      <c r="L10052"/>
      <c r="M10052"/>
      <c r="N10052"/>
      <c r="O10052"/>
      <c r="P10052"/>
      <c r="Q10052"/>
      <c r="S10052" s="115"/>
      <c r="U10052"/>
      <c r="V10052"/>
      <c r="W10052" s="248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5">
      <c r="A10053" s="247"/>
      <c r="B10053" s="248"/>
      <c r="C10053" s="248"/>
      <c r="D10053" s="249"/>
      <c r="E10053"/>
      <c r="F10053" s="126"/>
      <c r="G10053" s="249"/>
      <c r="H10053"/>
      <c r="I10053"/>
      <c r="J10053" s="248"/>
      <c r="K10053"/>
      <c r="L10053"/>
      <c r="M10053"/>
      <c r="N10053"/>
      <c r="O10053"/>
      <c r="P10053"/>
      <c r="Q10053"/>
      <c r="S10053" s="115"/>
      <c r="U10053"/>
      <c r="V10053"/>
      <c r="W10053" s="248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5">
      <c r="A10054" s="247"/>
      <c r="B10054" s="248"/>
      <c r="C10054" s="248"/>
      <c r="D10054" s="249"/>
      <c r="E10054"/>
      <c r="F10054" s="126"/>
      <c r="G10054" s="249"/>
      <c r="H10054"/>
      <c r="I10054"/>
      <c r="J10054" s="248"/>
      <c r="K10054"/>
      <c r="L10054"/>
      <c r="M10054"/>
      <c r="N10054"/>
      <c r="O10054"/>
      <c r="P10054"/>
      <c r="Q10054"/>
      <c r="S10054" s="115"/>
      <c r="U10054"/>
      <c r="V10054"/>
      <c r="W10054" s="248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5">
      <c r="A10055" s="247"/>
      <c r="B10055" s="248"/>
      <c r="C10055" s="248"/>
      <c r="D10055" s="249"/>
      <c r="E10055"/>
      <c r="F10055" s="126"/>
      <c r="G10055" s="249"/>
      <c r="H10055"/>
      <c r="I10055"/>
      <c r="J10055" s="248"/>
      <c r="K10055"/>
      <c r="L10055"/>
      <c r="M10055"/>
      <c r="N10055"/>
      <c r="O10055"/>
      <c r="P10055"/>
      <c r="Q10055"/>
      <c r="S10055" s="115"/>
      <c r="U10055"/>
      <c r="V10055"/>
      <c r="W10055" s="248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5">
      <c r="A10056" s="244"/>
      <c r="B10056" s="245"/>
      <c r="C10056" s="245"/>
      <c r="D10056" s="246"/>
      <c r="F10056" s="238"/>
      <c r="G10056" s="246"/>
      <c r="I10056"/>
      <c r="J10056" s="245"/>
      <c r="S10056" s="115"/>
      <c r="U10056"/>
      <c r="V10056"/>
      <c r="W10056" s="245"/>
    </row>
    <row r="10057" spans="1:33" x14ac:dyDescent="0.25">
      <c r="A10057" s="244"/>
      <c r="B10057" s="245"/>
      <c r="C10057" s="245"/>
      <c r="D10057" s="246"/>
      <c r="F10057" s="238"/>
      <c r="G10057" s="246"/>
      <c r="I10057"/>
      <c r="J10057" s="245"/>
      <c r="S10057" s="115"/>
      <c r="U10057"/>
      <c r="V10057"/>
      <c r="W10057" s="245"/>
    </row>
    <row r="10058" spans="1:33" x14ac:dyDescent="0.25">
      <c r="A10058" s="244"/>
      <c r="B10058" s="245"/>
      <c r="C10058" s="245"/>
      <c r="D10058" s="246"/>
      <c r="F10058" s="238"/>
      <c r="G10058" s="246"/>
      <c r="I10058"/>
      <c r="J10058" s="245"/>
      <c r="S10058" s="115"/>
      <c r="U10058"/>
      <c r="V10058"/>
      <c r="W10058" s="245"/>
    </row>
    <row r="10059" spans="1:33" x14ac:dyDescent="0.25">
      <c r="A10059" s="244"/>
      <c r="B10059" s="245"/>
      <c r="C10059" s="245"/>
      <c r="D10059" s="246"/>
      <c r="F10059" s="238"/>
      <c r="G10059" s="246"/>
      <c r="I10059"/>
      <c r="J10059" s="245"/>
      <c r="S10059" s="115"/>
      <c r="U10059"/>
      <c r="V10059"/>
      <c r="W10059" s="245"/>
    </row>
    <row r="10060" spans="1:33" x14ac:dyDescent="0.25">
      <c r="A10060" s="244"/>
      <c r="B10060" s="245"/>
      <c r="C10060" s="245"/>
      <c r="D10060" s="246"/>
      <c r="F10060" s="238"/>
      <c r="G10060" s="246"/>
      <c r="I10060"/>
      <c r="J10060" s="245"/>
      <c r="S10060" s="115"/>
      <c r="U10060"/>
      <c r="V10060"/>
      <c r="W10060" s="245"/>
    </row>
    <row r="10061" spans="1:33" x14ac:dyDescent="0.25">
      <c r="A10061" s="244"/>
      <c r="B10061" s="245"/>
      <c r="C10061" s="245"/>
      <c r="D10061" s="246"/>
      <c r="F10061" s="238"/>
      <c r="G10061" s="246"/>
      <c r="I10061"/>
      <c r="J10061" s="245"/>
      <c r="S10061" s="115"/>
      <c r="U10061"/>
      <c r="V10061"/>
      <c r="W10061" s="245"/>
    </row>
    <row r="10062" spans="1:33" x14ac:dyDescent="0.25">
      <c r="A10062" s="247"/>
      <c r="B10062" s="248"/>
      <c r="C10062" s="248"/>
      <c r="D10062" s="249"/>
      <c r="E10062"/>
      <c r="F10062" s="126"/>
      <c r="G10062" s="249"/>
      <c r="H10062"/>
      <c r="I10062"/>
      <c r="J10062" s="248"/>
      <c r="K10062"/>
      <c r="L10062"/>
      <c r="M10062"/>
      <c r="N10062"/>
      <c r="O10062"/>
      <c r="P10062"/>
      <c r="Q10062"/>
      <c r="S10062" s="115"/>
      <c r="U10062"/>
      <c r="V10062"/>
      <c r="W10062" s="248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5">
      <c r="A10063" s="244"/>
      <c r="B10063" s="245"/>
      <c r="C10063" s="245"/>
      <c r="D10063" s="246"/>
      <c r="F10063" s="238"/>
      <c r="G10063" s="246"/>
      <c r="I10063"/>
      <c r="J10063" s="245"/>
      <c r="S10063" s="115"/>
      <c r="U10063"/>
      <c r="V10063"/>
      <c r="W10063" s="245"/>
    </row>
    <row r="10064" spans="1:33" x14ac:dyDescent="0.25">
      <c r="A10064" s="244"/>
      <c r="B10064" s="245"/>
      <c r="C10064" s="245"/>
      <c r="D10064" s="246"/>
      <c r="F10064" s="238"/>
      <c r="G10064" s="246"/>
      <c r="I10064"/>
      <c r="J10064" s="245"/>
      <c r="S10064" s="115"/>
      <c r="U10064"/>
      <c r="V10064"/>
      <c r="W10064" s="245"/>
    </row>
    <row r="10065" spans="1:33" x14ac:dyDescent="0.25">
      <c r="A10065" s="244"/>
      <c r="B10065" s="245"/>
      <c r="C10065" s="245"/>
      <c r="D10065" s="246"/>
      <c r="F10065" s="238"/>
      <c r="G10065" s="246"/>
      <c r="I10065"/>
      <c r="J10065" s="245"/>
      <c r="S10065" s="115"/>
      <c r="U10065"/>
      <c r="V10065"/>
      <c r="W10065" s="245"/>
    </row>
    <row r="10066" spans="1:33" x14ac:dyDescent="0.25">
      <c r="A10066" s="247"/>
      <c r="B10066" s="248"/>
      <c r="C10066" s="248"/>
      <c r="D10066" s="249"/>
      <c r="E10066"/>
      <c r="F10066" s="126"/>
      <c r="G10066" s="249"/>
      <c r="H10066"/>
      <c r="I10066"/>
      <c r="J10066" s="248"/>
      <c r="K10066"/>
      <c r="L10066"/>
      <c r="M10066"/>
      <c r="N10066"/>
      <c r="O10066"/>
      <c r="P10066"/>
      <c r="Q10066"/>
      <c r="S10066" s="115"/>
      <c r="U10066"/>
      <c r="V10066"/>
      <c r="W10066" s="248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5">
      <c r="A10067" s="244"/>
      <c r="B10067" s="245"/>
      <c r="C10067" s="245"/>
      <c r="D10067" s="246"/>
      <c r="F10067" s="238"/>
      <c r="G10067" s="246"/>
      <c r="I10067"/>
      <c r="J10067" s="245"/>
      <c r="S10067" s="115"/>
      <c r="U10067"/>
      <c r="V10067"/>
      <c r="W10067" s="245"/>
    </row>
    <row r="10068" spans="1:33" x14ac:dyDescent="0.25">
      <c r="A10068" s="244"/>
      <c r="B10068" s="245"/>
      <c r="C10068" s="245"/>
      <c r="D10068" s="246"/>
      <c r="F10068" s="238"/>
      <c r="G10068" s="246"/>
      <c r="I10068"/>
      <c r="J10068" s="245"/>
      <c r="S10068" s="115"/>
      <c r="U10068"/>
      <c r="V10068"/>
      <c r="W10068" s="245"/>
    </row>
    <row r="10069" spans="1:33" x14ac:dyDescent="0.25">
      <c r="A10069" s="244"/>
      <c r="B10069" s="245"/>
      <c r="C10069" s="245"/>
      <c r="D10069" s="246"/>
      <c r="F10069" s="238"/>
      <c r="G10069" s="246"/>
      <c r="I10069"/>
      <c r="J10069" s="245"/>
      <c r="S10069" s="115"/>
      <c r="U10069"/>
      <c r="V10069"/>
      <c r="W10069" s="245"/>
    </row>
    <row r="10070" spans="1:33" x14ac:dyDescent="0.25">
      <c r="A10070" s="244"/>
      <c r="B10070" s="245"/>
      <c r="C10070" s="245"/>
      <c r="D10070" s="246"/>
      <c r="F10070" s="238"/>
      <c r="G10070" s="246"/>
      <c r="I10070"/>
      <c r="J10070" s="245"/>
      <c r="S10070" s="115"/>
      <c r="U10070"/>
      <c r="V10070"/>
      <c r="W10070" s="245"/>
    </row>
    <row r="10071" spans="1:33" x14ac:dyDescent="0.25">
      <c r="A10071" s="244"/>
      <c r="B10071" s="245"/>
      <c r="C10071" s="245"/>
      <c r="D10071" s="246"/>
      <c r="F10071" s="238"/>
      <c r="G10071" s="246"/>
      <c r="I10071"/>
      <c r="J10071" s="245"/>
      <c r="S10071" s="115"/>
      <c r="U10071"/>
      <c r="V10071"/>
      <c r="W10071" s="245"/>
    </row>
    <row r="10072" spans="1:33" x14ac:dyDescent="0.25">
      <c r="A10072" s="247"/>
      <c r="B10072" s="248"/>
      <c r="C10072" s="248"/>
      <c r="D10072" s="249"/>
      <c r="E10072"/>
      <c r="F10072" s="126"/>
      <c r="G10072" s="249"/>
      <c r="H10072"/>
      <c r="I10072"/>
      <c r="J10072" s="248"/>
      <c r="K10072"/>
      <c r="L10072"/>
      <c r="M10072"/>
      <c r="N10072"/>
      <c r="O10072"/>
      <c r="P10072"/>
      <c r="Q10072"/>
      <c r="S10072" s="115"/>
      <c r="U10072"/>
      <c r="V10072"/>
      <c r="W10072" s="248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5">
      <c r="A10073" s="244"/>
      <c r="B10073" s="245"/>
      <c r="C10073" s="245"/>
      <c r="D10073" s="246"/>
      <c r="F10073" s="238"/>
      <c r="G10073" s="246"/>
      <c r="I10073"/>
      <c r="J10073" s="245"/>
      <c r="S10073" s="115"/>
      <c r="U10073"/>
      <c r="V10073"/>
      <c r="W10073" s="245"/>
    </row>
    <row r="10074" spans="1:33" x14ac:dyDescent="0.25">
      <c r="A10074" s="247"/>
      <c r="B10074" s="248"/>
      <c r="C10074" s="248"/>
      <c r="D10074" s="249"/>
      <c r="E10074"/>
      <c r="F10074" s="126"/>
      <c r="G10074" s="249"/>
      <c r="H10074"/>
      <c r="I10074"/>
      <c r="J10074" s="248"/>
      <c r="K10074"/>
      <c r="L10074"/>
      <c r="M10074"/>
      <c r="N10074"/>
      <c r="O10074"/>
      <c r="P10074"/>
      <c r="Q10074"/>
      <c r="S10074" s="115"/>
      <c r="U10074"/>
      <c r="V10074"/>
      <c r="W10074" s="248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5">
      <c r="A10075" s="244"/>
      <c r="B10075" s="245"/>
      <c r="C10075" s="245"/>
      <c r="D10075" s="246"/>
      <c r="F10075" s="238"/>
      <c r="G10075" s="246"/>
      <c r="I10075"/>
      <c r="J10075" s="245"/>
      <c r="S10075" s="115"/>
      <c r="U10075"/>
      <c r="V10075"/>
      <c r="W10075" s="245"/>
    </row>
    <row r="10076" spans="1:33" x14ac:dyDescent="0.25">
      <c r="A10076" s="244"/>
      <c r="B10076" s="245"/>
      <c r="C10076" s="245"/>
      <c r="D10076" s="246"/>
      <c r="F10076" s="238"/>
      <c r="G10076" s="246"/>
      <c r="I10076"/>
      <c r="J10076" s="245"/>
      <c r="S10076" s="115"/>
      <c r="U10076"/>
      <c r="V10076"/>
      <c r="W10076" s="245"/>
    </row>
    <row r="10077" spans="1:33" x14ac:dyDescent="0.25">
      <c r="A10077" s="244"/>
      <c r="B10077" s="245"/>
      <c r="C10077" s="245"/>
      <c r="D10077" s="246"/>
      <c r="F10077" s="238"/>
      <c r="G10077" s="246"/>
      <c r="I10077"/>
      <c r="J10077" s="245"/>
      <c r="S10077" s="115"/>
      <c r="U10077"/>
      <c r="V10077"/>
      <c r="W10077" s="245"/>
    </row>
    <row r="10078" spans="1:33" x14ac:dyDescent="0.25">
      <c r="A10078" s="244"/>
      <c r="B10078" s="245"/>
      <c r="C10078" s="245"/>
      <c r="D10078" s="246"/>
      <c r="F10078" s="238"/>
      <c r="G10078" s="246"/>
      <c r="I10078"/>
      <c r="J10078" s="245"/>
      <c r="S10078" s="115"/>
      <c r="U10078"/>
      <c r="V10078"/>
      <c r="W10078" s="245"/>
    </row>
    <row r="10079" spans="1:33" x14ac:dyDescent="0.25">
      <c r="A10079" s="247"/>
      <c r="B10079" s="248"/>
      <c r="C10079" s="248"/>
      <c r="D10079" s="249"/>
      <c r="E10079"/>
      <c r="F10079" s="126"/>
      <c r="G10079" s="249"/>
      <c r="H10079"/>
      <c r="I10079"/>
      <c r="J10079" s="248"/>
      <c r="K10079"/>
      <c r="L10079"/>
      <c r="M10079"/>
      <c r="N10079"/>
      <c r="O10079"/>
      <c r="P10079"/>
      <c r="Q10079"/>
      <c r="S10079" s="115"/>
      <c r="U10079"/>
      <c r="V10079"/>
      <c r="W10079" s="248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5">
      <c r="A10080" s="244"/>
      <c r="B10080" s="245"/>
      <c r="C10080" s="245"/>
      <c r="D10080" s="246"/>
      <c r="F10080" s="238"/>
      <c r="G10080" s="246"/>
      <c r="I10080"/>
      <c r="J10080" s="245"/>
      <c r="S10080" s="115"/>
      <c r="U10080"/>
      <c r="V10080"/>
      <c r="W10080" s="245"/>
    </row>
    <row r="10081" spans="1:33" x14ac:dyDescent="0.25">
      <c r="A10081" s="244"/>
      <c r="B10081" s="245"/>
      <c r="C10081" s="245"/>
      <c r="D10081" s="246"/>
      <c r="F10081" s="238"/>
      <c r="G10081" s="246"/>
      <c r="I10081"/>
      <c r="J10081" s="245"/>
      <c r="S10081" s="115"/>
      <c r="U10081"/>
      <c r="V10081"/>
      <c r="W10081" s="245"/>
    </row>
    <row r="10082" spans="1:33" x14ac:dyDescent="0.25">
      <c r="A10082" s="244"/>
      <c r="B10082" s="245"/>
      <c r="C10082" s="245"/>
      <c r="D10082" s="246"/>
      <c r="F10082" s="238"/>
      <c r="G10082" s="246"/>
      <c r="I10082"/>
      <c r="J10082" s="245"/>
      <c r="S10082" s="115"/>
      <c r="U10082"/>
      <c r="V10082"/>
      <c r="W10082" s="245"/>
    </row>
    <row r="10083" spans="1:33" x14ac:dyDescent="0.25">
      <c r="A10083" s="244"/>
      <c r="B10083" s="245"/>
      <c r="C10083" s="245"/>
      <c r="D10083" s="246"/>
      <c r="F10083" s="238"/>
      <c r="G10083" s="246"/>
      <c r="I10083"/>
      <c r="J10083" s="245"/>
      <c r="S10083" s="115"/>
      <c r="U10083"/>
      <c r="V10083"/>
      <c r="W10083" s="245"/>
    </row>
    <row r="10084" spans="1:33" x14ac:dyDescent="0.25">
      <c r="A10084" s="247"/>
      <c r="B10084" s="248"/>
      <c r="C10084" s="248"/>
      <c r="D10084" s="249"/>
      <c r="E10084"/>
      <c r="F10084" s="126"/>
      <c r="G10084" s="249"/>
      <c r="H10084"/>
      <c r="I10084"/>
      <c r="J10084" s="248"/>
      <c r="K10084"/>
      <c r="L10084"/>
      <c r="M10084"/>
      <c r="N10084"/>
      <c r="O10084"/>
      <c r="P10084"/>
      <c r="Q10084"/>
      <c r="S10084" s="115"/>
      <c r="U10084"/>
      <c r="V10084"/>
      <c r="W10084" s="248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5">
      <c r="A10085" s="247"/>
      <c r="B10085" s="248"/>
      <c r="C10085" s="248"/>
      <c r="D10085" s="249"/>
      <c r="E10085"/>
      <c r="F10085" s="126"/>
      <c r="G10085" s="249"/>
      <c r="H10085"/>
      <c r="I10085"/>
      <c r="J10085" s="248"/>
      <c r="K10085"/>
      <c r="L10085"/>
      <c r="M10085"/>
      <c r="N10085"/>
      <c r="O10085"/>
      <c r="P10085"/>
      <c r="Q10085"/>
      <c r="S10085" s="115"/>
      <c r="U10085"/>
      <c r="V10085"/>
      <c r="W10085" s="248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5">
      <c r="A10086" s="244"/>
      <c r="B10086" s="245"/>
      <c r="C10086" s="245"/>
      <c r="D10086" s="246"/>
      <c r="F10086" s="238"/>
      <c r="G10086" s="246"/>
      <c r="I10086"/>
      <c r="J10086" s="245"/>
      <c r="S10086" s="115"/>
      <c r="U10086"/>
      <c r="V10086"/>
      <c r="W10086" s="245"/>
    </row>
    <row r="10087" spans="1:33" x14ac:dyDescent="0.25">
      <c r="A10087" s="244"/>
      <c r="B10087" s="245"/>
      <c r="C10087" s="245"/>
      <c r="D10087" s="246"/>
      <c r="F10087" s="238"/>
      <c r="G10087" s="246"/>
      <c r="I10087"/>
      <c r="J10087" s="245"/>
      <c r="S10087" s="115"/>
      <c r="U10087"/>
      <c r="V10087"/>
      <c r="W10087" s="245"/>
    </row>
    <row r="10088" spans="1:33" x14ac:dyDescent="0.25">
      <c r="A10088" s="244"/>
      <c r="B10088" s="245"/>
      <c r="C10088" s="245"/>
      <c r="D10088" s="246"/>
      <c r="F10088" s="238"/>
      <c r="G10088" s="246"/>
      <c r="I10088"/>
      <c r="J10088" s="245"/>
      <c r="S10088" s="115"/>
      <c r="U10088"/>
      <c r="V10088"/>
      <c r="W10088" s="245"/>
    </row>
    <row r="10089" spans="1:33" x14ac:dyDescent="0.25">
      <c r="A10089" s="247"/>
      <c r="B10089" s="248"/>
      <c r="C10089" s="248"/>
      <c r="D10089" s="249"/>
      <c r="E10089"/>
      <c r="F10089" s="126"/>
      <c r="G10089" s="249"/>
      <c r="H10089"/>
      <c r="I10089"/>
      <c r="J10089" s="248"/>
      <c r="K10089"/>
      <c r="L10089"/>
      <c r="M10089"/>
      <c r="N10089"/>
      <c r="O10089"/>
      <c r="P10089"/>
      <c r="Q10089"/>
      <c r="S10089" s="115"/>
      <c r="U10089"/>
      <c r="V10089"/>
      <c r="W10089" s="248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5">
      <c r="A10090" s="247"/>
      <c r="B10090" s="248"/>
      <c r="C10090" s="248"/>
      <c r="D10090" s="249"/>
      <c r="E10090"/>
      <c r="F10090" s="126"/>
      <c r="G10090" s="249"/>
      <c r="H10090"/>
      <c r="I10090"/>
      <c r="J10090" s="248"/>
      <c r="K10090"/>
      <c r="L10090"/>
      <c r="M10090"/>
      <c r="N10090"/>
      <c r="O10090"/>
      <c r="P10090"/>
      <c r="Q10090"/>
      <c r="S10090" s="115"/>
      <c r="U10090"/>
      <c r="V10090"/>
      <c r="W10090" s="248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5">
      <c r="A10091" s="244"/>
      <c r="B10091" s="245"/>
      <c r="C10091" s="245"/>
      <c r="D10091" s="246"/>
      <c r="F10091" s="238"/>
      <c r="G10091" s="246"/>
      <c r="I10091"/>
      <c r="J10091" s="245"/>
      <c r="S10091" s="115"/>
      <c r="U10091"/>
      <c r="V10091"/>
      <c r="W10091" s="245"/>
    </row>
    <row r="10092" spans="1:33" x14ac:dyDescent="0.25">
      <c r="A10092" s="247"/>
      <c r="B10092" s="248"/>
      <c r="C10092" s="248"/>
      <c r="D10092" s="249"/>
      <c r="E10092"/>
      <c r="F10092" s="126"/>
      <c r="G10092" s="249"/>
      <c r="H10092"/>
      <c r="I10092"/>
      <c r="J10092" s="248"/>
      <c r="K10092"/>
      <c r="L10092"/>
      <c r="M10092"/>
      <c r="N10092"/>
      <c r="O10092"/>
      <c r="P10092"/>
      <c r="Q10092"/>
      <c r="S10092" s="115"/>
      <c r="U10092"/>
      <c r="V10092"/>
      <c r="W10092" s="248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5">
      <c r="A10093" s="247"/>
      <c r="B10093" s="248"/>
      <c r="C10093" s="248"/>
      <c r="D10093" s="249"/>
      <c r="E10093"/>
      <c r="F10093" s="126"/>
      <c r="G10093" s="249"/>
      <c r="H10093"/>
      <c r="I10093"/>
      <c r="J10093" s="248"/>
      <c r="K10093"/>
      <c r="L10093"/>
      <c r="M10093"/>
      <c r="N10093"/>
      <c r="O10093"/>
      <c r="P10093"/>
      <c r="Q10093"/>
      <c r="S10093" s="115"/>
      <c r="U10093"/>
      <c r="V10093"/>
      <c r="W10093" s="248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5">
      <c r="A10094" s="244"/>
      <c r="B10094" s="245"/>
      <c r="C10094" s="245"/>
      <c r="D10094" s="246"/>
      <c r="F10094" s="238"/>
      <c r="G10094" s="246"/>
      <c r="I10094"/>
      <c r="J10094" s="245"/>
      <c r="S10094" s="115"/>
      <c r="U10094"/>
      <c r="V10094"/>
      <c r="W10094" s="245"/>
    </row>
    <row r="10095" spans="1:33" x14ac:dyDescent="0.25">
      <c r="A10095" s="244"/>
      <c r="B10095" s="245"/>
      <c r="C10095" s="245"/>
      <c r="D10095" s="246"/>
      <c r="F10095" s="238"/>
      <c r="G10095" s="246"/>
      <c r="I10095"/>
      <c r="J10095" s="245"/>
      <c r="S10095" s="115"/>
      <c r="U10095"/>
      <c r="V10095"/>
      <c r="W10095" s="245"/>
    </row>
    <row r="10096" spans="1:33" x14ac:dyDescent="0.25">
      <c r="A10096" s="244"/>
      <c r="B10096" s="245"/>
      <c r="C10096" s="245"/>
      <c r="D10096" s="246"/>
      <c r="F10096" s="238"/>
      <c r="G10096" s="246"/>
      <c r="I10096"/>
      <c r="J10096" s="245"/>
      <c r="S10096" s="115"/>
      <c r="U10096"/>
      <c r="V10096"/>
      <c r="W10096" s="245"/>
    </row>
    <row r="10097" spans="1:33" x14ac:dyDescent="0.25">
      <c r="A10097" s="247"/>
      <c r="B10097" s="248"/>
      <c r="C10097" s="248"/>
      <c r="D10097" s="249"/>
      <c r="E10097"/>
      <c r="F10097" s="126"/>
      <c r="G10097" s="249"/>
      <c r="H10097"/>
      <c r="I10097"/>
      <c r="J10097" s="248"/>
      <c r="K10097"/>
      <c r="L10097"/>
      <c r="M10097"/>
      <c r="N10097"/>
      <c r="O10097"/>
      <c r="P10097"/>
      <c r="Q10097"/>
      <c r="S10097" s="115"/>
      <c r="U10097"/>
      <c r="V10097"/>
      <c r="W10097" s="248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5">
      <c r="A10098" s="244"/>
      <c r="B10098" s="245"/>
      <c r="C10098" s="245"/>
      <c r="D10098" s="246"/>
      <c r="F10098" s="238"/>
      <c r="G10098" s="246"/>
      <c r="I10098"/>
      <c r="J10098" s="245"/>
      <c r="S10098" s="115"/>
      <c r="U10098"/>
      <c r="V10098"/>
      <c r="W10098" s="245"/>
    </row>
    <row r="10099" spans="1:33" x14ac:dyDescent="0.25">
      <c r="A10099" s="244"/>
      <c r="B10099" s="245"/>
      <c r="C10099" s="245"/>
      <c r="D10099" s="246"/>
      <c r="F10099" s="238"/>
      <c r="G10099" s="246"/>
      <c r="I10099"/>
      <c r="J10099" s="245"/>
      <c r="S10099" s="115"/>
      <c r="U10099"/>
      <c r="V10099"/>
      <c r="W10099" s="245"/>
    </row>
    <row r="10100" spans="1:33" ht="18" x14ac:dyDescent="0.25">
      <c r="A10100" s="250"/>
      <c r="B10100" s="251"/>
      <c r="C10100" s="251"/>
      <c r="D10100" s="252"/>
      <c r="E10100"/>
      <c r="F10100" s="126"/>
      <c r="G10100" s="253"/>
      <c r="H10100"/>
      <c r="I10100"/>
      <c r="J10100" s="254"/>
      <c r="K10100"/>
      <c r="L10100"/>
      <c r="M10100"/>
      <c r="N10100"/>
      <c r="O10100"/>
      <c r="P10100"/>
      <c r="Q10100"/>
      <c r="S10100" s="115"/>
      <c r="U10100"/>
      <c r="V10100"/>
      <c r="W10100" s="254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5">
      <c r="A10101" s="247"/>
      <c r="B10101" s="248"/>
      <c r="C10101" s="248"/>
      <c r="D10101" s="249"/>
      <c r="E10101"/>
      <c r="F10101" s="126"/>
      <c r="G10101" s="249"/>
      <c r="H10101"/>
      <c r="I10101"/>
      <c r="J10101" s="248"/>
      <c r="K10101"/>
      <c r="L10101"/>
      <c r="M10101"/>
      <c r="N10101"/>
      <c r="O10101"/>
      <c r="P10101"/>
      <c r="Q10101"/>
      <c r="S10101" s="115"/>
      <c r="U10101"/>
      <c r="V10101"/>
      <c r="W10101" s="248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5">
      <c r="A10102" s="247"/>
      <c r="B10102" s="248"/>
      <c r="C10102" s="248"/>
      <c r="D10102" s="249"/>
      <c r="E10102"/>
      <c r="F10102" s="126"/>
      <c r="G10102" s="249"/>
      <c r="H10102"/>
      <c r="I10102"/>
      <c r="J10102" s="248"/>
      <c r="K10102"/>
      <c r="L10102"/>
      <c r="M10102"/>
      <c r="N10102"/>
      <c r="O10102"/>
      <c r="P10102"/>
      <c r="Q10102"/>
      <c r="S10102" s="115"/>
      <c r="U10102"/>
      <c r="V10102"/>
      <c r="W10102" s="248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5">
      <c r="A10103" s="247"/>
      <c r="B10103" s="248"/>
      <c r="C10103" s="248"/>
      <c r="D10103" s="249"/>
      <c r="E10103"/>
      <c r="F10103" s="126"/>
      <c r="G10103" s="249"/>
      <c r="H10103"/>
      <c r="I10103"/>
      <c r="J10103" s="248"/>
      <c r="K10103"/>
      <c r="L10103"/>
      <c r="M10103"/>
      <c r="N10103"/>
      <c r="O10103"/>
      <c r="P10103"/>
      <c r="Q10103"/>
      <c r="S10103" s="115"/>
      <c r="U10103"/>
      <c r="V10103"/>
      <c r="W10103" s="248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5">
      <c r="A10104" s="244"/>
      <c r="B10104" s="245"/>
      <c r="C10104" s="245"/>
      <c r="D10104" s="246"/>
      <c r="F10104" s="238"/>
      <c r="G10104" s="246"/>
      <c r="I10104"/>
      <c r="J10104" s="245"/>
      <c r="S10104" s="115"/>
      <c r="U10104"/>
      <c r="V10104"/>
      <c r="W10104" s="245"/>
    </row>
    <row r="10105" spans="1:33" x14ac:dyDescent="0.25">
      <c r="A10105" s="244"/>
      <c r="B10105" s="245"/>
      <c r="C10105" s="245"/>
      <c r="D10105" s="246"/>
      <c r="F10105" s="238"/>
      <c r="G10105" s="246"/>
      <c r="I10105"/>
      <c r="J10105" s="245"/>
      <c r="S10105" s="115"/>
      <c r="U10105"/>
      <c r="V10105"/>
      <c r="W10105" s="245"/>
    </row>
    <row r="10106" spans="1:33" x14ac:dyDescent="0.25">
      <c r="A10106" s="244"/>
      <c r="B10106" s="245"/>
      <c r="C10106" s="245"/>
      <c r="D10106" s="246"/>
      <c r="F10106" s="238"/>
      <c r="G10106" s="246"/>
      <c r="I10106"/>
      <c r="J10106" s="245"/>
      <c r="S10106" s="115"/>
      <c r="U10106"/>
      <c r="V10106"/>
      <c r="W10106" s="245"/>
    </row>
    <row r="10107" spans="1:33" x14ac:dyDescent="0.25">
      <c r="A10107" s="247"/>
      <c r="B10107" s="248"/>
      <c r="C10107" s="248"/>
      <c r="D10107" s="249"/>
      <c r="E10107"/>
      <c r="F10107" s="126"/>
      <c r="G10107" s="249"/>
      <c r="H10107"/>
      <c r="I10107"/>
      <c r="J10107" s="248"/>
      <c r="K10107"/>
      <c r="L10107"/>
      <c r="M10107"/>
      <c r="N10107"/>
      <c r="O10107"/>
      <c r="P10107"/>
      <c r="Q10107"/>
      <c r="S10107" s="115"/>
      <c r="U10107"/>
      <c r="V10107"/>
      <c r="W10107" s="248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5">
      <c r="A10108" s="244"/>
      <c r="B10108" s="245"/>
      <c r="C10108" s="245"/>
      <c r="D10108" s="246"/>
      <c r="F10108" s="238"/>
      <c r="G10108" s="246"/>
      <c r="I10108"/>
      <c r="J10108" s="245"/>
      <c r="S10108" s="115"/>
      <c r="U10108"/>
      <c r="V10108"/>
      <c r="W10108" s="245"/>
    </row>
    <row r="10109" spans="1:33" x14ac:dyDescent="0.25">
      <c r="A10109" s="244"/>
      <c r="B10109" s="245"/>
      <c r="C10109" s="245"/>
      <c r="D10109" s="246"/>
      <c r="F10109" s="238"/>
      <c r="G10109" s="246"/>
      <c r="I10109"/>
      <c r="J10109" s="245"/>
      <c r="S10109" s="115"/>
      <c r="U10109"/>
      <c r="V10109"/>
      <c r="W10109" s="245"/>
    </row>
    <row r="10110" spans="1:33" x14ac:dyDescent="0.25">
      <c r="A10110" s="247"/>
      <c r="B10110" s="248"/>
      <c r="C10110" s="248"/>
      <c r="D10110" s="249"/>
      <c r="E10110"/>
      <c r="F10110" s="126"/>
      <c r="G10110" s="249"/>
      <c r="H10110"/>
      <c r="I10110"/>
      <c r="J10110" s="248"/>
      <c r="K10110"/>
      <c r="L10110"/>
      <c r="M10110"/>
      <c r="N10110"/>
      <c r="O10110"/>
      <c r="P10110"/>
      <c r="Q10110"/>
      <c r="S10110" s="115"/>
      <c r="U10110"/>
      <c r="V10110"/>
      <c r="W10110" s="248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5">
      <c r="A10111" s="247"/>
      <c r="B10111" s="248"/>
      <c r="C10111" s="248"/>
      <c r="D10111" s="249"/>
      <c r="E10111"/>
      <c r="F10111" s="126"/>
      <c r="G10111" s="249"/>
      <c r="H10111"/>
      <c r="I10111"/>
      <c r="J10111" s="248"/>
      <c r="K10111"/>
      <c r="L10111"/>
      <c r="M10111"/>
      <c r="N10111"/>
      <c r="O10111"/>
      <c r="P10111"/>
      <c r="Q10111"/>
      <c r="S10111" s="115"/>
      <c r="U10111"/>
      <c r="V10111"/>
      <c r="W10111" s="248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5">
      <c r="A10112" s="247"/>
      <c r="B10112" s="248"/>
      <c r="C10112" s="248"/>
      <c r="D10112" s="249"/>
      <c r="E10112"/>
      <c r="F10112" s="126"/>
      <c r="G10112" s="249"/>
      <c r="H10112"/>
      <c r="I10112"/>
      <c r="J10112" s="248"/>
      <c r="K10112"/>
      <c r="L10112"/>
      <c r="M10112"/>
      <c r="N10112"/>
      <c r="O10112"/>
      <c r="P10112"/>
      <c r="Q10112"/>
      <c r="S10112" s="115"/>
      <c r="U10112"/>
      <c r="V10112"/>
      <c r="W10112" s="248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5">
      <c r="A10113" s="244"/>
      <c r="B10113" s="245"/>
      <c r="C10113" s="245"/>
      <c r="D10113" s="246"/>
      <c r="F10113" s="238"/>
      <c r="G10113" s="246"/>
      <c r="I10113"/>
      <c r="J10113" s="245"/>
      <c r="S10113" s="115"/>
      <c r="U10113"/>
      <c r="V10113"/>
      <c r="W10113" s="245"/>
    </row>
    <row r="10114" spans="1:33" x14ac:dyDescent="0.25">
      <c r="A10114" s="244"/>
      <c r="B10114" s="245"/>
      <c r="C10114" s="245"/>
      <c r="D10114" s="246"/>
      <c r="F10114" s="238"/>
      <c r="G10114" s="246"/>
      <c r="I10114"/>
      <c r="J10114" s="245"/>
      <c r="S10114" s="115"/>
      <c r="U10114"/>
      <c r="V10114"/>
      <c r="W10114" s="245"/>
    </row>
    <row r="10115" spans="1:33" x14ac:dyDescent="0.25">
      <c r="A10115" s="244"/>
      <c r="B10115" s="245"/>
      <c r="C10115" s="245"/>
      <c r="D10115" s="246"/>
      <c r="F10115" s="238"/>
      <c r="G10115" s="246"/>
      <c r="I10115"/>
      <c r="J10115" s="245"/>
      <c r="S10115" s="115"/>
      <c r="U10115"/>
      <c r="V10115"/>
      <c r="W10115" s="245"/>
    </row>
    <row r="10116" spans="1:33" x14ac:dyDescent="0.25">
      <c r="A10116" s="244"/>
      <c r="B10116" s="245"/>
      <c r="C10116" s="245"/>
      <c r="D10116" s="246"/>
      <c r="F10116" s="238"/>
      <c r="G10116" s="246"/>
      <c r="I10116"/>
      <c r="J10116" s="245"/>
      <c r="S10116" s="115"/>
      <c r="U10116"/>
      <c r="V10116"/>
      <c r="W10116" s="245"/>
    </row>
    <row r="10117" spans="1:33" x14ac:dyDescent="0.25">
      <c r="A10117" s="247"/>
      <c r="B10117" s="248"/>
      <c r="C10117" s="248"/>
      <c r="D10117" s="249"/>
      <c r="E10117"/>
      <c r="F10117" s="126"/>
      <c r="G10117" s="249"/>
      <c r="H10117"/>
      <c r="I10117"/>
      <c r="J10117" s="248"/>
      <c r="K10117"/>
      <c r="L10117"/>
      <c r="M10117"/>
      <c r="N10117"/>
      <c r="O10117"/>
      <c r="P10117"/>
      <c r="Q10117"/>
      <c r="S10117" s="115"/>
      <c r="U10117"/>
      <c r="V10117"/>
      <c r="W10117" s="248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5">
      <c r="A10118" s="247"/>
      <c r="B10118" s="248"/>
      <c r="C10118" s="248"/>
      <c r="D10118" s="249"/>
      <c r="E10118"/>
      <c r="F10118" s="126"/>
      <c r="G10118" s="249"/>
      <c r="H10118"/>
      <c r="I10118"/>
      <c r="J10118" s="248"/>
      <c r="K10118"/>
      <c r="L10118"/>
      <c r="M10118"/>
      <c r="N10118"/>
      <c r="O10118"/>
      <c r="P10118"/>
      <c r="Q10118"/>
      <c r="S10118" s="115"/>
      <c r="U10118"/>
      <c r="V10118"/>
      <c r="W10118" s="24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5">
      <c r="A10119" s="244"/>
      <c r="B10119" s="245"/>
      <c r="C10119" s="245"/>
      <c r="D10119" s="246"/>
      <c r="F10119" s="238"/>
      <c r="G10119" s="246"/>
      <c r="I10119"/>
      <c r="J10119" s="245"/>
      <c r="S10119" s="115"/>
      <c r="U10119"/>
      <c r="V10119"/>
      <c r="W10119" s="245"/>
    </row>
    <row r="10120" spans="1:33" x14ac:dyDescent="0.25">
      <c r="A10120" s="244"/>
      <c r="B10120" s="245"/>
      <c r="C10120" s="245"/>
      <c r="D10120" s="246"/>
      <c r="F10120" s="238"/>
      <c r="G10120" s="246"/>
      <c r="I10120"/>
      <c r="J10120" s="245"/>
      <c r="S10120" s="115"/>
      <c r="U10120"/>
      <c r="V10120"/>
      <c r="W10120" s="245"/>
    </row>
    <row r="10121" spans="1:33" x14ac:dyDescent="0.25">
      <c r="A10121" s="247"/>
      <c r="B10121" s="248"/>
      <c r="C10121" s="248"/>
      <c r="D10121" s="249"/>
      <c r="E10121"/>
      <c r="F10121" s="126"/>
      <c r="G10121" s="249"/>
      <c r="H10121"/>
      <c r="I10121"/>
      <c r="J10121" s="248"/>
      <c r="K10121"/>
      <c r="L10121"/>
      <c r="M10121"/>
      <c r="N10121"/>
      <c r="O10121"/>
      <c r="P10121"/>
      <c r="Q10121"/>
      <c r="S10121" s="115"/>
      <c r="U10121"/>
      <c r="V10121"/>
      <c r="W10121" s="248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5">
      <c r="A10122" s="244"/>
      <c r="B10122" s="245"/>
      <c r="C10122" s="245"/>
      <c r="D10122" s="246"/>
      <c r="F10122" s="238"/>
      <c r="G10122" s="246"/>
      <c r="I10122"/>
      <c r="J10122" s="245"/>
      <c r="S10122" s="115"/>
      <c r="U10122"/>
      <c r="V10122"/>
      <c r="W10122" s="245"/>
    </row>
    <row r="10123" spans="1:33" x14ac:dyDescent="0.25">
      <c r="A10123" s="247"/>
      <c r="B10123" s="248"/>
      <c r="C10123" s="248"/>
      <c r="D10123" s="249"/>
      <c r="E10123"/>
      <c r="F10123" s="126"/>
      <c r="G10123" s="249"/>
      <c r="H10123"/>
      <c r="I10123"/>
      <c r="J10123" s="248"/>
      <c r="K10123"/>
      <c r="L10123"/>
      <c r="M10123"/>
      <c r="N10123"/>
      <c r="O10123"/>
      <c r="P10123"/>
      <c r="Q10123"/>
      <c r="S10123" s="115"/>
      <c r="U10123"/>
      <c r="V10123"/>
      <c r="W10123" s="248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5">
      <c r="A10124" s="247"/>
      <c r="B10124" s="248"/>
      <c r="C10124" s="248"/>
      <c r="D10124" s="249"/>
      <c r="E10124"/>
      <c r="F10124" s="126"/>
      <c r="G10124" s="249"/>
      <c r="H10124"/>
      <c r="I10124"/>
      <c r="J10124" s="248"/>
      <c r="K10124"/>
      <c r="L10124"/>
      <c r="M10124"/>
      <c r="N10124"/>
      <c r="O10124"/>
      <c r="P10124"/>
      <c r="Q10124"/>
      <c r="S10124" s="115"/>
      <c r="U10124"/>
      <c r="V10124"/>
      <c r="W10124" s="248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5">
      <c r="A10125" s="244"/>
      <c r="B10125" s="245"/>
      <c r="C10125" s="245"/>
      <c r="D10125" s="246"/>
      <c r="F10125" s="238"/>
      <c r="G10125" s="246"/>
      <c r="I10125"/>
      <c r="J10125" s="245"/>
      <c r="S10125" s="115"/>
      <c r="U10125"/>
      <c r="V10125"/>
      <c r="W10125" s="245"/>
    </row>
    <row r="10126" spans="1:33" x14ac:dyDescent="0.25">
      <c r="A10126" s="247"/>
      <c r="B10126" s="248"/>
      <c r="C10126" s="248"/>
      <c r="D10126" s="249"/>
      <c r="E10126"/>
      <c r="F10126" s="126"/>
      <c r="G10126" s="249"/>
      <c r="H10126"/>
      <c r="I10126"/>
      <c r="J10126" s="248"/>
      <c r="K10126"/>
      <c r="L10126"/>
      <c r="M10126"/>
      <c r="N10126"/>
      <c r="O10126"/>
      <c r="P10126"/>
      <c r="Q10126"/>
      <c r="S10126" s="115"/>
      <c r="U10126"/>
      <c r="V10126"/>
      <c r="W10126" s="248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5">
      <c r="A10127" s="244"/>
      <c r="B10127" s="245"/>
      <c r="C10127" s="245"/>
      <c r="D10127" s="246"/>
      <c r="F10127" s="238"/>
      <c r="G10127" s="246"/>
      <c r="I10127"/>
      <c r="J10127" s="245"/>
      <c r="S10127" s="115"/>
      <c r="U10127"/>
      <c r="V10127"/>
      <c r="W10127" s="245"/>
    </row>
    <row r="10128" spans="1:33" x14ac:dyDescent="0.25">
      <c r="A10128" s="244"/>
      <c r="B10128" s="245"/>
      <c r="C10128" s="245"/>
      <c r="D10128" s="246"/>
      <c r="F10128" s="238"/>
      <c r="G10128" s="246"/>
      <c r="I10128"/>
      <c r="J10128" s="245"/>
      <c r="S10128" s="115"/>
      <c r="U10128"/>
      <c r="V10128"/>
      <c r="W10128" s="245"/>
    </row>
    <row r="10129" spans="1:33" x14ac:dyDescent="0.25">
      <c r="A10129" s="244"/>
      <c r="B10129" s="245"/>
      <c r="C10129" s="245"/>
      <c r="D10129" s="246"/>
      <c r="F10129" s="238"/>
      <c r="G10129" s="246"/>
      <c r="I10129"/>
      <c r="J10129" s="245"/>
      <c r="S10129" s="115"/>
      <c r="U10129"/>
      <c r="V10129"/>
      <c r="W10129" s="245"/>
    </row>
    <row r="10130" spans="1:33" x14ac:dyDescent="0.25">
      <c r="A10130" s="244"/>
      <c r="B10130" s="245"/>
      <c r="C10130" s="245"/>
      <c r="D10130" s="246"/>
      <c r="F10130" s="238"/>
      <c r="G10130" s="246"/>
      <c r="I10130"/>
      <c r="J10130" s="245"/>
      <c r="S10130" s="115"/>
      <c r="U10130"/>
      <c r="V10130"/>
      <c r="W10130" s="245"/>
    </row>
    <row r="10131" spans="1:33" x14ac:dyDescent="0.25">
      <c r="A10131" s="244"/>
      <c r="B10131" s="245"/>
      <c r="C10131" s="245"/>
      <c r="D10131" s="246"/>
      <c r="F10131" s="238"/>
      <c r="G10131" s="246"/>
      <c r="I10131"/>
      <c r="J10131" s="245"/>
      <c r="S10131" s="115"/>
      <c r="U10131"/>
      <c r="V10131"/>
      <c r="W10131" s="245"/>
    </row>
    <row r="10132" spans="1:33" x14ac:dyDescent="0.25">
      <c r="A10132" s="244"/>
      <c r="B10132" s="245"/>
      <c r="C10132" s="245"/>
      <c r="D10132" s="246"/>
      <c r="F10132" s="238"/>
      <c r="G10132" s="246"/>
      <c r="I10132"/>
      <c r="J10132" s="245"/>
      <c r="S10132" s="115"/>
      <c r="U10132"/>
      <c r="V10132"/>
      <c r="W10132" s="245"/>
    </row>
    <row r="10133" spans="1:33" x14ac:dyDescent="0.25">
      <c r="A10133" s="247"/>
      <c r="B10133" s="248"/>
      <c r="C10133" s="248"/>
      <c r="D10133" s="249"/>
      <c r="E10133"/>
      <c r="F10133" s="126"/>
      <c r="G10133" s="249"/>
      <c r="H10133"/>
      <c r="I10133"/>
      <c r="J10133" s="248"/>
      <c r="K10133"/>
      <c r="L10133"/>
      <c r="M10133"/>
      <c r="N10133"/>
      <c r="O10133"/>
      <c r="P10133"/>
      <c r="Q10133"/>
      <c r="S10133" s="115"/>
      <c r="U10133"/>
      <c r="V10133"/>
      <c r="W10133" s="248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5">
      <c r="A10134" s="244"/>
      <c r="B10134" s="245"/>
      <c r="C10134" s="245"/>
      <c r="D10134" s="246"/>
      <c r="F10134" s="238"/>
      <c r="G10134" s="246"/>
      <c r="I10134"/>
      <c r="J10134" s="245"/>
      <c r="S10134" s="115"/>
      <c r="U10134"/>
      <c r="V10134"/>
      <c r="W10134" s="245"/>
    </row>
    <row r="10135" spans="1:33" x14ac:dyDescent="0.25">
      <c r="A10135" s="244"/>
      <c r="B10135" s="245"/>
      <c r="C10135" s="245"/>
      <c r="D10135" s="246"/>
      <c r="F10135" s="238"/>
      <c r="G10135" s="246"/>
      <c r="I10135"/>
      <c r="J10135" s="245"/>
      <c r="S10135" s="115"/>
      <c r="U10135"/>
      <c r="V10135"/>
      <c r="W10135" s="245"/>
    </row>
    <row r="10136" spans="1:33" x14ac:dyDescent="0.25">
      <c r="A10136" s="244"/>
      <c r="B10136" s="245"/>
      <c r="C10136" s="245"/>
      <c r="D10136" s="246"/>
      <c r="F10136" s="238"/>
      <c r="G10136" s="246"/>
      <c r="I10136"/>
      <c r="J10136" s="245"/>
      <c r="S10136" s="115"/>
      <c r="U10136"/>
      <c r="V10136"/>
      <c r="W10136" s="245"/>
    </row>
    <row r="10137" spans="1:33" x14ac:dyDescent="0.25">
      <c r="A10137" s="244"/>
      <c r="B10137" s="245"/>
      <c r="C10137" s="245"/>
      <c r="D10137" s="246"/>
      <c r="F10137" s="238"/>
      <c r="G10137" s="246"/>
      <c r="I10137"/>
      <c r="J10137" s="245"/>
      <c r="S10137" s="115"/>
      <c r="U10137"/>
      <c r="V10137"/>
      <c r="W10137" s="245"/>
    </row>
    <row r="10138" spans="1:33" x14ac:dyDescent="0.25">
      <c r="A10138" s="247"/>
      <c r="B10138" s="248"/>
      <c r="C10138" s="248"/>
      <c r="D10138" s="249"/>
      <c r="E10138"/>
      <c r="F10138" s="126"/>
      <c r="G10138" s="249"/>
      <c r="H10138"/>
      <c r="I10138"/>
      <c r="J10138" s="248"/>
      <c r="K10138"/>
      <c r="L10138"/>
      <c r="M10138"/>
      <c r="N10138"/>
      <c r="O10138"/>
      <c r="P10138"/>
      <c r="Q10138"/>
      <c r="S10138" s="115"/>
      <c r="U10138"/>
      <c r="V10138"/>
      <c r="W10138" s="24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5">
      <c r="A10139" s="247"/>
      <c r="B10139" s="248"/>
      <c r="C10139" s="248"/>
      <c r="D10139" s="249"/>
      <c r="E10139"/>
      <c r="F10139" s="126"/>
      <c r="G10139" s="249"/>
      <c r="H10139"/>
      <c r="I10139"/>
      <c r="J10139" s="248"/>
      <c r="K10139"/>
      <c r="L10139"/>
      <c r="M10139"/>
      <c r="N10139"/>
      <c r="O10139"/>
      <c r="P10139"/>
      <c r="Q10139"/>
      <c r="S10139" s="115"/>
      <c r="U10139"/>
      <c r="V10139"/>
      <c r="W10139" s="248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5">
      <c r="A10140" s="244"/>
      <c r="B10140" s="245"/>
      <c r="C10140" s="245"/>
      <c r="D10140" s="246"/>
      <c r="F10140" s="238"/>
      <c r="G10140" s="246"/>
      <c r="I10140"/>
      <c r="J10140" s="245"/>
      <c r="S10140" s="115"/>
      <c r="U10140"/>
      <c r="V10140"/>
      <c r="W10140" s="245"/>
    </row>
    <row r="10141" spans="1:33" x14ac:dyDescent="0.25">
      <c r="A10141" s="247"/>
      <c r="B10141" s="248"/>
      <c r="C10141" s="248"/>
      <c r="D10141" s="249"/>
      <c r="E10141"/>
      <c r="F10141" s="126"/>
      <c r="G10141" s="249"/>
      <c r="H10141"/>
      <c r="I10141"/>
      <c r="J10141" s="248"/>
      <c r="K10141"/>
      <c r="L10141"/>
      <c r="M10141"/>
      <c r="N10141"/>
      <c r="O10141"/>
      <c r="P10141"/>
      <c r="Q10141"/>
      <c r="S10141" s="115"/>
      <c r="U10141"/>
      <c r="V10141"/>
      <c r="W10141" s="248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5">
      <c r="A10142" s="247"/>
      <c r="B10142" s="248"/>
      <c r="C10142" s="248"/>
      <c r="D10142" s="249"/>
      <c r="E10142"/>
      <c r="F10142" s="126"/>
      <c r="G10142" s="249"/>
      <c r="H10142"/>
      <c r="I10142"/>
      <c r="J10142" s="248"/>
      <c r="K10142"/>
      <c r="L10142"/>
      <c r="M10142"/>
      <c r="N10142"/>
      <c r="O10142"/>
      <c r="P10142"/>
      <c r="Q10142"/>
      <c r="S10142" s="115"/>
      <c r="U10142"/>
      <c r="V10142"/>
      <c r="W10142" s="248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5">
      <c r="A10143" s="244"/>
      <c r="B10143" s="245"/>
      <c r="C10143" s="245"/>
      <c r="D10143" s="246"/>
      <c r="F10143" s="238"/>
      <c r="G10143" s="246"/>
      <c r="I10143"/>
      <c r="J10143" s="245"/>
      <c r="S10143" s="115"/>
      <c r="U10143"/>
      <c r="V10143"/>
      <c r="W10143" s="245"/>
    </row>
    <row r="10144" spans="1:33" x14ac:dyDescent="0.25">
      <c r="A10144" s="244"/>
      <c r="B10144" s="245"/>
      <c r="C10144" s="245"/>
      <c r="D10144" s="246"/>
      <c r="F10144" s="238"/>
      <c r="G10144" s="246"/>
      <c r="I10144"/>
      <c r="J10144" s="245"/>
      <c r="S10144" s="115"/>
      <c r="U10144"/>
      <c r="V10144"/>
      <c r="W10144" s="245"/>
    </row>
    <row r="10145" spans="1:33" x14ac:dyDescent="0.25">
      <c r="A10145" s="244"/>
      <c r="B10145" s="245"/>
      <c r="C10145" s="245"/>
      <c r="D10145" s="246"/>
      <c r="F10145" s="238"/>
      <c r="G10145" s="246"/>
      <c r="I10145"/>
      <c r="J10145" s="245"/>
      <c r="S10145" s="115"/>
      <c r="U10145"/>
      <c r="V10145"/>
      <c r="W10145" s="245"/>
    </row>
    <row r="10146" spans="1:33" x14ac:dyDescent="0.25">
      <c r="A10146" s="244"/>
      <c r="B10146" s="245"/>
      <c r="C10146" s="245"/>
      <c r="D10146" s="246"/>
      <c r="F10146" s="238"/>
      <c r="G10146" s="246"/>
      <c r="I10146"/>
      <c r="J10146" s="245"/>
      <c r="S10146" s="115"/>
      <c r="U10146"/>
      <c r="V10146"/>
      <c r="W10146" s="245"/>
    </row>
    <row r="10147" spans="1:33" x14ac:dyDescent="0.25">
      <c r="A10147" s="247"/>
      <c r="B10147" s="248"/>
      <c r="C10147" s="248"/>
      <c r="D10147" s="249"/>
      <c r="E10147"/>
      <c r="F10147" s="126"/>
      <c r="G10147" s="249"/>
      <c r="H10147"/>
      <c r="I10147"/>
      <c r="J10147" s="248"/>
      <c r="K10147"/>
      <c r="L10147"/>
      <c r="M10147"/>
      <c r="N10147"/>
      <c r="O10147"/>
      <c r="P10147"/>
      <c r="Q10147"/>
      <c r="S10147" s="115"/>
      <c r="U10147"/>
      <c r="V10147"/>
      <c r="W10147" s="248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5">
      <c r="A10148" s="244"/>
      <c r="B10148" s="245"/>
      <c r="C10148" s="245"/>
      <c r="D10148" s="246"/>
      <c r="F10148" s="238"/>
      <c r="G10148" s="246"/>
      <c r="I10148"/>
      <c r="J10148" s="245"/>
      <c r="S10148" s="115"/>
      <c r="U10148"/>
      <c r="V10148"/>
      <c r="W10148" s="245"/>
    </row>
    <row r="10149" spans="1:33" x14ac:dyDescent="0.25">
      <c r="A10149" s="247"/>
      <c r="B10149" s="248"/>
      <c r="C10149" s="248"/>
      <c r="D10149" s="249"/>
      <c r="E10149"/>
      <c r="F10149" s="126"/>
      <c r="G10149" s="249"/>
      <c r="H10149"/>
      <c r="I10149"/>
      <c r="J10149" s="248"/>
      <c r="K10149"/>
      <c r="L10149"/>
      <c r="M10149"/>
      <c r="N10149"/>
      <c r="O10149"/>
      <c r="P10149"/>
      <c r="Q10149"/>
      <c r="S10149" s="115"/>
      <c r="U10149"/>
      <c r="V10149"/>
      <c r="W10149" s="248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5">
      <c r="A10150" s="247"/>
      <c r="B10150" s="248"/>
      <c r="C10150" s="248"/>
      <c r="D10150" s="249"/>
      <c r="E10150"/>
      <c r="F10150" s="126"/>
      <c r="G10150" s="249"/>
      <c r="H10150"/>
      <c r="I10150"/>
      <c r="J10150" s="248"/>
      <c r="K10150"/>
      <c r="L10150"/>
      <c r="M10150"/>
      <c r="N10150"/>
      <c r="O10150"/>
      <c r="P10150"/>
      <c r="Q10150"/>
      <c r="S10150" s="115"/>
      <c r="U10150"/>
      <c r="V10150"/>
      <c r="W10150" s="248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5">
      <c r="A10151" s="244"/>
      <c r="B10151" s="245"/>
      <c r="C10151" s="245"/>
      <c r="D10151" s="246"/>
      <c r="F10151" s="238"/>
      <c r="G10151" s="246"/>
      <c r="I10151"/>
      <c r="J10151" s="245"/>
      <c r="S10151" s="115"/>
      <c r="U10151"/>
      <c r="V10151"/>
      <c r="W10151" s="245"/>
    </row>
    <row r="10152" spans="1:33" x14ac:dyDescent="0.25">
      <c r="A10152" s="244"/>
      <c r="B10152" s="245"/>
      <c r="C10152" s="245"/>
      <c r="D10152" s="246"/>
      <c r="F10152" s="238"/>
      <c r="G10152" s="246"/>
      <c r="I10152"/>
      <c r="J10152" s="245"/>
      <c r="S10152" s="115"/>
      <c r="U10152"/>
      <c r="V10152"/>
      <c r="W10152" s="245"/>
    </row>
    <row r="10153" spans="1:33" x14ac:dyDescent="0.25">
      <c r="A10153" s="244"/>
      <c r="B10153" s="245"/>
      <c r="C10153" s="245"/>
      <c r="D10153" s="246"/>
      <c r="F10153" s="238"/>
      <c r="G10153" s="246"/>
      <c r="I10153"/>
      <c r="J10153" s="245"/>
      <c r="S10153" s="115"/>
      <c r="U10153"/>
      <c r="V10153"/>
      <c r="W10153" s="245"/>
    </row>
    <row r="10154" spans="1:33" x14ac:dyDescent="0.25">
      <c r="A10154" s="244"/>
      <c r="B10154" s="245"/>
      <c r="C10154" s="245"/>
      <c r="D10154" s="246"/>
      <c r="F10154" s="238"/>
      <c r="G10154" s="246"/>
      <c r="I10154"/>
      <c r="J10154" s="245"/>
      <c r="S10154" s="115"/>
      <c r="U10154"/>
      <c r="V10154"/>
      <c r="W10154" s="245"/>
    </row>
    <row r="10155" spans="1:33" x14ac:dyDescent="0.25">
      <c r="A10155" s="244"/>
      <c r="B10155" s="245"/>
      <c r="C10155" s="245"/>
      <c r="D10155" s="246"/>
      <c r="F10155" s="238"/>
      <c r="G10155" s="246"/>
      <c r="I10155"/>
      <c r="J10155" s="245"/>
      <c r="S10155" s="115"/>
      <c r="U10155"/>
      <c r="V10155"/>
      <c r="W10155" s="245"/>
    </row>
    <row r="10156" spans="1:33" x14ac:dyDescent="0.25">
      <c r="A10156" s="244"/>
      <c r="B10156" s="245"/>
      <c r="C10156" s="245"/>
      <c r="D10156" s="246"/>
      <c r="F10156" s="238"/>
      <c r="G10156" s="246"/>
      <c r="I10156"/>
      <c r="J10156" s="245"/>
      <c r="S10156" s="115"/>
      <c r="U10156"/>
      <c r="V10156"/>
      <c r="W10156" s="245"/>
    </row>
    <row r="10157" spans="1:33" x14ac:dyDescent="0.25">
      <c r="A10157" s="244"/>
      <c r="B10157" s="245"/>
      <c r="C10157" s="245"/>
      <c r="D10157" s="246"/>
      <c r="F10157" s="238"/>
      <c r="G10157" s="246"/>
      <c r="I10157"/>
      <c r="J10157" s="245"/>
      <c r="S10157" s="115"/>
      <c r="U10157"/>
      <c r="V10157"/>
      <c r="W10157" s="245"/>
    </row>
    <row r="10158" spans="1:33" x14ac:dyDescent="0.25">
      <c r="A10158" s="244"/>
      <c r="B10158" s="245"/>
      <c r="C10158" s="245"/>
      <c r="D10158" s="246"/>
      <c r="F10158" s="238"/>
      <c r="G10158" s="246"/>
      <c r="I10158"/>
      <c r="J10158" s="245"/>
      <c r="S10158" s="115"/>
      <c r="U10158"/>
      <c r="V10158"/>
      <c r="W10158" s="245"/>
    </row>
    <row r="10159" spans="1:33" x14ac:dyDescent="0.25">
      <c r="A10159" s="247"/>
      <c r="B10159" s="248"/>
      <c r="C10159" s="248"/>
      <c r="D10159" s="249"/>
      <c r="E10159"/>
      <c r="F10159" s="126"/>
      <c r="G10159" s="249"/>
      <c r="H10159"/>
      <c r="I10159"/>
      <c r="J10159" s="248"/>
      <c r="K10159"/>
      <c r="L10159"/>
      <c r="M10159"/>
      <c r="N10159"/>
      <c r="O10159"/>
      <c r="P10159"/>
      <c r="Q10159"/>
      <c r="S10159" s="115"/>
      <c r="U10159"/>
      <c r="V10159"/>
      <c r="W10159" s="248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5">
      <c r="A10160" s="247"/>
      <c r="B10160" s="248"/>
      <c r="C10160" s="248"/>
      <c r="D10160" s="249"/>
      <c r="E10160"/>
      <c r="F10160" s="126"/>
      <c r="G10160" s="249"/>
      <c r="H10160"/>
      <c r="I10160"/>
      <c r="J10160" s="248"/>
      <c r="K10160"/>
      <c r="L10160"/>
      <c r="M10160"/>
      <c r="N10160"/>
      <c r="O10160"/>
      <c r="P10160"/>
      <c r="Q10160"/>
      <c r="S10160" s="115"/>
      <c r="U10160"/>
      <c r="V10160"/>
      <c r="W10160" s="248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5">
      <c r="A10161" s="244"/>
      <c r="B10161" s="245"/>
      <c r="C10161" s="245"/>
      <c r="D10161" s="246"/>
      <c r="F10161" s="238"/>
      <c r="G10161" s="246"/>
      <c r="I10161"/>
      <c r="J10161" s="245"/>
      <c r="S10161" s="115"/>
      <c r="U10161"/>
      <c r="V10161"/>
      <c r="W10161" s="245"/>
    </row>
    <row r="10162" spans="1:33" x14ac:dyDescent="0.25">
      <c r="A10162" s="247"/>
      <c r="B10162" s="248"/>
      <c r="C10162" s="248"/>
      <c r="D10162" s="249"/>
      <c r="E10162"/>
      <c r="F10162" s="126"/>
      <c r="G10162" s="249"/>
      <c r="H10162"/>
      <c r="I10162"/>
      <c r="J10162" s="248"/>
      <c r="K10162"/>
      <c r="L10162"/>
      <c r="M10162"/>
      <c r="N10162"/>
      <c r="O10162"/>
      <c r="P10162"/>
      <c r="Q10162"/>
      <c r="S10162" s="115"/>
      <c r="U10162"/>
      <c r="V10162"/>
      <c r="W10162" s="248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5">
      <c r="A10163" s="247"/>
      <c r="B10163" s="248"/>
      <c r="C10163" s="248"/>
      <c r="D10163" s="249"/>
      <c r="E10163"/>
      <c r="F10163" s="126"/>
      <c r="G10163" s="249"/>
      <c r="H10163"/>
      <c r="I10163"/>
      <c r="J10163" s="248"/>
      <c r="K10163"/>
      <c r="L10163"/>
      <c r="M10163"/>
      <c r="N10163"/>
      <c r="O10163"/>
      <c r="P10163"/>
      <c r="Q10163"/>
      <c r="S10163" s="115"/>
      <c r="U10163"/>
      <c r="V10163"/>
      <c r="W10163" s="248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5">
      <c r="A10164" s="244"/>
      <c r="B10164" s="245"/>
      <c r="C10164" s="245"/>
      <c r="D10164" s="246"/>
      <c r="F10164" s="238"/>
      <c r="G10164" s="246"/>
      <c r="I10164"/>
      <c r="J10164" s="245"/>
      <c r="S10164" s="115"/>
      <c r="U10164"/>
      <c r="V10164"/>
      <c r="W10164" s="245"/>
    </row>
    <row r="10165" spans="1:33" x14ac:dyDescent="0.25">
      <c r="A10165" s="244"/>
      <c r="B10165" s="245"/>
      <c r="C10165" s="245"/>
      <c r="D10165" s="246"/>
      <c r="F10165" s="238"/>
      <c r="G10165" s="246"/>
      <c r="I10165"/>
      <c r="J10165" s="245"/>
      <c r="S10165" s="115"/>
      <c r="U10165"/>
      <c r="V10165"/>
      <c r="W10165" s="245"/>
    </row>
    <row r="10166" spans="1:33" x14ac:dyDescent="0.25">
      <c r="A10166" s="244"/>
      <c r="B10166" s="245"/>
      <c r="C10166" s="245"/>
      <c r="D10166" s="246"/>
      <c r="F10166" s="238"/>
      <c r="G10166" s="246"/>
      <c r="I10166"/>
      <c r="J10166" s="245"/>
      <c r="S10166" s="115"/>
      <c r="U10166"/>
      <c r="V10166"/>
      <c r="W10166" s="245"/>
    </row>
    <row r="10167" spans="1:33" x14ac:dyDescent="0.25">
      <c r="A10167" s="247"/>
      <c r="B10167" s="248"/>
      <c r="C10167" s="248"/>
      <c r="D10167" s="249"/>
      <c r="E10167"/>
      <c r="F10167" s="126"/>
      <c r="G10167" s="249"/>
      <c r="H10167"/>
      <c r="I10167"/>
      <c r="J10167" s="248"/>
      <c r="K10167"/>
      <c r="L10167"/>
      <c r="M10167"/>
      <c r="N10167"/>
      <c r="O10167"/>
      <c r="P10167"/>
      <c r="Q10167"/>
      <c r="S10167" s="115"/>
      <c r="U10167"/>
      <c r="V10167"/>
      <c r="W10167" s="248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5">
      <c r="A10168" s="247"/>
      <c r="B10168" s="248"/>
      <c r="C10168" s="248"/>
      <c r="D10168" s="249"/>
      <c r="E10168"/>
      <c r="F10168" s="126"/>
      <c r="G10168" s="249"/>
      <c r="H10168"/>
      <c r="I10168"/>
      <c r="J10168" s="248"/>
      <c r="K10168"/>
      <c r="L10168"/>
      <c r="M10168"/>
      <c r="N10168"/>
      <c r="O10168"/>
      <c r="P10168"/>
      <c r="Q10168"/>
      <c r="S10168" s="115"/>
      <c r="U10168"/>
      <c r="V10168"/>
      <c r="W10168" s="24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5">
      <c r="A10169" s="244"/>
      <c r="B10169" s="245"/>
      <c r="C10169" s="245"/>
      <c r="D10169" s="246"/>
      <c r="F10169" s="238"/>
      <c r="G10169" s="246"/>
      <c r="I10169"/>
      <c r="J10169" s="245"/>
      <c r="S10169" s="115"/>
      <c r="U10169"/>
      <c r="V10169"/>
      <c r="W10169" s="245"/>
    </row>
    <row r="10170" spans="1:33" x14ac:dyDescent="0.25">
      <c r="A10170" s="244"/>
      <c r="B10170" s="245"/>
      <c r="C10170" s="245"/>
      <c r="D10170" s="246"/>
      <c r="F10170" s="238"/>
      <c r="G10170" s="246"/>
      <c r="I10170"/>
      <c r="J10170" s="245"/>
      <c r="S10170" s="115"/>
      <c r="U10170"/>
      <c r="V10170"/>
      <c r="W10170" s="245"/>
    </row>
    <row r="10171" spans="1:33" x14ac:dyDescent="0.25">
      <c r="A10171" s="244"/>
      <c r="B10171" s="245"/>
      <c r="C10171" s="245"/>
      <c r="D10171" s="246"/>
      <c r="F10171" s="238"/>
      <c r="G10171" s="246"/>
      <c r="I10171"/>
      <c r="J10171" s="245"/>
      <c r="S10171" s="115"/>
      <c r="U10171"/>
      <c r="V10171"/>
      <c r="W10171" s="245"/>
    </row>
    <row r="10172" spans="1:33" x14ac:dyDescent="0.25">
      <c r="A10172" s="244"/>
      <c r="B10172" s="245"/>
      <c r="C10172" s="245"/>
      <c r="D10172" s="246"/>
      <c r="F10172" s="238"/>
      <c r="G10172" s="246"/>
      <c r="I10172"/>
      <c r="J10172" s="245"/>
      <c r="S10172" s="115"/>
      <c r="U10172"/>
      <c r="V10172"/>
      <c r="W10172" s="245"/>
    </row>
    <row r="10173" spans="1:33" x14ac:dyDescent="0.25">
      <c r="A10173" s="244"/>
      <c r="B10173" s="245"/>
      <c r="C10173" s="245"/>
      <c r="D10173" s="246"/>
      <c r="F10173" s="238"/>
      <c r="G10173" s="246"/>
      <c r="I10173"/>
      <c r="J10173" s="245"/>
      <c r="S10173" s="115"/>
      <c r="U10173"/>
      <c r="V10173"/>
      <c r="W10173" s="245"/>
    </row>
    <row r="10174" spans="1:33" x14ac:dyDescent="0.25">
      <c r="A10174" s="244"/>
      <c r="B10174" s="245"/>
      <c r="C10174" s="245"/>
      <c r="D10174" s="246"/>
      <c r="F10174" s="238"/>
      <c r="G10174" s="246"/>
      <c r="I10174"/>
      <c r="J10174" s="245"/>
      <c r="S10174" s="115"/>
      <c r="U10174"/>
      <c r="V10174"/>
      <c r="W10174" s="245"/>
    </row>
    <row r="10175" spans="1:33" x14ac:dyDescent="0.25">
      <c r="A10175" s="244"/>
      <c r="B10175" s="245"/>
      <c r="C10175" s="245"/>
      <c r="D10175" s="246"/>
      <c r="F10175" s="238"/>
      <c r="G10175" s="246"/>
      <c r="I10175"/>
      <c r="J10175" s="245"/>
      <c r="S10175" s="115"/>
      <c r="U10175"/>
      <c r="V10175"/>
      <c r="W10175" s="245"/>
    </row>
    <row r="10176" spans="1:33" x14ac:dyDescent="0.25">
      <c r="A10176" s="244"/>
      <c r="B10176" s="245"/>
      <c r="C10176" s="245"/>
      <c r="D10176" s="246"/>
      <c r="F10176" s="238"/>
      <c r="G10176" s="246"/>
      <c r="I10176"/>
      <c r="J10176" s="245"/>
      <c r="S10176" s="115"/>
      <c r="U10176"/>
      <c r="V10176"/>
      <c r="W10176" s="245"/>
    </row>
    <row r="10177" spans="1:33" x14ac:dyDescent="0.25">
      <c r="A10177" s="244"/>
      <c r="B10177" s="245"/>
      <c r="C10177" s="245"/>
      <c r="D10177" s="246"/>
      <c r="F10177" s="238"/>
      <c r="G10177" s="246"/>
      <c r="I10177"/>
      <c r="J10177" s="245"/>
      <c r="S10177" s="115"/>
      <c r="U10177"/>
      <c r="V10177"/>
      <c r="W10177" s="245"/>
    </row>
    <row r="10178" spans="1:33" x14ac:dyDescent="0.25">
      <c r="A10178" s="244"/>
      <c r="B10178" s="245"/>
      <c r="C10178" s="245"/>
      <c r="D10178" s="246"/>
      <c r="F10178" s="238"/>
      <c r="G10178" s="246"/>
      <c r="I10178"/>
      <c r="J10178" s="245"/>
      <c r="S10178" s="115"/>
      <c r="U10178"/>
      <c r="V10178"/>
      <c r="W10178" s="245"/>
    </row>
    <row r="10179" spans="1:33" x14ac:dyDescent="0.25">
      <c r="A10179" s="247"/>
      <c r="B10179" s="248"/>
      <c r="C10179" s="248"/>
      <c r="D10179" s="249"/>
      <c r="E10179"/>
      <c r="F10179" s="126"/>
      <c r="G10179" s="249"/>
      <c r="H10179"/>
      <c r="I10179"/>
      <c r="J10179" s="248"/>
      <c r="K10179"/>
      <c r="L10179"/>
      <c r="M10179"/>
      <c r="N10179"/>
      <c r="O10179"/>
      <c r="P10179"/>
      <c r="Q10179"/>
      <c r="S10179" s="115"/>
      <c r="U10179"/>
      <c r="V10179"/>
      <c r="W10179" s="248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5">
      <c r="A10180" s="244"/>
      <c r="B10180" s="245"/>
      <c r="C10180" s="245"/>
      <c r="D10180" s="246"/>
      <c r="F10180" s="238"/>
      <c r="G10180" s="246"/>
      <c r="I10180"/>
      <c r="J10180" s="245"/>
      <c r="S10180" s="115"/>
      <c r="U10180"/>
      <c r="V10180"/>
      <c r="W10180" s="245"/>
    </row>
    <row r="10181" spans="1:33" x14ac:dyDescent="0.25">
      <c r="A10181" s="247"/>
      <c r="B10181" s="248"/>
      <c r="C10181" s="248"/>
      <c r="D10181" s="249"/>
      <c r="E10181"/>
      <c r="F10181" s="126"/>
      <c r="G10181" s="249"/>
      <c r="H10181"/>
      <c r="I10181"/>
      <c r="J10181" s="248"/>
      <c r="K10181"/>
      <c r="L10181"/>
      <c r="M10181"/>
      <c r="N10181"/>
      <c r="O10181"/>
      <c r="P10181"/>
      <c r="Q10181"/>
      <c r="S10181" s="115"/>
      <c r="U10181"/>
      <c r="V10181"/>
      <c r="W10181" s="248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5">
      <c r="A10182" s="247"/>
      <c r="B10182" s="248"/>
      <c r="C10182" s="248"/>
      <c r="D10182" s="249"/>
      <c r="E10182"/>
      <c r="F10182" s="126"/>
      <c r="G10182" s="249"/>
      <c r="H10182"/>
      <c r="I10182"/>
      <c r="J10182" s="248"/>
      <c r="K10182"/>
      <c r="L10182"/>
      <c r="M10182"/>
      <c r="N10182"/>
      <c r="O10182"/>
      <c r="P10182"/>
      <c r="Q10182"/>
      <c r="S10182" s="115"/>
      <c r="U10182"/>
      <c r="V10182"/>
      <c r="W10182" s="248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5">
      <c r="A10183" s="247"/>
      <c r="B10183" s="248"/>
      <c r="C10183" s="248"/>
      <c r="D10183" s="249"/>
      <c r="E10183"/>
      <c r="F10183" s="126"/>
      <c r="G10183" s="249"/>
      <c r="H10183"/>
      <c r="I10183"/>
      <c r="J10183" s="248"/>
      <c r="K10183"/>
      <c r="L10183"/>
      <c r="M10183"/>
      <c r="N10183"/>
      <c r="O10183"/>
      <c r="P10183"/>
      <c r="Q10183"/>
      <c r="S10183" s="115"/>
      <c r="U10183"/>
      <c r="V10183"/>
      <c r="W10183" s="248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5">
      <c r="A10184" s="247"/>
      <c r="B10184" s="248"/>
      <c r="C10184" s="248"/>
      <c r="D10184" s="249"/>
      <c r="E10184"/>
      <c r="F10184" s="126"/>
      <c r="G10184" s="249"/>
      <c r="H10184"/>
      <c r="I10184"/>
      <c r="J10184" s="248"/>
      <c r="K10184"/>
      <c r="L10184"/>
      <c r="M10184"/>
      <c r="N10184"/>
      <c r="O10184"/>
      <c r="P10184"/>
      <c r="Q10184"/>
      <c r="S10184" s="115"/>
      <c r="U10184"/>
      <c r="V10184"/>
      <c r="W10184" s="248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5">
      <c r="A10185" s="247"/>
      <c r="B10185" s="248"/>
      <c r="C10185" s="248"/>
      <c r="D10185" s="249"/>
      <c r="E10185"/>
      <c r="F10185" s="126"/>
      <c r="G10185" s="249"/>
      <c r="H10185"/>
      <c r="I10185"/>
      <c r="J10185" s="248"/>
      <c r="K10185"/>
      <c r="L10185"/>
      <c r="M10185"/>
      <c r="N10185"/>
      <c r="O10185"/>
      <c r="P10185"/>
      <c r="Q10185"/>
      <c r="S10185" s="115"/>
      <c r="U10185"/>
      <c r="V10185"/>
      <c r="W10185" s="248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5">
      <c r="A10186" s="247"/>
      <c r="B10186" s="248"/>
      <c r="C10186" s="248"/>
      <c r="D10186" s="249"/>
      <c r="E10186"/>
      <c r="F10186" s="126"/>
      <c r="G10186" s="249"/>
      <c r="H10186"/>
      <c r="I10186"/>
      <c r="J10186" s="248"/>
      <c r="K10186"/>
      <c r="L10186"/>
      <c r="M10186"/>
      <c r="N10186"/>
      <c r="O10186"/>
      <c r="P10186"/>
      <c r="Q10186"/>
      <c r="S10186" s="115"/>
      <c r="U10186"/>
      <c r="V10186"/>
      <c r="W10186" s="248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5">
      <c r="A10187" s="244"/>
      <c r="B10187" s="245"/>
      <c r="C10187" s="245"/>
      <c r="D10187" s="246"/>
      <c r="F10187" s="238"/>
      <c r="G10187" s="246"/>
      <c r="I10187"/>
      <c r="J10187" s="245"/>
      <c r="S10187" s="115"/>
      <c r="U10187"/>
      <c r="V10187"/>
      <c r="W10187" s="245"/>
    </row>
    <row r="10188" spans="1:33" x14ac:dyDescent="0.25">
      <c r="A10188" s="244"/>
      <c r="B10188" s="245"/>
      <c r="C10188" s="245"/>
      <c r="D10188" s="246"/>
      <c r="F10188" s="238"/>
      <c r="G10188" s="246"/>
      <c r="I10188"/>
      <c r="J10188" s="245"/>
      <c r="S10188" s="115"/>
      <c r="U10188"/>
      <c r="V10188"/>
      <c r="W10188" s="245"/>
    </row>
    <row r="10189" spans="1:33" x14ac:dyDescent="0.25">
      <c r="A10189" s="247"/>
      <c r="B10189" s="248"/>
      <c r="C10189" s="248"/>
      <c r="D10189" s="249"/>
      <c r="E10189"/>
      <c r="F10189" s="126"/>
      <c r="G10189" s="249"/>
      <c r="H10189"/>
      <c r="I10189"/>
      <c r="J10189" s="248"/>
      <c r="K10189"/>
      <c r="L10189"/>
      <c r="M10189"/>
      <c r="N10189"/>
      <c r="O10189"/>
      <c r="P10189"/>
      <c r="Q10189"/>
      <c r="S10189" s="115"/>
      <c r="U10189"/>
      <c r="V10189"/>
      <c r="W10189" s="248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5">
      <c r="A10190" s="247"/>
      <c r="B10190" s="248"/>
      <c r="C10190" s="248"/>
      <c r="D10190" s="249"/>
      <c r="E10190"/>
      <c r="F10190" s="126"/>
      <c r="G10190" s="249"/>
      <c r="H10190"/>
      <c r="I10190"/>
      <c r="J10190" s="248"/>
      <c r="K10190"/>
      <c r="L10190"/>
      <c r="M10190"/>
      <c r="N10190"/>
      <c r="O10190"/>
      <c r="P10190"/>
      <c r="Q10190"/>
      <c r="S10190" s="115"/>
      <c r="U10190"/>
      <c r="V10190"/>
      <c r="W10190" s="248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5">
      <c r="A10191" s="247"/>
      <c r="B10191" s="248"/>
      <c r="C10191" s="248"/>
      <c r="D10191" s="249"/>
      <c r="E10191"/>
      <c r="F10191" s="126"/>
      <c r="G10191" s="249"/>
      <c r="H10191"/>
      <c r="I10191"/>
      <c r="J10191" s="248"/>
      <c r="K10191"/>
      <c r="L10191"/>
      <c r="M10191"/>
      <c r="N10191"/>
      <c r="O10191"/>
      <c r="P10191"/>
      <c r="Q10191"/>
      <c r="S10191" s="115"/>
      <c r="U10191"/>
      <c r="V10191"/>
      <c r="W10191" s="248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5">
      <c r="A10192" s="244"/>
      <c r="B10192" s="245"/>
      <c r="C10192" s="245"/>
      <c r="D10192" s="246"/>
      <c r="F10192" s="238"/>
      <c r="G10192" s="246"/>
      <c r="I10192"/>
      <c r="J10192" s="245"/>
      <c r="S10192" s="115"/>
      <c r="U10192"/>
      <c r="V10192"/>
      <c r="W10192" s="245"/>
    </row>
    <row r="10193" spans="1:33" x14ac:dyDescent="0.25">
      <c r="A10193" s="244"/>
      <c r="B10193" s="245"/>
      <c r="C10193" s="245"/>
      <c r="D10193" s="246"/>
      <c r="F10193" s="238"/>
      <c r="G10193" s="246"/>
      <c r="I10193"/>
      <c r="J10193" s="245"/>
      <c r="S10193" s="115"/>
      <c r="U10193"/>
      <c r="V10193"/>
      <c r="W10193" s="245"/>
    </row>
    <row r="10194" spans="1:33" x14ac:dyDescent="0.25">
      <c r="A10194" s="247"/>
      <c r="B10194" s="248"/>
      <c r="C10194" s="248"/>
      <c r="D10194" s="249"/>
      <c r="E10194"/>
      <c r="F10194" s="126"/>
      <c r="G10194" s="249"/>
      <c r="H10194"/>
      <c r="I10194"/>
      <c r="J10194" s="248"/>
      <c r="K10194"/>
      <c r="L10194"/>
      <c r="M10194"/>
      <c r="N10194"/>
      <c r="O10194"/>
      <c r="P10194"/>
      <c r="Q10194"/>
      <c r="S10194" s="115"/>
      <c r="U10194"/>
      <c r="V10194"/>
      <c r="W10194" s="248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5">
      <c r="A10195" s="247"/>
      <c r="B10195" s="248"/>
      <c r="C10195" s="248"/>
      <c r="D10195" s="249"/>
      <c r="E10195"/>
      <c r="F10195" s="126"/>
      <c r="G10195" s="249"/>
      <c r="H10195"/>
      <c r="I10195"/>
      <c r="J10195" s="248"/>
      <c r="K10195"/>
      <c r="L10195"/>
      <c r="M10195"/>
      <c r="N10195"/>
      <c r="O10195"/>
      <c r="P10195"/>
      <c r="Q10195"/>
      <c r="S10195" s="115"/>
      <c r="U10195"/>
      <c r="V10195"/>
      <c r="W10195" s="248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5">
      <c r="A10196" s="247"/>
      <c r="B10196" s="248"/>
      <c r="C10196" s="248"/>
      <c r="D10196" s="249"/>
      <c r="E10196"/>
      <c r="F10196" s="126"/>
      <c r="G10196" s="249"/>
      <c r="H10196"/>
      <c r="I10196"/>
      <c r="J10196" s="248"/>
      <c r="K10196"/>
      <c r="L10196"/>
      <c r="M10196"/>
      <c r="N10196"/>
      <c r="O10196"/>
      <c r="P10196"/>
      <c r="Q10196"/>
      <c r="S10196" s="115"/>
      <c r="U10196"/>
      <c r="V10196"/>
      <c r="W10196" s="248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5">
      <c r="A10197" s="244"/>
      <c r="B10197" s="245"/>
      <c r="C10197" s="245"/>
      <c r="D10197" s="246"/>
      <c r="F10197" s="238"/>
      <c r="G10197" s="246"/>
      <c r="I10197"/>
      <c r="J10197" s="245"/>
      <c r="S10197" s="115"/>
      <c r="U10197"/>
      <c r="V10197"/>
      <c r="W10197" s="245"/>
    </row>
    <row r="10198" spans="1:33" x14ac:dyDescent="0.25">
      <c r="A10198" s="244"/>
      <c r="B10198" s="245"/>
      <c r="C10198" s="245"/>
      <c r="D10198" s="246"/>
      <c r="F10198" s="238"/>
      <c r="G10198" s="246"/>
      <c r="I10198"/>
      <c r="J10198" s="245"/>
      <c r="S10198" s="115"/>
      <c r="U10198"/>
      <c r="V10198"/>
      <c r="W10198" s="245"/>
    </row>
    <row r="10199" spans="1:33" x14ac:dyDescent="0.25">
      <c r="A10199" s="244"/>
      <c r="B10199" s="245"/>
      <c r="C10199" s="245"/>
      <c r="D10199" s="246"/>
      <c r="F10199" s="238"/>
      <c r="G10199" s="246"/>
      <c r="I10199"/>
      <c r="J10199" s="245"/>
      <c r="S10199" s="115"/>
      <c r="U10199"/>
      <c r="V10199"/>
      <c r="W10199" s="245"/>
    </row>
    <row r="10200" spans="1:33" x14ac:dyDescent="0.25">
      <c r="A10200" s="247"/>
      <c r="B10200" s="248"/>
      <c r="C10200" s="248"/>
      <c r="D10200" s="249"/>
      <c r="E10200"/>
      <c r="F10200" s="126"/>
      <c r="G10200" s="249"/>
      <c r="H10200"/>
      <c r="I10200"/>
      <c r="J10200" s="248"/>
      <c r="K10200"/>
      <c r="L10200"/>
      <c r="M10200"/>
      <c r="N10200"/>
      <c r="O10200"/>
      <c r="P10200"/>
      <c r="Q10200"/>
      <c r="S10200" s="115"/>
      <c r="U10200"/>
      <c r="V10200"/>
      <c r="W10200" s="248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5">
      <c r="A10201" s="244"/>
      <c r="B10201" s="245"/>
      <c r="C10201" s="245"/>
      <c r="D10201" s="246"/>
      <c r="F10201" s="238"/>
      <c r="G10201" s="246"/>
      <c r="I10201"/>
      <c r="J10201" s="245"/>
      <c r="S10201" s="115"/>
      <c r="U10201"/>
      <c r="V10201"/>
      <c r="W10201" s="245"/>
    </row>
    <row r="10202" spans="1:33" x14ac:dyDescent="0.25">
      <c r="A10202" s="244"/>
      <c r="B10202" s="245"/>
      <c r="C10202" s="245"/>
      <c r="D10202" s="246"/>
      <c r="F10202" s="238"/>
      <c r="G10202" s="246"/>
      <c r="I10202"/>
      <c r="J10202" s="245"/>
      <c r="S10202" s="115"/>
      <c r="U10202"/>
      <c r="V10202"/>
      <c r="W10202" s="245"/>
    </row>
    <row r="10203" spans="1:33" x14ac:dyDescent="0.25">
      <c r="A10203" s="247"/>
      <c r="B10203" s="248"/>
      <c r="C10203" s="248"/>
      <c r="D10203" s="249"/>
      <c r="E10203"/>
      <c r="F10203" s="126"/>
      <c r="G10203" s="249"/>
      <c r="H10203"/>
      <c r="I10203"/>
      <c r="J10203" s="248"/>
      <c r="K10203"/>
      <c r="L10203"/>
      <c r="M10203"/>
      <c r="N10203"/>
      <c r="O10203"/>
      <c r="P10203"/>
      <c r="Q10203"/>
      <c r="S10203" s="115"/>
      <c r="U10203"/>
      <c r="V10203"/>
      <c r="W10203" s="248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5">
      <c r="A10204" s="244"/>
      <c r="B10204" s="245"/>
      <c r="C10204" s="245"/>
      <c r="D10204" s="246"/>
      <c r="F10204" s="238"/>
      <c r="G10204" s="246"/>
      <c r="I10204"/>
      <c r="J10204" s="245"/>
      <c r="S10204" s="115"/>
      <c r="U10204"/>
      <c r="V10204"/>
      <c r="W10204" s="245"/>
    </row>
    <row r="10205" spans="1:33" x14ac:dyDescent="0.25">
      <c r="A10205" s="244"/>
      <c r="B10205" s="245"/>
      <c r="C10205" s="245"/>
      <c r="D10205" s="246"/>
      <c r="F10205" s="238"/>
      <c r="G10205" s="246"/>
      <c r="I10205"/>
      <c r="J10205" s="245"/>
      <c r="S10205" s="115"/>
      <c r="U10205"/>
      <c r="V10205"/>
      <c r="W10205" s="245"/>
    </row>
    <row r="10206" spans="1:33" x14ac:dyDescent="0.25">
      <c r="A10206" s="247"/>
      <c r="B10206" s="248"/>
      <c r="C10206" s="248"/>
      <c r="D10206" s="249"/>
      <c r="E10206"/>
      <c r="F10206" s="126"/>
      <c r="G10206" s="249"/>
      <c r="H10206"/>
      <c r="I10206"/>
      <c r="J10206" s="248"/>
      <c r="K10206"/>
      <c r="L10206"/>
      <c r="M10206"/>
      <c r="N10206"/>
      <c r="O10206"/>
      <c r="P10206"/>
      <c r="Q10206"/>
      <c r="S10206" s="115"/>
      <c r="U10206"/>
      <c r="V10206"/>
      <c r="W10206" s="248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5">
      <c r="A10207" s="244"/>
      <c r="B10207" s="245"/>
      <c r="C10207" s="245"/>
      <c r="D10207" s="246"/>
      <c r="F10207" s="238"/>
      <c r="G10207" s="246"/>
      <c r="I10207"/>
      <c r="J10207" s="245"/>
      <c r="S10207" s="115"/>
      <c r="U10207"/>
      <c r="V10207"/>
      <c r="W10207" s="245"/>
    </row>
    <row r="10208" spans="1:33" x14ac:dyDescent="0.25">
      <c r="A10208" s="244"/>
      <c r="B10208" s="245"/>
      <c r="C10208" s="245"/>
      <c r="D10208" s="246"/>
      <c r="F10208" s="238"/>
      <c r="G10208" s="246"/>
      <c r="I10208"/>
      <c r="J10208" s="245"/>
      <c r="S10208" s="115"/>
      <c r="U10208"/>
      <c r="V10208"/>
      <c r="W10208" s="245"/>
    </row>
    <row r="10209" spans="1:33" x14ac:dyDescent="0.25">
      <c r="A10209" s="244"/>
      <c r="B10209" s="245"/>
      <c r="C10209" s="245"/>
      <c r="D10209" s="246"/>
      <c r="F10209" s="238"/>
      <c r="G10209" s="246"/>
      <c r="I10209"/>
      <c r="J10209" s="245"/>
      <c r="S10209" s="115"/>
      <c r="U10209"/>
      <c r="V10209"/>
      <c r="W10209" s="245"/>
    </row>
    <row r="10210" spans="1:33" x14ac:dyDescent="0.25">
      <c r="A10210" s="244"/>
      <c r="B10210" s="245"/>
      <c r="C10210" s="245"/>
      <c r="D10210" s="246"/>
      <c r="F10210" s="238"/>
      <c r="G10210" s="246"/>
      <c r="I10210"/>
      <c r="J10210" s="245"/>
      <c r="S10210" s="115"/>
      <c r="U10210"/>
      <c r="V10210"/>
      <c r="W10210" s="245"/>
    </row>
    <row r="10211" spans="1:33" x14ac:dyDescent="0.25">
      <c r="A10211" s="247"/>
      <c r="B10211" s="248"/>
      <c r="C10211" s="248"/>
      <c r="D10211" s="249"/>
      <c r="E10211"/>
      <c r="F10211" s="126"/>
      <c r="G10211" s="249"/>
      <c r="H10211"/>
      <c r="I10211"/>
      <c r="J10211" s="248"/>
      <c r="K10211"/>
      <c r="L10211"/>
      <c r="M10211"/>
      <c r="N10211"/>
      <c r="O10211"/>
      <c r="P10211"/>
      <c r="Q10211"/>
      <c r="S10211" s="115"/>
      <c r="U10211"/>
      <c r="V10211"/>
      <c r="W10211" s="248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5">
      <c r="A10212" s="247"/>
      <c r="B10212" s="248"/>
      <c r="C10212" s="248"/>
      <c r="D10212" s="249"/>
      <c r="E10212"/>
      <c r="F10212" s="126"/>
      <c r="G10212" s="249"/>
      <c r="H10212"/>
      <c r="I10212"/>
      <c r="J10212" s="248"/>
      <c r="K10212"/>
      <c r="L10212"/>
      <c r="M10212"/>
      <c r="N10212"/>
      <c r="O10212"/>
      <c r="P10212"/>
      <c r="Q10212"/>
      <c r="S10212" s="115"/>
      <c r="U10212"/>
      <c r="V10212"/>
      <c r="W10212" s="248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5">
      <c r="A10213" s="247"/>
      <c r="B10213" s="248"/>
      <c r="C10213" s="248"/>
      <c r="D10213" s="249"/>
      <c r="E10213"/>
      <c r="F10213" s="126"/>
      <c r="G10213" s="249"/>
      <c r="H10213"/>
      <c r="I10213"/>
      <c r="J10213" s="248"/>
      <c r="K10213"/>
      <c r="L10213"/>
      <c r="M10213"/>
      <c r="N10213"/>
      <c r="O10213"/>
      <c r="P10213"/>
      <c r="Q10213"/>
      <c r="S10213" s="115"/>
      <c r="U10213"/>
      <c r="V10213"/>
      <c r="W10213" s="248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5">
      <c r="A10214" s="244"/>
      <c r="B10214" s="245"/>
      <c r="C10214" s="245"/>
      <c r="D10214" s="246"/>
      <c r="F10214" s="238"/>
      <c r="G10214" s="246"/>
      <c r="I10214"/>
      <c r="J10214" s="245"/>
      <c r="S10214" s="115"/>
      <c r="U10214"/>
      <c r="V10214"/>
      <c r="W10214" s="245"/>
    </row>
    <row r="10215" spans="1:33" x14ac:dyDescent="0.25">
      <c r="A10215" s="244"/>
      <c r="B10215" s="245"/>
      <c r="C10215" s="245"/>
      <c r="D10215" s="246"/>
      <c r="F10215" s="238"/>
      <c r="G10215" s="246"/>
      <c r="I10215"/>
      <c r="J10215" s="245"/>
      <c r="S10215" s="115"/>
      <c r="U10215"/>
      <c r="V10215"/>
      <c r="W10215" s="245"/>
    </row>
    <row r="10216" spans="1:33" x14ac:dyDescent="0.25">
      <c r="A10216" s="247"/>
      <c r="B10216" s="248"/>
      <c r="C10216" s="248"/>
      <c r="D10216" s="249"/>
      <c r="E10216"/>
      <c r="F10216" s="126"/>
      <c r="G10216" s="249"/>
      <c r="H10216"/>
      <c r="I10216"/>
      <c r="J10216" s="248"/>
      <c r="K10216"/>
      <c r="L10216"/>
      <c r="M10216"/>
      <c r="N10216"/>
      <c r="O10216"/>
      <c r="P10216"/>
      <c r="Q10216"/>
      <c r="S10216" s="115"/>
      <c r="U10216"/>
      <c r="V10216"/>
      <c r="W10216" s="248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5">
      <c r="A10217" s="247"/>
      <c r="B10217" s="248"/>
      <c r="C10217" s="248"/>
      <c r="D10217" s="249"/>
      <c r="E10217"/>
      <c r="F10217" s="126"/>
      <c r="G10217" s="249"/>
      <c r="H10217"/>
      <c r="I10217"/>
      <c r="J10217" s="248"/>
      <c r="K10217"/>
      <c r="L10217"/>
      <c r="M10217"/>
      <c r="N10217"/>
      <c r="O10217"/>
      <c r="P10217"/>
      <c r="Q10217"/>
      <c r="S10217" s="115"/>
      <c r="U10217"/>
      <c r="V10217"/>
      <c r="W10217" s="248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5">
      <c r="A10218" s="244"/>
      <c r="B10218" s="245"/>
      <c r="C10218" s="245"/>
      <c r="D10218" s="246"/>
      <c r="F10218" s="238"/>
      <c r="G10218" s="246"/>
      <c r="I10218"/>
      <c r="J10218" s="245"/>
      <c r="S10218" s="115"/>
      <c r="U10218"/>
      <c r="V10218"/>
      <c r="W10218" s="245"/>
    </row>
    <row r="10219" spans="1:33" x14ac:dyDescent="0.25">
      <c r="A10219" s="247"/>
      <c r="B10219" s="248"/>
      <c r="C10219" s="248"/>
      <c r="D10219" s="249"/>
      <c r="E10219"/>
      <c r="F10219" s="126"/>
      <c r="G10219" s="249"/>
      <c r="H10219"/>
      <c r="I10219"/>
      <c r="J10219" s="248"/>
      <c r="K10219"/>
      <c r="L10219"/>
      <c r="M10219"/>
      <c r="N10219"/>
      <c r="O10219"/>
      <c r="P10219"/>
      <c r="Q10219"/>
      <c r="S10219" s="115"/>
      <c r="U10219"/>
      <c r="V10219"/>
      <c r="W10219" s="248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5">
      <c r="A10220" s="244"/>
      <c r="B10220" s="245"/>
      <c r="C10220" s="245"/>
      <c r="D10220" s="246"/>
      <c r="F10220" s="238"/>
      <c r="G10220" s="246"/>
      <c r="I10220"/>
      <c r="J10220" s="245"/>
      <c r="S10220" s="115"/>
      <c r="U10220"/>
      <c r="V10220"/>
      <c r="W10220" s="245"/>
    </row>
    <row r="10221" spans="1:33" x14ac:dyDescent="0.25">
      <c r="A10221" s="247"/>
      <c r="B10221" s="248"/>
      <c r="C10221" s="248"/>
      <c r="D10221" s="249"/>
      <c r="E10221"/>
      <c r="F10221" s="126"/>
      <c r="G10221" s="249"/>
      <c r="H10221"/>
      <c r="I10221"/>
      <c r="J10221" s="248"/>
      <c r="K10221"/>
      <c r="L10221"/>
      <c r="M10221"/>
      <c r="N10221"/>
      <c r="O10221"/>
      <c r="P10221"/>
      <c r="Q10221"/>
      <c r="S10221" s="115"/>
      <c r="U10221"/>
      <c r="V10221"/>
      <c r="W10221" s="248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5">
      <c r="A10222" s="244"/>
      <c r="B10222" s="245"/>
      <c r="C10222" s="245"/>
      <c r="D10222" s="246"/>
      <c r="F10222" s="238"/>
      <c r="G10222" s="246"/>
      <c r="I10222"/>
      <c r="J10222" s="245"/>
      <c r="S10222" s="115"/>
      <c r="U10222"/>
      <c r="V10222"/>
      <c r="W10222" s="245"/>
    </row>
    <row r="10223" spans="1:33" x14ac:dyDescent="0.25">
      <c r="A10223" s="244"/>
      <c r="B10223" s="245"/>
      <c r="C10223" s="245"/>
      <c r="D10223" s="246"/>
      <c r="F10223" s="238"/>
      <c r="G10223" s="246"/>
      <c r="I10223"/>
      <c r="J10223" s="245"/>
      <c r="S10223" s="115"/>
      <c r="U10223"/>
      <c r="V10223"/>
      <c r="W10223" s="245"/>
    </row>
    <row r="10224" spans="1:33" x14ac:dyDescent="0.25">
      <c r="A10224" s="244"/>
      <c r="B10224" s="245"/>
      <c r="C10224" s="245"/>
      <c r="D10224" s="246"/>
      <c r="F10224" s="238"/>
      <c r="G10224" s="246"/>
      <c r="I10224"/>
      <c r="J10224" s="245"/>
      <c r="S10224" s="115"/>
      <c r="U10224"/>
      <c r="V10224"/>
      <c r="W10224" s="245"/>
    </row>
    <row r="10225" spans="1:33" x14ac:dyDescent="0.25">
      <c r="A10225" s="244"/>
      <c r="B10225" s="245"/>
      <c r="C10225" s="245"/>
      <c r="D10225" s="246"/>
      <c r="F10225" s="238"/>
      <c r="G10225" s="246"/>
      <c r="I10225"/>
      <c r="J10225" s="245"/>
      <c r="S10225" s="115"/>
      <c r="U10225"/>
      <c r="V10225"/>
      <c r="W10225" s="245"/>
    </row>
    <row r="10226" spans="1:33" x14ac:dyDescent="0.25">
      <c r="A10226" s="244"/>
      <c r="B10226" s="245"/>
      <c r="C10226" s="245"/>
      <c r="D10226" s="246"/>
      <c r="F10226" s="238"/>
      <c r="G10226" s="246"/>
      <c r="I10226"/>
      <c r="J10226" s="245"/>
      <c r="S10226" s="115"/>
      <c r="U10226"/>
      <c r="V10226"/>
      <c r="W10226" s="245"/>
    </row>
    <row r="10227" spans="1:33" x14ac:dyDescent="0.25">
      <c r="A10227" s="244"/>
      <c r="B10227" s="245"/>
      <c r="C10227" s="245"/>
      <c r="D10227" s="246"/>
      <c r="F10227" s="238"/>
      <c r="G10227" s="246"/>
      <c r="I10227"/>
      <c r="J10227" s="245"/>
      <c r="S10227" s="115"/>
      <c r="U10227"/>
      <c r="V10227"/>
      <c r="W10227" s="245"/>
    </row>
    <row r="10228" spans="1:33" x14ac:dyDescent="0.25">
      <c r="A10228" s="247"/>
      <c r="B10228" s="248"/>
      <c r="C10228" s="248"/>
      <c r="D10228" s="249"/>
      <c r="E10228"/>
      <c r="F10228" s="126"/>
      <c r="G10228" s="249"/>
      <c r="H10228"/>
      <c r="I10228"/>
      <c r="J10228" s="248"/>
      <c r="K10228"/>
      <c r="L10228"/>
      <c r="M10228"/>
      <c r="N10228"/>
      <c r="O10228"/>
      <c r="P10228"/>
      <c r="Q10228"/>
      <c r="S10228" s="115"/>
      <c r="U10228"/>
      <c r="V10228"/>
      <c r="W10228" s="24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5">
      <c r="A10229" s="244"/>
      <c r="B10229" s="245"/>
      <c r="C10229" s="245"/>
      <c r="D10229" s="246"/>
      <c r="F10229" s="238"/>
      <c r="G10229" s="246"/>
      <c r="I10229"/>
      <c r="J10229" s="245"/>
      <c r="S10229" s="115"/>
      <c r="U10229"/>
      <c r="V10229"/>
      <c r="W10229" s="245"/>
    </row>
    <row r="10230" spans="1:33" x14ac:dyDescent="0.25">
      <c r="A10230" s="244"/>
      <c r="B10230" s="245"/>
      <c r="C10230" s="245"/>
      <c r="D10230" s="246"/>
      <c r="F10230" s="238"/>
      <c r="G10230" s="246"/>
      <c r="I10230"/>
      <c r="J10230" s="245"/>
      <c r="S10230" s="115"/>
      <c r="U10230"/>
      <c r="V10230"/>
      <c r="W10230" s="245"/>
    </row>
    <row r="10231" spans="1:33" x14ac:dyDescent="0.25">
      <c r="A10231" s="244"/>
      <c r="B10231" s="245"/>
      <c r="C10231" s="245"/>
      <c r="D10231" s="246"/>
      <c r="F10231" s="238"/>
      <c r="G10231" s="246"/>
      <c r="I10231"/>
      <c r="J10231" s="245"/>
      <c r="S10231" s="115"/>
      <c r="U10231"/>
      <c r="V10231"/>
      <c r="W10231" s="245"/>
    </row>
    <row r="10232" spans="1:33" x14ac:dyDescent="0.25">
      <c r="A10232" s="244"/>
      <c r="B10232" s="245"/>
      <c r="C10232" s="245"/>
      <c r="D10232" s="246"/>
      <c r="F10232" s="238"/>
      <c r="G10232" s="246"/>
      <c r="I10232"/>
      <c r="J10232" s="245"/>
      <c r="S10232" s="115"/>
      <c r="U10232"/>
      <c r="V10232"/>
      <c r="W10232" s="245"/>
    </row>
    <row r="10233" spans="1:33" x14ac:dyDescent="0.25">
      <c r="A10233" s="244"/>
      <c r="B10233" s="245"/>
      <c r="C10233" s="245"/>
      <c r="D10233" s="246"/>
      <c r="F10233" s="238"/>
      <c r="G10233" s="246"/>
      <c r="I10233"/>
      <c r="J10233" s="245"/>
      <c r="S10233" s="115"/>
      <c r="U10233"/>
      <c r="V10233"/>
      <c r="W10233" s="245"/>
    </row>
    <row r="10234" spans="1:33" x14ac:dyDescent="0.25">
      <c r="A10234" s="244"/>
      <c r="B10234" s="245"/>
      <c r="C10234" s="245"/>
      <c r="D10234" s="246"/>
      <c r="F10234" s="238"/>
      <c r="G10234" s="246"/>
      <c r="I10234"/>
      <c r="J10234" s="245"/>
      <c r="S10234" s="115"/>
      <c r="U10234"/>
      <c r="V10234"/>
      <c r="W10234" s="245"/>
    </row>
    <row r="10235" spans="1:33" x14ac:dyDescent="0.25">
      <c r="A10235" s="244"/>
      <c r="B10235" s="245"/>
      <c r="C10235" s="245"/>
      <c r="D10235" s="246"/>
      <c r="F10235" s="238"/>
      <c r="G10235" s="246"/>
      <c r="I10235"/>
      <c r="J10235" s="245"/>
      <c r="S10235" s="115"/>
      <c r="U10235"/>
      <c r="V10235"/>
      <c r="W10235" s="245"/>
    </row>
    <row r="10236" spans="1:33" x14ac:dyDescent="0.25">
      <c r="A10236" s="244"/>
      <c r="B10236" s="245"/>
      <c r="C10236" s="245"/>
      <c r="D10236" s="246"/>
      <c r="F10236" s="238"/>
      <c r="G10236" s="246"/>
      <c r="I10236"/>
      <c r="J10236" s="245"/>
      <c r="S10236" s="115"/>
      <c r="U10236"/>
      <c r="V10236"/>
      <c r="W10236" s="245"/>
    </row>
    <row r="10237" spans="1:33" x14ac:dyDescent="0.25">
      <c r="A10237" s="244"/>
      <c r="B10237" s="245"/>
      <c r="C10237" s="245"/>
      <c r="D10237" s="246"/>
      <c r="F10237" s="238"/>
      <c r="G10237" s="246"/>
      <c r="I10237"/>
      <c r="J10237" s="245"/>
      <c r="S10237" s="115"/>
      <c r="U10237"/>
      <c r="V10237"/>
      <c r="W10237" s="245"/>
    </row>
    <row r="10238" spans="1:33" x14ac:dyDescent="0.25">
      <c r="A10238" s="247"/>
      <c r="B10238" s="248"/>
      <c r="C10238" s="248"/>
      <c r="D10238" s="249"/>
      <c r="E10238"/>
      <c r="F10238" s="126"/>
      <c r="G10238" s="249"/>
      <c r="H10238"/>
      <c r="I10238"/>
      <c r="J10238" s="248"/>
      <c r="K10238"/>
      <c r="L10238"/>
      <c r="M10238"/>
      <c r="N10238"/>
      <c r="O10238"/>
      <c r="P10238"/>
      <c r="Q10238"/>
      <c r="S10238" s="115"/>
      <c r="U10238"/>
      <c r="V10238"/>
      <c r="W10238" s="24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5">
      <c r="A10239" s="244"/>
      <c r="B10239" s="245"/>
      <c r="C10239" s="245"/>
      <c r="D10239" s="246"/>
      <c r="F10239" s="238"/>
      <c r="G10239" s="246"/>
      <c r="I10239"/>
      <c r="J10239" s="245"/>
      <c r="S10239" s="115"/>
      <c r="U10239"/>
      <c r="V10239"/>
      <c r="W10239" s="245"/>
    </row>
    <row r="10240" spans="1:33" x14ac:dyDescent="0.25">
      <c r="A10240" s="244"/>
      <c r="B10240" s="245"/>
      <c r="C10240" s="245"/>
      <c r="D10240" s="246"/>
      <c r="F10240" s="238"/>
      <c r="G10240" s="246"/>
      <c r="I10240"/>
      <c r="J10240" s="245"/>
      <c r="S10240" s="115"/>
      <c r="U10240"/>
      <c r="V10240"/>
      <c r="W10240" s="245"/>
    </row>
    <row r="10241" spans="1:33" x14ac:dyDescent="0.25">
      <c r="A10241" s="247"/>
      <c r="B10241" s="248"/>
      <c r="C10241" s="248"/>
      <c r="D10241" s="249"/>
      <c r="E10241"/>
      <c r="F10241" s="126"/>
      <c r="G10241" s="249"/>
      <c r="H10241"/>
      <c r="I10241"/>
      <c r="J10241" s="248"/>
      <c r="K10241"/>
      <c r="L10241"/>
      <c r="M10241"/>
      <c r="N10241"/>
      <c r="O10241"/>
      <c r="P10241"/>
      <c r="Q10241"/>
      <c r="S10241" s="115"/>
      <c r="U10241"/>
      <c r="V10241"/>
      <c r="W10241" s="248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5">
      <c r="A10242" s="244"/>
      <c r="B10242" s="245"/>
      <c r="C10242" s="245"/>
      <c r="D10242" s="246"/>
      <c r="F10242" s="238"/>
      <c r="G10242" s="246"/>
      <c r="I10242"/>
      <c r="J10242" s="245"/>
      <c r="S10242" s="115"/>
      <c r="U10242"/>
      <c r="V10242"/>
      <c r="W10242" s="245"/>
    </row>
    <row r="10243" spans="1:33" x14ac:dyDescent="0.25">
      <c r="A10243" s="247"/>
      <c r="B10243" s="248"/>
      <c r="C10243" s="248"/>
      <c r="D10243" s="249"/>
      <c r="E10243"/>
      <c r="F10243" s="126"/>
      <c r="G10243" s="249"/>
      <c r="H10243"/>
      <c r="I10243"/>
      <c r="J10243" s="248"/>
      <c r="K10243"/>
      <c r="L10243"/>
      <c r="M10243"/>
      <c r="N10243"/>
      <c r="O10243"/>
      <c r="P10243"/>
      <c r="Q10243"/>
      <c r="S10243" s="115"/>
      <c r="U10243"/>
      <c r="V10243"/>
      <c r="W10243" s="248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5">
      <c r="A10244" s="244"/>
      <c r="B10244" s="245"/>
      <c r="C10244" s="245"/>
      <c r="D10244" s="246"/>
      <c r="F10244" s="238"/>
      <c r="G10244" s="246"/>
      <c r="I10244"/>
      <c r="J10244" s="245"/>
      <c r="S10244" s="115"/>
      <c r="U10244"/>
      <c r="V10244"/>
      <c r="W10244" s="245"/>
    </row>
    <row r="10245" spans="1:33" x14ac:dyDescent="0.25">
      <c r="A10245" s="244"/>
      <c r="B10245" s="245"/>
      <c r="C10245" s="245"/>
      <c r="D10245" s="246"/>
      <c r="F10245" s="238"/>
      <c r="G10245" s="246"/>
      <c r="I10245"/>
      <c r="J10245" s="245"/>
      <c r="S10245" s="115"/>
      <c r="U10245"/>
      <c r="V10245"/>
      <c r="W10245" s="245"/>
    </row>
    <row r="10246" spans="1:33" x14ac:dyDescent="0.25">
      <c r="A10246" s="244"/>
      <c r="B10246" s="245"/>
      <c r="C10246" s="245"/>
      <c r="D10246" s="246"/>
      <c r="F10246" s="238"/>
      <c r="G10246" s="246"/>
      <c r="I10246"/>
      <c r="J10246" s="245"/>
      <c r="S10246" s="115"/>
      <c r="U10246"/>
      <c r="V10246"/>
      <c r="W10246" s="245"/>
    </row>
    <row r="10247" spans="1:33" x14ac:dyDescent="0.25">
      <c r="A10247" s="244"/>
      <c r="B10247" s="245"/>
      <c r="C10247" s="245"/>
      <c r="D10247" s="246"/>
      <c r="F10247" s="238"/>
      <c r="G10247" s="246"/>
      <c r="I10247"/>
      <c r="J10247" s="245"/>
      <c r="S10247" s="115"/>
      <c r="U10247"/>
      <c r="V10247"/>
      <c r="W10247" s="245"/>
    </row>
    <row r="10248" spans="1:33" x14ac:dyDescent="0.25">
      <c r="A10248" s="247"/>
      <c r="B10248" s="248"/>
      <c r="C10248" s="248"/>
      <c r="D10248" s="249"/>
      <c r="E10248"/>
      <c r="F10248" s="126"/>
      <c r="G10248" s="249"/>
      <c r="H10248"/>
      <c r="I10248"/>
      <c r="J10248" s="248"/>
      <c r="K10248"/>
      <c r="L10248"/>
      <c r="M10248"/>
      <c r="N10248"/>
      <c r="O10248"/>
      <c r="P10248"/>
      <c r="Q10248"/>
      <c r="S10248" s="115"/>
      <c r="U10248"/>
      <c r="V10248"/>
      <c r="W10248" s="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5">
      <c r="A10249" s="244"/>
      <c r="B10249" s="245"/>
      <c r="C10249" s="245"/>
      <c r="D10249" s="246"/>
      <c r="F10249" s="238"/>
      <c r="G10249" s="246"/>
      <c r="I10249"/>
      <c r="J10249" s="245"/>
      <c r="S10249" s="115"/>
      <c r="U10249"/>
      <c r="V10249"/>
      <c r="W10249" s="245"/>
    </row>
    <row r="10250" spans="1:33" ht="18" x14ac:dyDescent="0.25">
      <c r="A10250" s="250"/>
      <c r="B10250" s="251"/>
      <c r="C10250" s="251"/>
      <c r="D10250" s="252"/>
      <c r="E10250"/>
      <c r="F10250" s="126"/>
      <c r="G10250" s="253"/>
      <c r="H10250"/>
      <c r="I10250"/>
      <c r="J10250" s="254"/>
      <c r="K10250"/>
      <c r="L10250"/>
      <c r="M10250"/>
      <c r="N10250"/>
      <c r="O10250"/>
      <c r="P10250"/>
      <c r="Q10250"/>
      <c r="S10250" s="115"/>
      <c r="U10250"/>
      <c r="V10250"/>
      <c r="W10250" s="254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5">
      <c r="A10251" s="247"/>
      <c r="B10251" s="248"/>
      <c r="C10251" s="248"/>
      <c r="D10251" s="249"/>
      <c r="E10251"/>
      <c r="F10251" s="126"/>
      <c r="G10251" s="249"/>
      <c r="H10251"/>
      <c r="I10251"/>
      <c r="J10251" s="248"/>
      <c r="K10251"/>
      <c r="L10251"/>
      <c r="M10251"/>
      <c r="N10251"/>
      <c r="O10251"/>
      <c r="P10251"/>
      <c r="Q10251"/>
      <c r="S10251" s="115"/>
      <c r="U10251"/>
      <c r="V10251"/>
      <c r="W10251" s="248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5">
      <c r="A10252" s="244"/>
      <c r="B10252" s="245"/>
      <c r="C10252" s="245"/>
      <c r="D10252" s="246"/>
      <c r="F10252" s="238"/>
      <c r="G10252" s="246"/>
      <c r="I10252"/>
      <c r="J10252" s="245"/>
      <c r="S10252" s="115"/>
      <c r="U10252"/>
      <c r="V10252"/>
      <c r="W10252" s="245"/>
    </row>
    <row r="10253" spans="1:33" x14ac:dyDescent="0.25">
      <c r="A10253" s="244"/>
      <c r="B10253" s="245"/>
      <c r="C10253" s="245"/>
      <c r="D10253" s="246"/>
      <c r="F10253" s="238"/>
      <c r="G10253" s="246"/>
      <c r="I10253"/>
      <c r="J10253" s="245"/>
      <c r="S10253" s="115"/>
      <c r="U10253"/>
      <c r="V10253"/>
      <c r="W10253" s="245"/>
    </row>
    <row r="10254" spans="1:33" x14ac:dyDescent="0.25">
      <c r="A10254" s="244"/>
      <c r="B10254" s="245"/>
      <c r="C10254" s="245"/>
      <c r="D10254" s="246"/>
      <c r="F10254" s="238"/>
      <c r="G10254" s="246"/>
      <c r="I10254"/>
      <c r="J10254" s="245"/>
      <c r="S10254" s="115"/>
      <c r="U10254"/>
      <c r="V10254"/>
      <c r="W10254" s="245"/>
    </row>
    <row r="10255" spans="1:33" x14ac:dyDescent="0.25">
      <c r="A10255" s="244"/>
      <c r="B10255" s="245"/>
      <c r="C10255" s="245"/>
      <c r="D10255" s="246"/>
      <c r="F10255" s="238"/>
      <c r="G10255" s="246"/>
      <c r="I10255"/>
      <c r="J10255" s="245"/>
      <c r="S10255" s="115"/>
      <c r="U10255"/>
      <c r="V10255"/>
      <c r="W10255" s="245"/>
    </row>
    <row r="10256" spans="1:33" x14ac:dyDescent="0.25">
      <c r="A10256" s="247"/>
      <c r="B10256" s="248"/>
      <c r="C10256" s="248"/>
      <c r="D10256" s="249"/>
      <c r="E10256"/>
      <c r="F10256" s="126"/>
      <c r="G10256" s="249"/>
      <c r="H10256"/>
      <c r="I10256"/>
      <c r="J10256" s="248"/>
      <c r="K10256"/>
      <c r="L10256"/>
      <c r="M10256"/>
      <c r="N10256"/>
      <c r="O10256"/>
      <c r="P10256"/>
      <c r="Q10256"/>
      <c r="S10256" s="115"/>
      <c r="U10256"/>
      <c r="V10256"/>
      <c r="W10256" s="248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5">
      <c r="A10257" s="247"/>
      <c r="B10257" s="248"/>
      <c r="C10257" s="248"/>
      <c r="D10257" s="249"/>
      <c r="E10257"/>
      <c r="F10257" s="126"/>
      <c r="G10257" s="249"/>
      <c r="H10257"/>
      <c r="I10257"/>
      <c r="J10257" s="248"/>
      <c r="K10257"/>
      <c r="L10257"/>
      <c r="M10257"/>
      <c r="N10257"/>
      <c r="O10257"/>
      <c r="P10257"/>
      <c r="Q10257"/>
      <c r="S10257" s="115"/>
      <c r="U10257"/>
      <c r="V10257"/>
      <c r="W10257" s="248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5">
      <c r="A10258" s="247"/>
      <c r="B10258" s="248"/>
      <c r="C10258" s="248"/>
      <c r="D10258" s="249"/>
      <c r="E10258"/>
      <c r="F10258" s="126"/>
      <c r="G10258" s="249"/>
      <c r="H10258"/>
      <c r="I10258"/>
      <c r="J10258" s="248"/>
      <c r="K10258"/>
      <c r="L10258"/>
      <c r="M10258"/>
      <c r="N10258"/>
      <c r="O10258"/>
      <c r="P10258"/>
      <c r="Q10258"/>
      <c r="S10258" s="115"/>
      <c r="U10258"/>
      <c r="V10258"/>
      <c r="W10258" s="24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5">
      <c r="A10259" s="244"/>
      <c r="B10259" s="245"/>
      <c r="C10259" s="245"/>
      <c r="D10259" s="246"/>
      <c r="F10259" s="238"/>
      <c r="G10259" s="246"/>
      <c r="I10259"/>
      <c r="J10259" s="245"/>
      <c r="S10259" s="115"/>
      <c r="U10259"/>
      <c r="V10259"/>
      <c r="W10259" s="245"/>
    </row>
    <row r="10260" spans="1:33" x14ac:dyDescent="0.25">
      <c r="A10260" s="244"/>
      <c r="B10260" s="245"/>
      <c r="C10260" s="245"/>
      <c r="D10260" s="246"/>
      <c r="F10260" s="238"/>
      <c r="G10260" s="246"/>
      <c r="I10260"/>
      <c r="J10260" s="245"/>
      <c r="S10260" s="115"/>
      <c r="U10260"/>
      <c r="V10260"/>
      <c r="W10260" s="245"/>
    </row>
    <row r="10261" spans="1:33" x14ac:dyDescent="0.25">
      <c r="A10261" s="247"/>
      <c r="B10261" s="248"/>
      <c r="C10261" s="248"/>
      <c r="D10261" s="249"/>
      <c r="E10261"/>
      <c r="F10261" s="126"/>
      <c r="G10261" s="249"/>
      <c r="H10261"/>
      <c r="I10261"/>
      <c r="J10261" s="248"/>
      <c r="K10261"/>
      <c r="L10261"/>
      <c r="M10261"/>
      <c r="N10261"/>
      <c r="O10261"/>
      <c r="P10261"/>
      <c r="Q10261"/>
      <c r="S10261" s="115"/>
      <c r="U10261"/>
      <c r="V10261"/>
      <c r="W10261" s="248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5">
      <c r="A10262" s="247"/>
      <c r="B10262" s="248"/>
      <c r="C10262" s="248"/>
      <c r="D10262" s="249"/>
      <c r="E10262"/>
      <c r="F10262" s="126"/>
      <c r="G10262" s="249"/>
      <c r="H10262"/>
      <c r="I10262"/>
      <c r="J10262" s="248"/>
      <c r="K10262"/>
      <c r="L10262"/>
      <c r="M10262"/>
      <c r="N10262"/>
      <c r="O10262"/>
      <c r="P10262"/>
      <c r="Q10262"/>
      <c r="S10262" s="115"/>
      <c r="U10262"/>
      <c r="V10262"/>
      <c r="W10262" s="248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5">
      <c r="A10263" s="247"/>
      <c r="B10263" s="248"/>
      <c r="C10263" s="248"/>
      <c r="D10263" s="249"/>
      <c r="E10263"/>
      <c r="F10263" s="126"/>
      <c r="G10263" s="249"/>
      <c r="H10263"/>
      <c r="I10263"/>
      <c r="J10263" s="248"/>
      <c r="K10263"/>
      <c r="L10263"/>
      <c r="M10263"/>
      <c r="N10263"/>
      <c r="O10263"/>
      <c r="P10263"/>
      <c r="Q10263"/>
      <c r="S10263" s="115"/>
      <c r="U10263"/>
      <c r="V10263"/>
      <c r="W10263" s="248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5">
      <c r="A10264" s="244"/>
      <c r="B10264" s="245"/>
      <c r="C10264" s="245"/>
      <c r="D10264" s="246"/>
      <c r="F10264" s="238"/>
      <c r="G10264" s="246"/>
      <c r="I10264"/>
      <c r="J10264" s="245"/>
      <c r="S10264" s="115"/>
      <c r="U10264"/>
      <c r="V10264"/>
      <c r="W10264" s="245"/>
    </row>
    <row r="10265" spans="1:33" x14ac:dyDescent="0.25">
      <c r="A10265" s="244"/>
      <c r="B10265" s="245"/>
      <c r="C10265" s="245"/>
      <c r="D10265" s="246"/>
      <c r="F10265" s="238"/>
      <c r="G10265" s="246"/>
      <c r="I10265"/>
      <c r="J10265" s="245"/>
      <c r="S10265" s="115"/>
      <c r="U10265"/>
      <c r="V10265"/>
      <c r="W10265" s="245"/>
    </row>
    <row r="10266" spans="1:33" x14ac:dyDescent="0.25">
      <c r="A10266" s="247"/>
      <c r="B10266" s="248"/>
      <c r="C10266" s="248"/>
      <c r="D10266" s="249"/>
      <c r="E10266"/>
      <c r="F10266" s="126"/>
      <c r="G10266" s="249"/>
      <c r="H10266"/>
      <c r="I10266"/>
      <c r="J10266" s="248"/>
      <c r="K10266"/>
      <c r="L10266"/>
      <c r="M10266"/>
      <c r="N10266"/>
      <c r="O10266"/>
      <c r="P10266"/>
      <c r="Q10266"/>
      <c r="S10266" s="115"/>
      <c r="U10266"/>
      <c r="V10266"/>
      <c r="W10266" s="248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5">
      <c r="A10267" s="244"/>
      <c r="B10267" s="245"/>
      <c r="C10267" s="245"/>
      <c r="D10267" s="246"/>
      <c r="F10267" s="238"/>
      <c r="G10267" s="246"/>
      <c r="I10267"/>
      <c r="J10267" s="245"/>
      <c r="S10267" s="115"/>
      <c r="U10267"/>
      <c r="V10267"/>
      <c r="W10267" s="245"/>
    </row>
    <row r="10268" spans="1:33" x14ac:dyDescent="0.25">
      <c r="A10268" s="244"/>
      <c r="B10268" s="245"/>
      <c r="C10268" s="245"/>
      <c r="D10268" s="246"/>
      <c r="F10268" s="238"/>
      <c r="G10268" s="246"/>
      <c r="I10268"/>
      <c r="J10268" s="245"/>
      <c r="S10268" s="115"/>
      <c r="U10268"/>
      <c r="V10268"/>
      <c r="W10268" s="245"/>
    </row>
    <row r="10269" spans="1:33" x14ac:dyDescent="0.25">
      <c r="A10269" s="244"/>
      <c r="B10269" s="245"/>
      <c r="C10269" s="245"/>
      <c r="D10269" s="246"/>
      <c r="F10269" s="238"/>
      <c r="G10269" s="246"/>
      <c r="I10269"/>
      <c r="J10269" s="245"/>
      <c r="S10269" s="115"/>
      <c r="U10269"/>
      <c r="V10269"/>
      <c r="W10269" s="245"/>
    </row>
    <row r="10270" spans="1:33" x14ac:dyDescent="0.25">
      <c r="A10270" s="244"/>
      <c r="B10270" s="245"/>
      <c r="C10270" s="245"/>
      <c r="D10270" s="246"/>
      <c r="F10270" s="238"/>
      <c r="G10270" s="246"/>
      <c r="I10270"/>
      <c r="J10270" s="245"/>
      <c r="S10270" s="115"/>
      <c r="U10270"/>
      <c r="V10270"/>
      <c r="W10270" s="245"/>
    </row>
    <row r="10271" spans="1:33" x14ac:dyDescent="0.25">
      <c r="A10271" s="244"/>
      <c r="B10271" s="245"/>
      <c r="C10271" s="245"/>
      <c r="D10271" s="246"/>
      <c r="F10271" s="238"/>
      <c r="G10271" s="246"/>
      <c r="I10271"/>
      <c r="J10271" s="245"/>
      <c r="S10271" s="115"/>
      <c r="U10271"/>
      <c r="V10271"/>
      <c r="W10271" s="245"/>
    </row>
    <row r="10272" spans="1:33" x14ac:dyDescent="0.25">
      <c r="A10272" s="244"/>
      <c r="B10272" s="245"/>
      <c r="C10272" s="245"/>
      <c r="D10272" s="246"/>
      <c r="F10272" s="238"/>
      <c r="G10272" s="246"/>
      <c r="I10272"/>
      <c r="J10272" s="245"/>
      <c r="S10272" s="115"/>
      <c r="U10272"/>
      <c r="V10272"/>
      <c r="W10272" s="245"/>
    </row>
    <row r="10273" spans="1:33" x14ac:dyDescent="0.25">
      <c r="A10273" s="247"/>
      <c r="B10273" s="248"/>
      <c r="C10273" s="248"/>
      <c r="D10273" s="249"/>
      <c r="E10273"/>
      <c r="F10273" s="126"/>
      <c r="G10273" s="249"/>
      <c r="H10273"/>
      <c r="I10273"/>
      <c r="J10273" s="248"/>
      <c r="K10273"/>
      <c r="L10273"/>
      <c r="M10273"/>
      <c r="N10273"/>
      <c r="O10273"/>
      <c r="P10273"/>
      <c r="Q10273"/>
      <c r="S10273" s="115"/>
      <c r="U10273"/>
      <c r="V10273"/>
      <c r="W10273" s="248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5">
      <c r="A10274" s="244"/>
      <c r="B10274" s="245"/>
      <c r="C10274" s="245"/>
      <c r="D10274" s="246"/>
      <c r="F10274" s="238"/>
      <c r="G10274" s="246"/>
      <c r="I10274"/>
      <c r="J10274" s="245"/>
      <c r="S10274" s="115"/>
      <c r="U10274"/>
      <c r="V10274"/>
      <c r="W10274" s="245"/>
    </row>
    <row r="10275" spans="1:33" x14ac:dyDescent="0.25">
      <c r="A10275" s="244"/>
      <c r="B10275" s="245"/>
      <c r="C10275" s="245"/>
      <c r="D10275" s="246"/>
      <c r="F10275" s="238"/>
      <c r="G10275" s="246"/>
      <c r="I10275"/>
      <c r="J10275" s="245"/>
      <c r="S10275" s="115"/>
      <c r="U10275"/>
      <c r="V10275"/>
      <c r="W10275" s="245"/>
    </row>
    <row r="10276" spans="1:33" x14ac:dyDescent="0.25">
      <c r="A10276" s="247"/>
      <c r="B10276" s="248"/>
      <c r="C10276" s="248"/>
      <c r="D10276" s="249"/>
      <c r="E10276"/>
      <c r="F10276" s="126"/>
      <c r="G10276" s="249"/>
      <c r="H10276"/>
      <c r="I10276"/>
      <c r="J10276" s="248"/>
      <c r="K10276"/>
      <c r="L10276"/>
      <c r="M10276"/>
      <c r="N10276"/>
      <c r="O10276"/>
      <c r="P10276"/>
      <c r="Q10276"/>
      <c r="S10276" s="115"/>
      <c r="U10276"/>
      <c r="V10276"/>
      <c r="W10276" s="248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5">
      <c r="A10277" s="244"/>
      <c r="B10277" s="245"/>
      <c r="C10277" s="245"/>
      <c r="D10277" s="246"/>
      <c r="F10277" s="238"/>
      <c r="G10277" s="246"/>
      <c r="I10277"/>
      <c r="J10277" s="245"/>
      <c r="S10277" s="115"/>
      <c r="U10277"/>
      <c r="V10277"/>
      <c r="W10277" s="245"/>
    </row>
    <row r="10278" spans="1:33" x14ac:dyDescent="0.25">
      <c r="A10278" s="244"/>
      <c r="B10278" s="245"/>
      <c r="C10278" s="245"/>
      <c r="D10278" s="246"/>
      <c r="F10278" s="238"/>
      <c r="G10278" s="246"/>
      <c r="I10278"/>
      <c r="J10278" s="245"/>
      <c r="S10278" s="115"/>
      <c r="U10278"/>
      <c r="V10278"/>
      <c r="W10278" s="245"/>
    </row>
    <row r="10279" spans="1:33" x14ac:dyDescent="0.25">
      <c r="A10279" s="244"/>
      <c r="B10279" s="245"/>
      <c r="C10279" s="245"/>
      <c r="D10279" s="246"/>
      <c r="F10279" s="238"/>
      <c r="G10279" s="246"/>
      <c r="I10279"/>
      <c r="J10279" s="245"/>
      <c r="S10279" s="115"/>
      <c r="U10279"/>
      <c r="V10279"/>
      <c r="W10279" s="245"/>
    </row>
    <row r="10280" spans="1:33" x14ac:dyDescent="0.25">
      <c r="A10280" s="244"/>
      <c r="B10280" s="245"/>
      <c r="C10280" s="245"/>
      <c r="D10280" s="246"/>
      <c r="F10280" s="238"/>
      <c r="G10280" s="246"/>
      <c r="I10280"/>
      <c r="J10280" s="245"/>
      <c r="S10280" s="115"/>
      <c r="U10280"/>
      <c r="V10280"/>
      <c r="W10280" s="245"/>
    </row>
    <row r="10281" spans="1:33" x14ac:dyDescent="0.25">
      <c r="A10281" s="247"/>
      <c r="B10281" s="248"/>
      <c r="C10281" s="248"/>
      <c r="D10281" s="249"/>
      <c r="E10281"/>
      <c r="F10281" s="126"/>
      <c r="G10281" s="249"/>
      <c r="H10281"/>
      <c r="I10281"/>
      <c r="J10281" s="248"/>
      <c r="K10281"/>
      <c r="L10281"/>
      <c r="M10281"/>
      <c r="N10281"/>
      <c r="O10281"/>
      <c r="P10281"/>
      <c r="Q10281"/>
      <c r="S10281" s="115"/>
      <c r="U10281"/>
      <c r="V10281"/>
      <c r="W10281" s="248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5">
      <c r="A10282" s="244"/>
      <c r="B10282" s="245"/>
      <c r="C10282" s="245"/>
      <c r="D10282" s="246"/>
      <c r="F10282" s="238"/>
      <c r="G10282" s="246"/>
      <c r="I10282"/>
      <c r="J10282" s="245"/>
      <c r="S10282" s="115"/>
      <c r="U10282"/>
      <c r="V10282"/>
      <c r="W10282" s="245"/>
    </row>
    <row r="10283" spans="1:33" x14ac:dyDescent="0.25">
      <c r="A10283" s="244"/>
      <c r="B10283" s="245"/>
      <c r="C10283" s="245"/>
      <c r="D10283" s="246"/>
      <c r="F10283" s="238"/>
      <c r="G10283" s="246"/>
      <c r="I10283"/>
      <c r="J10283" s="245"/>
      <c r="S10283" s="115"/>
      <c r="U10283"/>
      <c r="V10283"/>
      <c r="W10283" s="245"/>
    </row>
    <row r="10284" spans="1:33" x14ac:dyDescent="0.25">
      <c r="A10284" s="244"/>
      <c r="B10284" s="245"/>
      <c r="C10284" s="245"/>
      <c r="D10284" s="246"/>
      <c r="F10284" s="238"/>
      <c r="G10284" s="246"/>
      <c r="I10284"/>
      <c r="J10284" s="245"/>
      <c r="S10284" s="115"/>
      <c r="U10284"/>
      <c r="V10284"/>
      <c r="W10284" s="245"/>
    </row>
    <row r="10285" spans="1:33" x14ac:dyDescent="0.25">
      <c r="A10285" s="244"/>
      <c r="B10285" s="245"/>
      <c r="C10285" s="245"/>
      <c r="D10285" s="246"/>
      <c r="F10285" s="238"/>
      <c r="G10285" s="246"/>
      <c r="I10285"/>
      <c r="J10285" s="245"/>
      <c r="S10285" s="115"/>
      <c r="U10285"/>
      <c r="V10285"/>
      <c r="W10285" s="245"/>
    </row>
    <row r="10286" spans="1:33" x14ac:dyDescent="0.25">
      <c r="A10286" s="247"/>
      <c r="B10286" s="248"/>
      <c r="C10286" s="248"/>
      <c r="D10286" s="249"/>
      <c r="E10286"/>
      <c r="F10286" s="126"/>
      <c r="G10286" s="249"/>
      <c r="H10286"/>
      <c r="I10286"/>
      <c r="J10286" s="248"/>
      <c r="K10286"/>
      <c r="L10286"/>
      <c r="M10286"/>
      <c r="N10286"/>
      <c r="O10286"/>
      <c r="P10286"/>
      <c r="Q10286"/>
      <c r="S10286" s="115"/>
      <c r="U10286"/>
      <c r="V10286"/>
      <c r="W10286" s="248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5">
      <c r="A10287" s="244"/>
      <c r="B10287" s="245"/>
      <c r="C10287" s="245"/>
      <c r="D10287" s="246"/>
      <c r="F10287" s="238"/>
      <c r="G10287" s="246"/>
      <c r="I10287"/>
      <c r="J10287" s="245"/>
      <c r="S10287" s="115"/>
      <c r="U10287"/>
      <c r="V10287"/>
      <c r="W10287" s="245"/>
    </row>
    <row r="10288" spans="1:33" x14ac:dyDescent="0.25">
      <c r="A10288" s="247"/>
      <c r="B10288" s="248"/>
      <c r="C10288" s="248"/>
      <c r="D10288" s="249"/>
      <c r="E10288"/>
      <c r="F10288" s="126"/>
      <c r="G10288" s="249"/>
      <c r="H10288"/>
      <c r="I10288"/>
      <c r="J10288" s="248"/>
      <c r="K10288"/>
      <c r="L10288"/>
      <c r="M10288"/>
      <c r="N10288"/>
      <c r="O10288"/>
      <c r="P10288"/>
      <c r="Q10288"/>
      <c r="S10288" s="115"/>
      <c r="U10288"/>
      <c r="V10288"/>
      <c r="W10288" s="24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5">
      <c r="A10289" s="244"/>
      <c r="B10289" s="245"/>
      <c r="C10289" s="245"/>
      <c r="D10289" s="246"/>
      <c r="F10289" s="238"/>
      <c r="G10289" s="246"/>
      <c r="I10289"/>
      <c r="J10289" s="245"/>
      <c r="S10289" s="115"/>
      <c r="U10289"/>
      <c r="V10289"/>
      <c r="W10289" s="245"/>
    </row>
    <row r="10290" spans="1:33" x14ac:dyDescent="0.25">
      <c r="A10290" s="247"/>
      <c r="B10290" s="248"/>
      <c r="C10290" s="248"/>
      <c r="D10290" s="249"/>
      <c r="E10290"/>
      <c r="F10290" s="126"/>
      <c r="G10290" s="249"/>
      <c r="H10290"/>
      <c r="I10290"/>
      <c r="J10290" s="248"/>
      <c r="K10290"/>
      <c r="L10290"/>
      <c r="M10290"/>
      <c r="N10290"/>
      <c r="O10290"/>
      <c r="P10290"/>
      <c r="Q10290"/>
      <c r="S10290" s="115"/>
      <c r="U10290"/>
      <c r="V10290"/>
      <c r="W10290" s="248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5">
      <c r="A10291" s="247"/>
      <c r="B10291" s="248"/>
      <c r="C10291" s="248"/>
      <c r="D10291" s="249"/>
      <c r="E10291"/>
      <c r="F10291" s="126"/>
      <c r="G10291" s="249"/>
      <c r="H10291"/>
      <c r="I10291"/>
      <c r="J10291" s="248"/>
      <c r="K10291"/>
      <c r="L10291"/>
      <c r="M10291"/>
      <c r="N10291"/>
      <c r="O10291"/>
      <c r="P10291"/>
      <c r="Q10291"/>
      <c r="S10291" s="115"/>
      <c r="U10291"/>
      <c r="V10291"/>
      <c r="W10291" s="248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5">
      <c r="A10292" s="247"/>
      <c r="B10292" s="248"/>
      <c r="C10292" s="248"/>
      <c r="D10292" s="249"/>
      <c r="E10292"/>
      <c r="F10292" s="126"/>
      <c r="G10292" s="249"/>
      <c r="H10292"/>
      <c r="I10292"/>
      <c r="J10292" s="248"/>
      <c r="K10292"/>
      <c r="L10292"/>
      <c r="M10292"/>
      <c r="N10292"/>
      <c r="O10292"/>
      <c r="P10292"/>
      <c r="Q10292"/>
      <c r="S10292" s="115"/>
      <c r="U10292"/>
      <c r="V10292"/>
      <c r="W10292" s="248"/>
      <c r="X10292"/>
      <c r="Y10292"/>
      <c r="Z10292"/>
      <c r="AA10292"/>
      <c r="AB10292"/>
      <c r="AC10292"/>
      <c r="AD10292"/>
      <c r="AE10292"/>
      <c r="AF10292"/>
      <c r="AG10292"/>
    </row>
    <row r="10293" spans="1:33" ht="18" x14ac:dyDescent="0.25">
      <c r="A10293" s="250"/>
      <c r="B10293" s="251"/>
      <c r="C10293" s="251"/>
      <c r="D10293" s="252"/>
      <c r="E10293"/>
      <c r="F10293" s="126"/>
      <c r="G10293" s="253"/>
      <c r="H10293"/>
      <c r="I10293"/>
      <c r="J10293" s="254"/>
      <c r="K10293"/>
      <c r="L10293"/>
      <c r="M10293"/>
      <c r="N10293"/>
      <c r="O10293"/>
      <c r="P10293"/>
      <c r="Q10293"/>
      <c r="S10293" s="115"/>
      <c r="U10293"/>
      <c r="V10293"/>
      <c r="W10293" s="254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5">
      <c r="A10294" s="244"/>
      <c r="B10294" s="245"/>
      <c r="C10294" s="245"/>
      <c r="D10294" s="246"/>
      <c r="F10294" s="238"/>
      <c r="G10294" s="246"/>
      <c r="I10294"/>
      <c r="J10294" s="245"/>
      <c r="S10294" s="115"/>
      <c r="U10294"/>
      <c r="V10294"/>
      <c r="W10294" s="245"/>
    </row>
    <row r="10295" spans="1:33" x14ac:dyDescent="0.25">
      <c r="A10295" s="244"/>
      <c r="B10295" s="245"/>
      <c r="C10295" s="245"/>
      <c r="D10295" s="246"/>
      <c r="F10295" s="238"/>
      <c r="G10295" s="246"/>
      <c r="I10295"/>
      <c r="J10295" s="245"/>
      <c r="S10295" s="115"/>
      <c r="U10295"/>
      <c r="V10295"/>
      <c r="W10295" s="245"/>
    </row>
    <row r="10296" spans="1:33" x14ac:dyDescent="0.25">
      <c r="A10296" s="244"/>
      <c r="B10296" s="245"/>
      <c r="C10296" s="245"/>
      <c r="D10296" s="246"/>
      <c r="F10296" s="238"/>
      <c r="G10296" s="246"/>
      <c r="I10296"/>
      <c r="J10296" s="245"/>
      <c r="S10296" s="115"/>
      <c r="U10296"/>
      <c r="V10296"/>
      <c r="W10296" s="245"/>
    </row>
    <row r="10297" spans="1:33" x14ac:dyDescent="0.25">
      <c r="A10297" s="247"/>
      <c r="B10297" s="248"/>
      <c r="C10297" s="248"/>
      <c r="D10297" s="249"/>
      <c r="E10297"/>
      <c r="F10297" s="126"/>
      <c r="G10297" s="249"/>
      <c r="H10297"/>
      <c r="I10297"/>
      <c r="J10297" s="248"/>
      <c r="K10297"/>
      <c r="L10297"/>
      <c r="M10297"/>
      <c r="N10297"/>
      <c r="O10297"/>
      <c r="P10297"/>
      <c r="Q10297"/>
      <c r="S10297" s="115"/>
      <c r="U10297"/>
      <c r="V10297"/>
      <c r="W10297" s="248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5">
      <c r="A10298" s="244"/>
      <c r="B10298" s="245"/>
      <c r="C10298" s="245"/>
      <c r="D10298" s="246"/>
      <c r="F10298" s="238"/>
      <c r="G10298" s="246"/>
      <c r="I10298"/>
      <c r="J10298" s="245"/>
      <c r="S10298" s="115"/>
      <c r="U10298"/>
      <c r="V10298"/>
      <c r="W10298" s="245"/>
    </row>
    <row r="10299" spans="1:33" x14ac:dyDescent="0.25">
      <c r="A10299" s="244"/>
      <c r="B10299" s="245"/>
      <c r="C10299" s="245"/>
      <c r="D10299" s="246"/>
      <c r="F10299" s="238"/>
      <c r="G10299" s="246"/>
      <c r="I10299"/>
      <c r="J10299" s="245"/>
      <c r="S10299" s="115"/>
      <c r="U10299"/>
      <c r="V10299"/>
      <c r="W10299" s="245"/>
    </row>
    <row r="10300" spans="1:33" x14ac:dyDescent="0.25">
      <c r="A10300" s="244"/>
      <c r="B10300" s="245"/>
      <c r="C10300" s="245"/>
      <c r="D10300" s="246"/>
      <c r="F10300" s="238"/>
      <c r="G10300" s="246"/>
      <c r="I10300"/>
      <c r="J10300" s="245"/>
      <c r="S10300" s="115"/>
      <c r="U10300"/>
      <c r="V10300"/>
      <c r="W10300" s="245"/>
    </row>
    <row r="10301" spans="1:33" x14ac:dyDescent="0.25">
      <c r="A10301" s="244"/>
      <c r="B10301" s="245"/>
      <c r="C10301" s="245"/>
      <c r="D10301" s="246"/>
      <c r="F10301" s="238"/>
      <c r="G10301" s="246"/>
      <c r="I10301"/>
      <c r="J10301" s="245"/>
      <c r="S10301" s="115"/>
      <c r="U10301"/>
      <c r="V10301"/>
      <c r="W10301" s="245"/>
    </row>
    <row r="10302" spans="1:33" x14ac:dyDescent="0.25">
      <c r="A10302" s="247"/>
      <c r="B10302" s="248"/>
      <c r="C10302" s="248"/>
      <c r="D10302" s="249"/>
      <c r="E10302"/>
      <c r="F10302" s="126"/>
      <c r="G10302" s="249"/>
      <c r="H10302"/>
      <c r="I10302"/>
      <c r="J10302" s="248"/>
      <c r="K10302"/>
      <c r="L10302"/>
      <c r="M10302"/>
      <c r="N10302"/>
      <c r="O10302"/>
      <c r="P10302"/>
      <c r="Q10302"/>
      <c r="S10302" s="115"/>
      <c r="U10302"/>
      <c r="V10302"/>
      <c r="W10302" s="248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5">
      <c r="A10303" s="244"/>
      <c r="B10303" s="245"/>
      <c r="C10303" s="245"/>
      <c r="D10303" s="246"/>
      <c r="F10303" s="238"/>
      <c r="G10303" s="246"/>
      <c r="I10303"/>
      <c r="J10303" s="245"/>
      <c r="S10303" s="115"/>
      <c r="U10303"/>
      <c r="V10303"/>
      <c r="W10303" s="245"/>
    </row>
    <row r="10304" spans="1:33" x14ac:dyDescent="0.25">
      <c r="A10304" s="244"/>
      <c r="B10304" s="245"/>
      <c r="C10304" s="245"/>
      <c r="D10304" s="246"/>
      <c r="F10304" s="238"/>
      <c r="G10304" s="246"/>
      <c r="I10304"/>
      <c r="J10304" s="245"/>
      <c r="S10304" s="115"/>
      <c r="U10304"/>
      <c r="V10304"/>
      <c r="W10304" s="245"/>
    </row>
    <row r="10305" spans="1:33" x14ac:dyDescent="0.25">
      <c r="A10305" s="244"/>
      <c r="B10305" s="245"/>
      <c r="C10305" s="245"/>
      <c r="D10305" s="246"/>
      <c r="F10305" s="238"/>
      <c r="G10305" s="246"/>
      <c r="I10305"/>
      <c r="J10305" s="245"/>
      <c r="S10305" s="115"/>
      <c r="U10305"/>
      <c r="V10305"/>
      <c r="W10305" s="245"/>
    </row>
    <row r="10306" spans="1:33" x14ac:dyDescent="0.25">
      <c r="A10306" s="247"/>
      <c r="B10306" s="248"/>
      <c r="C10306" s="248"/>
      <c r="D10306" s="249"/>
      <c r="E10306"/>
      <c r="F10306" s="126"/>
      <c r="G10306" s="249"/>
      <c r="H10306"/>
      <c r="I10306"/>
      <c r="J10306" s="248"/>
      <c r="K10306"/>
      <c r="L10306"/>
      <c r="M10306"/>
      <c r="N10306"/>
      <c r="O10306"/>
      <c r="P10306"/>
      <c r="Q10306"/>
      <c r="S10306" s="115"/>
      <c r="U10306"/>
      <c r="V10306"/>
      <c r="W10306" s="248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5">
      <c r="A10307" s="244"/>
      <c r="B10307" s="245"/>
      <c r="C10307" s="245"/>
      <c r="D10307" s="246"/>
      <c r="F10307" s="238"/>
      <c r="G10307" s="246"/>
      <c r="I10307"/>
      <c r="J10307" s="245"/>
      <c r="S10307" s="115"/>
      <c r="U10307"/>
      <c r="V10307"/>
      <c r="W10307" s="245"/>
    </row>
    <row r="10308" spans="1:33" x14ac:dyDescent="0.25">
      <c r="A10308" s="244"/>
      <c r="B10308" s="245"/>
      <c r="C10308" s="245"/>
      <c r="D10308" s="246"/>
      <c r="F10308" s="238"/>
      <c r="G10308" s="246"/>
      <c r="I10308"/>
      <c r="J10308" s="245"/>
      <c r="S10308" s="115"/>
      <c r="U10308"/>
      <c r="V10308"/>
      <c r="W10308" s="245"/>
    </row>
    <row r="10309" spans="1:33" x14ac:dyDescent="0.25">
      <c r="A10309" s="244"/>
      <c r="B10309" s="245"/>
      <c r="C10309" s="245"/>
      <c r="D10309" s="246"/>
      <c r="F10309" s="238"/>
      <c r="G10309" s="246"/>
      <c r="I10309"/>
      <c r="J10309" s="245"/>
      <c r="S10309" s="115"/>
      <c r="U10309"/>
      <c r="V10309"/>
      <c r="W10309" s="245"/>
    </row>
    <row r="10310" spans="1:33" x14ac:dyDescent="0.25">
      <c r="A10310" s="244"/>
      <c r="B10310" s="245"/>
      <c r="C10310" s="245"/>
      <c r="D10310" s="246"/>
      <c r="F10310" s="238"/>
      <c r="G10310" s="246"/>
      <c r="I10310"/>
      <c r="J10310" s="245"/>
      <c r="S10310" s="115"/>
      <c r="U10310"/>
      <c r="V10310"/>
      <c r="W10310" s="245"/>
    </row>
    <row r="10311" spans="1:33" ht="18" x14ac:dyDescent="0.25">
      <c r="A10311" s="250"/>
      <c r="B10311" s="251"/>
      <c r="C10311" s="251"/>
      <c r="D10311" s="252"/>
      <c r="E10311"/>
      <c r="F10311" s="126"/>
      <c r="G10311" s="253"/>
      <c r="H10311"/>
      <c r="I10311"/>
      <c r="J10311" s="254"/>
      <c r="K10311"/>
      <c r="L10311"/>
      <c r="M10311"/>
      <c r="N10311"/>
      <c r="O10311"/>
      <c r="P10311"/>
      <c r="Q10311"/>
      <c r="S10311" s="115"/>
      <c r="U10311"/>
      <c r="V10311"/>
      <c r="W10311" s="254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5">
      <c r="A10312" s="247"/>
      <c r="B10312" s="248"/>
      <c r="C10312" s="248"/>
      <c r="D10312" s="249"/>
      <c r="E10312"/>
      <c r="F10312" s="126"/>
      <c r="G10312" s="249"/>
      <c r="H10312"/>
      <c r="I10312"/>
      <c r="J10312" s="248"/>
      <c r="K10312"/>
      <c r="L10312"/>
      <c r="M10312"/>
      <c r="N10312"/>
      <c r="O10312"/>
      <c r="P10312"/>
      <c r="Q10312"/>
      <c r="S10312" s="115"/>
      <c r="U10312"/>
      <c r="V10312"/>
      <c r="W10312" s="248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5">
      <c r="A10313" s="244"/>
      <c r="B10313" s="245"/>
      <c r="C10313" s="245"/>
      <c r="D10313" s="246"/>
      <c r="F10313" s="238"/>
      <c r="G10313" s="246"/>
      <c r="I10313"/>
      <c r="J10313" s="245"/>
      <c r="S10313" s="115"/>
      <c r="U10313"/>
      <c r="V10313"/>
      <c r="W10313" s="245"/>
    </row>
    <row r="10314" spans="1:33" x14ac:dyDescent="0.25">
      <c r="A10314" s="247"/>
      <c r="B10314" s="248"/>
      <c r="C10314" s="248"/>
      <c r="D10314" s="249"/>
      <c r="E10314"/>
      <c r="F10314" s="126"/>
      <c r="G10314" s="249"/>
      <c r="H10314"/>
      <c r="I10314"/>
      <c r="J10314" s="248"/>
      <c r="K10314"/>
      <c r="L10314"/>
      <c r="M10314"/>
      <c r="N10314"/>
      <c r="O10314"/>
      <c r="P10314"/>
      <c r="Q10314"/>
      <c r="S10314" s="115"/>
      <c r="U10314"/>
      <c r="V10314"/>
      <c r="W10314" s="248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5">
      <c r="A10315" s="244"/>
      <c r="B10315" s="245"/>
      <c r="C10315" s="245"/>
      <c r="D10315" s="246"/>
      <c r="F10315" s="238"/>
      <c r="G10315" s="246"/>
      <c r="I10315"/>
      <c r="J10315" s="245"/>
      <c r="S10315" s="115"/>
      <c r="U10315"/>
      <c r="V10315"/>
      <c r="W10315" s="245"/>
    </row>
    <row r="10316" spans="1:33" x14ac:dyDescent="0.25">
      <c r="A10316" s="247"/>
      <c r="B10316" s="248"/>
      <c r="C10316" s="248"/>
      <c r="D10316" s="249"/>
      <c r="E10316"/>
      <c r="F10316" s="126"/>
      <c r="G10316" s="249"/>
      <c r="H10316"/>
      <c r="I10316"/>
      <c r="J10316" s="248"/>
      <c r="K10316"/>
      <c r="L10316"/>
      <c r="M10316"/>
      <c r="N10316"/>
      <c r="O10316"/>
      <c r="P10316"/>
      <c r="Q10316"/>
      <c r="S10316" s="115"/>
      <c r="U10316"/>
      <c r="V10316"/>
      <c r="W10316" s="248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5">
      <c r="A10317" s="244"/>
      <c r="B10317" s="245"/>
      <c r="C10317" s="245"/>
      <c r="D10317" s="246"/>
      <c r="F10317" s="238"/>
      <c r="G10317" s="246"/>
      <c r="I10317"/>
      <c r="J10317" s="245"/>
      <c r="S10317" s="115"/>
      <c r="U10317"/>
      <c r="V10317"/>
      <c r="W10317" s="245"/>
    </row>
    <row r="10318" spans="1:33" ht="18" x14ac:dyDescent="0.25">
      <c r="A10318" s="250"/>
      <c r="B10318" s="251"/>
      <c r="C10318" s="251"/>
      <c r="D10318" s="252"/>
      <c r="E10318"/>
      <c r="F10318" s="126"/>
      <c r="G10318" s="253"/>
      <c r="H10318"/>
      <c r="I10318"/>
      <c r="J10318" s="254"/>
      <c r="K10318"/>
      <c r="L10318"/>
      <c r="M10318"/>
      <c r="N10318"/>
      <c r="O10318"/>
      <c r="P10318"/>
      <c r="Q10318"/>
      <c r="S10318" s="115"/>
      <c r="U10318"/>
      <c r="V10318"/>
      <c r="W10318" s="254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5">
      <c r="A10319" s="244"/>
      <c r="B10319" s="245"/>
      <c r="C10319" s="245"/>
      <c r="D10319" s="246"/>
      <c r="F10319" s="238"/>
      <c r="G10319" s="246"/>
      <c r="I10319"/>
      <c r="J10319" s="245"/>
      <c r="S10319" s="115"/>
      <c r="U10319"/>
      <c r="V10319"/>
      <c r="W10319" s="245"/>
    </row>
    <row r="10320" spans="1:33" x14ac:dyDescent="0.25">
      <c r="A10320" s="244"/>
      <c r="B10320" s="245"/>
      <c r="C10320" s="245"/>
      <c r="D10320" s="246"/>
      <c r="F10320" s="238"/>
      <c r="G10320" s="246"/>
      <c r="I10320"/>
      <c r="J10320" s="245"/>
      <c r="S10320" s="115"/>
      <c r="U10320"/>
      <c r="V10320"/>
      <c r="W10320" s="245"/>
    </row>
    <row r="10321" spans="1:33" x14ac:dyDescent="0.25">
      <c r="A10321" s="247"/>
      <c r="B10321" s="248"/>
      <c r="C10321" s="248"/>
      <c r="D10321" s="249"/>
      <c r="E10321"/>
      <c r="F10321" s="126"/>
      <c r="G10321" s="249"/>
      <c r="H10321"/>
      <c r="I10321"/>
      <c r="J10321" s="248"/>
      <c r="K10321"/>
      <c r="L10321"/>
      <c r="M10321"/>
      <c r="N10321"/>
      <c r="O10321"/>
      <c r="P10321"/>
      <c r="Q10321"/>
      <c r="S10321" s="115"/>
      <c r="U10321"/>
      <c r="V10321"/>
      <c r="W10321" s="248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5">
      <c r="A10322" s="247"/>
      <c r="B10322" s="248"/>
      <c r="C10322" s="248"/>
      <c r="D10322" s="249"/>
      <c r="E10322"/>
      <c r="F10322" s="126"/>
      <c r="G10322" s="249"/>
      <c r="H10322"/>
      <c r="I10322"/>
      <c r="J10322" s="248"/>
      <c r="K10322"/>
      <c r="L10322"/>
      <c r="M10322"/>
      <c r="N10322"/>
      <c r="O10322"/>
      <c r="P10322"/>
      <c r="Q10322"/>
      <c r="S10322" s="115"/>
      <c r="U10322"/>
      <c r="V10322"/>
      <c r="W10322" s="248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5">
      <c r="A10323" s="244"/>
      <c r="B10323" s="245"/>
      <c r="C10323" s="245"/>
      <c r="D10323" s="246"/>
      <c r="F10323" s="238"/>
      <c r="G10323" s="246"/>
      <c r="I10323"/>
      <c r="J10323" s="245"/>
      <c r="S10323" s="115"/>
      <c r="U10323"/>
      <c r="V10323"/>
      <c r="W10323" s="245"/>
    </row>
    <row r="10324" spans="1:33" x14ac:dyDescent="0.25">
      <c r="A10324" s="244"/>
      <c r="B10324" s="245"/>
      <c r="C10324" s="245"/>
      <c r="D10324" s="246"/>
      <c r="F10324" s="238"/>
      <c r="G10324" s="246"/>
      <c r="I10324"/>
      <c r="J10324" s="245"/>
      <c r="S10324" s="115"/>
      <c r="U10324"/>
      <c r="V10324"/>
      <c r="W10324" s="245"/>
    </row>
    <row r="10325" spans="1:33" x14ac:dyDescent="0.25">
      <c r="A10325" s="244"/>
      <c r="B10325" s="245"/>
      <c r="C10325" s="245"/>
      <c r="D10325" s="246"/>
      <c r="F10325" s="238"/>
      <c r="G10325" s="246"/>
      <c r="I10325"/>
      <c r="J10325" s="245"/>
      <c r="S10325" s="115"/>
      <c r="U10325"/>
      <c r="V10325"/>
      <c r="W10325" s="245"/>
    </row>
    <row r="10326" spans="1:33" x14ac:dyDescent="0.25">
      <c r="A10326" s="247"/>
      <c r="B10326" s="248"/>
      <c r="C10326" s="248"/>
      <c r="D10326" s="249"/>
      <c r="E10326"/>
      <c r="F10326" s="126"/>
      <c r="G10326" s="249"/>
      <c r="H10326"/>
      <c r="I10326"/>
      <c r="J10326" s="248"/>
      <c r="K10326"/>
      <c r="L10326"/>
      <c r="M10326"/>
      <c r="N10326"/>
      <c r="O10326"/>
      <c r="P10326"/>
      <c r="Q10326"/>
      <c r="S10326" s="115"/>
      <c r="U10326"/>
      <c r="V10326"/>
      <c r="W10326" s="248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5">
      <c r="A10327" s="244"/>
      <c r="B10327" s="245"/>
      <c r="C10327" s="245"/>
      <c r="D10327" s="246"/>
      <c r="F10327" s="238"/>
      <c r="G10327" s="246"/>
      <c r="I10327"/>
      <c r="J10327" s="245"/>
      <c r="S10327" s="115"/>
      <c r="U10327"/>
      <c r="V10327"/>
      <c r="W10327" s="245"/>
    </row>
    <row r="10328" spans="1:33" ht="18" x14ac:dyDescent="0.25">
      <c r="A10328" s="250"/>
      <c r="B10328" s="251"/>
      <c r="C10328" s="251"/>
      <c r="D10328" s="252"/>
      <c r="E10328"/>
      <c r="F10328" s="126"/>
      <c r="G10328" s="253"/>
      <c r="H10328"/>
      <c r="I10328"/>
      <c r="J10328" s="254"/>
      <c r="K10328"/>
      <c r="L10328"/>
      <c r="M10328"/>
      <c r="N10328"/>
      <c r="O10328"/>
      <c r="P10328"/>
      <c r="Q10328"/>
      <c r="S10328" s="115"/>
      <c r="U10328"/>
      <c r="V10328"/>
      <c r="W10328" s="254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5">
      <c r="A10329" s="247"/>
      <c r="B10329" s="248"/>
      <c r="C10329" s="248"/>
      <c r="D10329" s="249"/>
      <c r="E10329"/>
      <c r="F10329" s="126"/>
      <c r="G10329" s="249"/>
      <c r="H10329"/>
      <c r="I10329"/>
      <c r="J10329" s="248"/>
      <c r="K10329"/>
      <c r="L10329"/>
      <c r="M10329"/>
      <c r="N10329"/>
      <c r="O10329"/>
      <c r="P10329"/>
      <c r="Q10329"/>
      <c r="S10329" s="115"/>
      <c r="U10329"/>
      <c r="V10329"/>
      <c r="W10329" s="248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5">
      <c r="A10330" s="247"/>
      <c r="B10330" s="248"/>
      <c r="C10330" s="248"/>
      <c r="D10330" s="249"/>
      <c r="E10330"/>
      <c r="F10330" s="126"/>
      <c r="G10330" s="249"/>
      <c r="H10330"/>
      <c r="I10330"/>
      <c r="J10330" s="248"/>
      <c r="K10330"/>
      <c r="L10330"/>
      <c r="M10330"/>
      <c r="N10330"/>
      <c r="O10330"/>
      <c r="P10330"/>
      <c r="Q10330"/>
      <c r="S10330" s="115"/>
      <c r="U10330"/>
      <c r="V10330"/>
      <c r="W10330" s="248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5">
      <c r="A10331" s="247"/>
      <c r="B10331" s="248"/>
      <c r="C10331" s="248"/>
      <c r="D10331" s="249"/>
      <c r="E10331"/>
      <c r="F10331" s="126"/>
      <c r="G10331" s="249"/>
      <c r="H10331"/>
      <c r="I10331"/>
      <c r="J10331" s="248"/>
      <c r="K10331"/>
      <c r="L10331"/>
      <c r="M10331"/>
      <c r="N10331"/>
      <c r="O10331"/>
      <c r="P10331"/>
      <c r="Q10331"/>
      <c r="S10331" s="115"/>
      <c r="U10331"/>
      <c r="V10331"/>
      <c r="W10331" s="248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5">
      <c r="A10332" s="247"/>
      <c r="B10332" s="248"/>
      <c r="C10332" s="248"/>
      <c r="D10332" s="249"/>
      <c r="E10332"/>
      <c r="F10332" s="126"/>
      <c r="G10332" s="249"/>
      <c r="H10332"/>
      <c r="I10332"/>
      <c r="J10332" s="248"/>
      <c r="K10332"/>
      <c r="L10332"/>
      <c r="M10332"/>
      <c r="N10332"/>
      <c r="O10332"/>
      <c r="P10332"/>
      <c r="Q10332"/>
      <c r="S10332" s="115"/>
      <c r="U10332"/>
      <c r="V10332"/>
      <c r="W10332" s="248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5">
      <c r="A10333" s="247"/>
      <c r="B10333" s="248"/>
      <c r="C10333" s="248"/>
      <c r="D10333" s="249"/>
      <c r="E10333"/>
      <c r="F10333" s="126"/>
      <c r="G10333" s="249"/>
      <c r="H10333"/>
      <c r="I10333"/>
      <c r="J10333" s="248"/>
      <c r="K10333"/>
      <c r="L10333"/>
      <c r="M10333"/>
      <c r="N10333"/>
      <c r="O10333"/>
      <c r="P10333"/>
      <c r="Q10333"/>
      <c r="S10333" s="115"/>
      <c r="U10333"/>
      <c r="V10333"/>
      <c r="W10333" s="248"/>
      <c r="X10333"/>
      <c r="Y10333"/>
      <c r="Z10333"/>
      <c r="AA10333"/>
      <c r="AB10333"/>
      <c r="AC10333"/>
      <c r="AD10333"/>
      <c r="AE10333"/>
      <c r="AF10333"/>
      <c r="AG10333"/>
    </row>
    <row r="10334" spans="1:33" ht="18" x14ac:dyDescent="0.25">
      <c r="A10334" s="250"/>
      <c r="B10334" s="251"/>
      <c r="C10334" s="251"/>
      <c r="D10334" s="252"/>
      <c r="E10334"/>
      <c r="F10334" s="126"/>
      <c r="G10334" s="253"/>
      <c r="H10334"/>
      <c r="I10334"/>
      <c r="J10334" s="254"/>
      <c r="K10334"/>
      <c r="L10334"/>
      <c r="M10334"/>
      <c r="N10334"/>
      <c r="O10334"/>
      <c r="P10334"/>
      <c r="Q10334"/>
      <c r="S10334" s="115"/>
      <c r="U10334"/>
      <c r="V10334"/>
      <c r="W10334" s="25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5">
      <c r="A10335" s="247"/>
      <c r="B10335" s="248"/>
      <c r="C10335" s="248"/>
      <c r="D10335" s="249"/>
      <c r="E10335"/>
      <c r="F10335" s="126"/>
      <c r="G10335" s="249"/>
      <c r="H10335"/>
      <c r="I10335"/>
      <c r="J10335" s="248"/>
      <c r="K10335"/>
      <c r="L10335"/>
      <c r="M10335"/>
      <c r="N10335"/>
      <c r="O10335"/>
      <c r="P10335"/>
      <c r="Q10335"/>
      <c r="S10335" s="115"/>
      <c r="U10335"/>
      <c r="V10335"/>
      <c r="W10335" s="248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5">
      <c r="A10336" s="244"/>
      <c r="B10336" s="245"/>
      <c r="C10336" s="245"/>
      <c r="D10336" s="246"/>
      <c r="F10336" s="238"/>
      <c r="G10336" s="246"/>
      <c r="I10336"/>
      <c r="J10336" s="245"/>
      <c r="S10336" s="115"/>
      <c r="U10336"/>
      <c r="V10336"/>
      <c r="W10336" s="245"/>
    </row>
    <row r="10337" spans="1:33" x14ac:dyDescent="0.25">
      <c r="A10337" s="247"/>
      <c r="B10337" s="248"/>
      <c r="C10337" s="248"/>
      <c r="D10337" s="249"/>
      <c r="E10337"/>
      <c r="F10337" s="126"/>
      <c r="G10337" s="249"/>
      <c r="H10337"/>
      <c r="I10337"/>
      <c r="J10337" s="248"/>
      <c r="K10337"/>
      <c r="L10337"/>
      <c r="M10337"/>
      <c r="N10337"/>
      <c r="O10337"/>
      <c r="P10337"/>
      <c r="Q10337"/>
      <c r="S10337" s="115"/>
      <c r="U10337"/>
      <c r="V10337"/>
      <c r="W10337" s="248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5">
      <c r="A10338" s="247"/>
      <c r="B10338" s="248"/>
      <c r="C10338" s="248"/>
      <c r="D10338" s="249"/>
      <c r="E10338"/>
      <c r="F10338" s="126"/>
      <c r="G10338" s="249"/>
      <c r="H10338"/>
      <c r="I10338"/>
      <c r="J10338" s="248"/>
      <c r="K10338"/>
      <c r="L10338"/>
      <c r="M10338"/>
      <c r="N10338"/>
      <c r="O10338"/>
      <c r="P10338"/>
      <c r="Q10338"/>
      <c r="S10338" s="115"/>
      <c r="U10338"/>
      <c r="V10338"/>
      <c r="W10338" s="24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5">
      <c r="A10339" s="247"/>
      <c r="B10339" s="248"/>
      <c r="C10339" s="248"/>
      <c r="D10339" s="249"/>
      <c r="E10339"/>
      <c r="F10339" s="126"/>
      <c r="G10339" s="249"/>
      <c r="H10339"/>
      <c r="I10339"/>
      <c r="J10339" s="248"/>
      <c r="K10339"/>
      <c r="L10339"/>
      <c r="M10339"/>
      <c r="N10339"/>
      <c r="O10339"/>
      <c r="P10339"/>
      <c r="Q10339"/>
      <c r="S10339" s="115"/>
      <c r="U10339"/>
      <c r="V10339"/>
      <c r="W10339" s="248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5">
      <c r="A10340" s="247"/>
      <c r="B10340" s="248"/>
      <c r="C10340" s="248"/>
      <c r="D10340" s="249"/>
      <c r="E10340"/>
      <c r="F10340" s="126"/>
      <c r="G10340" s="249"/>
      <c r="H10340"/>
      <c r="I10340"/>
      <c r="J10340" s="248"/>
      <c r="K10340"/>
      <c r="L10340"/>
      <c r="M10340"/>
      <c r="N10340"/>
      <c r="O10340"/>
      <c r="P10340"/>
      <c r="Q10340"/>
      <c r="S10340" s="115"/>
      <c r="U10340"/>
      <c r="V10340"/>
      <c r="W10340" s="248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5">
      <c r="A10341" s="247"/>
      <c r="B10341" s="248"/>
      <c r="C10341" s="248"/>
      <c r="D10341" s="249"/>
      <c r="E10341"/>
      <c r="F10341" s="126"/>
      <c r="G10341" s="249"/>
      <c r="H10341"/>
      <c r="I10341"/>
      <c r="J10341" s="248"/>
      <c r="K10341"/>
      <c r="L10341"/>
      <c r="M10341"/>
      <c r="N10341"/>
      <c r="O10341"/>
      <c r="P10341"/>
      <c r="Q10341"/>
      <c r="S10341" s="115"/>
      <c r="U10341"/>
      <c r="V10341"/>
      <c r="W10341" s="248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5">
      <c r="A10342" s="244"/>
      <c r="B10342" s="245"/>
      <c r="C10342" s="245"/>
      <c r="D10342" s="246"/>
      <c r="F10342" s="238"/>
      <c r="G10342" s="246"/>
      <c r="I10342"/>
      <c r="J10342" s="245"/>
      <c r="S10342" s="115"/>
      <c r="U10342"/>
      <c r="V10342"/>
      <c r="W10342" s="245"/>
    </row>
    <row r="10343" spans="1:33" x14ac:dyDescent="0.25">
      <c r="A10343" s="244"/>
      <c r="B10343" s="245"/>
      <c r="C10343" s="245"/>
      <c r="D10343" s="246"/>
      <c r="F10343" s="238"/>
      <c r="G10343" s="246"/>
      <c r="I10343"/>
      <c r="J10343" s="245"/>
      <c r="S10343" s="115"/>
      <c r="U10343"/>
      <c r="V10343"/>
      <c r="W10343" s="245"/>
    </row>
    <row r="10344" spans="1:33" ht="18" x14ac:dyDescent="0.25">
      <c r="A10344" s="250"/>
      <c r="B10344" s="251"/>
      <c r="C10344" s="251"/>
      <c r="D10344" s="252"/>
      <c r="E10344"/>
      <c r="F10344" s="126"/>
      <c r="G10344" s="253"/>
      <c r="H10344"/>
      <c r="I10344"/>
      <c r="J10344" s="254"/>
      <c r="K10344"/>
      <c r="L10344"/>
      <c r="M10344"/>
      <c r="N10344"/>
      <c r="O10344"/>
      <c r="P10344"/>
      <c r="Q10344"/>
      <c r="S10344" s="115"/>
      <c r="U10344"/>
      <c r="V10344"/>
      <c r="W10344" s="25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5">
      <c r="A10345" s="244"/>
      <c r="B10345" s="245"/>
      <c r="C10345" s="245"/>
      <c r="D10345" s="246"/>
      <c r="F10345" s="238"/>
      <c r="G10345" s="246"/>
      <c r="I10345"/>
      <c r="J10345" s="245"/>
      <c r="S10345" s="115"/>
      <c r="U10345"/>
      <c r="V10345"/>
      <c r="W10345" s="245"/>
    </row>
    <row r="10346" spans="1:33" x14ac:dyDescent="0.25">
      <c r="A10346" s="247"/>
      <c r="B10346" s="248"/>
      <c r="C10346" s="248"/>
      <c r="D10346" s="249"/>
      <c r="E10346"/>
      <c r="F10346" s="126"/>
      <c r="G10346" s="249"/>
      <c r="H10346"/>
      <c r="I10346"/>
      <c r="J10346" s="248"/>
      <c r="K10346"/>
      <c r="L10346"/>
      <c r="M10346"/>
      <c r="N10346"/>
      <c r="O10346"/>
      <c r="P10346"/>
      <c r="Q10346"/>
      <c r="S10346" s="115"/>
      <c r="U10346"/>
      <c r="V10346"/>
      <c r="W10346" s="248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5">
      <c r="A10347" s="247"/>
      <c r="B10347" s="248"/>
      <c r="C10347" s="248"/>
      <c r="D10347" s="249"/>
      <c r="E10347"/>
      <c r="F10347" s="126"/>
      <c r="G10347" s="249"/>
      <c r="H10347"/>
      <c r="I10347"/>
      <c r="J10347" s="248"/>
      <c r="K10347"/>
      <c r="L10347"/>
      <c r="M10347"/>
      <c r="N10347"/>
      <c r="O10347"/>
      <c r="P10347"/>
      <c r="Q10347"/>
      <c r="S10347" s="115"/>
      <c r="U10347"/>
      <c r="V10347"/>
      <c r="W10347" s="248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5">
      <c r="A10348" s="247"/>
      <c r="B10348" s="248"/>
      <c r="C10348" s="248"/>
      <c r="D10348" s="249"/>
      <c r="E10348"/>
      <c r="F10348" s="126"/>
      <c r="G10348" s="249"/>
      <c r="H10348"/>
      <c r="I10348"/>
      <c r="J10348" s="248"/>
      <c r="K10348"/>
      <c r="L10348"/>
      <c r="M10348"/>
      <c r="N10348"/>
      <c r="O10348"/>
      <c r="P10348"/>
      <c r="Q10348"/>
      <c r="S10348" s="115"/>
      <c r="U10348"/>
      <c r="V10348"/>
      <c r="W10348" s="2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5">
      <c r="A10349" s="247"/>
      <c r="B10349" s="248"/>
      <c r="C10349" s="248"/>
      <c r="D10349" s="249"/>
      <c r="E10349"/>
      <c r="F10349" s="126"/>
      <c r="G10349" s="249"/>
      <c r="H10349"/>
      <c r="I10349"/>
      <c r="J10349" s="248"/>
      <c r="K10349"/>
      <c r="L10349"/>
      <c r="M10349"/>
      <c r="N10349"/>
      <c r="O10349"/>
      <c r="P10349"/>
      <c r="Q10349"/>
      <c r="S10349" s="115"/>
      <c r="U10349"/>
      <c r="V10349"/>
      <c r="W10349" s="248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5">
      <c r="A10350" s="247"/>
      <c r="B10350" s="248"/>
      <c r="C10350" s="248"/>
      <c r="D10350" s="249"/>
      <c r="E10350"/>
      <c r="F10350" s="126"/>
      <c r="G10350" s="249"/>
      <c r="H10350"/>
      <c r="I10350"/>
      <c r="J10350" s="248"/>
      <c r="K10350"/>
      <c r="L10350"/>
      <c r="M10350"/>
      <c r="N10350"/>
      <c r="O10350"/>
      <c r="P10350"/>
      <c r="Q10350"/>
      <c r="S10350" s="115"/>
      <c r="U10350"/>
      <c r="V10350"/>
      <c r="W10350" s="248"/>
      <c r="X10350"/>
      <c r="Y10350"/>
      <c r="Z10350"/>
      <c r="AA10350"/>
      <c r="AB10350"/>
      <c r="AC10350"/>
      <c r="AD10350"/>
      <c r="AE10350"/>
      <c r="AF10350"/>
      <c r="AG10350"/>
    </row>
    <row r="10351" spans="1:33" ht="18" x14ac:dyDescent="0.25">
      <c r="A10351" s="250"/>
      <c r="B10351" s="251"/>
      <c r="C10351" s="251"/>
      <c r="D10351" s="252"/>
      <c r="E10351"/>
      <c r="F10351" s="126"/>
      <c r="G10351" s="253"/>
      <c r="H10351"/>
      <c r="I10351"/>
      <c r="J10351" s="254"/>
      <c r="K10351"/>
      <c r="L10351"/>
      <c r="M10351"/>
      <c r="N10351"/>
      <c r="O10351"/>
      <c r="P10351"/>
      <c r="Q10351"/>
      <c r="S10351" s="115"/>
      <c r="U10351"/>
      <c r="V10351"/>
      <c r="W10351" s="254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5">
      <c r="A10352" s="244"/>
      <c r="B10352" s="245"/>
      <c r="C10352" s="245"/>
      <c r="D10352" s="246"/>
      <c r="F10352" s="238"/>
      <c r="G10352" s="246"/>
      <c r="I10352"/>
      <c r="J10352" s="245"/>
      <c r="S10352" s="115"/>
      <c r="U10352"/>
      <c r="V10352"/>
      <c r="W10352" s="245"/>
    </row>
    <row r="10353" spans="1:33" x14ac:dyDescent="0.25">
      <c r="A10353" s="247"/>
      <c r="B10353" s="248"/>
      <c r="C10353" s="248"/>
      <c r="D10353" s="249"/>
      <c r="E10353"/>
      <c r="F10353" s="126"/>
      <c r="G10353" s="249"/>
      <c r="H10353"/>
      <c r="I10353"/>
      <c r="J10353" s="248"/>
      <c r="K10353"/>
      <c r="L10353"/>
      <c r="M10353"/>
      <c r="N10353"/>
      <c r="O10353"/>
      <c r="P10353"/>
      <c r="Q10353"/>
      <c r="S10353" s="115"/>
      <c r="U10353"/>
      <c r="V10353"/>
      <c r="W10353" s="248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5">
      <c r="A10354" s="244"/>
      <c r="B10354" s="245"/>
      <c r="C10354" s="245"/>
      <c r="D10354" s="246"/>
      <c r="F10354" s="238"/>
      <c r="G10354" s="246"/>
      <c r="I10354"/>
      <c r="J10354" s="245"/>
      <c r="S10354" s="115"/>
      <c r="U10354"/>
      <c r="V10354"/>
      <c r="W10354" s="245"/>
    </row>
    <row r="10355" spans="1:33" x14ac:dyDescent="0.25">
      <c r="A10355" s="244"/>
      <c r="B10355" s="245"/>
      <c r="C10355" s="245"/>
      <c r="D10355" s="246"/>
      <c r="F10355" s="238"/>
      <c r="G10355" s="246"/>
      <c r="I10355"/>
      <c r="J10355" s="245"/>
      <c r="S10355" s="115"/>
      <c r="U10355"/>
      <c r="V10355"/>
      <c r="W10355" s="245"/>
    </row>
    <row r="10356" spans="1:33" x14ac:dyDescent="0.25">
      <c r="A10356" s="244"/>
      <c r="B10356" s="245"/>
      <c r="C10356" s="245"/>
      <c r="D10356" s="246"/>
      <c r="F10356" s="238"/>
      <c r="G10356" s="246"/>
      <c r="I10356"/>
      <c r="J10356" s="245"/>
      <c r="S10356" s="115"/>
      <c r="U10356"/>
      <c r="V10356"/>
      <c r="W10356" s="245"/>
    </row>
    <row r="10357" spans="1:33" x14ac:dyDescent="0.25">
      <c r="A10357" s="244"/>
      <c r="B10357" s="245"/>
      <c r="C10357" s="245"/>
      <c r="D10357" s="246"/>
      <c r="F10357" s="238"/>
      <c r="G10357" s="246"/>
      <c r="I10357"/>
      <c r="J10357" s="245"/>
      <c r="S10357" s="115"/>
      <c r="U10357"/>
      <c r="V10357"/>
      <c r="W10357" s="245"/>
    </row>
    <row r="10358" spans="1:33" x14ac:dyDescent="0.25">
      <c r="A10358" s="247"/>
      <c r="B10358" s="248"/>
      <c r="C10358" s="248"/>
      <c r="D10358" s="249"/>
      <c r="E10358"/>
      <c r="F10358" s="126"/>
      <c r="G10358" s="249"/>
      <c r="H10358"/>
      <c r="I10358"/>
      <c r="J10358" s="248"/>
      <c r="K10358"/>
      <c r="L10358"/>
      <c r="M10358"/>
      <c r="N10358"/>
      <c r="O10358"/>
      <c r="P10358"/>
      <c r="Q10358"/>
      <c r="S10358" s="115"/>
      <c r="U10358"/>
      <c r="V10358"/>
      <c r="W10358" s="24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5">
      <c r="A10359" s="247"/>
      <c r="B10359" s="248"/>
      <c r="C10359" s="248"/>
      <c r="D10359" s="249"/>
      <c r="E10359"/>
      <c r="F10359" s="126"/>
      <c r="G10359" s="249"/>
      <c r="H10359"/>
      <c r="I10359"/>
      <c r="J10359" s="248"/>
      <c r="K10359"/>
      <c r="L10359"/>
      <c r="M10359"/>
      <c r="N10359"/>
      <c r="O10359"/>
      <c r="P10359"/>
      <c r="Q10359"/>
      <c r="S10359" s="115"/>
      <c r="U10359"/>
      <c r="V10359"/>
      <c r="W10359" s="248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5">
      <c r="A10360" s="244"/>
      <c r="B10360" s="245"/>
      <c r="C10360" s="245"/>
      <c r="D10360" s="246"/>
      <c r="F10360" s="238"/>
      <c r="G10360" s="246"/>
      <c r="I10360"/>
      <c r="J10360" s="245"/>
      <c r="S10360" s="115"/>
      <c r="U10360"/>
      <c r="V10360"/>
      <c r="W10360" s="245"/>
    </row>
    <row r="10361" spans="1:33" x14ac:dyDescent="0.25">
      <c r="A10361" s="247"/>
      <c r="B10361" s="248"/>
      <c r="C10361" s="248"/>
      <c r="D10361" s="249"/>
      <c r="E10361"/>
      <c r="F10361" s="126"/>
      <c r="G10361" s="249"/>
      <c r="H10361"/>
      <c r="I10361"/>
      <c r="J10361" s="248"/>
      <c r="K10361"/>
      <c r="L10361"/>
      <c r="M10361"/>
      <c r="N10361"/>
      <c r="O10361"/>
      <c r="P10361"/>
      <c r="Q10361"/>
      <c r="S10361" s="115"/>
      <c r="U10361"/>
      <c r="V10361"/>
      <c r="W10361" s="248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5">
      <c r="A10362" s="247"/>
      <c r="B10362" s="248"/>
      <c r="C10362" s="248"/>
      <c r="D10362" s="249"/>
      <c r="E10362"/>
      <c r="F10362" s="126"/>
      <c r="G10362" s="249"/>
      <c r="H10362"/>
      <c r="I10362"/>
      <c r="J10362" s="248"/>
      <c r="K10362"/>
      <c r="L10362"/>
      <c r="M10362"/>
      <c r="N10362"/>
      <c r="O10362"/>
      <c r="P10362"/>
      <c r="Q10362"/>
      <c r="S10362" s="115"/>
      <c r="U10362"/>
      <c r="V10362"/>
      <c r="W10362" s="248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5">
      <c r="A10363" s="244"/>
      <c r="B10363" s="245"/>
      <c r="C10363" s="245"/>
      <c r="D10363" s="246"/>
      <c r="F10363" s="238"/>
      <c r="G10363" s="246"/>
      <c r="I10363"/>
      <c r="J10363" s="245"/>
      <c r="S10363" s="115"/>
      <c r="U10363"/>
      <c r="V10363"/>
      <c r="W10363" s="245"/>
    </row>
    <row r="10364" spans="1:33" ht="18" x14ac:dyDescent="0.25">
      <c r="A10364" s="250"/>
      <c r="B10364" s="251"/>
      <c r="C10364" s="251"/>
      <c r="D10364" s="252"/>
      <c r="E10364"/>
      <c r="F10364" s="126"/>
      <c r="G10364" s="253"/>
      <c r="H10364"/>
      <c r="I10364"/>
      <c r="J10364" s="254"/>
      <c r="K10364"/>
      <c r="L10364"/>
      <c r="M10364"/>
      <c r="N10364"/>
      <c r="O10364"/>
      <c r="P10364"/>
      <c r="Q10364"/>
      <c r="S10364" s="115"/>
      <c r="U10364"/>
      <c r="V10364"/>
      <c r="W10364" s="25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5">
      <c r="A10365" s="247"/>
      <c r="B10365" s="248"/>
      <c r="C10365" s="248"/>
      <c r="D10365" s="249"/>
      <c r="E10365"/>
      <c r="F10365" s="126"/>
      <c r="G10365" s="249"/>
      <c r="H10365"/>
      <c r="I10365"/>
      <c r="J10365" s="248"/>
      <c r="K10365"/>
      <c r="L10365"/>
      <c r="M10365"/>
      <c r="N10365"/>
      <c r="O10365"/>
      <c r="P10365"/>
      <c r="Q10365"/>
      <c r="S10365" s="115"/>
      <c r="U10365"/>
      <c r="V10365"/>
      <c r="W10365" s="248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5">
      <c r="A10366" s="247"/>
      <c r="B10366" s="248"/>
      <c r="C10366" s="248"/>
      <c r="D10366" s="249"/>
      <c r="E10366"/>
      <c r="F10366" s="126"/>
      <c r="G10366" s="249"/>
      <c r="H10366"/>
      <c r="I10366"/>
      <c r="J10366" s="248"/>
      <c r="K10366"/>
      <c r="L10366"/>
      <c r="M10366"/>
      <c r="N10366"/>
      <c r="O10366"/>
      <c r="P10366"/>
      <c r="Q10366"/>
      <c r="S10366" s="115"/>
      <c r="U10366"/>
      <c r="V10366"/>
      <c r="W10366" s="248"/>
      <c r="X10366"/>
      <c r="Y10366"/>
      <c r="Z10366"/>
      <c r="AA10366"/>
      <c r="AB10366"/>
      <c r="AC10366"/>
      <c r="AD10366"/>
      <c r="AE10366"/>
      <c r="AF10366"/>
      <c r="AG10366"/>
    </row>
    <row r="10367" spans="1:33" ht="18" x14ac:dyDescent="0.25">
      <c r="A10367" s="250"/>
      <c r="B10367" s="251"/>
      <c r="C10367" s="251"/>
      <c r="D10367" s="252"/>
      <c r="E10367"/>
      <c r="F10367" s="126"/>
      <c r="G10367" s="253"/>
      <c r="H10367"/>
      <c r="I10367"/>
      <c r="J10367" s="254"/>
      <c r="K10367"/>
      <c r="L10367"/>
      <c r="M10367"/>
      <c r="N10367"/>
      <c r="O10367"/>
      <c r="P10367"/>
      <c r="Q10367"/>
      <c r="S10367" s="115"/>
      <c r="U10367"/>
      <c r="V10367"/>
      <c r="W10367" s="254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5">
      <c r="A10368" s="247"/>
      <c r="B10368" s="248"/>
      <c r="C10368" s="248"/>
      <c r="D10368" s="249"/>
      <c r="E10368"/>
      <c r="F10368" s="126"/>
      <c r="G10368" s="249"/>
      <c r="H10368"/>
      <c r="I10368"/>
      <c r="J10368" s="248"/>
      <c r="K10368"/>
      <c r="L10368"/>
      <c r="M10368"/>
      <c r="N10368"/>
      <c r="O10368"/>
      <c r="P10368"/>
      <c r="Q10368"/>
      <c r="S10368" s="115"/>
      <c r="U10368"/>
      <c r="V10368"/>
      <c r="W10368" s="24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5">
      <c r="A10369" s="244"/>
      <c r="B10369" s="245"/>
      <c r="C10369" s="245"/>
      <c r="D10369" s="246"/>
      <c r="F10369" s="238"/>
      <c r="G10369" s="246"/>
      <c r="I10369"/>
      <c r="J10369" s="245"/>
      <c r="S10369" s="115"/>
      <c r="U10369"/>
      <c r="V10369"/>
      <c r="W10369" s="245"/>
    </row>
    <row r="10370" spans="1:33" x14ac:dyDescent="0.25">
      <c r="A10370" s="247"/>
      <c r="B10370" s="248"/>
      <c r="C10370" s="248"/>
      <c r="D10370" s="249"/>
      <c r="E10370"/>
      <c r="F10370" s="126"/>
      <c r="G10370" s="249"/>
      <c r="H10370"/>
      <c r="I10370"/>
      <c r="J10370" s="248"/>
      <c r="K10370"/>
      <c r="L10370"/>
      <c r="M10370"/>
      <c r="N10370"/>
      <c r="O10370"/>
      <c r="P10370"/>
      <c r="Q10370"/>
      <c r="S10370" s="115"/>
      <c r="U10370"/>
      <c r="V10370"/>
      <c r="W10370" s="248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5">
      <c r="A10371" s="244"/>
      <c r="B10371" s="245"/>
      <c r="C10371" s="245"/>
      <c r="D10371" s="246"/>
      <c r="F10371" s="238"/>
      <c r="G10371" s="246"/>
      <c r="I10371"/>
      <c r="J10371" s="245"/>
      <c r="S10371" s="115"/>
      <c r="U10371"/>
      <c r="V10371"/>
      <c r="W10371" s="245"/>
    </row>
    <row r="10372" spans="1:33" x14ac:dyDescent="0.25">
      <c r="A10372" s="244"/>
      <c r="B10372" s="245"/>
      <c r="C10372" s="245"/>
      <c r="D10372" s="246"/>
      <c r="F10372" s="238"/>
      <c r="G10372" s="246"/>
      <c r="I10372"/>
      <c r="J10372" s="245"/>
      <c r="S10372" s="115"/>
      <c r="U10372"/>
      <c r="V10372"/>
      <c r="W10372" s="245"/>
    </row>
    <row r="10373" spans="1:33" x14ac:dyDescent="0.25">
      <c r="A10373" s="244"/>
      <c r="B10373" s="245"/>
      <c r="C10373" s="245"/>
      <c r="D10373" s="246"/>
      <c r="F10373" s="238"/>
      <c r="G10373" s="246"/>
      <c r="I10373"/>
      <c r="J10373" s="245"/>
      <c r="S10373" s="115"/>
      <c r="U10373"/>
      <c r="V10373"/>
      <c r="W10373" s="245"/>
    </row>
    <row r="10374" spans="1:33" x14ac:dyDescent="0.25">
      <c r="A10374" s="247"/>
      <c r="B10374" s="248"/>
      <c r="C10374" s="248"/>
      <c r="D10374" s="249"/>
      <c r="E10374"/>
      <c r="F10374" s="126"/>
      <c r="G10374" s="249"/>
      <c r="H10374"/>
      <c r="I10374"/>
      <c r="J10374" s="248"/>
      <c r="K10374"/>
      <c r="L10374"/>
      <c r="M10374"/>
      <c r="N10374"/>
      <c r="O10374"/>
      <c r="P10374"/>
      <c r="Q10374"/>
      <c r="S10374" s="115"/>
      <c r="U10374"/>
      <c r="V10374"/>
      <c r="W10374" s="248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5">
      <c r="A10375" s="247"/>
      <c r="B10375" s="248"/>
      <c r="C10375" s="248"/>
      <c r="D10375" s="249"/>
      <c r="E10375"/>
      <c r="F10375" s="126"/>
      <c r="G10375" s="249"/>
      <c r="H10375"/>
      <c r="I10375"/>
      <c r="J10375" s="248"/>
      <c r="K10375"/>
      <c r="L10375"/>
      <c r="M10375"/>
      <c r="N10375"/>
      <c r="O10375"/>
      <c r="P10375"/>
      <c r="Q10375"/>
      <c r="S10375" s="115"/>
      <c r="U10375"/>
      <c r="V10375"/>
      <c r="W10375" s="248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5">
      <c r="A10376" s="247"/>
      <c r="B10376" s="248"/>
      <c r="C10376" s="248"/>
      <c r="D10376" s="249"/>
      <c r="E10376"/>
      <c r="F10376" s="126"/>
      <c r="G10376" s="249"/>
      <c r="H10376"/>
      <c r="I10376"/>
      <c r="J10376" s="248"/>
      <c r="K10376"/>
      <c r="L10376"/>
      <c r="M10376"/>
      <c r="N10376"/>
      <c r="O10376"/>
      <c r="P10376"/>
      <c r="Q10376"/>
      <c r="S10376" s="115"/>
      <c r="U10376"/>
      <c r="V10376"/>
      <c r="W10376" s="248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5">
      <c r="A10377" s="247"/>
      <c r="B10377" s="248"/>
      <c r="C10377" s="248"/>
      <c r="D10377" s="249"/>
      <c r="E10377"/>
      <c r="F10377" s="126"/>
      <c r="G10377" s="249"/>
      <c r="H10377"/>
      <c r="I10377"/>
      <c r="J10377" s="248"/>
      <c r="K10377"/>
      <c r="L10377"/>
      <c r="M10377"/>
      <c r="N10377"/>
      <c r="O10377"/>
      <c r="P10377"/>
      <c r="Q10377"/>
      <c r="S10377" s="115"/>
      <c r="U10377"/>
      <c r="V10377"/>
      <c r="W10377" s="248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5">
      <c r="A10378" s="247"/>
      <c r="B10378" s="248"/>
      <c r="C10378" s="248"/>
      <c r="D10378" s="249"/>
      <c r="E10378"/>
      <c r="F10378" s="126"/>
      <c r="G10378" s="249"/>
      <c r="H10378"/>
      <c r="I10378"/>
      <c r="J10378" s="248"/>
      <c r="K10378"/>
      <c r="L10378"/>
      <c r="M10378"/>
      <c r="N10378"/>
      <c r="O10378"/>
      <c r="P10378"/>
      <c r="Q10378"/>
      <c r="S10378" s="115"/>
      <c r="U10378"/>
      <c r="V10378"/>
      <c r="W10378" s="248"/>
      <c r="X10378"/>
      <c r="Y10378"/>
      <c r="Z10378"/>
      <c r="AA10378"/>
      <c r="AB10378"/>
      <c r="AC10378"/>
      <c r="AD10378"/>
      <c r="AE10378"/>
      <c r="AF10378"/>
      <c r="AG10378"/>
    </row>
    <row r="10379" spans="1:33" ht="18" x14ac:dyDescent="0.25">
      <c r="A10379" s="250"/>
      <c r="B10379" s="251"/>
      <c r="C10379" s="251"/>
      <c r="D10379" s="252"/>
      <c r="E10379"/>
      <c r="F10379" s="126"/>
      <c r="G10379" s="253"/>
      <c r="H10379"/>
      <c r="I10379"/>
      <c r="J10379" s="254"/>
      <c r="K10379"/>
      <c r="L10379"/>
      <c r="M10379"/>
      <c r="N10379"/>
      <c r="O10379"/>
      <c r="P10379"/>
      <c r="Q10379"/>
      <c r="S10379" s="115"/>
      <c r="U10379"/>
      <c r="V10379"/>
      <c r="W10379" s="254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5">
      <c r="A10380" s="247"/>
      <c r="B10380" s="248"/>
      <c r="C10380" s="248"/>
      <c r="D10380" s="249"/>
      <c r="E10380"/>
      <c r="F10380" s="126"/>
      <c r="G10380" s="249"/>
      <c r="H10380"/>
      <c r="I10380"/>
      <c r="J10380" s="248"/>
      <c r="K10380"/>
      <c r="L10380"/>
      <c r="M10380"/>
      <c r="N10380"/>
      <c r="O10380"/>
      <c r="P10380"/>
      <c r="Q10380"/>
      <c r="S10380" s="115"/>
      <c r="U10380"/>
      <c r="V10380"/>
      <c r="W10380" s="248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5">
      <c r="A10381" s="247"/>
      <c r="B10381" s="248"/>
      <c r="C10381" s="248"/>
      <c r="D10381" s="249"/>
      <c r="E10381"/>
      <c r="F10381" s="126"/>
      <c r="G10381" s="249"/>
      <c r="H10381"/>
      <c r="I10381"/>
      <c r="J10381" s="248"/>
      <c r="K10381"/>
      <c r="L10381"/>
      <c r="M10381"/>
      <c r="N10381"/>
      <c r="O10381"/>
      <c r="P10381"/>
      <c r="Q10381"/>
      <c r="S10381" s="115"/>
      <c r="U10381"/>
      <c r="V10381"/>
      <c r="W10381" s="248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5">
      <c r="A10382" s="244"/>
      <c r="B10382" s="245"/>
      <c r="C10382" s="245"/>
      <c r="D10382" s="246"/>
      <c r="F10382" s="238"/>
      <c r="G10382" s="246"/>
      <c r="I10382"/>
      <c r="J10382" s="245"/>
      <c r="S10382" s="115"/>
      <c r="U10382"/>
      <c r="V10382"/>
      <c r="W10382" s="245"/>
    </row>
    <row r="10383" spans="1:33" x14ac:dyDescent="0.25">
      <c r="A10383" s="247"/>
      <c r="B10383" s="248"/>
      <c r="C10383" s="248"/>
      <c r="D10383" s="249"/>
      <c r="E10383"/>
      <c r="F10383" s="126"/>
      <c r="G10383" s="249"/>
      <c r="H10383"/>
      <c r="I10383"/>
      <c r="J10383" s="248"/>
      <c r="K10383"/>
      <c r="L10383"/>
      <c r="M10383"/>
      <c r="N10383"/>
      <c r="O10383"/>
      <c r="P10383"/>
      <c r="Q10383"/>
      <c r="S10383" s="115"/>
      <c r="U10383"/>
      <c r="V10383"/>
      <c r="W10383" s="248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5">
      <c r="A10384" s="247"/>
      <c r="B10384" s="248"/>
      <c r="C10384" s="248"/>
      <c r="D10384" s="249"/>
      <c r="E10384"/>
      <c r="F10384" s="126"/>
      <c r="G10384" s="249"/>
      <c r="H10384"/>
      <c r="I10384"/>
      <c r="J10384" s="248"/>
      <c r="K10384"/>
      <c r="L10384"/>
      <c r="M10384"/>
      <c r="N10384"/>
      <c r="O10384"/>
      <c r="P10384"/>
      <c r="Q10384"/>
      <c r="S10384" s="115"/>
      <c r="U10384"/>
      <c r="V10384"/>
      <c r="W10384" s="248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5">
      <c r="A10385" s="247"/>
      <c r="B10385" s="248"/>
      <c r="C10385" s="248"/>
      <c r="D10385" s="249"/>
      <c r="E10385"/>
      <c r="F10385" s="126"/>
      <c r="G10385" s="249"/>
      <c r="H10385"/>
      <c r="I10385"/>
      <c r="J10385" s="248"/>
      <c r="K10385"/>
      <c r="L10385"/>
      <c r="M10385"/>
      <c r="N10385"/>
      <c r="O10385"/>
      <c r="P10385"/>
      <c r="Q10385"/>
      <c r="S10385" s="115"/>
      <c r="U10385"/>
      <c r="V10385"/>
      <c r="W10385" s="248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5">
      <c r="A10386" s="247"/>
      <c r="B10386" s="248"/>
      <c r="C10386" s="248"/>
      <c r="D10386" s="249"/>
      <c r="E10386"/>
      <c r="F10386" s="126"/>
      <c r="G10386" s="249"/>
      <c r="H10386"/>
      <c r="I10386"/>
      <c r="J10386" s="248"/>
      <c r="K10386"/>
      <c r="L10386"/>
      <c r="M10386"/>
      <c r="N10386"/>
      <c r="O10386"/>
      <c r="P10386"/>
      <c r="Q10386"/>
      <c r="S10386" s="115"/>
      <c r="U10386"/>
      <c r="V10386"/>
      <c r="W10386" s="248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5">
      <c r="A10387" s="247"/>
      <c r="B10387" s="248"/>
      <c r="C10387" s="248"/>
      <c r="D10387" s="249"/>
      <c r="E10387"/>
      <c r="F10387" s="126"/>
      <c r="G10387" s="249"/>
      <c r="H10387"/>
      <c r="I10387"/>
      <c r="J10387" s="248"/>
      <c r="K10387"/>
      <c r="L10387"/>
      <c r="M10387"/>
      <c r="N10387"/>
      <c r="O10387"/>
      <c r="P10387"/>
      <c r="Q10387"/>
      <c r="S10387" s="115"/>
      <c r="U10387"/>
      <c r="V10387"/>
      <c r="W10387" s="248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5">
      <c r="A10388" s="244"/>
      <c r="B10388" s="245"/>
      <c r="C10388" s="245"/>
      <c r="D10388" s="246"/>
      <c r="F10388" s="238"/>
      <c r="G10388" s="246"/>
      <c r="I10388"/>
      <c r="J10388" s="245"/>
      <c r="S10388" s="115"/>
      <c r="U10388"/>
      <c r="V10388"/>
      <c r="W10388" s="245"/>
    </row>
    <row r="10389" spans="1:33" x14ac:dyDescent="0.25">
      <c r="A10389" s="244"/>
      <c r="B10389" s="245"/>
      <c r="C10389" s="245"/>
      <c r="D10389" s="246"/>
      <c r="F10389" s="238"/>
      <c r="G10389" s="246"/>
      <c r="I10389"/>
      <c r="J10389" s="245"/>
      <c r="S10389" s="115"/>
      <c r="U10389"/>
      <c r="V10389"/>
      <c r="W10389" s="245"/>
    </row>
    <row r="10390" spans="1:33" x14ac:dyDescent="0.25">
      <c r="A10390" s="244"/>
      <c r="B10390" s="245"/>
      <c r="C10390" s="245"/>
      <c r="D10390" s="246"/>
      <c r="F10390" s="238"/>
      <c r="G10390" s="246"/>
      <c r="I10390"/>
      <c r="J10390" s="245"/>
      <c r="S10390" s="115"/>
      <c r="U10390"/>
      <c r="V10390"/>
      <c r="W10390" s="245"/>
    </row>
    <row r="10391" spans="1:33" x14ac:dyDescent="0.25">
      <c r="A10391" s="247"/>
      <c r="B10391" s="248"/>
      <c r="C10391" s="248"/>
      <c r="D10391" s="249"/>
      <c r="E10391"/>
      <c r="F10391" s="126"/>
      <c r="G10391" s="249"/>
      <c r="H10391"/>
      <c r="I10391"/>
      <c r="J10391" s="248"/>
      <c r="K10391"/>
      <c r="L10391"/>
      <c r="M10391"/>
      <c r="N10391"/>
      <c r="O10391"/>
      <c r="P10391"/>
      <c r="Q10391"/>
      <c r="S10391" s="115"/>
      <c r="U10391"/>
      <c r="V10391"/>
      <c r="W10391" s="248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5">
      <c r="A10392" s="247"/>
      <c r="B10392" s="248"/>
      <c r="C10392" s="248"/>
      <c r="D10392" s="249"/>
      <c r="E10392"/>
      <c r="F10392" s="126"/>
      <c r="G10392" s="249"/>
      <c r="H10392"/>
      <c r="I10392"/>
      <c r="J10392" s="248"/>
      <c r="K10392"/>
      <c r="L10392"/>
      <c r="M10392"/>
      <c r="N10392"/>
      <c r="O10392"/>
      <c r="P10392"/>
      <c r="Q10392"/>
      <c r="S10392" s="115"/>
      <c r="U10392"/>
      <c r="V10392"/>
      <c r="W10392" s="248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5">
      <c r="A10393" s="244"/>
      <c r="B10393" s="245"/>
      <c r="C10393" s="245"/>
      <c r="D10393" s="246"/>
      <c r="F10393" s="238"/>
      <c r="G10393" s="246"/>
      <c r="I10393"/>
      <c r="J10393" s="245"/>
      <c r="S10393" s="115"/>
      <c r="U10393"/>
      <c r="V10393"/>
      <c r="W10393" s="245"/>
    </row>
    <row r="10394" spans="1:33" x14ac:dyDescent="0.25">
      <c r="A10394" s="244"/>
      <c r="B10394" s="245"/>
      <c r="C10394" s="245"/>
      <c r="D10394" s="246"/>
      <c r="F10394" s="238"/>
      <c r="G10394" s="246"/>
      <c r="I10394"/>
      <c r="J10394" s="245"/>
      <c r="S10394" s="115"/>
      <c r="U10394"/>
      <c r="V10394"/>
      <c r="W10394" s="245"/>
    </row>
    <row r="10395" spans="1:33" x14ac:dyDescent="0.25">
      <c r="A10395" s="247"/>
      <c r="B10395" s="248"/>
      <c r="C10395" s="248"/>
      <c r="D10395" s="249"/>
      <c r="E10395"/>
      <c r="F10395" s="126"/>
      <c r="G10395" s="249"/>
      <c r="H10395"/>
      <c r="I10395"/>
      <c r="J10395" s="248"/>
      <c r="K10395"/>
      <c r="L10395"/>
      <c r="M10395"/>
      <c r="N10395"/>
      <c r="O10395"/>
      <c r="P10395"/>
      <c r="Q10395"/>
      <c r="S10395" s="115"/>
      <c r="U10395"/>
      <c r="V10395"/>
      <c r="W10395" s="248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5">
      <c r="A10396" s="247"/>
      <c r="B10396" s="248"/>
      <c r="C10396" s="248"/>
      <c r="D10396" s="249"/>
      <c r="E10396"/>
      <c r="F10396" s="126"/>
      <c r="G10396" s="249"/>
      <c r="H10396"/>
      <c r="I10396"/>
      <c r="J10396" s="248"/>
      <c r="K10396"/>
      <c r="L10396"/>
      <c r="M10396"/>
      <c r="N10396"/>
      <c r="O10396"/>
      <c r="P10396"/>
      <c r="Q10396"/>
      <c r="S10396" s="115"/>
      <c r="U10396"/>
      <c r="V10396"/>
      <c r="W10396" s="248"/>
      <c r="X10396"/>
      <c r="Y10396"/>
      <c r="Z10396"/>
      <c r="AA10396"/>
      <c r="AB10396"/>
      <c r="AC10396"/>
      <c r="AD10396"/>
      <c r="AE10396"/>
      <c r="AF10396"/>
      <c r="AG10396"/>
    </row>
    <row r="10397" spans="1:33" ht="18" x14ac:dyDescent="0.25">
      <c r="A10397" s="250"/>
      <c r="B10397" s="251"/>
      <c r="C10397" s="251"/>
      <c r="D10397" s="252"/>
      <c r="E10397"/>
      <c r="F10397" s="126"/>
      <c r="G10397" s="253"/>
      <c r="H10397"/>
      <c r="I10397"/>
      <c r="J10397" s="254"/>
      <c r="K10397"/>
      <c r="L10397"/>
      <c r="M10397"/>
      <c r="N10397"/>
      <c r="O10397"/>
      <c r="P10397"/>
      <c r="Q10397"/>
      <c r="S10397" s="115"/>
      <c r="U10397"/>
      <c r="V10397"/>
      <c r="W10397" s="254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5">
      <c r="A10398" s="247"/>
      <c r="B10398" s="248"/>
      <c r="C10398" s="248"/>
      <c r="D10398" s="249"/>
      <c r="E10398"/>
      <c r="F10398" s="126"/>
      <c r="G10398" s="249"/>
      <c r="H10398"/>
      <c r="I10398"/>
      <c r="J10398" s="248"/>
      <c r="K10398"/>
      <c r="L10398"/>
      <c r="M10398"/>
      <c r="N10398"/>
      <c r="O10398"/>
      <c r="P10398"/>
      <c r="Q10398"/>
      <c r="S10398" s="115"/>
      <c r="U10398"/>
      <c r="V10398"/>
      <c r="W10398" s="24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5">
      <c r="A10399" s="247"/>
      <c r="B10399" s="248"/>
      <c r="C10399" s="248"/>
      <c r="D10399" s="249"/>
      <c r="E10399"/>
      <c r="F10399" s="126"/>
      <c r="G10399" s="249"/>
      <c r="H10399"/>
      <c r="I10399"/>
      <c r="J10399" s="248"/>
      <c r="K10399"/>
      <c r="L10399"/>
      <c r="M10399"/>
      <c r="N10399"/>
      <c r="O10399"/>
      <c r="P10399"/>
      <c r="Q10399"/>
      <c r="S10399" s="115"/>
      <c r="U10399"/>
      <c r="V10399"/>
      <c r="W10399" s="248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5">
      <c r="A10400" s="244"/>
      <c r="B10400" s="245"/>
      <c r="C10400" s="245"/>
      <c r="D10400" s="246"/>
      <c r="F10400" s="238"/>
      <c r="G10400" s="246"/>
      <c r="I10400"/>
      <c r="J10400" s="245"/>
      <c r="S10400" s="115"/>
      <c r="U10400"/>
      <c r="V10400"/>
      <c r="W10400" s="245"/>
    </row>
    <row r="10401" spans="1:33" x14ac:dyDescent="0.25">
      <c r="A10401" s="244"/>
      <c r="B10401" s="245"/>
      <c r="C10401" s="245"/>
      <c r="D10401" s="246"/>
      <c r="F10401" s="238"/>
      <c r="G10401" s="246"/>
      <c r="I10401"/>
      <c r="J10401" s="245"/>
      <c r="S10401" s="115"/>
      <c r="U10401"/>
      <c r="V10401"/>
      <c r="W10401" s="245"/>
    </row>
    <row r="10402" spans="1:33" x14ac:dyDescent="0.25">
      <c r="A10402" s="247"/>
      <c r="B10402" s="248"/>
      <c r="C10402" s="248"/>
      <c r="D10402" s="249"/>
      <c r="E10402"/>
      <c r="F10402" s="126"/>
      <c r="G10402" s="249"/>
      <c r="H10402"/>
      <c r="I10402"/>
      <c r="J10402" s="248"/>
      <c r="K10402"/>
      <c r="L10402"/>
      <c r="M10402"/>
      <c r="N10402"/>
      <c r="O10402"/>
      <c r="P10402"/>
      <c r="Q10402"/>
      <c r="S10402" s="115"/>
      <c r="U10402"/>
      <c r="V10402"/>
      <c r="W10402" s="248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5">
      <c r="A10403" s="247"/>
      <c r="B10403" s="248"/>
      <c r="C10403" s="248"/>
      <c r="D10403" s="249"/>
      <c r="E10403"/>
      <c r="F10403" s="126"/>
      <c r="G10403" s="249"/>
      <c r="H10403"/>
      <c r="I10403"/>
      <c r="J10403" s="248"/>
      <c r="K10403"/>
      <c r="L10403"/>
      <c r="M10403"/>
      <c r="N10403"/>
      <c r="O10403"/>
      <c r="P10403"/>
      <c r="Q10403"/>
      <c r="S10403" s="115"/>
      <c r="U10403"/>
      <c r="V10403"/>
      <c r="W10403" s="248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5">
      <c r="A10404" s="247"/>
      <c r="B10404" s="248"/>
      <c r="C10404" s="248"/>
      <c r="D10404" s="249"/>
      <c r="E10404"/>
      <c r="F10404" s="126"/>
      <c r="G10404" s="249"/>
      <c r="H10404"/>
      <c r="I10404"/>
      <c r="J10404" s="248"/>
      <c r="K10404"/>
      <c r="L10404"/>
      <c r="M10404"/>
      <c r="N10404"/>
      <c r="O10404"/>
      <c r="P10404"/>
      <c r="Q10404"/>
      <c r="S10404" s="115"/>
      <c r="U10404"/>
      <c r="V10404"/>
      <c r="W10404" s="248"/>
      <c r="X10404"/>
      <c r="Y10404"/>
      <c r="Z10404"/>
      <c r="AA10404"/>
      <c r="AB10404"/>
      <c r="AC10404"/>
      <c r="AD10404"/>
      <c r="AE10404"/>
      <c r="AF10404"/>
      <c r="AG10404"/>
    </row>
    <row r="10405" spans="1:33" ht="18" x14ac:dyDescent="0.25">
      <c r="A10405" s="250"/>
      <c r="B10405" s="251"/>
      <c r="C10405" s="251"/>
      <c r="D10405" s="252"/>
      <c r="E10405"/>
      <c r="F10405" s="126"/>
      <c r="G10405" s="253"/>
      <c r="H10405"/>
      <c r="I10405"/>
      <c r="J10405" s="254"/>
      <c r="K10405"/>
      <c r="L10405"/>
      <c r="M10405"/>
      <c r="N10405"/>
      <c r="O10405"/>
      <c r="P10405"/>
      <c r="Q10405"/>
      <c r="S10405" s="115"/>
      <c r="U10405"/>
      <c r="V10405"/>
      <c r="W10405" s="254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5">
      <c r="A10406" s="247"/>
      <c r="B10406" s="248"/>
      <c r="C10406" s="248"/>
      <c r="D10406" s="249"/>
      <c r="E10406"/>
      <c r="F10406" s="126"/>
      <c r="G10406" s="249"/>
      <c r="H10406"/>
      <c r="I10406"/>
      <c r="J10406" s="248"/>
      <c r="K10406"/>
      <c r="L10406"/>
      <c r="M10406"/>
      <c r="N10406"/>
      <c r="O10406"/>
      <c r="P10406"/>
      <c r="Q10406"/>
      <c r="S10406" s="115"/>
      <c r="U10406"/>
      <c r="V10406"/>
      <c r="W10406" s="248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5">
      <c r="A10407" s="244"/>
      <c r="B10407" s="245"/>
      <c r="C10407" s="245"/>
      <c r="D10407" s="246"/>
      <c r="F10407" s="238"/>
      <c r="G10407" s="246"/>
      <c r="I10407"/>
      <c r="J10407" s="245"/>
      <c r="S10407" s="115"/>
      <c r="U10407"/>
      <c r="V10407"/>
      <c r="W10407" s="245"/>
    </row>
    <row r="10408" spans="1:33" x14ac:dyDescent="0.25">
      <c r="A10408" s="247"/>
      <c r="B10408" s="248"/>
      <c r="C10408" s="248"/>
      <c r="D10408" s="249"/>
      <c r="E10408"/>
      <c r="F10408" s="126"/>
      <c r="G10408" s="249"/>
      <c r="H10408"/>
      <c r="I10408"/>
      <c r="J10408" s="248"/>
      <c r="K10408"/>
      <c r="L10408"/>
      <c r="M10408"/>
      <c r="N10408"/>
      <c r="O10408"/>
      <c r="P10408"/>
      <c r="Q10408"/>
      <c r="S10408" s="115"/>
      <c r="U10408"/>
      <c r="V10408"/>
      <c r="W10408" s="24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5">
      <c r="A10409" s="247"/>
      <c r="B10409" s="248"/>
      <c r="C10409" s="248"/>
      <c r="D10409" s="249"/>
      <c r="E10409"/>
      <c r="F10409" s="126"/>
      <c r="G10409" s="249"/>
      <c r="H10409"/>
      <c r="I10409"/>
      <c r="J10409" s="248"/>
      <c r="K10409"/>
      <c r="L10409"/>
      <c r="M10409"/>
      <c r="N10409"/>
      <c r="O10409"/>
      <c r="P10409"/>
      <c r="Q10409"/>
      <c r="S10409" s="115"/>
      <c r="U10409"/>
      <c r="V10409"/>
      <c r="W10409" s="248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5">
      <c r="A10410" s="247"/>
      <c r="B10410" s="248"/>
      <c r="C10410" s="248"/>
      <c r="D10410" s="249"/>
      <c r="E10410"/>
      <c r="F10410" s="126"/>
      <c r="G10410" s="249"/>
      <c r="H10410"/>
      <c r="I10410"/>
      <c r="J10410" s="248"/>
      <c r="K10410"/>
      <c r="L10410"/>
      <c r="M10410"/>
      <c r="N10410"/>
      <c r="O10410"/>
      <c r="P10410"/>
      <c r="Q10410"/>
      <c r="S10410" s="115"/>
      <c r="U10410"/>
      <c r="V10410"/>
      <c r="W10410" s="248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5">
      <c r="A10411" s="247"/>
      <c r="B10411" s="248"/>
      <c r="C10411" s="248"/>
      <c r="D10411" s="249"/>
      <c r="E10411"/>
      <c r="F10411" s="126"/>
      <c r="G10411" s="249"/>
      <c r="H10411"/>
      <c r="I10411"/>
      <c r="J10411" s="248"/>
      <c r="K10411"/>
      <c r="L10411"/>
      <c r="M10411"/>
      <c r="N10411"/>
      <c r="O10411"/>
      <c r="P10411"/>
      <c r="Q10411"/>
      <c r="S10411" s="115"/>
      <c r="U10411"/>
      <c r="V10411"/>
      <c r="W10411" s="248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5">
      <c r="A10412" s="247"/>
      <c r="B10412" s="248"/>
      <c r="C10412" s="248"/>
      <c r="D10412" s="249"/>
      <c r="E10412"/>
      <c r="F10412" s="126"/>
      <c r="G10412" s="249"/>
      <c r="H10412"/>
      <c r="I10412"/>
      <c r="J10412" s="248"/>
      <c r="K10412"/>
      <c r="L10412"/>
      <c r="M10412"/>
      <c r="N10412"/>
      <c r="O10412"/>
      <c r="P10412"/>
      <c r="Q10412"/>
      <c r="S10412" s="115"/>
      <c r="U10412"/>
      <c r="V10412"/>
      <c r="W10412" s="248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5">
      <c r="A10413" s="244"/>
      <c r="B10413" s="245"/>
      <c r="C10413" s="245"/>
      <c r="D10413" s="246"/>
      <c r="F10413" s="238"/>
      <c r="G10413" s="246"/>
      <c r="I10413"/>
      <c r="J10413" s="245"/>
      <c r="S10413" s="115"/>
      <c r="U10413"/>
      <c r="V10413"/>
      <c r="W10413" s="245"/>
    </row>
    <row r="10414" spans="1:33" x14ac:dyDescent="0.25">
      <c r="A10414" s="247"/>
      <c r="B10414" s="248"/>
      <c r="C10414" s="248"/>
      <c r="D10414" s="249"/>
      <c r="E10414"/>
      <c r="F10414" s="126"/>
      <c r="G10414" s="249"/>
      <c r="H10414"/>
      <c r="I10414"/>
      <c r="J10414" s="248"/>
      <c r="K10414"/>
      <c r="L10414"/>
      <c r="M10414"/>
      <c r="N10414"/>
      <c r="O10414"/>
      <c r="P10414"/>
      <c r="Q10414"/>
      <c r="S10414" s="115"/>
      <c r="U10414"/>
      <c r="V10414"/>
      <c r="W10414" s="248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5">
      <c r="A10415" s="244"/>
      <c r="B10415" s="245"/>
      <c r="C10415" s="245"/>
      <c r="D10415" s="246"/>
      <c r="F10415" s="238"/>
      <c r="G10415" s="246"/>
      <c r="I10415"/>
      <c r="J10415" s="245"/>
      <c r="S10415" s="115"/>
      <c r="U10415"/>
      <c r="V10415"/>
      <c r="W10415" s="245"/>
    </row>
    <row r="10416" spans="1:33" x14ac:dyDescent="0.25">
      <c r="A10416" s="247"/>
      <c r="B10416" s="248"/>
      <c r="C10416" s="248"/>
      <c r="D10416" s="249"/>
      <c r="E10416"/>
      <c r="F10416" s="126"/>
      <c r="G10416" s="249"/>
      <c r="H10416"/>
      <c r="I10416"/>
      <c r="J10416" s="248"/>
      <c r="K10416"/>
      <c r="L10416"/>
      <c r="M10416"/>
      <c r="N10416"/>
      <c r="O10416"/>
      <c r="P10416"/>
      <c r="Q10416"/>
      <c r="S10416" s="115"/>
      <c r="U10416"/>
      <c r="V10416"/>
      <c r="W10416" s="248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5">
      <c r="A10417" s="247"/>
      <c r="B10417" s="248"/>
      <c r="C10417" s="248"/>
      <c r="D10417" s="249"/>
      <c r="E10417"/>
      <c r="F10417" s="126"/>
      <c r="G10417" s="249"/>
      <c r="H10417"/>
      <c r="I10417"/>
      <c r="J10417" s="248"/>
      <c r="K10417"/>
      <c r="L10417"/>
      <c r="M10417"/>
      <c r="N10417"/>
      <c r="O10417"/>
      <c r="P10417"/>
      <c r="Q10417"/>
      <c r="S10417" s="115"/>
      <c r="U10417"/>
      <c r="V10417"/>
      <c r="W10417" s="248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5">
      <c r="A10418" s="247"/>
      <c r="B10418" s="248"/>
      <c r="C10418" s="248"/>
      <c r="D10418" s="249"/>
      <c r="E10418"/>
      <c r="F10418" s="126"/>
      <c r="G10418" s="249"/>
      <c r="H10418"/>
      <c r="I10418"/>
      <c r="J10418" s="248"/>
      <c r="K10418"/>
      <c r="L10418"/>
      <c r="M10418"/>
      <c r="N10418"/>
      <c r="O10418"/>
      <c r="P10418"/>
      <c r="Q10418"/>
      <c r="S10418" s="115"/>
      <c r="U10418"/>
      <c r="V10418"/>
      <c r="W10418" s="24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5">
      <c r="A10419" s="247"/>
      <c r="B10419" s="248"/>
      <c r="C10419" s="248"/>
      <c r="D10419" s="249"/>
      <c r="E10419"/>
      <c r="F10419" s="126"/>
      <c r="G10419" s="249"/>
      <c r="H10419"/>
      <c r="I10419"/>
      <c r="J10419" s="248"/>
      <c r="K10419"/>
      <c r="L10419"/>
      <c r="M10419"/>
      <c r="N10419"/>
      <c r="O10419"/>
      <c r="P10419"/>
      <c r="Q10419"/>
      <c r="S10419" s="115"/>
      <c r="U10419"/>
      <c r="V10419"/>
      <c r="W10419" s="248"/>
      <c r="X10419"/>
      <c r="Y10419"/>
      <c r="Z10419"/>
      <c r="AA10419"/>
      <c r="AB10419"/>
      <c r="AC10419"/>
      <c r="AD10419"/>
      <c r="AE10419"/>
      <c r="AF10419"/>
      <c r="AG10419"/>
    </row>
    <row r="10420" spans="1:33" ht="18" x14ac:dyDescent="0.25">
      <c r="A10420" s="250"/>
      <c r="B10420" s="251"/>
      <c r="C10420" s="251"/>
      <c r="D10420" s="252"/>
      <c r="E10420"/>
      <c r="F10420" s="126"/>
      <c r="G10420" s="253"/>
      <c r="H10420"/>
      <c r="I10420"/>
      <c r="J10420" s="254"/>
      <c r="K10420"/>
      <c r="L10420"/>
      <c r="M10420"/>
      <c r="N10420"/>
      <c r="O10420"/>
      <c r="P10420"/>
      <c r="Q10420"/>
      <c r="S10420" s="115"/>
      <c r="U10420"/>
      <c r="V10420"/>
      <c r="W10420" s="254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5">
      <c r="A10421" s="244"/>
      <c r="B10421" s="245"/>
      <c r="C10421" s="245"/>
      <c r="D10421" s="246"/>
      <c r="F10421" s="238"/>
      <c r="G10421" s="246"/>
      <c r="I10421"/>
      <c r="J10421" s="245"/>
      <c r="S10421" s="115"/>
      <c r="U10421"/>
      <c r="V10421"/>
      <c r="W10421" s="245"/>
    </row>
    <row r="10422" spans="1:33" x14ac:dyDescent="0.25">
      <c r="A10422" s="244"/>
      <c r="B10422" s="245"/>
      <c r="C10422" s="245"/>
      <c r="D10422" s="246"/>
      <c r="F10422" s="238"/>
      <c r="G10422" s="246"/>
      <c r="I10422"/>
      <c r="J10422" s="245"/>
      <c r="S10422" s="115"/>
      <c r="U10422"/>
      <c r="V10422"/>
      <c r="W10422" s="245"/>
    </row>
    <row r="10423" spans="1:33" x14ac:dyDescent="0.25">
      <c r="A10423" s="244"/>
      <c r="B10423" s="245"/>
      <c r="C10423" s="245"/>
      <c r="D10423" s="246"/>
      <c r="F10423" s="238"/>
      <c r="G10423" s="246"/>
      <c r="I10423"/>
      <c r="J10423" s="245"/>
      <c r="S10423" s="115"/>
      <c r="U10423"/>
      <c r="V10423"/>
      <c r="W10423" s="245"/>
    </row>
    <row r="10424" spans="1:33" ht="18" x14ac:dyDescent="0.25">
      <c r="A10424" s="250"/>
      <c r="B10424" s="251"/>
      <c r="C10424" s="251"/>
      <c r="D10424" s="252"/>
      <c r="E10424"/>
      <c r="F10424" s="126"/>
      <c r="G10424" s="253"/>
      <c r="H10424"/>
      <c r="I10424"/>
      <c r="J10424" s="254"/>
      <c r="K10424"/>
      <c r="L10424"/>
      <c r="M10424"/>
      <c r="N10424"/>
      <c r="O10424"/>
      <c r="P10424"/>
      <c r="Q10424"/>
      <c r="S10424" s="115"/>
      <c r="U10424"/>
      <c r="V10424"/>
      <c r="W10424" s="25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5">
      <c r="A10425" s="244"/>
      <c r="B10425" s="245"/>
      <c r="C10425" s="245"/>
      <c r="D10425" s="246"/>
      <c r="F10425" s="238"/>
      <c r="G10425" s="246"/>
      <c r="I10425"/>
      <c r="J10425" s="245"/>
      <c r="S10425" s="115"/>
      <c r="U10425"/>
      <c r="V10425"/>
      <c r="W10425" s="245"/>
    </row>
    <row r="10426" spans="1:33" x14ac:dyDescent="0.25">
      <c r="A10426" s="247"/>
      <c r="B10426" s="248"/>
      <c r="C10426" s="248"/>
      <c r="D10426" s="249"/>
      <c r="E10426"/>
      <c r="F10426" s="126"/>
      <c r="G10426" s="249"/>
      <c r="H10426"/>
      <c r="I10426"/>
      <c r="J10426" s="248"/>
      <c r="K10426"/>
      <c r="L10426"/>
      <c r="M10426"/>
      <c r="N10426"/>
      <c r="O10426"/>
      <c r="P10426"/>
      <c r="Q10426"/>
      <c r="S10426" s="115"/>
      <c r="U10426"/>
      <c r="V10426"/>
      <c r="W10426" s="248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5">
      <c r="A10427" s="247"/>
      <c r="B10427" s="248"/>
      <c r="C10427" s="248"/>
      <c r="D10427" s="249"/>
      <c r="E10427"/>
      <c r="F10427" s="126"/>
      <c r="G10427" s="249"/>
      <c r="H10427"/>
      <c r="I10427"/>
      <c r="J10427" s="248"/>
      <c r="K10427"/>
      <c r="L10427"/>
      <c r="M10427"/>
      <c r="N10427"/>
      <c r="O10427"/>
      <c r="P10427"/>
      <c r="Q10427"/>
      <c r="S10427" s="115"/>
      <c r="U10427"/>
      <c r="V10427"/>
      <c r="W10427" s="248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5">
      <c r="A10428" s="244"/>
      <c r="B10428" s="245"/>
      <c r="C10428" s="245"/>
      <c r="D10428" s="246"/>
      <c r="F10428" s="238"/>
      <c r="G10428" s="246"/>
      <c r="I10428"/>
      <c r="J10428" s="245"/>
      <c r="S10428" s="115"/>
      <c r="U10428"/>
      <c r="V10428"/>
      <c r="W10428" s="245"/>
    </row>
    <row r="10429" spans="1:33" x14ac:dyDescent="0.25">
      <c r="A10429" s="247"/>
      <c r="B10429" s="248"/>
      <c r="C10429" s="248"/>
      <c r="D10429" s="249"/>
      <c r="E10429"/>
      <c r="F10429" s="126"/>
      <c r="G10429" s="249"/>
      <c r="H10429"/>
      <c r="I10429"/>
      <c r="J10429" s="248"/>
      <c r="K10429"/>
      <c r="L10429"/>
      <c r="M10429"/>
      <c r="N10429"/>
      <c r="O10429"/>
      <c r="P10429"/>
      <c r="Q10429"/>
      <c r="S10429" s="115"/>
      <c r="U10429"/>
      <c r="V10429"/>
      <c r="W10429" s="248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5">
      <c r="A10430" s="247"/>
      <c r="B10430" s="248"/>
      <c r="C10430" s="248"/>
      <c r="D10430" s="249"/>
      <c r="E10430"/>
      <c r="F10430" s="126"/>
      <c r="G10430" s="249"/>
      <c r="H10430"/>
      <c r="I10430"/>
      <c r="J10430" s="248"/>
      <c r="K10430"/>
      <c r="L10430"/>
      <c r="M10430"/>
      <c r="N10430"/>
      <c r="O10430"/>
      <c r="P10430"/>
      <c r="Q10430"/>
      <c r="S10430" s="115"/>
      <c r="U10430"/>
      <c r="V10430"/>
      <c r="W10430" s="248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5">
      <c r="A10431" s="244"/>
      <c r="B10431" s="245"/>
      <c r="C10431" s="245"/>
      <c r="D10431" s="246"/>
      <c r="F10431" s="238"/>
      <c r="G10431" s="246"/>
      <c r="I10431"/>
      <c r="J10431" s="245"/>
      <c r="S10431" s="115"/>
      <c r="U10431"/>
      <c r="V10431"/>
      <c r="W10431" s="245"/>
    </row>
    <row r="10432" spans="1:33" x14ac:dyDescent="0.25">
      <c r="A10432" s="244"/>
      <c r="B10432" s="245"/>
      <c r="C10432" s="245"/>
      <c r="D10432" s="246"/>
      <c r="F10432" s="238"/>
      <c r="G10432" s="246"/>
      <c r="I10432"/>
      <c r="J10432" s="245"/>
      <c r="S10432" s="115"/>
      <c r="U10432"/>
      <c r="V10432"/>
      <c r="W10432" s="245"/>
    </row>
    <row r="10433" spans="1:33" x14ac:dyDescent="0.25">
      <c r="A10433" s="244"/>
      <c r="B10433" s="245"/>
      <c r="C10433" s="245"/>
      <c r="D10433" s="246"/>
      <c r="F10433" s="238"/>
      <c r="G10433" s="246"/>
      <c r="I10433"/>
      <c r="J10433" s="245"/>
      <c r="S10433" s="115"/>
      <c r="U10433"/>
      <c r="V10433"/>
      <c r="W10433" s="245"/>
    </row>
    <row r="10434" spans="1:33" x14ac:dyDescent="0.25">
      <c r="A10434" s="247"/>
      <c r="B10434" s="248"/>
      <c r="C10434" s="248"/>
      <c r="D10434" s="249"/>
      <c r="E10434"/>
      <c r="F10434" s="126"/>
      <c r="G10434" s="249"/>
      <c r="H10434"/>
      <c r="I10434"/>
      <c r="J10434" s="248"/>
      <c r="K10434"/>
      <c r="L10434"/>
      <c r="M10434"/>
      <c r="N10434"/>
      <c r="O10434"/>
      <c r="P10434"/>
      <c r="Q10434"/>
      <c r="S10434" s="115"/>
      <c r="U10434"/>
      <c r="V10434"/>
      <c r="W10434" s="248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5">
      <c r="A10435" s="244"/>
      <c r="B10435" s="245"/>
      <c r="C10435" s="245"/>
      <c r="D10435" s="246"/>
      <c r="F10435" s="238"/>
      <c r="G10435" s="246"/>
      <c r="I10435"/>
      <c r="J10435" s="245"/>
      <c r="S10435" s="115"/>
      <c r="U10435"/>
      <c r="V10435"/>
      <c r="W10435" s="245"/>
    </row>
    <row r="10436" spans="1:33" x14ac:dyDescent="0.25">
      <c r="A10436" s="244"/>
      <c r="B10436" s="245"/>
      <c r="C10436" s="245"/>
      <c r="D10436" s="246"/>
      <c r="F10436" s="238"/>
      <c r="G10436" s="246"/>
      <c r="I10436"/>
      <c r="J10436" s="245"/>
      <c r="S10436" s="115"/>
      <c r="U10436"/>
      <c r="V10436"/>
      <c r="W10436" s="245"/>
    </row>
    <row r="10437" spans="1:33" x14ac:dyDescent="0.25">
      <c r="A10437" s="244"/>
      <c r="B10437" s="245"/>
      <c r="C10437" s="245"/>
      <c r="D10437" s="246"/>
      <c r="F10437" s="238"/>
      <c r="G10437" s="246"/>
      <c r="I10437"/>
      <c r="J10437" s="245"/>
      <c r="S10437" s="115"/>
      <c r="U10437"/>
      <c r="V10437"/>
      <c r="W10437" s="245"/>
    </row>
    <row r="10438" spans="1:33" x14ac:dyDescent="0.25">
      <c r="A10438" s="244"/>
      <c r="B10438" s="245"/>
      <c r="C10438" s="245"/>
      <c r="D10438" s="246"/>
      <c r="F10438" s="238"/>
      <c r="G10438" s="246"/>
      <c r="I10438"/>
      <c r="J10438" s="245"/>
      <c r="S10438" s="115"/>
      <c r="U10438"/>
      <c r="V10438"/>
      <c r="W10438" s="245"/>
    </row>
    <row r="10439" spans="1:33" x14ac:dyDescent="0.25">
      <c r="A10439" s="247"/>
      <c r="B10439" s="248"/>
      <c r="C10439" s="248"/>
      <c r="D10439" s="249"/>
      <c r="E10439"/>
      <c r="F10439" s="126"/>
      <c r="G10439" s="249"/>
      <c r="H10439"/>
      <c r="I10439"/>
      <c r="J10439" s="248"/>
      <c r="K10439"/>
      <c r="L10439"/>
      <c r="M10439"/>
      <c r="N10439"/>
      <c r="O10439"/>
      <c r="P10439"/>
      <c r="Q10439"/>
      <c r="S10439" s="115"/>
      <c r="U10439"/>
      <c r="V10439"/>
      <c r="W10439" s="248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5">
      <c r="A10440" s="244"/>
      <c r="B10440" s="245"/>
      <c r="C10440" s="245"/>
      <c r="D10440" s="246"/>
      <c r="F10440" s="238"/>
      <c r="G10440" s="246"/>
      <c r="I10440"/>
      <c r="J10440" s="245"/>
      <c r="S10440" s="115"/>
      <c r="U10440"/>
      <c r="V10440"/>
      <c r="W10440" s="245"/>
    </row>
    <row r="10441" spans="1:33" x14ac:dyDescent="0.25">
      <c r="A10441" s="247"/>
      <c r="B10441" s="248"/>
      <c r="C10441" s="248"/>
      <c r="D10441" s="249"/>
      <c r="E10441"/>
      <c r="F10441" s="126"/>
      <c r="G10441" s="249"/>
      <c r="H10441"/>
      <c r="I10441"/>
      <c r="J10441" s="248"/>
      <c r="K10441"/>
      <c r="L10441"/>
      <c r="M10441"/>
      <c r="N10441"/>
      <c r="O10441"/>
      <c r="P10441"/>
      <c r="Q10441"/>
      <c r="S10441" s="115"/>
      <c r="U10441"/>
      <c r="V10441"/>
      <c r="W10441" s="248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5">
      <c r="A10442" s="247"/>
      <c r="B10442" s="248"/>
      <c r="C10442" s="248"/>
      <c r="D10442" s="249"/>
      <c r="E10442"/>
      <c r="F10442" s="126"/>
      <c r="G10442" s="249"/>
      <c r="H10442"/>
      <c r="I10442"/>
      <c r="J10442" s="248"/>
      <c r="K10442"/>
      <c r="L10442"/>
      <c r="M10442"/>
      <c r="N10442"/>
      <c r="O10442"/>
      <c r="P10442"/>
      <c r="Q10442"/>
      <c r="S10442" s="115"/>
      <c r="U10442"/>
      <c r="V10442"/>
      <c r="W10442" s="248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5">
      <c r="A10443" s="244"/>
      <c r="B10443" s="245"/>
      <c r="C10443" s="245"/>
      <c r="D10443" s="246"/>
      <c r="F10443" s="238"/>
      <c r="G10443" s="246"/>
      <c r="I10443"/>
      <c r="J10443" s="245"/>
      <c r="S10443" s="115"/>
      <c r="U10443"/>
      <c r="V10443"/>
      <c r="W10443" s="245"/>
    </row>
    <row r="10444" spans="1:33" x14ac:dyDescent="0.25">
      <c r="A10444" s="244"/>
      <c r="B10444" s="245"/>
      <c r="C10444" s="245"/>
      <c r="D10444" s="246"/>
      <c r="F10444" s="238"/>
      <c r="G10444" s="246"/>
      <c r="I10444"/>
      <c r="J10444" s="245"/>
      <c r="S10444" s="115"/>
      <c r="U10444"/>
      <c r="V10444"/>
      <c r="W10444" s="245"/>
    </row>
    <row r="10445" spans="1:33" x14ac:dyDescent="0.25">
      <c r="A10445" s="244"/>
      <c r="B10445" s="245"/>
      <c r="C10445" s="245"/>
      <c r="D10445" s="246"/>
      <c r="F10445" s="238"/>
      <c r="G10445" s="246"/>
      <c r="I10445"/>
      <c r="J10445" s="245"/>
      <c r="S10445" s="115"/>
      <c r="U10445"/>
      <c r="V10445"/>
      <c r="W10445" s="245"/>
    </row>
    <row r="10446" spans="1:33" x14ac:dyDescent="0.25">
      <c r="A10446" s="247"/>
      <c r="B10446" s="248"/>
      <c r="C10446" s="248"/>
      <c r="D10446" s="249"/>
      <c r="E10446"/>
      <c r="F10446" s="126"/>
      <c r="G10446" s="249"/>
      <c r="H10446"/>
      <c r="I10446"/>
      <c r="J10446" s="248"/>
      <c r="K10446"/>
      <c r="L10446"/>
      <c r="M10446"/>
      <c r="N10446"/>
      <c r="O10446"/>
      <c r="P10446"/>
      <c r="Q10446"/>
      <c r="S10446" s="115"/>
      <c r="U10446"/>
      <c r="V10446"/>
      <c r="W10446" s="248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5">
      <c r="A10447" s="244"/>
      <c r="B10447" s="245"/>
      <c r="C10447" s="245"/>
      <c r="D10447" s="246"/>
      <c r="F10447" s="238"/>
      <c r="G10447" s="246"/>
      <c r="I10447"/>
      <c r="J10447" s="245"/>
      <c r="S10447" s="115"/>
      <c r="U10447"/>
      <c r="V10447"/>
      <c r="W10447" s="245"/>
    </row>
    <row r="10448" spans="1:33" x14ac:dyDescent="0.25">
      <c r="A10448" s="247"/>
      <c r="B10448" s="248"/>
      <c r="C10448" s="248"/>
      <c r="D10448" s="249"/>
      <c r="E10448"/>
      <c r="F10448" s="126"/>
      <c r="G10448" s="249"/>
      <c r="H10448"/>
      <c r="I10448"/>
      <c r="J10448" s="248"/>
      <c r="K10448"/>
      <c r="L10448"/>
      <c r="M10448"/>
      <c r="N10448"/>
      <c r="O10448"/>
      <c r="P10448"/>
      <c r="Q10448"/>
      <c r="S10448" s="115"/>
      <c r="U10448"/>
      <c r="V10448"/>
      <c r="W10448" s="2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5">
      <c r="A10449" s="244"/>
      <c r="B10449" s="245"/>
      <c r="C10449" s="245"/>
      <c r="D10449" s="246"/>
      <c r="F10449" s="238"/>
      <c r="G10449" s="246"/>
      <c r="I10449"/>
      <c r="J10449" s="245"/>
      <c r="S10449" s="115"/>
      <c r="U10449"/>
      <c r="V10449"/>
      <c r="W10449" s="245"/>
    </row>
    <row r="10450" spans="1:33" x14ac:dyDescent="0.25">
      <c r="A10450" s="244"/>
      <c r="B10450" s="245"/>
      <c r="C10450" s="245"/>
      <c r="D10450" s="246"/>
      <c r="F10450" s="238"/>
      <c r="G10450" s="246"/>
      <c r="I10450"/>
      <c r="J10450" s="245"/>
      <c r="S10450" s="115"/>
      <c r="U10450"/>
      <c r="V10450"/>
      <c r="W10450" s="245"/>
    </row>
    <row r="10451" spans="1:33" x14ac:dyDescent="0.25">
      <c r="A10451" s="247"/>
      <c r="B10451" s="248"/>
      <c r="C10451" s="248"/>
      <c r="D10451" s="249"/>
      <c r="E10451"/>
      <c r="F10451" s="126"/>
      <c r="G10451" s="249"/>
      <c r="H10451"/>
      <c r="I10451"/>
      <c r="J10451" s="248"/>
      <c r="K10451"/>
      <c r="L10451"/>
      <c r="M10451"/>
      <c r="N10451"/>
      <c r="O10451"/>
      <c r="P10451"/>
      <c r="Q10451"/>
      <c r="S10451" s="115"/>
      <c r="U10451"/>
      <c r="V10451"/>
      <c r="W10451" s="248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5">
      <c r="A10452" s="247"/>
      <c r="B10452" s="248"/>
      <c r="C10452" s="248"/>
      <c r="D10452" s="249"/>
      <c r="E10452"/>
      <c r="F10452" s="126"/>
      <c r="G10452" s="249"/>
      <c r="H10452"/>
      <c r="I10452"/>
      <c r="J10452" s="248"/>
      <c r="K10452"/>
      <c r="L10452"/>
      <c r="M10452"/>
      <c r="N10452"/>
      <c r="O10452"/>
      <c r="P10452"/>
      <c r="Q10452"/>
      <c r="S10452" s="115"/>
      <c r="U10452"/>
      <c r="V10452"/>
      <c r="W10452" s="248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5">
      <c r="A10453" s="244"/>
      <c r="B10453" s="245"/>
      <c r="C10453" s="245"/>
      <c r="D10453" s="246"/>
      <c r="F10453" s="238"/>
      <c r="G10453" s="246"/>
      <c r="I10453"/>
      <c r="J10453" s="245"/>
      <c r="S10453" s="115"/>
      <c r="U10453"/>
      <c r="V10453"/>
      <c r="W10453" s="245"/>
    </row>
    <row r="10454" spans="1:33" x14ac:dyDescent="0.25">
      <c r="A10454" s="244"/>
      <c r="B10454" s="245"/>
      <c r="C10454" s="245"/>
      <c r="D10454" s="246"/>
      <c r="F10454" s="238"/>
      <c r="G10454" s="246"/>
      <c r="I10454"/>
      <c r="J10454" s="245"/>
      <c r="S10454" s="115"/>
      <c r="U10454"/>
      <c r="V10454"/>
      <c r="W10454" s="245"/>
    </row>
    <row r="10455" spans="1:33" x14ac:dyDescent="0.25">
      <c r="A10455" s="247"/>
      <c r="B10455" s="248"/>
      <c r="C10455" s="248"/>
      <c r="D10455" s="249"/>
      <c r="E10455"/>
      <c r="F10455" s="126"/>
      <c r="G10455" s="249"/>
      <c r="H10455"/>
      <c r="I10455"/>
      <c r="J10455" s="248"/>
      <c r="K10455"/>
      <c r="L10455"/>
      <c r="M10455"/>
      <c r="N10455"/>
      <c r="O10455"/>
      <c r="P10455"/>
      <c r="Q10455"/>
      <c r="S10455" s="115"/>
      <c r="U10455"/>
      <c r="V10455"/>
      <c r="W10455" s="248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5">
      <c r="A10456" s="247"/>
      <c r="B10456" s="248"/>
      <c r="C10456" s="248"/>
      <c r="D10456" s="249"/>
      <c r="E10456"/>
      <c r="F10456" s="126"/>
      <c r="G10456" s="249"/>
      <c r="H10456"/>
      <c r="I10456"/>
      <c r="J10456" s="248"/>
      <c r="K10456"/>
      <c r="L10456"/>
      <c r="M10456"/>
      <c r="N10456"/>
      <c r="O10456"/>
      <c r="P10456"/>
      <c r="Q10456"/>
      <c r="S10456" s="115"/>
      <c r="U10456"/>
      <c r="V10456"/>
      <c r="W10456" s="248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5">
      <c r="A10457" s="244"/>
      <c r="B10457" s="245"/>
      <c r="C10457" s="245"/>
      <c r="D10457" s="246"/>
      <c r="F10457" s="238"/>
      <c r="G10457" s="246"/>
      <c r="I10457"/>
      <c r="J10457" s="245"/>
      <c r="S10457" s="115"/>
      <c r="U10457"/>
      <c r="V10457"/>
      <c r="W10457" s="245"/>
    </row>
    <row r="10458" spans="1:33" x14ac:dyDescent="0.25">
      <c r="A10458" s="244"/>
      <c r="B10458" s="245"/>
      <c r="C10458" s="245"/>
      <c r="D10458" s="246"/>
      <c r="F10458" s="238"/>
      <c r="G10458" s="246"/>
      <c r="I10458"/>
      <c r="J10458" s="245"/>
      <c r="S10458" s="115"/>
      <c r="U10458"/>
      <c r="V10458"/>
      <c r="W10458" s="245"/>
    </row>
    <row r="10459" spans="1:33" x14ac:dyDescent="0.25">
      <c r="A10459" s="244"/>
      <c r="B10459" s="245"/>
      <c r="C10459" s="245"/>
      <c r="D10459" s="246"/>
      <c r="F10459" s="238"/>
      <c r="G10459" s="246"/>
      <c r="I10459"/>
      <c r="J10459" s="245"/>
      <c r="S10459" s="115"/>
      <c r="U10459"/>
      <c r="V10459"/>
      <c r="W10459" s="245"/>
    </row>
    <row r="10460" spans="1:33" x14ac:dyDescent="0.25">
      <c r="A10460" s="247"/>
      <c r="B10460" s="248"/>
      <c r="C10460" s="248"/>
      <c r="D10460" s="249"/>
      <c r="E10460"/>
      <c r="F10460" s="126"/>
      <c r="G10460" s="249"/>
      <c r="H10460"/>
      <c r="I10460"/>
      <c r="J10460" s="248"/>
      <c r="K10460"/>
      <c r="L10460"/>
      <c r="M10460"/>
      <c r="N10460"/>
      <c r="O10460"/>
      <c r="P10460"/>
      <c r="Q10460"/>
      <c r="S10460" s="115"/>
      <c r="U10460"/>
      <c r="V10460"/>
      <c r="W10460" s="248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5">
      <c r="A10461" s="244"/>
      <c r="B10461" s="245"/>
      <c r="C10461" s="245"/>
      <c r="D10461" s="246"/>
      <c r="F10461" s="238"/>
      <c r="G10461" s="246"/>
      <c r="I10461"/>
      <c r="J10461" s="245"/>
      <c r="S10461" s="115"/>
      <c r="U10461"/>
      <c r="V10461"/>
      <c r="W10461" s="245"/>
    </row>
    <row r="10462" spans="1:33" x14ac:dyDescent="0.25">
      <c r="A10462" s="244"/>
      <c r="B10462" s="245"/>
      <c r="C10462" s="245"/>
      <c r="D10462" s="246"/>
      <c r="F10462" s="238"/>
      <c r="G10462" s="246"/>
      <c r="I10462"/>
      <c r="J10462" s="245"/>
      <c r="S10462" s="115"/>
      <c r="U10462"/>
      <c r="V10462"/>
      <c r="W10462" s="245"/>
    </row>
    <row r="10463" spans="1:33" x14ac:dyDescent="0.25">
      <c r="A10463" s="244"/>
      <c r="B10463" s="245"/>
      <c r="C10463" s="245"/>
      <c r="D10463" s="246"/>
      <c r="F10463" s="238"/>
      <c r="G10463" s="246"/>
      <c r="I10463"/>
      <c r="J10463" s="245"/>
      <c r="S10463" s="115"/>
      <c r="U10463"/>
      <c r="V10463"/>
      <c r="W10463" s="245"/>
    </row>
    <row r="10464" spans="1:33" x14ac:dyDescent="0.25">
      <c r="A10464" s="244"/>
      <c r="B10464" s="245"/>
      <c r="C10464" s="245"/>
      <c r="D10464" s="246"/>
      <c r="F10464" s="238"/>
      <c r="G10464" s="246"/>
      <c r="I10464"/>
      <c r="J10464" s="245"/>
      <c r="S10464" s="115"/>
      <c r="U10464"/>
      <c r="V10464"/>
      <c r="W10464" s="245"/>
    </row>
    <row r="10465" spans="1:33" x14ac:dyDescent="0.25">
      <c r="A10465" s="247"/>
      <c r="B10465" s="248"/>
      <c r="C10465" s="248"/>
      <c r="D10465" s="249"/>
      <c r="E10465"/>
      <c r="F10465" s="126"/>
      <c r="G10465" s="249"/>
      <c r="H10465"/>
      <c r="I10465"/>
      <c r="J10465" s="248"/>
      <c r="K10465"/>
      <c r="L10465"/>
      <c r="M10465"/>
      <c r="N10465"/>
      <c r="O10465"/>
      <c r="P10465"/>
      <c r="Q10465"/>
      <c r="S10465" s="115"/>
      <c r="U10465"/>
      <c r="V10465"/>
      <c r="W10465" s="248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5">
      <c r="A10466" s="247"/>
      <c r="B10466" s="248"/>
      <c r="C10466" s="248"/>
      <c r="D10466" s="249"/>
      <c r="E10466"/>
      <c r="F10466" s="126"/>
      <c r="G10466" s="249"/>
      <c r="H10466"/>
      <c r="I10466"/>
      <c r="J10466" s="248"/>
      <c r="K10466"/>
      <c r="L10466"/>
      <c r="M10466"/>
      <c r="N10466"/>
      <c r="O10466"/>
      <c r="P10466"/>
      <c r="Q10466"/>
      <c r="S10466" s="115"/>
      <c r="U10466"/>
      <c r="V10466"/>
      <c r="W10466" s="248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5">
      <c r="A10467" s="244"/>
      <c r="B10467" s="245"/>
      <c r="C10467" s="245"/>
      <c r="D10467" s="246"/>
      <c r="F10467" s="238"/>
      <c r="G10467" s="246"/>
      <c r="I10467"/>
      <c r="J10467" s="245"/>
      <c r="S10467" s="115"/>
      <c r="U10467"/>
      <c r="V10467"/>
      <c r="W10467" s="245"/>
    </row>
    <row r="10468" spans="1:33" x14ac:dyDescent="0.25">
      <c r="A10468" s="244"/>
      <c r="B10468" s="245"/>
      <c r="C10468" s="245"/>
      <c r="D10468" s="246"/>
      <c r="F10468" s="238"/>
      <c r="G10468" s="246"/>
      <c r="I10468"/>
      <c r="J10468" s="245"/>
      <c r="S10468" s="115"/>
      <c r="U10468"/>
      <c r="V10468"/>
      <c r="W10468" s="245"/>
    </row>
    <row r="10469" spans="1:33" x14ac:dyDescent="0.25">
      <c r="A10469" s="247"/>
      <c r="B10469" s="248"/>
      <c r="C10469" s="248"/>
      <c r="D10469" s="249"/>
      <c r="E10469"/>
      <c r="F10469" s="126"/>
      <c r="G10469" s="249"/>
      <c r="H10469"/>
      <c r="I10469"/>
      <c r="J10469" s="248"/>
      <c r="K10469"/>
      <c r="L10469"/>
      <c r="M10469"/>
      <c r="N10469"/>
      <c r="O10469"/>
      <c r="P10469"/>
      <c r="Q10469"/>
      <c r="S10469" s="115"/>
      <c r="U10469"/>
      <c r="V10469"/>
      <c r="W10469" s="248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5">
      <c r="A10470" s="244"/>
      <c r="B10470" s="245"/>
      <c r="C10470" s="245"/>
      <c r="D10470" s="246"/>
      <c r="F10470" s="238"/>
      <c r="G10470" s="246"/>
      <c r="I10470"/>
      <c r="J10470" s="245"/>
      <c r="S10470" s="115"/>
      <c r="U10470"/>
      <c r="V10470"/>
      <c r="W10470" s="245"/>
    </row>
    <row r="10471" spans="1:33" x14ac:dyDescent="0.25">
      <c r="A10471" s="244"/>
      <c r="B10471" s="245"/>
      <c r="C10471" s="245"/>
      <c r="D10471" s="246"/>
      <c r="F10471" s="238"/>
      <c r="G10471" s="246"/>
      <c r="I10471"/>
      <c r="J10471" s="245"/>
      <c r="S10471" s="115"/>
      <c r="U10471"/>
      <c r="V10471"/>
      <c r="W10471" s="245"/>
    </row>
    <row r="10472" spans="1:33" x14ac:dyDescent="0.25">
      <c r="A10472" s="247"/>
      <c r="B10472" s="248"/>
      <c r="C10472" s="248"/>
      <c r="D10472" s="249"/>
      <c r="E10472"/>
      <c r="F10472" s="126"/>
      <c r="G10472" s="249"/>
      <c r="H10472"/>
      <c r="I10472"/>
      <c r="J10472" s="248"/>
      <c r="K10472"/>
      <c r="L10472"/>
      <c r="M10472"/>
      <c r="N10472"/>
      <c r="O10472"/>
      <c r="P10472"/>
      <c r="Q10472"/>
      <c r="S10472" s="115"/>
      <c r="U10472"/>
      <c r="V10472"/>
      <c r="W10472" s="248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5">
      <c r="A10473" s="247"/>
      <c r="B10473" s="248"/>
      <c r="C10473" s="248"/>
      <c r="D10473" s="249"/>
      <c r="E10473"/>
      <c r="F10473" s="126"/>
      <c r="G10473" s="249"/>
      <c r="H10473"/>
      <c r="I10473"/>
      <c r="J10473" s="248"/>
      <c r="K10473"/>
      <c r="L10473"/>
      <c r="M10473"/>
      <c r="N10473"/>
      <c r="O10473"/>
      <c r="P10473"/>
      <c r="Q10473"/>
      <c r="S10473" s="115"/>
      <c r="U10473"/>
      <c r="V10473"/>
      <c r="W10473" s="248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5">
      <c r="A10474" s="247"/>
      <c r="B10474" s="248"/>
      <c r="C10474" s="248"/>
      <c r="D10474" s="249"/>
      <c r="E10474"/>
      <c r="F10474" s="126"/>
      <c r="G10474" s="249"/>
      <c r="H10474"/>
      <c r="I10474"/>
      <c r="J10474" s="248"/>
      <c r="K10474"/>
      <c r="L10474"/>
      <c r="M10474"/>
      <c r="N10474"/>
      <c r="O10474"/>
      <c r="P10474"/>
      <c r="Q10474"/>
      <c r="S10474" s="115"/>
      <c r="U10474"/>
      <c r="V10474"/>
      <c r="W10474" s="248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5">
      <c r="A10475" s="244"/>
      <c r="B10475" s="245"/>
      <c r="C10475" s="245"/>
      <c r="D10475" s="246"/>
      <c r="F10475" s="238"/>
      <c r="G10475" s="246"/>
      <c r="I10475"/>
      <c r="J10475" s="245"/>
      <c r="S10475" s="115"/>
      <c r="U10475"/>
      <c r="V10475"/>
      <c r="W10475" s="245"/>
    </row>
    <row r="10476" spans="1:33" x14ac:dyDescent="0.25">
      <c r="A10476" s="244"/>
      <c r="B10476" s="245"/>
      <c r="C10476" s="245"/>
      <c r="D10476" s="246"/>
      <c r="F10476" s="238"/>
      <c r="G10476" s="246"/>
      <c r="I10476"/>
      <c r="J10476" s="245"/>
      <c r="S10476" s="115"/>
      <c r="U10476"/>
      <c r="V10476"/>
      <c r="W10476" s="245"/>
    </row>
    <row r="10477" spans="1:33" x14ac:dyDescent="0.25">
      <c r="A10477" s="244"/>
      <c r="B10477" s="245"/>
      <c r="C10477" s="245"/>
      <c r="D10477" s="246"/>
      <c r="F10477" s="238"/>
      <c r="G10477" s="246"/>
      <c r="I10477"/>
      <c r="J10477" s="245"/>
      <c r="S10477" s="115"/>
      <c r="U10477"/>
      <c r="V10477"/>
      <c r="W10477" s="245"/>
    </row>
    <row r="10478" spans="1:33" x14ac:dyDescent="0.25">
      <c r="A10478" s="244"/>
      <c r="B10478" s="245"/>
      <c r="C10478" s="245"/>
      <c r="D10478" s="246"/>
      <c r="F10478" s="238"/>
      <c r="G10478" s="246"/>
      <c r="I10478"/>
      <c r="J10478" s="245"/>
      <c r="S10478" s="115"/>
      <c r="U10478"/>
      <c r="V10478"/>
      <c r="W10478" s="245"/>
    </row>
    <row r="10479" spans="1:33" x14ac:dyDescent="0.25">
      <c r="A10479" s="244"/>
      <c r="B10479" s="245"/>
      <c r="C10479" s="245"/>
      <c r="D10479" s="246"/>
      <c r="F10479" s="238"/>
      <c r="G10479" s="246"/>
      <c r="I10479"/>
      <c r="J10479" s="245"/>
      <c r="S10479" s="115"/>
      <c r="U10479"/>
      <c r="V10479"/>
      <c r="W10479" s="245"/>
    </row>
    <row r="10480" spans="1:33" x14ac:dyDescent="0.25">
      <c r="A10480" s="244"/>
      <c r="B10480" s="245"/>
      <c r="C10480" s="245"/>
      <c r="D10480" s="246"/>
      <c r="F10480" s="238"/>
      <c r="G10480" s="246"/>
      <c r="I10480"/>
      <c r="J10480" s="245"/>
      <c r="S10480" s="115"/>
      <c r="U10480"/>
      <c r="V10480"/>
      <c r="W10480" s="245"/>
    </row>
    <row r="10481" spans="1:33" x14ac:dyDescent="0.25">
      <c r="A10481" s="244"/>
      <c r="B10481" s="245"/>
      <c r="C10481" s="245"/>
      <c r="D10481" s="246"/>
      <c r="F10481" s="238"/>
      <c r="G10481" s="246"/>
      <c r="I10481"/>
      <c r="J10481" s="245"/>
      <c r="S10481" s="115"/>
      <c r="U10481"/>
      <c r="V10481"/>
      <c r="W10481" s="245"/>
    </row>
    <row r="10482" spans="1:33" x14ac:dyDescent="0.25">
      <c r="A10482" s="244"/>
      <c r="B10482" s="245"/>
      <c r="C10482" s="245"/>
      <c r="D10482" s="246"/>
      <c r="F10482" s="238"/>
      <c r="G10482" s="246"/>
      <c r="I10482"/>
      <c r="J10482" s="245"/>
      <c r="S10482" s="115"/>
      <c r="U10482"/>
      <c r="V10482"/>
      <c r="W10482" s="245"/>
    </row>
    <row r="10483" spans="1:33" x14ac:dyDescent="0.25">
      <c r="A10483" s="244"/>
      <c r="B10483" s="245"/>
      <c r="C10483" s="245"/>
      <c r="D10483" s="246"/>
      <c r="F10483" s="238"/>
      <c r="G10483" s="246"/>
      <c r="I10483"/>
      <c r="J10483" s="245"/>
      <c r="S10483" s="115"/>
      <c r="U10483"/>
      <c r="V10483"/>
      <c r="W10483" s="245"/>
    </row>
    <row r="10484" spans="1:33" x14ac:dyDescent="0.25">
      <c r="A10484" s="247"/>
      <c r="B10484" s="248"/>
      <c r="C10484" s="248"/>
      <c r="D10484" s="249"/>
      <c r="E10484"/>
      <c r="F10484" s="126"/>
      <c r="G10484" s="249"/>
      <c r="H10484"/>
      <c r="I10484"/>
      <c r="J10484" s="248"/>
      <c r="K10484"/>
      <c r="L10484"/>
      <c r="M10484"/>
      <c r="N10484"/>
      <c r="O10484"/>
      <c r="P10484"/>
      <c r="Q10484"/>
      <c r="S10484" s="115"/>
      <c r="U10484"/>
      <c r="V10484"/>
      <c r="W10484" s="248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5">
      <c r="A10485" s="244"/>
      <c r="B10485" s="245"/>
      <c r="C10485" s="245"/>
      <c r="D10485" s="246"/>
      <c r="F10485" s="238"/>
      <c r="G10485" s="246"/>
      <c r="I10485"/>
      <c r="J10485" s="245"/>
      <c r="S10485" s="115"/>
      <c r="U10485"/>
      <c r="V10485"/>
      <c r="W10485" s="245"/>
    </row>
    <row r="10486" spans="1:33" x14ac:dyDescent="0.25">
      <c r="A10486" s="247"/>
      <c r="B10486" s="248"/>
      <c r="C10486" s="248"/>
      <c r="D10486" s="249"/>
      <c r="E10486"/>
      <c r="F10486" s="126"/>
      <c r="G10486" s="249"/>
      <c r="H10486"/>
      <c r="I10486"/>
      <c r="J10486" s="248"/>
      <c r="K10486"/>
      <c r="L10486"/>
      <c r="M10486"/>
      <c r="N10486"/>
      <c r="O10486"/>
      <c r="P10486"/>
      <c r="Q10486"/>
      <c r="S10486" s="115"/>
      <c r="U10486"/>
      <c r="V10486"/>
      <c r="W10486" s="248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5">
      <c r="A10487" s="244"/>
      <c r="B10487" s="245"/>
      <c r="C10487" s="245"/>
      <c r="D10487" s="246"/>
      <c r="F10487" s="238"/>
      <c r="G10487" s="246"/>
      <c r="I10487"/>
      <c r="J10487" s="245"/>
      <c r="S10487" s="115"/>
      <c r="U10487"/>
      <c r="V10487"/>
      <c r="W10487" s="245"/>
    </row>
    <row r="10488" spans="1:33" x14ac:dyDescent="0.25">
      <c r="A10488" s="244"/>
      <c r="B10488" s="245"/>
      <c r="C10488" s="245"/>
      <c r="D10488" s="246"/>
      <c r="F10488" s="238"/>
      <c r="G10488" s="246"/>
      <c r="I10488"/>
      <c r="J10488" s="245"/>
      <c r="S10488" s="115"/>
      <c r="U10488"/>
      <c r="V10488"/>
      <c r="W10488" s="245"/>
    </row>
    <row r="10489" spans="1:33" x14ac:dyDescent="0.25">
      <c r="A10489" s="247"/>
      <c r="B10489" s="248"/>
      <c r="C10489" s="248"/>
      <c r="D10489" s="249"/>
      <c r="E10489"/>
      <c r="F10489" s="126"/>
      <c r="G10489" s="249"/>
      <c r="H10489"/>
      <c r="I10489"/>
      <c r="J10489" s="248"/>
      <c r="K10489"/>
      <c r="L10489"/>
      <c r="M10489"/>
      <c r="N10489"/>
      <c r="O10489"/>
      <c r="P10489"/>
      <c r="Q10489"/>
      <c r="S10489" s="115"/>
      <c r="U10489"/>
      <c r="V10489"/>
      <c r="W10489" s="248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5">
      <c r="A10490" s="247"/>
      <c r="B10490" s="248"/>
      <c r="C10490" s="248"/>
      <c r="D10490" s="249"/>
      <c r="E10490"/>
      <c r="F10490" s="126"/>
      <c r="G10490" s="249"/>
      <c r="H10490"/>
      <c r="I10490"/>
      <c r="J10490" s="248"/>
      <c r="K10490"/>
      <c r="L10490"/>
      <c r="M10490"/>
      <c r="N10490"/>
      <c r="O10490"/>
      <c r="P10490"/>
      <c r="Q10490"/>
      <c r="S10490" s="115"/>
      <c r="U10490"/>
      <c r="V10490"/>
      <c r="W10490" s="248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5">
      <c r="A10491" s="247"/>
      <c r="B10491" s="248"/>
      <c r="C10491" s="248"/>
      <c r="D10491" s="249"/>
      <c r="E10491"/>
      <c r="F10491" s="126"/>
      <c r="G10491" s="249"/>
      <c r="H10491"/>
      <c r="I10491"/>
      <c r="J10491" s="248"/>
      <c r="K10491"/>
      <c r="L10491"/>
      <c r="M10491"/>
      <c r="N10491"/>
      <c r="O10491"/>
      <c r="P10491"/>
      <c r="Q10491"/>
      <c r="S10491" s="115"/>
      <c r="U10491"/>
      <c r="V10491"/>
      <c r="W10491" s="248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5">
      <c r="A10492" s="244"/>
      <c r="B10492" s="245"/>
      <c r="C10492" s="245"/>
      <c r="D10492" s="246"/>
      <c r="F10492" s="238"/>
      <c r="G10492" s="246"/>
      <c r="I10492"/>
      <c r="J10492" s="245"/>
      <c r="S10492" s="115"/>
      <c r="U10492"/>
      <c r="V10492"/>
      <c r="W10492" s="245"/>
    </row>
    <row r="10493" spans="1:33" x14ac:dyDescent="0.25">
      <c r="A10493" s="247"/>
      <c r="B10493" s="248"/>
      <c r="C10493" s="248"/>
      <c r="D10493" s="249"/>
      <c r="E10493"/>
      <c r="F10493" s="126"/>
      <c r="G10493" s="249"/>
      <c r="H10493"/>
      <c r="I10493"/>
      <c r="J10493" s="248"/>
      <c r="K10493"/>
      <c r="L10493"/>
      <c r="M10493"/>
      <c r="N10493"/>
      <c r="O10493"/>
      <c r="P10493"/>
      <c r="Q10493"/>
      <c r="S10493" s="115"/>
      <c r="U10493"/>
      <c r="V10493"/>
      <c r="W10493" s="248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5">
      <c r="A10494" s="244"/>
      <c r="B10494" s="245"/>
      <c r="C10494" s="245"/>
      <c r="D10494" s="246"/>
      <c r="F10494" s="238"/>
      <c r="G10494" s="246"/>
      <c r="I10494"/>
      <c r="J10494" s="245"/>
      <c r="S10494" s="115"/>
      <c r="U10494"/>
      <c r="V10494"/>
      <c r="W10494" s="245"/>
    </row>
    <row r="10495" spans="1:33" x14ac:dyDescent="0.25">
      <c r="A10495" s="244"/>
      <c r="B10495" s="245"/>
      <c r="C10495" s="245"/>
      <c r="D10495" s="246"/>
      <c r="F10495" s="238"/>
      <c r="G10495" s="246"/>
      <c r="I10495"/>
      <c r="J10495" s="245"/>
      <c r="S10495" s="115"/>
      <c r="U10495"/>
      <c r="V10495"/>
      <c r="W10495" s="245"/>
    </row>
    <row r="10496" spans="1:33" x14ac:dyDescent="0.25">
      <c r="A10496" s="244"/>
      <c r="B10496" s="245"/>
      <c r="C10496" s="245"/>
      <c r="D10496" s="246"/>
      <c r="F10496" s="238"/>
      <c r="G10496" s="246"/>
      <c r="I10496"/>
      <c r="J10496" s="245"/>
      <c r="S10496" s="115"/>
      <c r="U10496"/>
      <c r="V10496"/>
      <c r="W10496" s="245"/>
    </row>
    <row r="10497" spans="1:33" x14ac:dyDescent="0.25">
      <c r="A10497" s="244"/>
      <c r="B10497" s="245"/>
      <c r="C10497" s="245"/>
      <c r="D10497" s="246"/>
      <c r="F10497" s="238"/>
      <c r="G10497" s="246"/>
      <c r="I10497"/>
      <c r="J10497" s="245"/>
      <c r="S10497" s="115"/>
      <c r="U10497"/>
      <c r="V10497"/>
      <c r="W10497" s="245"/>
    </row>
    <row r="10498" spans="1:33" x14ac:dyDescent="0.25">
      <c r="A10498" s="244"/>
      <c r="B10498" s="245"/>
      <c r="C10498" s="245"/>
      <c r="D10498" s="246"/>
      <c r="F10498" s="238"/>
      <c r="G10498" s="246"/>
      <c r="I10498"/>
      <c r="J10498" s="245"/>
      <c r="S10498" s="115"/>
      <c r="U10498"/>
      <c r="V10498"/>
      <c r="W10498" s="245"/>
    </row>
    <row r="10499" spans="1:33" x14ac:dyDescent="0.25">
      <c r="A10499" s="247"/>
      <c r="B10499" s="248"/>
      <c r="C10499" s="248"/>
      <c r="D10499" s="249"/>
      <c r="E10499"/>
      <c r="F10499" s="126"/>
      <c r="G10499" s="249"/>
      <c r="H10499"/>
      <c r="I10499"/>
      <c r="J10499" s="248"/>
      <c r="K10499"/>
      <c r="L10499"/>
      <c r="M10499"/>
      <c r="N10499"/>
      <c r="O10499"/>
      <c r="P10499"/>
      <c r="Q10499"/>
      <c r="S10499" s="115"/>
      <c r="U10499"/>
      <c r="V10499"/>
      <c r="W10499" s="248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5">
      <c r="A10500" s="247"/>
      <c r="B10500" s="248"/>
      <c r="C10500" s="248"/>
      <c r="D10500" s="249"/>
      <c r="E10500"/>
      <c r="F10500" s="126"/>
      <c r="G10500" s="249"/>
      <c r="H10500"/>
      <c r="I10500"/>
      <c r="J10500" s="248"/>
      <c r="K10500"/>
      <c r="L10500"/>
      <c r="M10500"/>
      <c r="N10500"/>
      <c r="O10500"/>
      <c r="P10500"/>
      <c r="Q10500"/>
      <c r="S10500" s="115"/>
      <c r="U10500"/>
      <c r="V10500"/>
      <c r="W10500" s="248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5">
      <c r="A10501" s="247"/>
      <c r="B10501" s="248"/>
      <c r="C10501" s="248"/>
      <c r="D10501" s="249"/>
      <c r="E10501"/>
      <c r="F10501" s="126"/>
      <c r="G10501" s="249"/>
      <c r="H10501"/>
      <c r="I10501"/>
      <c r="J10501" s="248"/>
      <c r="K10501"/>
      <c r="L10501"/>
      <c r="M10501"/>
      <c r="N10501"/>
      <c r="O10501"/>
      <c r="P10501"/>
      <c r="Q10501"/>
      <c r="S10501" s="115"/>
      <c r="U10501"/>
      <c r="V10501"/>
      <c r="W10501" s="248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5">
      <c r="A10502" s="244"/>
      <c r="B10502" s="245"/>
      <c r="C10502" s="245"/>
      <c r="D10502" s="246"/>
      <c r="F10502" s="238"/>
      <c r="G10502" s="246"/>
      <c r="I10502"/>
      <c r="J10502" s="245"/>
      <c r="S10502" s="115"/>
      <c r="U10502"/>
      <c r="V10502"/>
      <c r="W10502" s="245"/>
    </row>
    <row r="10503" spans="1:33" x14ac:dyDescent="0.25">
      <c r="A10503" s="244"/>
      <c r="B10503" s="245"/>
      <c r="C10503" s="245"/>
      <c r="D10503" s="246"/>
      <c r="F10503" s="238"/>
      <c r="G10503" s="246"/>
      <c r="I10503"/>
      <c r="J10503" s="245"/>
      <c r="S10503" s="115"/>
      <c r="U10503"/>
      <c r="V10503"/>
      <c r="W10503" s="245"/>
    </row>
    <row r="10504" spans="1:33" x14ac:dyDescent="0.25">
      <c r="A10504" s="247"/>
      <c r="B10504" s="248"/>
      <c r="C10504" s="248"/>
      <c r="D10504" s="249"/>
      <c r="E10504"/>
      <c r="F10504" s="126"/>
      <c r="G10504" s="249"/>
      <c r="H10504"/>
      <c r="I10504"/>
      <c r="J10504" s="248"/>
      <c r="K10504"/>
      <c r="L10504"/>
      <c r="M10504"/>
      <c r="N10504"/>
      <c r="O10504"/>
      <c r="P10504"/>
      <c r="Q10504"/>
      <c r="S10504" s="115"/>
      <c r="U10504"/>
      <c r="V10504"/>
      <c r="W10504" s="248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5">
      <c r="A10505" s="244"/>
      <c r="B10505" s="245"/>
      <c r="C10505" s="245"/>
      <c r="D10505" s="246"/>
      <c r="F10505" s="238"/>
      <c r="G10505" s="246"/>
      <c r="I10505"/>
      <c r="J10505" s="245"/>
      <c r="S10505" s="115"/>
      <c r="U10505"/>
      <c r="V10505"/>
      <c r="W10505" s="245"/>
    </row>
    <row r="10506" spans="1:33" x14ac:dyDescent="0.25">
      <c r="A10506" s="244"/>
      <c r="B10506" s="245"/>
      <c r="C10506" s="245"/>
      <c r="D10506" s="246"/>
      <c r="F10506" s="238"/>
      <c r="G10506" s="246"/>
      <c r="I10506"/>
      <c r="J10506" s="245"/>
      <c r="S10506" s="115"/>
      <c r="U10506"/>
      <c r="V10506"/>
      <c r="W10506" s="245"/>
    </row>
    <row r="10507" spans="1:33" x14ac:dyDescent="0.25">
      <c r="A10507" s="244"/>
      <c r="B10507" s="245"/>
      <c r="C10507" s="245"/>
      <c r="D10507" s="246"/>
      <c r="F10507" s="238"/>
      <c r="G10507" s="246"/>
      <c r="I10507"/>
      <c r="J10507" s="245"/>
      <c r="S10507" s="115"/>
      <c r="U10507"/>
      <c r="V10507"/>
      <c r="W10507" s="245"/>
    </row>
    <row r="10508" spans="1:33" x14ac:dyDescent="0.25">
      <c r="A10508" s="244"/>
      <c r="B10508" s="245"/>
      <c r="C10508" s="245"/>
      <c r="D10508" s="246"/>
      <c r="F10508" s="238"/>
      <c r="G10508" s="246"/>
      <c r="I10508"/>
      <c r="J10508" s="245"/>
      <c r="S10508" s="115"/>
      <c r="U10508"/>
      <c r="V10508"/>
      <c r="W10508" s="245"/>
    </row>
    <row r="10509" spans="1:33" x14ac:dyDescent="0.25">
      <c r="A10509" s="244"/>
      <c r="B10509" s="245"/>
      <c r="C10509" s="245"/>
      <c r="D10509" s="246"/>
      <c r="F10509" s="238"/>
      <c r="G10509" s="246"/>
      <c r="I10509"/>
      <c r="J10509" s="245"/>
      <c r="S10509" s="115"/>
      <c r="U10509"/>
      <c r="V10509"/>
      <c r="W10509" s="245"/>
    </row>
    <row r="10510" spans="1:33" x14ac:dyDescent="0.25">
      <c r="A10510" s="244"/>
      <c r="B10510" s="245"/>
      <c r="C10510" s="245"/>
      <c r="D10510" s="246"/>
      <c r="F10510" s="238"/>
      <c r="G10510" s="246"/>
      <c r="I10510"/>
      <c r="J10510" s="245"/>
      <c r="S10510" s="115"/>
      <c r="U10510"/>
      <c r="V10510"/>
      <c r="W10510" s="245"/>
    </row>
    <row r="10511" spans="1:33" x14ac:dyDescent="0.25">
      <c r="A10511" s="244"/>
      <c r="B10511" s="245"/>
      <c r="C10511" s="245"/>
      <c r="D10511" s="246"/>
      <c r="F10511" s="238"/>
      <c r="G10511" s="246"/>
      <c r="I10511"/>
      <c r="J10511" s="245"/>
      <c r="S10511" s="115"/>
      <c r="U10511"/>
      <c r="V10511"/>
      <c r="W10511" s="245"/>
    </row>
    <row r="10512" spans="1:33" x14ac:dyDescent="0.25">
      <c r="A10512" s="247"/>
      <c r="B10512" s="248"/>
      <c r="C10512" s="248"/>
      <c r="D10512" s="249"/>
      <c r="E10512"/>
      <c r="F10512" s="126"/>
      <c r="G10512" s="249"/>
      <c r="H10512"/>
      <c r="I10512"/>
      <c r="J10512" s="248"/>
      <c r="K10512"/>
      <c r="L10512"/>
      <c r="M10512"/>
      <c r="N10512"/>
      <c r="O10512"/>
      <c r="P10512"/>
      <c r="Q10512"/>
      <c r="S10512" s="115"/>
      <c r="U10512"/>
      <c r="V10512"/>
      <c r="W10512" s="248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5">
      <c r="A10513" s="247"/>
      <c r="B10513" s="248"/>
      <c r="C10513" s="248"/>
      <c r="D10513" s="249"/>
      <c r="E10513"/>
      <c r="F10513" s="126"/>
      <c r="G10513" s="249"/>
      <c r="H10513"/>
      <c r="I10513"/>
      <c r="J10513" s="248"/>
      <c r="K10513"/>
      <c r="L10513"/>
      <c r="M10513"/>
      <c r="N10513"/>
      <c r="O10513"/>
      <c r="P10513"/>
      <c r="Q10513"/>
      <c r="S10513" s="115"/>
      <c r="U10513"/>
      <c r="V10513"/>
      <c r="W10513" s="248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5">
      <c r="A10514" s="244"/>
      <c r="B10514" s="245"/>
      <c r="C10514" s="245"/>
      <c r="D10514" s="246"/>
      <c r="F10514" s="238"/>
      <c r="G10514" s="246"/>
      <c r="I10514"/>
      <c r="J10514" s="245"/>
      <c r="S10514" s="115"/>
      <c r="U10514"/>
      <c r="V10514"/>
      <c r="W10514" s="245"/>
    </row>
    <row r="10515" spans="1:33" x14ac:dyDescent="0.25">
      <c r="A10515" s="244"/>
      <c r="B10515" s="245"/>
      <c r="C10515" s="245"/>
      <c r="D10515" s="246"/>
      <c r="F10515" s="238"/>
      <c r="G10515" s="246"/>
      <c r="I10515"/>
      <c r="J10515" s="245"/>
      <c r="S10515" s="115"/>
      <c r="U10515"/>
      <c r="V10515"/>
      <c r="W10515" s="245"/>
    </row>
    <row r="10516" spans="1:33" x14ac:dyDescent="0.25">
      <c r="A10516" s="247"/>
      <c r="B10516" s="248"/>
      <c r="C10516" s="248"/>
      <c r="D10516" s="249"/>
      <c r="E10516"/>
      <c r="F10516" s="126"/>
      <c r="G10516" s="249"/>
      <c r="H10516"/>
      <c r="I10516"/>
      <c r="J10516" s="248"/>
      <c r="K10516"/>
      <c r="L10516"/>
      <c r="M10516"/>
      <c r="N10516"/>
      <c r="O10516"/>
      <c r="P10516"/>
      <c r="Q10516"/>
      <c r="S10516" s="115"/>
      <c r="U10516"/>
      <c r="V10516"/>
      <c r="W10516" s="248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5">
      <c r="A10517" s="247"/>
      <c r="B10517" s="248"/>
      <c r="C10517" s="248"/>
      <c r="D10517" s="249"/>
      <c r="E10517"/>
      <c r="F10517" s="126"/>
      <c r="G10517" s="249"/>
      <c r="H10517"/>
      <c r="I10517"/>
      <c r="J10517" s="248"/>
      <c r="K10517"/>
      <c r="L10517"/>
      <c r="M10517"/>
      <c r="N10517"/>
      <c r="O10517"/>
      <c r="P10517"/>
      <c r="Q10517"/>
      <c r="S10517" s="115"/>
      <c r="U10517"/>
      <c r="V10517"/>
      <c r="W10517" s="248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5">
      <c r="A10518" s="247"/>
      <c r="B10518" s="248"/>
      <c r="C10518" s="248"/>
      <c r="D10518" s="249"/>
      <c r="E10518"/>
      <c r="F10518" s="126"/>
      <c r="G10518" s="249"/>
      <c r="H10518"/>
      <c r="I10518"/>
      <c r="J10518" s="248"/>
      <c r="K10518"/>
      <c r="L10518"/>
      <c r="M10518"/>
      <c r="N10518"/>
      <c r="O10518"/>
      <c r="P10518"/>
      <c r="Q10518"/>
      <c r="S10518" s="115"/>
      <c r="U10518"/>
      <c r="V10518"/>
      <c r="W10518" s="24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5">
      <c r="A10519" s="244"/>
      <c r="B10519" s="245"/>
      <c r="C10519" s="245"/>
      <c r="D10519" s="246"/>
      <c r="F10519" s="238"/>
      <c r="G10519" s="246"/>
      <c r="I10519"/>
      <c r="J10519" s="245"/>
      <c r="S10519" s="115"/>
      <c r="U10519"/>
      <c r="V10519"/>
      <c r="W10519" s="245"/>
    </row>
    <row r="10520" spans="1:33" x14ac:dyDescent="0.25">
      <c r="A10520" s="247"/>
      <c r="B10520" s="248"/>
      <c r="C10520" s="248"/>
      <c r="D10520" s="249"/>
      <c r="E10520"/>
      <c r="F10520" s="126"/>
      <c r="G10520" s="249"/>
      <c r="H10520"/>
      <c r="I10520"/>
      <c r="J10520" s="248"/>
      <c r="K10520"/>
      <c r="L10520"/>
      <c r="M10520"/>
      <c r="N10520"/>
      <c r="O10520"/>
      <c r="P10520"/>
      <c r="Q10520"/>
      <c r="S10520" s="115"/>
      <c r="U10520"/>
      <c r="V10520"/>
      <c r="W10520" s="248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5">
      <c r="A10521" s="247"/>
      <c r="B10521" s="248"/>
      <c r="C10521" s="248"/>
      <c r="D10521" s="249"/>
      <c r="E10521"/>
      <c r="F10521" s="126"/>
      <c r="G10521" s="249"/>
      <c r="H10521"/>
      <c r="I10521"/>
      <c r="J10521" s="248"/>
      <c r="K10521"/>
      <c r="L10521"/>
      <c r="M10521"/>
      <c r="N10521"/>
      <c r="O10521"/>
      <c r="P10521"/>
      <c r="Q10521"/>
      <c r="S10521" s="115"/>
      <c r="U10521"/>
      <c r="V10521"/>
      <c r="W10521" s="248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5">
      <c r="A10522" s="244"/>
      <c r="B10522" s="245"/>
      <c r="C10522" s="245"/>
      <c r="D10522" s="246"/>
      <c r="F10522" s="238"/>
      <c r="G10522" s="246"/>
      <c r="I10522"/>
      <c r="J10522" s="245"/>
      <c r="S10522" s="115"/>
      <c r="U10522"/>
      <c r="V10522"/>
      <c r="W10522" s="245"/>
    </row>
    <row r="10523" spans="1:33" x14ac:dyDescent="0.25">
      <c r="A10523" s="247"/>
      <c r="B10523" s="248"/>
      <c r="C10523" s="248"/>
      <c r="D10523" s="249"/>
      <c r="E10523"/>
      <c r="F10523" s="126"/>
      <c r="G10523" s="249"/>
      <c r="H10523"/>
      <c r="I10523"/>
      <c r="J10523" s="248"/>
      <c r="K10523"/>
      <c r="L10523"/>
      <c r="M10523"/>
      <c r="N10523"/>
      <c r="O10523"/>
      <c r="P10523"/>
      <c r="Q10523"/>
      <c r="S10523" s="115"/>
      <c r="U10523"/>
      <c r="V10523"/>
      <c r="W10523" s="248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5">
      <c r="A10524" s="244"/>
      <c r="B10524" s="245"/>
      <c r="C10524" s="245"/>
      <c r="D10524" s="246"/>
      <c r="F10524" s="238"/>
      <c r="G10524" s="246"/>
      <c r="I10524"/>
      <c r="J10524" s="245"/>
      <c r="S10524" s="115"/>
      <c r="U10524"/>
      <c r="V10524"/>
      <c r="W10524" s="245"/>
    </row>
    <row r="10525" spans="1:33" x14ac:dyDescent="0.25">
      <c r="A10525" s="247"/>
      <c r="B10525" s="248"/>
      <c r="C10525" s="248"/>
      <c r="D10525" s="249"/>
      <c r="E10525"/>
      <c r="F10525" s="126"/>
      <c r="G10525" s="249"/>
      <c r="H10525"/>
      <c r="I10525"/>
      <c r="J10525" s="248"/>
      <c r="K10525"/>
      <c r="L10525"/>
      <c r="M10525"/>
      <c r="N10525"/>
      <c r="O10525"/>
      <c r="P10525"/>
      <c r="Q10525"/>
      <c r="S10525" s="115"/>
      <c r="U10525"/>
      <c r="V10525"/>
      <c r="W10525" s="248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5">
      <c r="A10526" s="244"/>
      <c r="B10526" s="245"/>
      <c r="C10526" s="245"/>
      <c r="D10526" s="246"/>
      <c r="F10526" s="238"/>
      <c r="G10526" s="246"/>
      <c r="I10526"/>
      <c r="J10526" s="245"/>
      <c r="S10526" s="115"/>
      <c r="U10526"/>
      <c r="V10526"/>
      <c r="W10526" s="245"/>
    </row>
    <row r="10527" spans="1:33" x14ac:dyDescent="0.25">
      <c r="A10527" s="244"/>
      <c r="B10527" s="245"/>
      <c r="C10527" s="245"/>
      <c r="D10527" s="246"/>
      <c r="F10527" s="238"/>
      <c r="G10527" s="246"/>
      <c r="I10527"/>
      <c r="J10527" s="245"/>
      <c r="S10527" s="115"/>
      <c r="U10527"/>
      <c r="V10527"/>
      <c r="W10527" s="245"/>
    </row>
    <row r="10528" spans="1:33" x14ac:dyDescent="0.25">
      <c r="A10528" s="244"/>
      <c r="B10528" s="245"/>
      <c r="C10528" s="245"/>
      <c r="D10528" s="246"/>
      <c r="F10528" s="238"/>
      <c r="G10528" s="246"/>
      <c r="I10528"/>
      <c r="J10528" s="245"/>
      <c r="S10528" s="115"/>
      <c r="U10528"/>
      <c r="V10528"/>
      <c r="W10528" s="245"/>
    </row>
    <row r="10529" spans="1:33" x14ac:dyDescent="0.25">
      <c r="A10529" s="247"/>
      <c r="B10529" s="248"/>
      <c r="C10529" s="248"/>
      <c r="D10529" s="249"/>
      <c r="E10529"/>
      <c r="F10529" s="126"/>
      <c r="G10529" s="249"/>
      <c r="H10529"/>
      <c r="I10529"/>
      <c r="J10529" s="248"/>
      <c r="K10529"/>
      <c r="L10529"/>
      <c r="M10529"/>
      <c r="N10529"/>
      <c r="O10529"/>
      <c r="P10529"/>
      <c r="Q10529"/>
      <c r="S10529" s="115"/>
      <c r="U10529"/>
      <c r="V10529"/>
      <c r="W10529" s="248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5">
      <c r="A10530" s="247"/>
      <c r="B10530" s="248"/>
      <c r="C10530" s="248"/>
      <c r="D10530" s="249"/>
      <c r="E10530"/>
      <c r="F10530" s="126"/>
      <c r="G10530" s="249"/>
      <c r="H10530"/>
      <c r="I10530"/>
      <c r="J10530" s="248"/>
      <c r="K10530"/>
      <c r="L10530"/>
      <c r="M10530"/>
      <c r="N10530"/>
      <c r="O10530"/>
      <c r="P10530"/>
      <c r="Q10530"/>
      <c r="S10530" s="115"/>
      <c r="U10530"/>
      <c r="V10530"/>
      <c r="W10530" s="248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5">
      <c r="A10531" s="247"/>
      <c r="B10531" s="248"/>
      <c r="C10531" s="248"/>
      <c r="D10531" s="249"/>
      <c r="E10531"/>
      <c r="F10531" s="126"/>
      <c r="G10531" s="249"/>
      <c r="H10531"/>
      <c r="I10531"/>
      <c r="J10531" s="248"/>
      <c r="K10531"/>
      <c r="L10531"/>
      <c r="M10531"/>
      <c r="N10531"/>
      <c r="O10531"/>
      <c r="P10531"/>
      <c r="Q10531"/>
      <c r="S10531" s="115"/>
      <c r="U10531"/>
      <c r="V10531"/>
      <c r="W10531" s="248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5">
      <c r="A10532" s="244"/>
      <c r="B10532" s="245"/>
      <c r="C10532" s="245"/>
      <c r="D10532" s="246"/>
      <c r="F10532" s="238"/>
      <c r="G10532" s="246"/>
      <c r="I10532"/>
      <c r="J10532" s="245"/>
      <c r="S10532" s="115"/>
      <c r="U10532"/>
      <c r="V10532"/>
      <c r="W10532" s="245"/>
    </row>
    <row r="10533" spans="1:33" x14ac:dyDescent="0.25">
      <c r="A10533" s="244"/>
      <c r="B10533" s="245"/>
      <c r="C10533" s="245"/>
      <c r="D10533" s="246"/>
      <c r="F10533" s="238"/>
      <c r="G10533" s="246"/>
      <c r="I10533"/>
      <c r="J10533" s="245"/>
      <c r="S10533" s="115"/>
      <c r="U10533"/>
      <c r="V10533"/>
      <c r="W10533" s="245"/>
    </row>
    <row r="10534" spans="1:33" x14ac:dyDescent="0.25">
      <c r="A10534" s="244"/>
      <c r="B10534" s="245"/>
      <c r="C10534" s="245"/>
      <c r="D10534" s="246"/>
      <c r="F10534" s="238"/>
      <c r="G10534" s="246"/>
      <c r="I10534"/>
      <c r="J10534" s="245"/>
      <c r="S10534" s="115"/>
      <c r="U10534"/>
      <c r="V10534"/>
      <c r="W10534" s="245"/>
    </row>
    <row r="10535" spans="1:33" x14ac:dyDescent="0.25">
      <c r="A10535" s="247"/>
      <c r="B10535" s="248"/>
      <c r="C10535" s="248"/>
      <c r="D10535" s="249"/>
      <c r="E10535"/>
      <c r="F10535" s="126"/>
      <c r="G10535" s="249"/>
      <c r="H10535"/>
      <c r="I10535"/>
      <c r="J10535" s="248"/>
      <c r="K10535"/>
      <c r="L10535"/>
      <c r="M10535"/>
      <c r="N10535"/>
      <c r="O10535"/>
      <c r="P10535"/>
      <c r="Q10535"/>
      <c r="S10535" s="115"/>
      <c r="U10535"/>
      <c r="V10535"/>
      <c r="W10535" s="248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5">
      <c r="A10536" s="247"/>
      <c r="B10536" s="248"/>
      <c r="C10536" s="248"/>
      <c r="D10536" s="249"/>
      <c r="E10536"/>
      <c r="F10536" s="126"/>
      <c r="G10536" s="249"/>
      <c r="H10536"/>
      <c r="I10536"/>
      <c r="J10536" s="248"/>
      <c r="K10536"/>
      <c r="L10536"/>
      <c r="M10536"/>
      <c r="N10536"/>
      <c r="O10536"/>
      <c r="P10536"/>
      <c r="Q10536"/>
      <c r="S10536" s="115"/>
      <c r="U10536"/>
      <c r="V10536"/>
      <c r="W10536" s="248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5">
      <c r="A10537" s="247"/>
      <c r="B10537" s="248"/>
      <c r="C10537" s="248"/>
      <c r="D10537" s="249"/>
      <c r="E10537"/>
      <c r="F10537" s="126"/>
      <c r="G10537" s="249"/>
      <c r="H10537"/>
      <c r="I10537"/>
      <c r="J10537" s="248"/>
      <c r="K10537"/>
      <c r="L10537"/>
      <c r="M10537"/>
      <c r="N10537"/>
      <c r="O10537"/>
      <c r="P10537"/>
      <c r="Q10537"/>
      <c r="S10537" s="115"/>
      <c r="U10537"/>
      <c r="V10537"/>
      <c r="W10537" s="248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5">
      <c r="A10538" s="247"/>
      <c r="B10538" s="248"/>
      <c r="C10538" s="248"/>
      <c r="D10538" s="249"/>
      <c r="E10538"/>
      <c r="F10538" s="126"/>
      <c r="G10538" s="249"/>
      <c r="H10538"/>
      <c r="I10538"/>
      <c r="J10538" s="248"/>
      <c r="K10538"/>
      <c r="L10538"/>
      <c r="M10538"/>
      <c r="N10538"/>
      <c r="O10538"/>
      <c r="P10538"/>
      <c r="Q10538"/>
      <c r="S10538" s="115"/>
      <c r="U10538"/>
      <c r="V10538"/>
      <c r="W10538" s="24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5">
      <c r="A10539" s="247"/>
      <c r="B10539" s="248"/>
      <c r="C10539" s="248"/>
      <c r="D10539" s="249"/>
      <c r="E10539"/>
      <c r="F10539" s="126"/>
      <c r="G10539" s="249"/>
      <c r="H10539"/>
      <c r="I10539"/>
      <c r="J10539" s="248"/>
      <c r="K10539"/>
      <c r="L10539"/>
      <c r="M10539"/>
      <c r="N10539"/>
      <c r="O10539"/>
      <c r="P10539"/>
      <c r="Q10539"/>
      <c r="S10539" s="115"/>
      <c r="U10539"/>
      <c r="V10539"/>
      <c r="W10539" s="248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5">
      <c r="A10540" s="247"/>
      <c r="B10540" s="248"/>
      <c r="C10540" s="248"/>
      <c r="D10540" s="249"/>
      <c r="E10540"/>
      <c r="F10540" s="126"/>
      <c r="G10540" s="249"/>
      <c r="H10540"/>
      <c r="I10540"/>
      <c r="J10540" s="248"/>
      <c r="K10540"/>
      <c r="L10540"/>
      <c r="M10540"/>
      <c r="N10540"/>
      <c r="O10540"/>
      <c r="P10540"/>
      <c r="Q10540"/>
      <c r="S10540" s="115"/>
      <c r="U10540"/>
      <c r="V10540"/>
      <c r="W10540" s="248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5">
      <c r="A10541" s="244"/>
      <c r="B10541" s="245"/>
      <c r="C10541" s="245"/>
      <c r="D10541" s="246"/>
      <c r="F10541" s="238"/>
      <c r="G10541" s="246"/>
      <c r="I10541"/>
      <c r="J10541" s="245"/>
      <c r="S10541" s="115"/>
      <c r="U10541"/>
      <c r="V10541"/>
      <c r="W10541" s="245"/>
    </row>
    <row r="10542" spans="1:33" x14ac:dyDescent="0.25">
      <c r="A10542" s="244"/>
      <c r="B10542" s="245"/>
      <c r="C10542" s="245"/>
      <c r="D10542" s="246"/>
      <c r="F10542" s="238"/>
      <c r="G10542" s="246"/>
      <c r="I10542"/>
      <c r="J10542" s="245"/>
      <c r="S10542" s="115"/>
      <c r="U10542"/>
      <c r="V10542"/>
      <c r="W10542" s="245"/>
    </row>
    <row r="10543" spans="1:33" x14ac:dyDescent="0.25">
      <c r="A10543" s="244"/>
      <c r="B10543" s="245"/>
      <c r="C10543" s="245"/>
      <c r="D10543" s="246"/>
      <c r="F10543" s="238"/>
      <c r="G10543" s="246"/>
      <c r="I10543"/>
      <c r="J10543" s="245"/>
      <c r="S10543" s="115"/>
      <c r="U10543"/>
      <c r="V10543"/>
      <c r="W10543" s="245"/>
    </row>
    <row r="10544" spans="1:33" x14ac:dyDescent="0.25">
      <c r="A10544" s="247"/>
      <c r="B10544" s="248"/>
      <c r="C10544" s="248"/>
      <c r="D10544" s="249"/>
      <c r="E10544"/>
      <c r="F10544" s="126"/>
      <c r="G10544" s="249"/>
      <c r="H10544"/>
      <c r="I10544"/>
      <c r="J10544" s="248"/>
      <c r="K10544"/>
      <c r="L10544"/>
      <c r="M10544"/>
      <c r="N10544"/>
      <c r="O10544"/>
      <c r="P10544"/>
      <c r="Q10544"/>
      <c r="S10544" s="115"/>
      <c r="U10544"/>
      <c r="V10544"/>
      <c r="W10544" s="248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5">
      <c r="A10545" s="247"/>
      <c r="B10545" s="248"/>
      <c r="C10545" s="248"/>
      <c r="D10545" s="249"/>
      <c r="E10545"/>
      <c r="F10545" s="126"/>
      <c r="G10545" s="249"/>
      <c r="H10545"/>
      <c r="I10545"/>
      <c r="J10545" s="248"/>
      <c r="K10545"/>
      <c r="L10545"/>
      <c r="M10545"/>
      <c r="N10545"/>
      <c r="O10545"/>
      <c r="P10545"/>
      <c r="Q10545"/>
      <c r="S10545" s="115"/>
      <c r="U10545"/>
      <c r="V10545"/>
      <c r="W10545" s="248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5">
      <c r="A10546" s="247"/>
      <c r="B10546" s="248"/>
      <c r="C10546" s="248"/>
      <c r="D10546" s="249"/>
      <c r="E10546"/>
      <c r="F10546" s="126"/>
      <c r="G10546" s="249"/>
      <c r="H10546"/>
      <c r="I10546"/>
      <c r="J10546" s="248"/>
      <c r="K10546"/>
      <c r="L10546"/>
      <c r="M10546"/>
      <c r="N10546"/>
      <c r="O10546"/>
      <c r="P10546"/>
      <c r="Q10546"/>
      <c r="S10546" s="115"/>
      <c r="U10546"/>
      <c r="V10546"/>
      <c r="W10546" s="248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5">
      <c r="A10547" s="244"/>
      <c r="B10547" s="245"/>
      <c r="C10547" s="245"/>
      <c r="D10547" s="246"/>
      <c r="F10547" s="238"/>
      <c r="G10547" s="246"/>
      <c r="I10547"/>
      <c r="J10547" s="245"/>
      <c r="S10547" s="115"/>
      <c r="U10547"/>
      <c r="V10547"/>
      <c r="W10547" s="245"/>
    </row>
    <row r="10548" spans="1:33" x14ac:dyDescent="0.25">
      <c r="A10548" s="247"/>
      <c r="B10548" s="248"/>
      <c r="C10548" s="248"/>
      <c r="D10548" s="249"/>
      <c r="E10548"/>
      <c r="F10548" s="126"/>
      <c r="G10548" s="249"/>
      <c r="H10548"/>
      <c r="I10548"/>
      <c r="J10548" s="248"/>
      <c r="K10548"/>
      <c r="L10548"/>
      <c r="M10548"/>
      <c r="N10548"/>
      <c r="O10548"/>
      <c r="P10548"/>
      <c r="Q10548"/>
      <c r="S10548" s="115"/>
      <c r="U10548"/>
      <c r="V10548"/>
      <c r="W10548" s="2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5">
      <c r="A10549" s="247"/>
      <c r="B10549" s="248"/>
      <c r="C10549" s="248"/>
      <c r="D10549" s="249"/>
      <c r="E10549"/>
      <c r="F10549" s="126"/>
      <c r="G10549" s="249"/>
      <c r="H10549"/>
      <c r="I10549"/>
      <c r="J10549" s="248"/>
      <c r="K10549"/>
      <c r="L10549"/>
      <c r="M10549"/>
      <c r="N10549"/>
      <c r="O10549"/>
      <c r="P10549"/>
      <c r="Q10549"/>
      <c r="S10549" s="115"/>
      <c r="U10549"/>
      <c r="V10549"/>
      <c r="W10549" s="248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5">
      <c r="A10550" s="247"/>
      <c r="B10550" s="248"/>
      <c r="C10550" s="248"/>
      <c r="D10550" s="249"/>
      <c r="E10550"/>
      <c r="F10550" s="126"/>
      <c r="G10550" s="249"/>
      <c r="H10550"/>
      <c r="I10550"/>
      <c r="J10550" s="248"/>
      <c r="K10550"/>
      <c r="L10550"/>
      <c r="M10550"/>
      <c r="N10550"/>
      <c r="O10550"/>
      <c r="P10550"/>
      <c r="Q10550"/>
      <c r="S10550" s="115"/>
      <c r="U10550"/>
      <c r="V10550"/>
      <c r="W10550" s="248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5">
      <c r="A10551" s="247"/>
      <c r="B10551" s="248"/>
      <c r="C10551" s="248"/>
      <c r="D10551" s="249"/>
      <c r="E10551"/>
      <c r="F10551" s="126"/>
      <c r="G10551" s="249"/>
      <c r="H10551"/>
      <c r="I10551"/>
      <c r="J10551" s="248"/>
      <c r="K10551"/>
      <c r="L10551"/>
      <c r="M10551"/>
      <c r="N10551"/>
      <c r="O10551"/>
      <c r="P10551"/>
      <c r="Q10551"/>
      <c r="S10551" s="115"/>
      <c r="U10551"/>
      <c r="V10551"/>
      <c r="W10551" s="248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5">
      <c r="A10552" s="244"/>
      <c r="B10552" s="245"/>
      <c r="C10552" s="245"/>
      <c r="D10552" s="246"/>
      <c r="F10552" s="238"/>
      <c r="G10552" s="246"/>
      <c r="I10552"/>
      <c r="J10552" s="245"/>
      <c r="S10552" s="115"/>
      <c r="U10552"/>
      <c r="V10552"/>
      <c r="W10552" s="245"/>
    </row>
    <row r="10553" spans="1:33" x14ac:dyDescent="0.25">
      <c r="A10553" s="247"/>
      <c r="B10553" s="248"/>
      <c r="C10553" s="248"/>
      <c r="D10553" s="249"/>
      <c r="E10553"/>
      <c r="F10553" s="126"/>
      <c r="G10553" s="249"/>
      <c r="H10553"/>
      <c r="I10553"/>
      <c r="J10553" s="248"/>
      <c r="K10553"/>
      <c r="L10553"/>
      <c r="M10553"/>
      <c r="N10553"/>
      <c r="O10553"/>
      <c r="P10553"/>
      <c r="Q10553"/>
      <c r="S10553" s="115"/>
      <c r="U10553"/>
      <c r="V10553"/>
      <c r="W10553" s="248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5">
      <c r="A10554" s="247"/>
      <c r="B10554" s="248"/>
      <c r="C10554" s="248"/>
      <c r="D10554" s="249"/>
      <c r="E10554"/>
      <c r="F10554" s="126"/>
      <c r="G10554" s="249"/>
      <c r="H10554"/>
      <c r="I10554"/>
      <c r="J10554" s="248"/>
      <c r="K10554"/>
      <c r="L10554"/>
      <c r="M10554"/>
      <c r="N10554"/>
      <c r="O10554"/>
      <c r="P10554"/>
      <c r="Q10554"/>
      <c r="S10554" s="115"/>
      <c r="U10554"/>
      <c r="V10554"/>
      <c r="W10554" s="248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5">
      <c r="A10555" s="244"/>
      <c r="B10555" s="245"/>
      <c r="C10555" s="245"/>
      <c r="D10555" s="246"/>
      <c r="F10555" s="238"/>
      <c r="G10555" s="246"/>
      <c r="I10555"/>
      <c r="J10555" s="245"/>
      <c r="S10555" s="115"/>
      <c r="U10555"/>
      <c r="V10555"/>
      <c r="W10555" s="245"/>
    </row>
    <row r="10556" spans="1:33" x14ac:dyDescent="0.25">
      <c r="A10556" s="247"/>
      <c r="B10556" s="248"/>
      <c r="C10556" s="248"/>
      <c r="D10556" s="249"/>
      <c r="E10556"/>
      <c r="F10556" s="126"/>
      <c r="G10556" s="249"/>
      <c r="H10556"/>
      <c r="I10556"/>
      <c r="J10556" s="248"/>
      <c r="K10556"/>
      <c r="L10556"/>
      <c r="M10556"/>
      <c r="N10556"/>
      <c r="O10556"/>
      <c r="P10556"/>
      <c r="Q10556"/>
      <c r="S10556" s="115"/>
      <c r="U10556"/>
      <c r="V10556"/>
      <c r="W10556" s="248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5">
      <c r="A10557" s="244"/>
      <c r="B10557" s="245"/>
      <c r="C10557" s="245"/>
      <c r="D10557" s="246"/>
      <c r="F10557" s="238"/>
      <c r="G10557" s="246"/>
      <c r="I10557"/>
      <c r="J10557" s="245"/>
      <c r="S10557" s="115"/>
      <c r="U10557"/>
      <c r="V10557"/>
      <c r="W10557" s="245"/>
    </row>
    <row r="10558" spans="1:33" x14ac:dyDescent="0.25">
      <c r="A10558" s="247"/>
      <c r="B10558" s="248"/>
      <c r="C10558" s="248"/>
      <c r="D10558" s="249"/>
      <c r="E10558"/>
      <c r="F10558" s="126"/>
      <c r="G10558" s="249"/>
      <c r="H10558"/>
      <c r="I10558"/>
      <c r="J10558" s="248"/>
      <c r="K10558"/>
      <c r="L10558"/>
      <c r="M10558"/>
      <c r="N10558"/>
      <c r="O10558"/>
      <c r="P10558"/>
      <c r="Q10558"/>
      <c r="S10558" s="115"/>
      <c r="U10558"/>
      <c r="V10558"/>
      <c r="W10558" s="24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5">
      <c r="A10559" s="247"/>
      <c r="B10559" s="248"/>
      <c r="C10559" s="248"/>
      <c r="D10559" s="249"/>
      <c r="E10559"/>
      <c r="F10559" s="126"/>
      <c r="G10559" s="249"/>
      <c r="H10559"/>
      <c r="I10559"/>
      <c r="J10559" s="248"/>
      <c r="K10559"/>
      <c r="L10559"/>
      <c r="M10559"/>
      <c r="N10559"/>
      <c r="O10559"/>
      <c r="P10559"/>
      <c r="Q10559"/>
      <c r="S10559" s="115"/>
      <c r="U10559"/>
      <c r="V10559"/>
      <c r="W10559" s="248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5">
      <c r="A10560" s="247"/>
      <c r="B10560" s="248"/>
      <c r="C10560" s="248"/>
      <c r="D10560" s="249"/>
      <c r="E10560"/>
      <c r="F10560" s="126"/>
      <c r="G10560" s="249"/>
      <c r="H10560"/>
      <c r="I10560"/>
      <c r="J10560" s="248"/>
      <c r="K10560"/>
      <c r="L10560"/>
      <c r="M10560"/>
      <c r="N10560"/>
      <c r="O10560"/>
      <c r="P10560"/>
      <c r="Q10560"/>
      <c r="S10560" s="115"/>
      <c r="U10560"/>
      <c r="V10560"/>
      <c r="W10560" s="248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5">
      <c r="A10561" s="247"/>
      <c r="B10561" s="248"/>
      <c r="C10561" s="248"/>
      <c r="D10561" s="249"/>
      <c r="E10561"/>
      <c r="F10561" s="126"/>
      <c r="G10561" s="249"/>
      <c r="H10561"/>
      <c r="I10561"/>
      <c r="J10561" s="248"/>
      <c r="K10561"/>
      <c r="L10561"/>
      <c r="M10561"/>
      <c r="N10561"/>
      <c r="O10561"/>
      <c r="P10561"/>
      <c r="Q10561"/>
      <c r="S10561" s="115"/>
      <c r="U10561"/>
      <c r="V10561"/>
      <c r="W10561" s="248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5">
      <c r="A10562" s="247"/>
      <c r="B10562" s="248"/>
      <c r="C10562" s="248"/>
      <c r="D10562" s="249"/>
      <c r="E10562"/>
      <c r="F10562" s="126"/>
      <c r="G10562" s="249"/>
      <c r="H10562"/>
      <c r="I10562"/>
      <c r="J10562" s="248"/>
      <c r="K10562"/>
      <c r="L10562"/>
      <c r="M10562"/>
      <c r="N10562"/>
      <c r="O10562"/>
      <c r="P10562"/>
      <c r="Q10562"/>
      <c r="S10562" s="115"/>
      <c r="U10562"/>
      <c r="V10562"/>
      <c r="W10562" s="248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5">
      <c r="A10563" s="247"/>
      <c r="B10563" s="248"/>
      <c r="C10563" s="248"/>
      <c r="D10563" s="249"/>
      <c r="E10563"/>
      <c r="F10563" s="126"/>
      <c r="G10563" s="249"/>
      <c r="H10563"/>
      <c r="I10563"/>
      <c r="J10563" s="248"/>
      <c r="K10563"/>
      <c r="L10563"/>
      <c r="M10563"/>
      <c r="N10563"/>
      <c r="O10563"/>
      <c r="P10563"/>
      <c r="Q10563"/>
      <c r="S10563" s="115"/>
      <c r="U10563"/>
      <c r="V10563"/>
      <c r="W10563" s="248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5">
      <c r="A10564" s="247"/>
      <c r="B10564" s="248"/>
      <c r="C10564" s="248"/>
      <c r="D10564" s="249"/>
      <c r="E10564"/>
      <c r="F10564" s="126"/>
      <c r="G10564" s="249"/>
      <c r="H10564"/>
      <c r="I10564"/>
      <c r="J10564" s="248"/>
      <c r="K10564"/>
      <c r="L10564"/>
      <c r="M10564"/>
      <c r="N10564"/>
      <c r="O10564"/>
      <c r="P10564"/>
      <c r="Q10564"/>
      <c r="S10564" s="115"/>
      <c r="U10564"/>
      <c r="V10564"/>
      <c r="W10564" s="248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5">
      <c r="A10565" s="244"/>
      <c r="B10565" s="245"/>
      <c r="C10565" s="245"/>
      <c r="D10565" s="246"/>
      <c r="F10565" s="238"/>
      <c r="G10565" s="246"/>
      <c r="I10565"/>
      <c r="J10565" s="245"/>
      <c r="S10565" s="115"/>
      <c r="U10565"/>
      <c r="V10565"/>
      <c r="W10565" s="245"/>
    </row>
    <row r="10566" spans="1:33" x14ac:dyDescent="0.25">
      <c r="A10566" s="247"/>
      <c r="B10566" s="248"/>
      <c r="C10566" s="248"/>
      <c r="D10566" s="249"/>
      <c r="E10566"/>
      <c r="F10566" s="126"/>
      <c r="G10566" s="249"/>
      <c r="H10566"/>
      <c r="I10566"/>
      <c r="J10566" s="248"/>
      <c r="K10566"/>
      <c r="L10566"/>
      <c r="M10566"/>
      <c r="N10566"/>
      <c r="O10566"/>
      <c r="P10566"/>
      <c r="Q10566"/>
      <c r="S10566" s="115"/>
      <c r="U10566"/>
      <c r="V10566"/>
      <c r="W10566" s="248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5">
      <c r="A10567" s="247"/>
      <c r="B10567" s="248"/>
      <c r="C10567" s="248"/>
      <c r="D10567" s="249"/>
      <c r="E10567"/>
      <c r="F10567" s="126"/>
      <c r="G10567" s="249"/>
      <c r="H10567"/>
      <c r="I10567"/>
      <c r="J10567" s="248"/>
      <c r="K10567"/>
      <c r="L10567"/>
      <c r="M10567"/>
      <c r="N10567"/>
      <c r="O10567"/>
      <c r="P10567"/>
      <c r="Q10567"/>
      <c r="S10567" s="115"/>
      <c r="U10567"/>
      <c r="V10567"/>
      <c r="W10567" s="248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5">
      <c r="A10568" s="244"/>
      <c r="B10568" s="245"/>
      <c r="C10568" s="245"/>
      <c r="D10568" s="246"/>
      <c r="F10568" s="238"/>
      <c r="G10568" s="246"/>
      <c r="I10568"/>
      <c r="J10568" s="245"/>
      <c r="S10568" s="115"/>
      <c r="U10568"/>
      <c r="V10568"/>
      <c r="W10568" s="245"/>
    </row>
    <row r="10569" spans="1:33" x14ac:dyDescent="0.25">
      <c r="A10569" s="247"/>
      <c r="B10569" s="248"/>
      <c r="C10569" s="248"/>
      <c r="D10569" s="249"/>
      <c r="E10569"/>
      <c r="F10569" s="126"/>
      <c r="G10569" s="249"/>
      <c r="H10569"/>
      <c r="I10569"/>
      <c r="J10569" s="248"/>
      <c r="K10569"/>
      <c r="L10569"/>
      <c r="M10569"/>
      <c r="N10569"/>
      <c r="O10569"/>
      <c r="P10569"/>
      <c r="Q10569"/>
      <c r="S10569" s="115"/>
      <c r="U10569"/>
      <c r="V10569"/>
      <c r="W10569" s="248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5">
      <c r="A10570" s="244"/>
      <c r="B10570" s="245"/>
      <c r="C10570" s="245"/>
      <c r="D10570" s="246"/>
      <c r="F10570" s="238"/>
      <c r="G10570" s="246"/>
      <c r="I10570"/>
      <c r="J10570" s="245"/>
      <c r="S10570" s="115"/>
      <c r="U10570"/>
      <c r="V10570"/>
      <c r="W10570" s="245"/>
    </row>
    <row r="10571" spans="1:33" x14ac:dyDescent="0.25">
      <c r="A10571" s="247"/>
      <c r="B10571" s="248"/>
      <c r="C10571" s="248"/>
      <c r="D10571" s="249"/>
      <c r="E10571"/>
      <c r="F10571" s="126"/>
      <c r="G10571" s="249"/>
      <c r="H10571"/>
      <c r="I10571"/>
      <c r="J10571" s="248"/>
      <c r="K10571"/>
      <c r="L10571"/>
      <c r="M10571"/>
      <c r="N10571"/>
      <c r="O10571"/>
      <c r="P10571"/>
      <c r="Q10571"/>
      <c r="S10571" s="115"/>
      <c r="U10571"/>
      <c r="V10571"/>
      <c r="W10571" s="248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5">
      <c r="A10572" s="247"/>
      <c r="B10572" s="248"/>
      <c r="C10572" s="248"/>
      <c r="D10572" s="249"/>
      <c r="E10572"/>
      <c r="F10572" s="126"/>
      <c r="G10572" s="249"/>
      <c r="H10572"/>
      <c r="I10572"/>
      <c r="J10572" s="248"/>
      <c r="K10572"/>
      <c r="L10572"/>
      <c r="M10572"/>
      <c r="N10572"/>
      <c r="O10572"/>
      <c r="P10572"/>
      <c r="Q10572"/>
      <c r="S10572" s="115"/>
      <c r="U10572"/>
      <c r="V10572"/>
      <c r="W10572" s="248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5">
      <c r="A10573" s="247"/>
      <c r="B10573" s="248"/>
      <c r="C10573" s="248"/>
      <c r="D10573" s="249"/>
      <c r="E10573"/>
      <c r="F10573" s="126"/>
      <c r="G10573" s="249"/>
      <c r="H10573"/>
      <c r="I10573"/>
      <c r="J10573" s="248"/>
      <c r="K10573"/>
      <c r="L10573"/>
      <c r="M10573"/>
      <c r="N10573"/>
      <c r="O10573"/>
      <c r="P10573"/>
      <c r="Q10573"/>
      <c r="S10573" s="115"/>
      <c r="U10573"/>
      <c r="V10573"/>
      <c r="W10573" s="248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5">
      <c r="A10574" s="244"/>
      <c r="B10574" s="245"/>
      <c r="C10574" s="245"/>
      <c r="D10574" s="246"/>
      <c r="F10574" s="238"/>
      <c r="G10574" s="246"/>
      <c r="I10574"/>
      <c r="J10574" s="245"/>
      <c r="S10574" s="115"/>
      <c r="U10574"/>
      <c r="V10574"/>
      <c r="W10574" s="245"/>
    </row>
    <row r="10575" spans="1:33" x14ac:dyDescent="0.25">
      <c r="A10575" s="247"/>
      <c r="B10575" s="248"/>
      <c r="C10575" s="248"/>
      <c r="D10575" s="249"/>
      <c r="E10575"/>
      <c r="F10575" s="126"/>
      <c r="G10575" s="249"/>
      <c r="H10575"/>
      <c r="I10575"/>
      <c r="J10575" s="248"/>
      <c r="K10575"/>
      <c r="L10575"/>
      <c r="M10575"/>
      <c r="N10575"/>
      <c r="O10575"/>
      <c r="P10575"/>
      <c r="Q10575"/>
      <c r="S10575" s="115"/>
      <c r="U10575"/>
      <c r="V10575"/>
      <c r="W10575" s="248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5">
      <c r="A10576" s="244"/>
      <c r="B10576" s="245"/>
      <c r="C10576" s="245"/>
      <c r="D10576" s="246"/>
      <c r="F10576" s="238"/>
      <c r="G10576" s="246"/>
      <c r="I10576"/>
      <c r="J10576" s="245"/>
      <c r="S10576" s="115"/>
      <c r="U10576"/>
      <c r="V10576"/>
      <c r="W10576" s="245"/>
    </row>
    <row r="10577" spans="1:33" x14ac:dyDescent="0.25">
      <c r="A10577" s="247"/>
      <c r="B10577" s="248"/>
      <c r="C10577" s="248"/>
      <c r="D10577" s="249"/>
      <c r="E10577"/>
      <c r="F10577" s="126"/>
      <c r="G10577" s="249"/>
      <c r="H10577"/>
      <c r="I10577"/>
      <c r="J10577" s="248"/>
      <c r="K10577"/>
      <c r="L10577"/>
      <c r="M10577"/>
      <c r="N10577"/>
      <c r="O10577"/>
      <c r="P10577"/>
      <c r="Q10577"/>
      <c r="S10577" s="115"/>
      <c r="U10577"/>
      <c r="V10577"/>
      <c r="W10577" s="248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5">
      <c r="A10578" s="244"/>
      <c r="B10578" s="245"/>
      <c r="C10578" s="245"/>
      <c r="D10578" s="246"/>
      <c r="F10578" s="238"/>
      <c r="G10578" s="246"/>
      <c r="I10578"/>
      <c r="J10578" s="245"/>
      <c r="S10578" s="115"/>
      <c r="U10578"/>
      <c r="V10578"/>
      <c r="W10578" s="245"/>
    </row>
    <row r="10579" spans="1:33" x14ac:dyDescent="0.25">
      <c r="A10579" s="244"/>
      <c r="B10579" s="245"/>
      <c r="C10579" s="245"/>
      <c r="D10579" s="246"/>
      <c r="F10579" s="238"/>
      <c r="G10579" s="246"/>
      <c r="I10579"/>
      <c r="J10579" s="245"/>
      <c r="S10579" s="115"/>
      <c r="U10579"/>
      <c r="V10579"/>
      <c r="W10579" s="245"/>
    </row>
    <row r="10580" spans="1:33" x14ac:dyDescent="0.25">
      <c r="A10580" s="244"/>
      <c r="B10580" s="245"/>
      <c r="C10580" s="245"/>
      <c r="D10580" s="246"/>
      <c r="F10580" s="238"/>
      <c r="G10580" s="246"/>
      <c r="I10580"/>
      <c r="J10580" s="245"/>
      <c r="S10580" s="115"/>
      <c r="U10580"/>
      <c r="V10580"/>
      <c r="W10580" s="245"/>
    </row>
    <row r="10581" spans="1:33" x14ac:dyDescent="0.25">
      <c r="A10581" s="247"/>
      <c r="B10581" s="248"/>
      <c r="C10581" s="248"/>
      <c r="D10581" s="249"/>
      <c r="E10581"/>
      <c r="F10581" s="126"/>
      <c r="G10581" s="249"/>
      <c r="H10581"/>
      <c r="I10581"/>
      <c r="J10581" s="248"/>
      <c r="K10581"/>
      <c r="L10581"/>
      <c r="M10581"/>
      <c r="N10581"/>
      <c r="O10581"/>
      <c r="P10581"/>
      <c r="Q10581"/>
      <c r="S10581" s="115"/>
      <c r="U10581"/>
      <c r="V10581"/>
      <c r="W10581" s="248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5">
      <c r="A10582" s="247"/>
      <c r="B10582" s="248"/>
      <c r="C10582" s="248"/>
      <c r="D10582" s="249"/>
      <c r="E10582"/>
      <c r="F10582" s="126"/>
      <c r="G10582" s="249"/>
      <c r="H10582"/>
      <c r="I10582"/>
      <c r="J10582" s="248"/>
      <c r="K10582"/>
      <c r="L10582"/>
      <c r="M10582"/>
      <c r="N10582"/>
      <c r="O10582"/>
      <c r="P10582"/>
      <c r="Q10582"/>
      <c r="S10582" s="115"/>
      <c r="U10582"/>
      <c r="V10582"/>
      <c r="W10582" s="248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5">
      <c r="A10583" s="244"/>
      <c r="B10583" s="245"/>
      <c r="C10583" s="245"/>
      <c r="D10583" s="246"/>
      <c r="F10583" s="238"/>
      <c r="G10583" s="246"/>
      <c r="I10583"/>
      <c r="J10583" s="245"/>
      <c r="S10583" s="115"/>
      <c r="U10583"/>
      <c r="V10583"/>
      <c r="W10583" s="245"/>
    </row>
    <row r="10584" spans="1:33" x14ac:dyDescent="0.25">
      <c r="A10584" s="244"/>
      <c r="B10584" s="245"/>
      <c r="C10584" s="245"/>
      <c r="D10584" s="246"/>
      <c r="F10584" s="238"/>
      <c r="G10584" s="246"/>
      <c r="I10584"/>
      <c r="J10584" s="245"/>
      <c r="S10584" s="115"/>
      <c r="U10584"/>
      <c r="V10584"/>
      <c r="W10584" s="245"/>
    </row>
    <row r="10585" spans="1:33" x14ac:dyDescent="0.25">
      <c r="A10585" s="247"/>
      <c r="B10585" s="248"/>
      <c r="C10585" s="248"/>
      <c r="D10585" s="249"/>
      <c r="E10585"/>
      <c r="F10585" s="126"/>
      <c r="G10585" s="249"/>
      <c r="H10585"/>
      <c r="I10585"/>
      <c r="J10585" s="248"/>
      <c r="K10585"/>
      <c r="L10585"/>
      <c r="M10585"/>
      <c r="N10585"/>
      <c r="O10585"/>
      <c r="P10585"/>
      <c r="Q10585"/>
      <c r="S10585" s="115"/>
      <c r="U10585"/>
      <c r="V10585"/>
      <c r="W10585" s="248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5">
      <c r="A10586" s="244"/>
      <c r="B10586" s="245"/>
      <c r="C10586" s="245"/>
      <c r="D10586" s="246"/>
      <c r="F10586" s="238"/>
      <c r="G10586" s="246"/>
      <c r="I10586"/>
      <c r="J10586" s="245"/>
      <c r="S10586" s="115"/>
      <c r="U10586"/>
      <c r="V10586"/>
      <c r="W10586" s="245"/>
    </row>
    <row r="10587" spans="1:33" x14ac:dyDescent="0.25">
      <c r="A10587" s="244"/>
      <c r="B10587" s="245"/>
      <c r="C10587" s="245"/>
      <c r="D10587" s="246"/>
      <c r="F10587" s="238"/>
      <c r="G10587" s="246"/>
      <c r="I10587"/>
      <c r="J10587" s="245"/>
      <c r="S10587" s="115"/>
      <c r="U10587"/>
      <c r="V10587"/>
      <c r="W10587" s="245"/>
    </row>
    <row r="10588" spans="1:33" x14ac:dyDescent="0.25">
      <c r="A10588" s="247"/>
      <c r="B10588" s="248"/>
      <c r="C10588" s="248"/>
      <c r="D10588" s="249"/>
      <c r="E10588"/>
      <c r="F10588" s="126"/>
      <c r="G10588" s="249"/>
      <c r="H10588"/>
      <c r="I10588"/>
      <c r="J10588" s="248"/>
      <c r="K10588"/>
      <c r="L10588"/>
      <c r="M10588"/>
      <c r="N10588"/>
      <c r="O10588"/>
      <c r="P10588"/>
      <c r="Q10588"/>
      <c r="S10588" s="115"/>
      <c r="U10588"/>
      <c r="V10588"/>
      <c r="W10588" s="24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5">
      <c r="A10589" s="247"/>
      <c r="B10589" s="248"/>
      <c r="C10589" s="248"/>
      <c r="D10589" s="249"/>
      <c r="E10589"/>
      <c r="F10589" s="126"/>
      <c r="G10589" s="249"/>
      <c r="H10589"/>
      <c r="I10589"/>
      <c r="J10589" s="248"/>
      <c r="K10589"/>
      <c r="L10589"/>
      <c r="M10589"/>
      <c r="N10589"/>
      <c r="O10589"/>
      <c r="P10589"/>
      <c r="Q10589"/>
      <c r="S10589" s="115"/>
      <c r="U10589"/>
      <c r="V10589"/>
      <c r="W10589" s="248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5">
      <c r="A10590" s="244"/>
      <c r="B10590" s="245"/>
      <c r="C10590" s="245"/>
      <c r="D10590" s="246"/>
      <c r="F10590" s="238"/>
      <c r="G10590" s="246"/>
      <c r="I10590"/>
      <c r="J10590" s="245"/>
      <c r="S10590" s="115"/>
      <c r="U10590"/>
      <c r="V10590"/>
      <c r="W10590" s="245"/>
    </row>
    <row r="10591" spans="1:33" x14ac:dyDescent="0.25">
      <c r="A10591" s="247"/>
      <c r="B10591" s="248"/>
      <c r="C10591" s="248"/>
      <c r="D10591" s="249"/>
      <c r="E10591"/>
      <c r="F10591" s="126"/>
      <c r="G10591" s="249"/>
      <c r="H10591"/>
      <c r="I10591"/>
      <c r="J10591" s="248"/>
      <c r="K10591"/>
      <c r="L10591"/>
      <c r="M10591"/>
      <c r="N10591"/>
      <c r="O10591"/>
      <c r="P10591"/>
      <c r="Q10591"/>
      <c r="S10591" s="115"/>
      <c r="U10591"/>
      <c r="V10591"/>
      <c r="W10591" s="248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5">
      <c r="A10592" s="244"/>
      <c r="B10592" s="245"/>
      <c r="C10592" s="245"/>
      <c r="D10592" s="246"/>
      <c r="F10592" s="238"/>
      <c r="G10592" s="246"/>
      <c r="I10592"/>
      <c r="J10592" s="245"/>
      <c r="S10592" s="115"/>
      <c r="U10592"/>
      <c r="V10592"/>
      <c r="W10592" s="245"/>
    </row>
    <row r="10593" spans="1:33" x14ac:dyDescent="0.25">
      <c r="A10593" s="244"/>
      <c r="B10593" s="245"/>
      <c r="C10593" s="245"/>
      <c r="D10593" s="246"/>
      <c r="F10593" s="238"/>
      <c r="G10593" s="246"/>
      <c r="I10593"/>
      <c r="J10593" s="245"/>
      <c r="S10593" s="115"/>
      <c r="U10593"/>
      <c r="V10593"/>
      <c r="W10593" s="245"/>
    </row>
    <row r="10594" spans="1:33" ht="18" x14ac:dyDescent="0.25">
      <c r="A10594" s="250"/>
      <c r="B10594" s="251"/>
      <c r="C10594" s="251"/>
      <c r="D10594" s="252"/>
      <c r="E10594"/>
      <c r="F10594" s="126"/>
      <c r="G10594" s="253"/>
      <c r="H10594"/>
      <c r="I10594"/>
      <c r="J10594" s="254"/>
      <c r="K10594"/>
      <c r="L10594"/>
      <c r="M10594"/>
      <c r="N10594"/>
      <c r="O10594"/>
      <c r="P10594"/>
      <c r="Q10594"/>
      <c r="S10594" s="115"/>
      <c r="U10594"/>
      <c r="V10594"/>
      <c r="W10594" s="25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5">
      <c r="A10595" s="244"/>
      <c r="B10595" s="245"/>
      <c r="C10595" s="245"/>
      <c r="D10595" s="246"/>
      <c r="F10595" s="238"/>
      <c r="G10595" s="246"/>
      <c r="I10595"/>
      <c r="J10595" s="245"/>
      <c r="S10595" s="115"/>
      <c r="U10595"/>
      <c r="V10595"/>
      <c r="W10595" s="245"/>
    </row>
    <row r="10596" spans="1:33" x14ac:dyDescent="0.25">
      <c r="A10596" s="247"/>
      <c r="B10596" s="248"/>
      <c r="C10596" s="248"/>
      <c r="D10596" s="249"/>
      <c r="E10596"/>
      <c r="F10596" s="126"/>
      <c r="G10596" s="249"/>
      <c r="H10596"/>
      <c r="I10596"/>
      <c r="J10596" s="248"/>
      <c r="K10596"/>
      <c r="L10596"/>
      <c r="M10596"/>
      <c r="N10596"/>
      <c r="O10596"/>
      <c r="P10596"/>
      <c r="Q10596"/>
      <c r="S10596" s="115"/>
      <c r="U10596"/>
      <c r="V10596"/>
      <c r="W10596" s="248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5">
      <c r="A10597" s="244"/>
      <c r="B10597" s="245"/>
      <c r="C10597" s="245"/>
      <c r="D10597" s="246"/>
      <c r="F10597" s="238"/>
      <c r="G10597" s="246"/>
      <c r="I10597"/>
      <c r="J10597" s="245"/>
      <c r="S10597" s="115"/>
      <c r="U10597"/>
      <c r="V10597"/>
      <c r="W10597" s="245"/>
    </row>
    <row r="10598" spans="1:33" x14ac:dyDescent="0.25">
      <c r="A10598" s="247"/>
      <c r="B10598" s="248"/>
      <c r="C10598" s="248"/>
      <c r="D10598" s="249"/>
      <c r="E10598"/>
      <c r="F10598" s="126"/>
      <c r="G10598" s="249"/>
      <c r="H10598"/>
      <c r="I10598"/>
      <c r="J10598" s="248"/>
      <c r="K10598"/>
      <c r="L10598"/>
      <c r="M10598"/>
      <c r="N10598"/>
      <c r="O10598"/>
      <c r="P10598"/>
      <c r="Q10598"/>
      <c r="S10598" s="115"/>
      <c r="U10598"/>
      <c r="V10598"/>
      <c r="W10598" s="24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5">
      <c r="A10599" s="247"/>
      <c r="B10599" s="248"/>
      <c r="C10599" s="248"/>
      <c r="D10599" s="249"/>
      <c r="E10599"/>
      <c r="F10599" s="126"/>
      <c r="G10599" s="249"/>
      <c r="H10599"/>
      <c r="I10599"/>
      <c r="J10599" s="248"/>
      <c r="K10599"/>
      <c r="L10599"/>
      <c r="M10599"/>
      <c r="N10599"/>
      <c r="O10599"/>
      <c r="P10599"/>
      <c r="Q10599"/>
      <c r="S10599" s="115"/>
      <c r="U10599"/>
      <c r="V10599"/>
      <c r="W10599" s="248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5">
      <c r="A10600" s="244"/>
      <c r="B10600" s="245"/>
      <c r="C10600" s="245"/>
      <c r="D10600" s="246"/>
      <c r="F10600" s="238"/>
      <c r="G10600" s="246"/>
      <c r="I10600"/>
      <c r="J10600" s="245"/>
      <c r="S10600" s="115"/>
      <c r="U10600"/>
      <c r="V10600"/>
      <c r="W10600" s="245"/>
    </row>
    <row r="10601" spans="1:33" x14ac:dyDescent="0.25">
      <c r="A10601" s="244"/>
      <c r="B10601" s="245"/>
      <c r="C10601" s="245"/>
      <c r="D10601" s="246"/>
      <c r="F10601" s="238"/>
      <c r="G10601" s="246"/>
      <c r="I10601"/>
      <c r="J10601" s="245"/>
      <c r="S10601" s="115"/>
      <c r="U10601"/>
      <c r="V10601"/>
      <c r="W10601" s="245"/>
    </row>
    <row r="10602" spans="1:33" x14ac:dyDescent="0.25">
      <c r="A10602" s="247"/>
      <c r="B10602" s="248"/>
      <c r="C10602" s="248"/>
      <c r="D10602" s="249"/>
      <c r="E10602"/>
      <c r="F10602" s="126"/>
      <c r="G10602" s="249"/>
      <c r="H10602"/>
      <c r="I10602"/>
      <c r="J10602" s="248"/>
      <c r="K10602"/>
      <c r="L10602"/>
      <c r="M10602"/>
      <c r="N10602"/>
      <c r="O10602"/>
      <c r="P10602"/>
      <c r="Q10602"/>
      <c r="S10602" s="115"/>
      <c r="U10602"/>
      <c r="V10602"/>
      <c r="W10602" s="248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5">
      <c r="A10603" s="244"/>
      <c r="B10603" s="245"/>
      <c r="C10603" s="245"/>
      <c r="D10603" s="246"/>
      <c r="F10603" s="238"/>
      <c r="G10603" s="246"/>
      <c r="I10603"/>
      <c r="J10603" s="245"/>
      <c r="S10603" s="115"/>
      <c r="U10603"/>
      <c r="V10603"/>
      <c r="W10603" s="245"/>
    </row>
    <row r="10604" spans="1:33" x14ac:dyDescent="0.25">
      <c r="A10604" s="244"/>
      <c r="B10604" s="245"/>
      <c r="C10604" s="245"/>
      <c r="D10604" s="246"/>
      <c r="F10604" s="238"/>
      <c r="G10604" s="246"/>
      <c r="I10604"/>
      <c r="J10604" s="245"/>
      <c r="S10604" s="115"/>
      <c r="U10604"/>
      <c r="V10604"/>
      <c r="W10604" s="245"/>
    </row>
    <row r="10605" spans="1:33" x14ac:dyDescent="0.25">
      <c r="A10605" s="244"/>
      <c r="B10605" s="245"/>
      <c r="C10605" s="245"/>
      <c r="D10605" s="246"/>
      <c r="F10605" s="238"/>
      <c r="G10605" s="246"/>
      <c r="I10605"/>
      <c r="J10605" s="245"/>
      <c r="S10605" s="115"/>
      <c r="U10605"/>
      <c r="V10605"/>
      <c r="W10605" s="245"/>
    </row>
    <row r="10606" spans="1:33" x14ac:dyDescent="0.25">
      <c r="A10606" s="244"/>
      <c r="B10606" s="245"/>
      <c r="C10606" s="245"/>
      <c r="D10606" s="246"/>
      <c r="F10606" s="238"/>
      <c r="G10606" s="246"/>
      <c r="I10606"/>
      <c r="J10606" s="245"/>
      <c r="S10606" s="115"/>
      <c r="U10606"/>
      <c r="V10606"/>
      <c r="W10606" s="245"/>
    </row>
    <row r="10607" spans="1:33" x14ac:dyDescent="0.25">
      <c r="A10607" s="244"/>
      <c r="B10607" s="245"/>
      <c r="C10607" s="245"/>
      <c r="D10607" s="246"/>
      <c r="F10607" s="238"/>
      <c r="G10607" s="246"/>
      <c r="I10607"/>
      <c r="J10607" s="245"/>
      <c r="S10607" s="115"/>
      <c r="U10607"/>
      <c r="V10607"/>
      <c r="W10607" s="245"/>
    </row>
    <row r="10608" spans="1:33" x14ac:dyDescent="0.25">
      <c r="A10608" s="247"/>
      <c r="B10608" s="248"/>
      <c r="C10608" s="248"/>
      <c r="D10608" s="249"/>
      <c r="E10608"/>
      <c r="F10608" s="126"/>
      <c r="G10608" s="249"/>
      <c r="H10608"/>
      <c r="I10608"/>
      <c r="J10608" s="248"/>
      <c r="K10608"/>
      <c r="L10608"/>
      <c r="M10608"/>
      <c r="N10608"/>
      <c r="O10608"/>
      <c r="P10608"/>
      <c r="Q10608"/>
      <c r="S10608" s="115"/>
      <c r="U10608"/>
      <c r="V10608"/>
      <c r="W10608" s="24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5">
      <c r="A10609" s="244"/>
      <c r="B10609" s="245"/>
      <c r="C10609" s="245"/>
      <c r="D10609" s="246"/>
      <c r="F10609" s="238"/>
      <c r="G10609" s="246"/>
      <c r="I10609"/>
      <c r="J10609" s="245"/>
      <c r="S10609" s="115"/>
      <c r="U10609"/>
      <c r="V10609"/>
      <c r="W10609" s="245"/>
    </row>
    <row r="10610" spans="1:33" x14ac:dyDescent="0.25">
      <c r="A10610" s="244"/>
      <c r="B10610" s="245"/>
      <c r="C10610" s="245"/>
      <c r="D10610" s="246"/>
      <c r="F10610" s="238"/>
      <c r="G10610" s="246"/>
      <c r="I10610"/>
      <c r="J10610" s="245"/>
      <c r="S10610" s="115"/>
      <c r="U10610"/>
      <c r="V10610"/>
      <c r="W10610" s="245"/>
    </row>
    <row r="10611" spans="1:33" x14ac:dyDescent="0.25">
      <c r="A10611" s="247"/>
      <c r="B10611" s="248"/>
      <c r="C10611" s="248"/>
      <c r="D10611" s="249"/>
      <c r="E10611"/>
      <c r="F10611" s="126"/>
      <c r="G10611" s="249"/>
      <c r="H10611"/>
      <c r="I10611"/>
      <c r="J10611" s="248"/>
      <c r="K10611"/>
      <c r="L10611"/>
      <c r="M10611"/>
      <c r="N10611"/>
      <c r="O10611"/>
      <c r="P10611"/>
      <c r="Q10611"/>
      <c r="S10611" s="115"/>
      <c r="U10611"/>
      <c r="V10611"/>
      <c r="W10611" s="248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5">
      <c r="A10612" s="247"/>
      <c r="B10612" s="248"/>
      <c r="C10612" s="248"/>
      <c r="D10612" s="249"/>
      <c r="E10612"/>
      <c r="F10612" s="126"/>
      <c r="G10612" s="249"/>
      <c r="H10612"/>
      <c r="I10612"/>
      <c r="J10612" s="248"/>
      <c r="K10612"/>
      <c r="L10612"/>
      <c r="M10612"/>
      <c r="N10612"/>
      <c r="O10612"/>
      <c r="P10612"/>
      <c r="Q10612"/>
      <c r="S10612" s="115"/>
      <c r="U10612"/>
      <c r="V10612"/>
      <c r="W10612" s="248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5">
      <c r="A10613" s="244"/>
      <c r="B10613" s="245"/>
      <c r="C10613" s="245"/>
      <c r="D10613" s="246"/>
      <c r="F10613" s="238"/>
      <c r="G10613" s="246"/>
      <c r="I10613"/>
      <c r="J10613" s="245"/>
      <c r="S10613" s="115"/>
      <c r="U10613"/>
      <c r="V10613"/>
      <c r="W10613" s="245"/>
    </row>
    <row r="10614" spans="1:33" x14ac:dyDescent="0.25">
      <c r="A10614" s="244"/>
      <c r="B10614" s="245"/>
      <c r="C10614" s="245"/>
      <c r="D10614" s="246"/>
      <c r="F10614" s="238"/>
      <c r="G10614" s="246"/>
      <c r="I10614"/>
      <c r="J10614" s="245"/>
      <c r="S10614" s="115"/>
      <c r="U10614"/>
      <c r="V10614"/>
      <c r="W10614" s="245"/>
    </row>
    <row r="10615" spans="1:33" x14ac:dyDescent="0.25">
      <c r="A10615" s="247"/>
      <c r="B10615" s="248"/>
      <c r="C10615" s="248"/>
      <c r="D10615" s="249"/>
      <c r="E10615"/>
      <c r="F10615" s="126"/>
      <c r="G10615" s="249"/>
      <c r="H10615"/>
      <c r="I10615"/>
      <c r="J10615" s="248"/>
      <c r="K10615"/>
      <c r="L10615"/>
      <c r="M10615"/>
      <c r="N10615"/>
      <c r="O10615"/>
      <c r="P10615"/>
      <c r="Q10615"/>
      <c r="S10615" s="115"/>
      <c r="U10615"/>
      <c r="V10615"/>
      <c r="W10615" s="248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5">
      <c r="A10616" s="247"/>
      <c r="B10616" s="248"/>
      <c r="C10616" s="248"/>
      <c r="D10616" s="249"/>
      <c r="E10616"/>
      <c r="F10616" s="126"/>
      <c r="G10616" s="249"/>
      <c r="H10616"/>
      <c r="I10616"/>
      <c r="J10616" s="248"/>
      <c r="K10616"/>
      <c r="L10616"/>
      <c r="M10616"/>
      <c r="N10616"/>
      <c r="O10616"/>
      <c r="P10616"/>
      <c r="Q10616"/>
      <c r="S10616" s="115"/>
      <c r="U10616"/>
      <c r="V10616"/>
      <c r="W10616" s="248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5">
      <c r="A10617" s="244"/>
      <c r="B10617" s="245"/>
      <c r="C10617" s="245"/>
      <c r="D10617" s="246"/>
      <c r="F10617" s="238"/>
      <c r="G10617" s="246"/>
      <c r="I10617"/>
      <c r="J10617" s="245"/>
      <c r="S10617" s="115"/>
      <c r="U10617"/>
      <c r="V10617"/>
      <c r="W10617" s="245"/>
    </row>
    <row r="10618" spans="1:33" x14ac:dyDescent="0.25">
      <c r="A10618" s="244"/>
      <c r="B10618" s="245"/>
      <c r="C10618" s="245"/>
      <c r="D10618" s="246"/>
      <c r="F10618" s="238"/>
      <c r="G10618" s="246"/>
      <c r="I10618"/>
      <c r="J10618" s="245"/>
      <c r="S10618" s="115"/>
      <c r="U10618"/>
      <c r="V10618"/>
      <c r="W10618" s="245"/>
    </row>
    <row r="10619" spans="1:33" x14ac:dyDescent="0.25">
      <c r="A10619" s="244"/>
      <c r="B10619" s="245"/>
      <c r="C10619" s="245"/>
      <c r="D10619" s="246"/>
      <c r="F10619" s="238"/>
      <c r="G10619" s="246"/>
      <c r="I10619"/>
      <c r="J10619" s="245"/>
      <c r="S10619" s="115"/>
      <c r="U10619"/>
      <c r="V10619"/>
      <c r="W10619" s="245"/>
    </row>
    <row r="10620" spans="1:33" x14ac:dyDescent="0.25">
      <c r="A10620" s="247"/>
      <c r="B10620" s="248"/>
      <c r="C10620" s="248"/>
      <c r="D10620" s="249"/>
      <c r="E10620"/>
      <c r="F10620" s="126"/>
      <c r="G10620" s="249"/>
      <c r="H10620"/>
      <c r="I10620"/>
      <c r="J10620" s="248"/>
      <c r="K10620"/>
      <c r="L10620"/>
      <c r="M10620"/>
      <c r="N10620"/>
      <c r="O10620"/>
      <c r="P10620"/>
      <c r="Q10620"/>
      <c r="S10620" s="115"/>
      <c r="U10620"/>
      <c r="V10620"/>
      <c r="W10620" s="248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5">
      <c r="A10621" s="244"/>
      <c r="B10621" s="245"/>
      <c r="C10621" s="245"/>
      <c r="D10621" s="246"/>
      <c r="F10621" s="238"/>
      <c r="G10621" s="246"/>
      <c r="I10621"/>
      <c r="J10621" s="245"/>
      <c r="S10621" s="115"/>
      <c r="U10621"/>
      <c r="V10621"/>
      <c r="W10621" s="245"/>
    </row>
    <row r="10622" spans="1:33" x14ac:dyDescent="0.25">
      <c r="A10622" s="247"/>
      <c r="B10622" s="248"/>
      <c r="C10622" s="248"/>
      <c r="D10622" s="249"/>
      <c r="E10622"/>
      <c r="F10622" s="126"/>
      <c r="G10622" s="249"/>
      <c r="H10622"/>
      <c r="I10622"/>
      <c r="J10622" s="248"/>
      <c r="K10622"/>
      <c r="L10622"/>
      <c r="M10622"/>
      <c r="N10622"/>
      <c r="O10622"/>
      <c r="P10622"/>
      <c r="Q10622"/>
      <c r="S10622" s="115"/>
      <c r="U10622"/>
      <c r="V10622"/>
      <c r="W10622" s="248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5">
      <c r="A10623" s="244"/>
      <c r="B10623" s="245"/>
      <c r="C10623" s="245"/>
      <c r="D10623" s="246"/>
      <c r="F10623" s="238"/>
      <c r="G10623" s="246"/>
      <c r="I10623"/>
      <c r="J10623" s="245"/>
      <c r="S10623" s="115"/>
      <c r="U10623"/>
      <c r="V10623"/>
      <c r="W10623" s="245"/>
    </row>
    <row r="10624" spans="1:33" x14ac:dyDescent="0.25">
      <c r="A10624" s="244"/>
      <c r="B10624" s="245"/>
      <c r="C10624" s="245"/>
      <c r="D10624" s="246"/>
      <c r="F10624" s="238"/>
      <c r="G10624" s="246"/>
      <c r="I10624"/>
      <c r="J10624" s="245"/>
      <c r="S10624" s="115"/>
      <c r="U10624"/>
      <c r="V10624"/>
      <c r="W10624" s="245"/>
    </row>
    <row r="10625" spans="1:33" x14ac:dyDescent="0.25">
      <c r="A10625" s="247"/>
      <c r="B10625" s="248"/>
      <c r="C10625" s="248"/>
      <c r="D10625" s="249"/>
      <c r="E10625"/>
      <c r="F10625" s="126"/>
      <c r="G10625" s="249"/>
      <c r="H10625"/>
      <c r="I10625"/>
      <c r="J10625" s="248"/>
      <c r="K10625"/>
      <c r="L10625"/>
      <c r="M10625"/>
      <c r="N10625"/>
      <c r="O10625"/>
      <c r="P10625"/>
      <c r="Q10625"/>
      <c r="S10625" s="115"/>
      <c r="U10625"/>
      <c r="V10625"/>
      <c r="W10625" s="248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5">
      <c r="A10626" s="247"/>
      <c r="B10626" s="248"/>
      <c r="C10626" s="248"/>
      <c r="D10626" s="249"/>
      <c r="E10626"/>
      <c r="F10626" s="126"/>
      <c r="G10626" s="249"/>
      <c r="H10626"/>
      <c r="I10626"/>
      <c r="J10626" s="248"/>
      <c r="K10626"/>
      <c r="L10626"/>
      <c r="M10626"/>
      <c r="N10626"/>
      <c r="O10626"/>
      <c r="P10626"/>
      <c r="Q10626"/>
      <c r="S10626" s="115"/>
      <c r="U10626"/>
      <c r="V10626"/>
      <c r="W10626" s="248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5">
      <c r="A10627" s="247"/>
      <c r="B10627" s="248"/>
      <c r="C10627" s="248"/>
      <c r="D10627" s="249"/>
      <c r="E10627"/>
      <c r="F10627" s="126"/>
      <c r="G10627" s="249"/>
      <c r="H10627"/>
      <c r="I10627"/>
      <c r="J10627" s="248"/>
      <c r="K10627"/>
      <c r="L10627"/>
      <c r="M10627"/>
      <c r="N10627"/>
      <c r="O10627"/>
      <c r="P10627"/>
      <c r="Q10627"/>
      <c r="S10627" s="115"/>
      <c r="U10627"/>
      <c r="V10627"/>
      <c r="W10627" s="248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5">
      <c r="A10628" s="244"/>
      <c r="B10628" s="245"/>
      <c r="C10628" s="245"/>
      <c r="D10628" s="246"/>
      <c r="F10628" s="238"/>
      <c r="G10628" s="246"/>
      <c r="I10628"/>
      <c r="J10628" s="245"/>
      <c r="S10628" s="115"/>
      <c r="U10628"/>
      <c r="V10628"/>
      <c r="W10628" s="245"/>
    </row>
    <row r="10629" spans="1:33" x14ac:dyDescent="0.25">
      <c r="A10629" s="244"/>
      <c r="B10629" s="245"/>
      <c r="C10629" s="245"/>
      <c r="D10629" s="246"/>
      <c r="F10629" s="238"/>
      <c r="G10629" s="246"/>
      <c r="I10629"/>
      <c r="J10629" s="245"/>
      <c r="S10629" s="115"/>
      <c r="U10629"/>
      <c r="V10629"/>
      <c r="W10629" s="245"/>
    </row>
    <row r="10630" spans="1:33" x14ac:dyDescent="0.25">
      <c r="A10630" s="244"/>
      <c r="B10630" s="245"/>
      <c r="C10630" s="245"/>
      <c r="D10630" s="246"/>
      <c r="F10630" s="238"/>
      <c r="G10630" s="246"/>
      <c r="I10630"/>
      <c r="J10630" s="245"/>
      <c r="S10630" s="115"/>
      <c r="U10630"/>
      <c r="V10630"/>
      <c r="W10630" s="245"/>
    </row>
    <row r="10631" spans="1:33" x14ac:dyDescent="0.25">
      <c r="A10631" s="244"/>
      <c r="B10631" s="245"/>
      <c r="C10631" s="245"/>
      <c r="D10631" s="246"/>
      <c r="F10631" s="238"/>
      <c r="G10631" s="246"/>
      <c r="I10631"/>
      <c r="J10631" s="245"/>
      <c r="S10631" s="115"/>
      <c r="U10631"/>
      <c r="V10631"/>
      <c r="W10631" s="245"/>
    </row>
    <row r="10632" spans="1:33" x14ac:dyDescent="0.25">
      <c r="A10632" s="244"/>
      <c r="B10632" s="245"/>
      <c r="C10632" s="245"/>
      <c r="D10632" s="246"/>
      <c r="F10632" s="238"/>
      <c r="G10632" s="246"/>
      <c r="I10632"/>
      <c r="J10632" s="245"/>
      <c r="S10632" s="115"/>
      <c r="U10632"/>
      <c r="V10632"/>
      <c r="W10632" s="245"/>
    </row>
    <row r="10633" spans="1:33" x14ac:dyDescent="0.25">
      <c r="A10633" s="247"/>
      <c r="B10633" s="248"/>
      <c r="C10633" s="248"/>
      <c r="D10633" s="249"/>
      <c r="E10633"/>
      <c r="F10633" s="126"/>
      <c r="G10633" s="249"/>
      <c r="H10633"/>
      <c r="I10633"/>
      <c r="J10633" s="248"/>
      <c r="K10633"/>
      <c r="L10633"/>
      <c r="M10633"/>
      <c r="N10633"/>
      <c r="O10633"/>
      <c r="P10633"/>
      <c r="Q10633"/>
      <c r="S10633" s="115"/>
      <c r="U10633"/>
      <c r="V10633"/>
      <c r="W10633" s="248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5">
      <c r="A10634" s="247"/>
      <c r="B10634" s="248"/>
      <c r="C10634" s="248"/>
      <c r="D10634" s="249"/>
      <c r="E10634"/>
      <c r="F10634" s="126"/>
      <c r="G10634" s="249"/>
      <c r="H10634"/>
      <c r="I10634"/>
      <c r="J10634" s="248"/>
      <c r="K10634"/>
      <c r="L10634"/>
      <c r="M10634"/>
      <c r="N10634"/>
      <c r="O10634"/>
      <c r="P10634"/>
      <c r="Q10634"/>
      <c r="S10634" s="115"/>
      <c r="U10634"/>
      <c r="V10634"/>
      <c r="W10634" s="248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5">
      <c r="A10635" s="247"/>
      <c r="B10635" s="248"/>
      <c r="C10635" s="248"/>
      <c r="D10635" s="249"/>
      <c r="E10635"/>
      <c r="F10635" s="126"/>
      <c r="G10635" s="249"/>
      <c r="H10635"/>
      <c r="I10635"/>
      <c r="J10635" s="248"/>
      <c r="K10635"/>
      <c r="L10635"/>
      <c r="M10635"/>
      <c r="N10635"/>
      <c r="O10635"/>
      <c r="P10635"/>
      <c r="Q10635"/>
      <c r="S10635" s="115"/>
      <c r="U10635"/>
      <c r="V10635"/>
      <c r="W10635" s="248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5">
      <c r="A10636" s="244"/>
      <c r="B10636" s="245"/>
      <c r="C10636" s="245"/>
      <c r="D10636" s="246"/>
      <c r="F10636" s="238"/>
      <c r="G10636" s="246"/>
      <c r="I10636"/>
      <c r="J10636" s="245"/>
      <c r="S10636" s="115"/>
      <c r="U10636"/>
      <c r="V10636"/>
      <c r="W10636" s="245"/>
    </row>
    <row r="10637" spans="1:33" x14ac:dyDescent="0.25">
      <c r="A10637" s="247"/>
      <c r="B10637" s="248"/>
      <c r="C10637" s="248"/>
      <c r="D10637" s="249"/>
      <c r="E10637"/>
      <c r="F10637" s="126"/>
      <c r="G10637" s="249"/>
      <c r="H10637"/>
      <c r="I10637"/>
      <c r="J10637" s="248"/>
      <c r="K10637"/>
      <c r="L10637"/>
      <c r="M10637"/>
      <c r="N10637"/>
      <c r="O10637"/>
      <c r="P10637"/>
      <c r="Q10637"/>
      <c r="S10637" s="115"/>
      <c r="U10637"/>
      <c r="V10637"/>
      <c r="W10637" s="248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5">
      <c r="A10638" s="247"/>
      <c r="B10638" s="248"/>
      <c r="C10638" s="248"/>
      <c r="D10638" s="249"/>
      <c r="E10638"/>
      <c r="F10638" s="126"/>
      <c r="G10638" s="249"/>
      <c r="H10638"/>
      <c r="I10638"/>
      <c r="J10638" s="248"/>
      <c r="K10638"/>
      <c r="L10638"/>
      <c r="M10638"/>
      <c r="N10638"/>
      <c r="O10638"/>
      <c r="P10638"/>
      <c r="Q10638"/>
      <c r="S10638" s="115"/>
      <c r="U10638"/>
      <c r="V10638"/>
      <c r="W10638" s="24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5">
      <c r="A10639" s="244"/>
      <c r="B10639" s="245"/>
      <c r="C10639" s="245"/>
      <c r="D10639" s="246"/>
      <c r="F10639" s="238"/>
      <c r="G10639" s="246"/>
      <c r="I10639"/>
      <c r="J10639" s="245"/>
      <c r="S10639" s="115"/>
      <c r="U10639"/>
      <c r="V10639"/>
      <c r="W10639" s="245"/>
    </row>
    <row r="10640" spans="1:33" x14ac:dyDescent="0.25">
      <c r="A10640" s="247"/>
      <c r="B10640" s="248"/>
      <c r="C10640" s="248"/>
      <c r="D10640" s="249"/>
      <c r="E10640"/>
      <c r="F10640" s="126"/>
      <c r="G10640" s="249"/>
      <c r="H10640"/>
      <c r="I10640"/>
      <c r="J10640" s="248"/>
      <c r="K10640"/>
      <c r="L10640"/>
      <c r="M10640"/>
      <c r="N10640"/>
      <c r="O10640"/>
      <c r="P10640"/>
      <c r="Q10640"/>
      <c r="S10640" s="115"/>
      <c r="U10640"/>
      <c r="V10640"/>
      <c r="W10640" s="248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5">
      <c r="A10641" s="244"/>
      <c r="B10641" s="245"/>
      <c r="C10641" s="245"/>
      <c r="D10641" s="246"/>
      <c r="F10641" s="238"/>
      <c r="G10641" s="246"/>
      <c r="I10641"/>
      <c r="J10641" s="245"/>
      <c r="S10641" s="115"/>
      <c r="U10641"/>
      <c r="V10641"/>
      <c r="W10641" s="245"/>
    </row>
    <row r="10642" spans="1:33" x14ac:dyDescent="0.25">
      <c r="A10642" s="247"/>
      <c r="B10642" s="248"/>
      <c r="C10642" s="248"/>
      <c r="D10642" s="249"/>
      <c r="E10642"/>
      <c r="F10642" s="126"/>
      <c r="G10642" s="249"/>
      <c r="H10642"/>
      <c r="I10642"/>
      <c r="J10642" s="248"/>
      <c r="K10642"/>
      <c r="L10642"/>
      <c r="M10642"/>
      <c r="N10642"/>
      <c r="O10642"/>
      <c r="P10642"/>
      <c r="Q10642"/>
      <c r="S10642" s="115"/>
      <c r="U10642"/>
      <c r="V10642"/>
      <c r="W10642" s="248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5">
      <c r="A10643" s="247"/>
      <c r="B10643" s="248"/>
      <c r="C10643" s="248"/>
      <c r="D10643" s="249"/>
      <c r="E10643"/>
      <c r="F10643" s="126"/>
      <c r="G10643" s="249"/>
      <c r="H10643"/>
      <c r="I10643"/>
      <c r="J10643" s="248"/>
      <c r="K10643"/>
      <c r="L10643"/>
      <c r="M10643"/>
      <c r="N10643"/>
      <c r="O10643"/>
      <c r="P10643"/>
      <c r="Q10643"/>
      <c r="S10643" s="115"/>
      <c r="U10643"/>
      <c r="V10643"/>
      <c r="W10643" s="248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5">
      <c r="A10644" s="244"/>
      <c r="B10644" s="245"/>
      <c r="C10644" s="245"/>
      <c r="D10644" s="246"/>
      <c r="F10644" s="238"/>
      <c r="G10644" s="246"/>
      <c r="I10644"/>
      <c r="J10644" s="245"/>
      <c r="S10644" s="115"/>
      <c r="U10644"/>
      <c r="V10644"/>
      <c r="W10644" s="245"/>
    </row>
    <row r="10645" spans="1:33" x14ac:dyDescent="0.25">
      <c r="A10645" s="244"/>
      <c r="B10645" s="245"/>
      <c r="C10645" s="245"/>
      <c r="D10645" s="246"/>
      <c r="F10645" s="238"/>
      <c r="G10645" s="246"/>
      <c r="I10645"/>
      <c r="J10645" s="245"/>
      <c r="S10645" s="115"/>
      <c r="U10645"/>
      <c r="V10645"/>
      <c r="W10645" s="245"/>
    </row>
    <row r="10646" spans="1:33" x14ac:dyDescent="0.25">
      <c r="A10646" s="247"/>
      <c r="B10646" s="248"/>
      <c r="C10646" s="248"/>
      <c r="D10646" s="249"/>
      <c r="E10646"/>
      <c r="F10646" s="126"/>
      <c r="G10646" s="249"/>
      <c r="H10646"/>
      <c r="I10646"/>
      <c r="J10646" s="248"/>
      <c r="K10646"/>
      <c r="L10646"/>
      <c r="M10646"/>
      <c r="N10646"/>
      <c r="O10646"/>
      <c r="P10646"/>
      <c r="Q10646"/>
      <c r="S10646" s="115"/>
      <c r="U10646"/>
      <c r="V10646"/>
      <c r="W10646" s="248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5">
      <c r="A10647" s="244"/>
      <c r="B10647" s="245"/>
      <c r="C10647" s="245"/>
      <c r="D10647" s="246"/>
      <c r="F10647" s="238"/>
      <c r="G10647" s="246"/>
      <c r="I10647"/>
      <c r="J10647" s="245"/>
      <c r="S10647" s="115"/>
      <c r="U10647"/>
      <c r="V10647"/>
      <c r="W10647" s="245"/>
    </row>
    <row r="10648" spans="1:33" x14ac:dyDescent="0.25">
      <c r="A10648" s="244"/>
      <c r="B10648" s="245"/>
      <c r="C10648" s="245"/>
      <c r="D10648" s="246"/>
      <c r="F10648" s="238"/>
      <c r="G10648" s="246"/>
      <c r="I10648"/>
      <c r="J10648" s="245"/>
      <c r="S10648" s="115"/>
      <c r="U10648"/>
      <c r="V10648"/>
      <c r="W10648" s="245"/>
    </row>
    <row r="10649" spans="1:33" x14ac:dyDescent="0.25">
      <c r="A10649" s="247"/>
      <c r="B10649" s="248"/>
      <c r="C10649" s="248"/>
      <c r="D10649" s="249"/>
      <c r="E10649"/>
      <c r="F10649" s="126"/>
      <c r="G10649" s="249"/>
      <c r="H10649"/>
      <c r="I10649"/>
      <c r="J10649" s="248"/>
      <c r="K10649"/>
      <c r="L10649"/>
      <c r="M10649"/>
      <c r="N10649"/>
      <c r="O10649"/>
      <c r="P10649"/>
      <c r="Q10649"/>
      <c r="S10649" s="115"/>
      <c r="U10649"/>
      <c r="V10649"/>
      <c r="W10649" s="248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5">
      <c r="A10650" s="247"/>
      <c r="B10650" s="248"/>
      <c r="C10650" s="248"/>
      <c r="D10650" s="249"/>
      <c r="E10650"/>
      <c r="F10650" s="126"/>
      <c r="G10650" s="249"/>
      <c r="H10650"/>
      <c r="I10650"/>
      <c r="J10650" s="248"/>
      <c r="K10650"/>
      <c r="L10650"/>
      <c r="M10650"/>
      <c r="N10650"/>
      <c r="O10650"/>
      <c r="P10650"/>
      <c r="Q10650"/>
      <c r="S10650" s="115"/>
      <c r="U10650"/>
      <c r="V10650"/>
      <c r="W10650" s="248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5">
      <c r="A10651" s="244"/>
      <c r="B10651" s="245"/>
      <c r="C10651" s="245"/>
      <c r="D10651" s="246"/>
      <c r="F10651" s="238"/>
      <c r="G10651" s="246"/>
      <c r="I10651"/>
      <c r="J10651" s="245"/>
      <c r="S10651" s="115"/>
      <c r="U10651"/>
      <c r="V10651"/>
      <c r="W10651" s="245"/>
    </row>
    <row r="10652" spans="1:33" x14ac:dyDescent="0.25">
      <c r="A10652" s="247"/>
      <c r="B10652" s="248"/>
      <c r="C10652" s="248"/>
      <c r="D10652" s="249"/>
      <c r="E10652"/>
      <c r="F10652" s="126"/>
      <c r="G10652" s="249"/>
      <c r="H10652"/>
      <c r="I10652"/>
      <c r="J10652" s="248"/>
      <c r="K10652"/>
      <c r="L10652"/>
      <c r="M10652"/>
      <c r="N10652"/>
      <c r="O10652"/>
      <c r="P10652"/>
      <c r="Q10652"/>
      <c r="S10652" s="115"/>
      <c r="U10652"/>
      <c r="V10652"/>
      <c r="W10652" s="248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5">
      <c r="A10653" s="244"/>
      <c r="B10653" s="245"/>
      <c r="C10653" s="245"/>
      <c r="D10653" s="246"/>
      <c r="F10653" s="238"/>
      <c r="G10653" s="246"/>
      <c r="I10653"/>
      <c r="J10653" s="245"/>
      <c r="S10653" s="115"/>
      <c r="U10653"/>
      <c r="V10653"/>
      <c r="W10653" s="245"/>
    </row>
    <row r="10654" spans="1:33" x14ac:dyDescent="0.25">
      <c r="A10654" s="247"/>
      <c r="B10654" s="248"/>
      <c r="C10654" s="248"/>
      <c r="D10654" s="249"/>
      <c r="E10654"/>
      <c r="F10654" s="126"/>
      <c r="G10654" s="249"/>
      <c r="H10654"/>
      <c r="I10654"/>
      <c r="J10654" s="248"/>
      <c r="K10654"/>
      <c r="L10654"/>
      <c r="M10654"/>
      <c r="N10654"/>
      <c r="O10654"/>
      <c r="P10654"/>
      <c r="Q10654"/>
      <c r="S10654" s="115"/>
      <c r="U10654"/>
      <c r="V10654"/>
      <c r="W10654" s="248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5">
      <c r="A10655" s="244"/>
      <c r="B10655" s="245"/>
      <c r="C10655" s="245"/>
      <c r="D10655" s="246"/>
      <c r="F10655" s="238"/>
      <c r="G10655" s="246"/>
      <c r="I10655"/>
      <c r="J10655" s="245"/>
      <c r="S10655" s="115"/>
      <c r="U10655"/>
      <c r="V10655"/>
      <c r="W10655" s="245"/>
    </row>
    <row r="10656" spans="1:33" x14ac:dyDescent="0.25">
      <c r="A10656" s="244"/>
      <c r="B10656" s="245"/>
      <c r="C10656" s="245"/>
      <c r="D10656" s="246"/>
      <c r="F10656" s="238"/>
      <c r="G10656" s="246"/>
      <c r="I10656"/>
      <c r="J10656" s="245"/>
      <c r="S10656" s="115"/>
      <c r="U10656"/>
      <c r="V10656"/>
      <c r="W10656" s="245"/>
    </row>
    <row r="10657" spans="1:33" x14ac:dyDescent="0.25">
      <c r="A10657" s="247"/>
      <c r="B10657" s="248"/>
      <c r="C10657" s="248"/>
      <c r="D10657" s="249"/>
      <c r="E10657"/>
      <c r="F10657" s="126"/>
      <c r="G10657" s="249"/>
      <c r="H10657"/>
      <c r="I10657"/>
      <c r="J10657" s="248"/>
      <c r="K10657"/>
      <c r="L10657"/>
      <c r="M10657"/>
      <c r="N10657"/>
      <c r="O10657"/>
      <c r="P10657"/>
      <c r="Q10657"/>
      <c r="S10657" s="115"/>
      <c r="U10657"/>
      <c r="V10657"/>
      <c r="W10657" s="248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5">
      <c r="A10658" s="247"/>
      <c r="B10658" s="248"/>
      <c r="C10658" s="248"/>
      <c r="D10658" s="249"/>
      <c r="E10658"/>
      <c r="F10658" s="126"/>
      <c r="G10658" s="249"/>
      <c r="H10658"/>
      <c r="I10658"/>
      <c r="J10658" s="248"/>
      <c r="K10658"/>
      <c r="L10658"/>
      <c r="M10658"/>
      <c r="N10658"/>
      <c r="O10658"/>
      <c r="P10658"/>
      <c r="Q10658"/>
      <c r="S10658" s="115"/>
      <c r="U10658"/>
      <c r="V10658"/>
      <c r="W10658" s="24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5">
      <c r="A10659" s="244"/>
      <c r="B10659" s="245"/>
      <c r="C10659" s="245"/>
      <c r="D10659" s="246"/>
      <c r="F10659" s="238"/>
      <c r="G10659" s="246"/>
      <c r="I10659"/>
      <c r="J10659" s="245"/>
      <c r="S10659" s="115"/>
      <c r="U10659"/>
      <c r="V10659"/>
      <c r="W10659" s="245"/>
    </row>
    <row r="10660" spans="1:33" x14ac:dyDescent="0.25">
      <c r="A10660" s="247"/>
      <c r="B10660" s="248"/>
      <c r="C10660" s="248"/>
      <c r="D10660" s="249"/>
      <c r="E10660"/>
      <c r="F10660" s="126"/>
      <c r="G10660" s="249"/>
      <c r="H10660"/>
      <c r="I10660"/>
      <c r="J10660" s="248"/>
      <c r="K10660"/>
      <c r="L10660"/>
      <c r="M10660"/>
      <c r="N10660"/>
      <c r="O10660"/>
      <c r="P10660"/>
      <c r="Q10660"/>
      <c r="S10660" s="115"/>
      <c r="U10660"/>
      <c r="V10660"/>
      <c r="W10660" s="248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5">
      <c r="A10661" s="244"/>
      <c r="B10661" s="245"/>
      <c r="C10661" s="245"/>
      <c r="D10661" s="246"/>
      <c r="F10661" s="238"/>
      <c r="G10661" s="246"/>
      <c r="I10661"/>
      <c r="J10661" s="245"/>
      <c r="S10661" s="115"/>
      <c r="U10661"/>
      <c r="V10661"/>
      <c r="W10661" s="245"/>
    </row>
    <row r="10662" spans="1:33" x14ac:dyDescent="0.25">
      <c r="A10662" s="247"/>
      <c r="B10662" s="248"/>
      <c r="C10662" s="248"/>
      <c r="D10662" s="249"/>
      <c r="E10662"/>
      <c r="F10662" s="126"/>
      <c r="G10662" s="249"/>
      <c r="H10662"/>
      <c r="I10662"/>
      <c r="J10662" s="248"/>
      <c r="K10662"/>
      <c r="L10662"/>
      <c r="M10662"/>
      <c r="N10662"/>
      <c r="O10662"/>
      <c r="P10662"/>
      <c r="Q10662"/>
      <c r="S10662" s="115"/>
      <c r="U10662"/>
      <c r="V10662"/>
      <c r="W10662" s="248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5">
      <c r="A10663" s="247"/>
      <c r="B10663" s="248"/>
      <c r="C10663" s="248"/>
      <c r="D10663" s="249"/>
      <c r="E10663"/>
      <c r="F10663" s="126"/>
      <c r="G10663" s="249"/>
      <c r="H10663"/>
      <c r="I10663"/>
      <c r="J10663" s="248"/>
      <c r="K10663"/>
      <c r="L10663"/>
      <c r="M10663"/>
      <c r="N10663"/>
      <c r="O10663"/>
      <c r="P10663"/>
      <c r="Q10663"/>
      <c r="S10663" s="115"/>
      <c r="U10663"/>
      <c r="V10663"/>
      <c r="W10663" s="248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5">
      <c r="A10664" s="244"/>
      <c r="B10664" s="245"/>
      <c r="C10664" s="245"/>
      <c r="D10664" s="246"/>
      <c r="F10664" s="238"/>
      <c r="G10664" s="246"/>
      <c r="I10664"/>
      <c r="J10664" s="245"/>
      <c r="S10664" s="115"/>
      <c r="U10664"/>
      <c r="V10664"/>
      <c r="W10664" s="245"/>
    </row>
    <row r="10665" spans="1:33" x14ac:dyDescent="0.25">
      <c r="A10665" s="244"/>
      <c r="B10665" s="245"/>
      <c r="C10665" s="245"/>
      <c r="D10665" s="246"/>
      <c r="F10665" s="238"/>
      <c r="G10665" s="246"/>
      <c r="I10665"/>
      <c r="J10665" s="245"/>
      <c r="S10665" s="115"/>
      <c r="U10665"/>
      <c r="V10665"/>
      <c r="W10665" s="245"/>
    </row>
    <row r="10666" spans="1:33" x14ac:dyDescent="0.25">
      <c r="A10666" s="244"/>
      <c r="B10666" s="245"/>
      <c r="C10666" s="245"/>
      <c r="D10666" s="246"/>
      <c r="F10666" s="238"/>
      <c r="G10666" s="246"/>
      <c r="I10666"/>
      <c r="J10666" s="245"/>
      <c r="S10666" s="115"/>
      <c r="U10666"/>
      <c r="V10666"/>
      <c r="W10666" s="245"/>
    </row>
    <row r="10667" spans="1:33" x14ac:dyDescent="0.25">
      <c r="A10667" s="247"/>
      <c r="B10667" s="248"/>
      <c r="C10667" s="248"/>
      <c r="D10667" s="249"/>
      <c r="E10667"/>
      <c r="F10667" s="126"/>
      <c r="G10667" s="249"/>
      <c r="H10667"/>
      <c r="I10667"/>
      <c r="J10667" s="248"/>
      <c r="K10667"/>
      <c r="L10667"/>
      <c r="M10667"/>
      <c r="N10667"/>
      <c r="O10667"/>
      <c r="P10667"/>
      <c r="Q10667"/>
      <c r="S10667" s="115"/>
      <c r="U10667"/>
      <c r="V10667"/>
      <c r="W10667" s="248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5">
      <c r="A10668" s="244"/>
      <c r="B10668" s="245"/>
      <c r="C10668" s="245"/>
      <c r="D10668" s="246"/>
      <c r="F10668" s="238"/>
      <c r="G10668" s="246"/>
      <c r="I10668"/>
      <c r="J10668" s="245"/>
      <c r="S10668" s="115"/>
      <c r="U10668"/>
      <c r="V10668"/>
      <c r="W10668" s="245"/>
    </row>
    <row r="10669" spans="1:33" x14ac:dyDescent="0.25">
      <c r="A10669" s="247"/>
      <c r="B10669" s="248"/>
      <c r="C10669" s="248"/>
      <c r="D10669" s="249"/>
      <c r="E10669"/>
      <c r="F10669" s="126"/>
      <c r="G10669" s="249"/>
      <c r="H10669"/>
      <c r="I10669"/>
      <c r="J10669" s="248"/>
      <c r="K10669"/>
      <c r="L10669"/>
      <c r="M10669"/>
      <c r="N10669"/>
      <c r="O10669"/>
      <c r="P10669"/>
      <c r="Q10669"/>
      <c r="S10669" s="115"/>
      <c r="U10669"/>
      <c r="V10669"/>
      <c r="W10669" s="248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5">
      <c r="A10670" s="247"/>
      <c r="B10670" s="248"/>
      <c r="C10670" s="248"/>
      <c r="D10670" s="249"/>
      <c r="E10670"/>
      <c r="F10670" s="126"/>
      <c r="G10670" s="249"/>
      <c r="H10670"/>
      <c r="I10670"/>
      <c r="J10670" s="248"/>
      <c r="K10670"/>
      <c r="L10670"/>
      <c r="M10670"/>
      <c r="N10670"/>
      <c r="O10670"/>
      <c r="P10670"/>
      <c r="Q10670"/>
      <c r="S10670" s="115"/>
      <c r="U10670"/>
      <c r="V10670"/>
      <c r="W10670" s="248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5">
      <c r="A10671" s="247"/>
      <c r="B10671" s="248"/>
      <c r="C10671" s="248"/>
      <c r="D10671" s="249"/>
      <c r="E10671"/>
      <c r="F10671" s="126"/>
      <c r="G10671" s="249"/>
      <c r="H10671"/>
      <c r="I10671"/>
      <c r="J10671" s="248"/>
      <c r="K10671"/>
      <c r="L10671"/>
      <c r="M10671"/>
      <c r="N10671"/>
      <c r="O10671"/>
      <c r="P10671"/>
      <c r="Q10671"/>
      <c r="S10671" s="115"/>
      <c r="U10671"/>
      <c r="V10671"/>
      <c r="W10671" s="248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5">
      <c r="A10672" s="247"/>
      <c r="B10672" s="248"/>
      <c r="C10672" s="248"/>
      <c r="D10672" s="249"/>
      <c r="E10672"/>
      <c r="F10672" s="126"/>
      <c r="G10672" s="249"/>
      <c r="H10672"/>
      <c r="I10672"/>
      <c r="J10672" s="248"/>
      <c r="K10672"/>
      <c r="L10672"/>
      <c r="M10672"/>
      <c r="N10672"/>
      <c r="O10672"/>
      <c r="P10672"/>
      <c r="Q10672"/>
      <c r="S10672" s="115"/>
      <c r="U10672"/>
      <c r="V10672"/>
      <c r="W10672" s="248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5">
      <c r="A10673" s="247"/>
      <c r="B10673" s="248"/>
      <c r="C10673" s="248"/>
      <c r="D10673" s="249"/>
      <c r="E10673"/>
      <c r="F10673" s="126"/>
      <c r="G10673" s="249"/>
      <c r="H10673"/>
      <c r="I10673"/>
      <c r="J10673" s="248"/>
      <c r="K10673"/>
      <c r="L10673"/>
      <c r="M10673"/>
      <c r="N10673"/>
      <c r="O10673"/>
      <c r="P10673"/>
      <c r="Q10673"/>
      <c r="S10673" s="115"/>
      <c r="U10673"/>
      <c r="V10673"/>
      <c r="W10673" s="248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5">
      <c r="A10674" s="244"/>
      <c r="B10674" s="245"/>
      <c r="C10674" s="245"/>
      <c r="D10674" s="246"/>
      <c r="F10674" s="238"/>
      <c r="G10674" s="246"/>
      <c r="I10674"/>
      <c r="J10674" s="245"/>
      <c r="S10674" s="115"/>
      <c r="U10674"/>
      <c r="V10674"/>
      <c r="W10674" s="245"/>
    </row>
    <row r="10675" spans="1:33" x14ac:dyDescent="0.25">
      <c r="A10675" s="247"/>
      <c r="B10675" s="248"/>
      <c r="C10675" s="248"/>
      <c r="D10675" s="249"/>
      <c r="E10675"/>
      <c r="F10675" s="126"/>
      <c r="G10675" s="249"/>
      <c r="H10675"/>
      <c r="I10675"/>
      <c r="J10675" s="248"/>
      <c r="K10675"/>
      <c r="L10675"/>
      <c r="M10675"/>
      <c r="N10675"/>
      <c r="O10675"/>
      <c r="P10675"/>
      <c r="Q10675"/>
      <c r="S10675" s="115"/>
      <c r="U10675"/>
      <c r="V10675"/>
      <c r="W10675" s="248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5">
      <c r="A10676" s="244"/>
      <c r="B10676" s="245"/>
      <c r="C10676" s="245"/>
      <c r="D10676" s="246"/>
      <c r="F10676" s="238"/>
      <c r="G10676" s="246"/>
      <c r="I10676"/>
      <c r="J10676" s="245"/>
      <c r="S10676" s="115"/>
      <c r="U10676"/>
      <c r="V10676"/>
      <c r="W10676" s="245"/>
    </row>
    <row r="10677" spans="1:33" x14ac:dyDescent="0.25">
      <c r="A10677" s="244"/>
      <c r="B10677" s="245"/>
      <c r="C10677" s="245"/>
      <c r="D10677" s="246"/>
      <c r="F10677" s="238"/>
      <c r="G10677" s="246"/>
      <c r="I10677"/>
      <c r="J10677" s="245"/>
      <c r="S10677" s="115"/>
      <c r="U10677"/>
      <c r="V10677"/>
      <c r="W10677" s="245"/>
    </row>
    <row r="10678" spans="1:33" x14ac:dyDescent="0.25">
      <c r="A10678" s="244"/>
      <c r="B10678" s="245"/>
      <c r="C10678" s="245"/>
      <c r="D10678" s="246"/>
      <c r="F10678" s="238"/>
      <c r="G10678" s="246"/>
      <c r="I10678"/>
      <c r="J10678" s="245"/>
      <c r="S10678" s="115"/>
      <c r="U10678"/>
      <c r="V10678"/>
      <c r="W10678" s="245"/>
    </row>
    <row r="10679" spans="1:33" x14ac:dyDescent="0.25">
      <c r="A10679" s="244"/>
      <c r="B10679" s="245"/>
      <c r="C10679" s="245"/>
      <c r="D10679" s="246"/>
      <c r="F10679" s="238"/>
      <c r="G10679" s="246"/>
      <c r="I10679"/>
      <c r="J10679" s="245"/>
      <c r="S10679" s="115"/>
      <c r="U10679"/>
      <c r="V10679"/>
      <c r="W10679" s="245"/>
    </row>
    <row r="10680" spans="1:33" x14ac:dyDescent="0.25">
      <c r="A10680" s="244"/>
      <c r="B10680" s="245"/>
      <c r="C10680" s="245"/>
      <c r="D10680" s="246"/>
      <c r="F10680" s="238"/>
      <c r="G10680" s="246"/>
      <c r="I10680"/>
      <c r="J10680" s="245"/>
      <c r="S10680" s="115"/>
      <c r="U10680"/>
      <c r="V10680"/>
      <c r="W10680" s="245"/>
    </row>
    <row r="10681" spans="1:33" x14ac:dyDescent="0.25">
      <c r="A10681" s="244"/>
      <c r="B10681" s="245"/>
      <c r="C10681" s="245"/>
      <c r="D10681" s="246"/>
      <c r="F10681" s="238"/>
      <c r="G10681" s="246"/>
      <c r="I10681"/>
      <c r="J10681" s="245"/>
      <c r="S10681" s="115"/>
      <c r="U10681"/>
      <c r="V10681"/>
      <c r="W10681" s="245"/>
    </row>
    <row r="10682" spans="1:33" x14ac:dyDescent="0.25">
      <c r="A10682" s="244"/>
      <c r="B10682" s="245"/>
      <c r="C10682" s="245"/>
      <c r="D10682" s="246"/>
      <c r="F10682" s="238"/>
      <c r="G10682" s="246"/>
      <c r="I10682"/>
      <c r="J10682" s="245"/>
      <c r="S10682" s="115"/>
      <c r="U10682"/>
      <c r="V10682"/>
      <c r="W10682" s="245"/>
    </row>
    <row r="10683" spans="1:33" x14ac:dyDescent="0.25">
      <c r="A10683" s="247"/>
      <c r="B10683" s="248"/>
      <c r="C10683" s="248"/>
      <c r="D10683" s="249"/>
      <c r="E10683"/>
      <c r="F10683" s="126"/>
      <c r="G10683" s="249"/>
      <c r="H10683"/>
      <c r="I10683"/>
      <c r="J10683" s="248"/>
      <c r="K10683"/>
      <c r="L10683"/>
      <c r="M10683"/>
      <c r="N10683"/>
      <c r="O10683"/>
      <c r="P10683"/>
      <c r="Q10683"/>
      <c r="S10683" s="115"/>
      <c r="U10683"/>
      <c r="V10683"/>
      <c r="W10683" s="248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5">
      <c r="A10684" s="244"/>
      <c r="B10684" s="245"/>
      <c r="C10684" s="245"/>
      <c r="D10684" s="246"/>
      <c r="F10684" s="238"/>
      <c r="G10684" s="246"/>
      <c r="I10684"/>
      <c r="J10684" s="245"/>
      <c r="S10684" s="115"/>
      <c r="U10684"/>
      <c r="V10684"/>
      <c r="W10684" s="245"/>
    </row>
    <row r="10685" spans="1:33" x14ac:dyDescent="0.25">
      <c r="A10685" s="247"/>
      <c r="B10685" s="248"/>
      <c r="C10685" s="248"/>
      <c r="D10685" s="249"/>
      <c r="E10685"/>
      <c r="F10685" s="126"/>
      <c r="G10685" s="249"/>
      <c r="H10685"/>
      <c r="I10685"/>
      <c r="J10685" s="248"/>
      <c r="K10685"/>
      <c r="L10685"/>
      <c r="M10685"/>
      <c r="N10685"/>
      <c r="O10685"/>
      <c r="P10685"/>
      <c r="Q10685"/>
      <c r="S10685" s="115"/>
      <c r="U10685"/>
      <c r="V10685"/>
      <c r="W10685" s="248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5">
      <c r="A10686" s="244"/>
      <c r="B10686" s="245"/>
      <c r="C10686" s="245"/>
      <c r="D10686" s="246"/>
      <c r="F10686" s="238"/>
      <c r="G10686" s="246"/>
      <c r="I10686"/>
      <c r="J10686" s="245"/>
      <c r="S10686" s="115"/>
      <c r="U10686"/>
      <c r="V10686"/>
      <c r="W10686" s="245"/>
    </row>
    <row r="10687" spans="1:33" x14ac:dyDescent="0.25">
      <c r="A10687" s="247"/>
      <c r="B10687" s="248"/>
      <c r="C10687" s="248"/>
      <c r="D10687" s="249"/>
      <c r="E10687"/>
      <c r="F10687" s="126"/>
      <c r="G10687" s="249"/>
      <c r="H10687"/>
      <c r="I10687"/>
      <c r="J10687" s="248"/>
      <c r="K10687"/>
      <c r="L10687"/>
      <c r="M10687"/>
      <c r="N10687"/>
      <c r="O10687"/>
      <c r="P10687"/>
      <c r="Q10687"/>
      <c r="S10687" s="115"/>
      <c r="U10687"/>
      <c r="V10687"/>
      <c r="W10687" s="248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5">
      <c r="A10688" s="244"/>
      <c r="B10688" s="245"/>
      <c r="C10688" s="245"/>
      <c r="D10688" s="246"/>
      <c r="F10688" s="238"/>
      <c r="G10688" s="246"/>
      <c r="I10688"/>
      <c r="J10688" s="245"/>
      <c r="S10688" s="115"/>
      <c r="U10688"/>
      <c r="V10688"/>
      <c r="W10688" s="245"/>
    </row>
    <row r="10689" spans="1:33" x14ac:dyDescent="0.25">
      <c r="A10689" s="244"/>
      <c r="B10689" s="245"/>
      <c r="C10689" s="245"/>
      <c r="D10689" s="246"/>
      <c r="F10689" s="238"/>
      <c r="G10689" s="246"/>
      <c r="I10689"/>
      <c r="J10689" s="245"/>
      <c r="S10689" s="115"/>
      <c r="U10689"/>
      <c r="V10689"/>
      <c r="W10689" s="245"/>
    </row>
    <row r="10690" spans="1:33" x14ac:dyDescent="0.25">
      <c r="A10690" s="244"/>
      <c r="B10690" s="245"/>
      <c r="C10690" s="245"/>
      <c r="D10690" s="246"/>
      <c r="F10690" s="238"/>
      <c r="G10690" s="246"/>
      <c r="I10690"/>
      <c r="J10690" s="245"/>
      <c r="S10690" s="115"/>
      <c r="U10690"/>
      <c r="V10690"/>
      <c r="W10690" s="245"/>
    </row>
    <row r="10691" spans="1:33" x14ac:dyDescent="0.25">
      <c r="A10691" s="247"/>
      <c r="B10691" s="248"/>
      <c r="C10691" s="248"/>
      <c r="D10691" s="249"/>
      <c r="E10691"/>
      <c r="F10691" s="126"/>
      <c r="G10691" s="249"/>
      <c r="H10691"/>
      <c r="I10691"/>
      <c r="J10691" s="248"/>
      <c r="K10691"/>
      <c r="L10691"/>
      <c r="M10691"/>
      <c r="N10691"/>
      <c r="O10691"/>
      <c r="P10691"/>
      <c r="Q10691"/>
      <c r="S10691" s="115"/>
      <c r="U10691"/>
      <c r="V10691"/>
      <c r="W10691" s="248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5">
      <c r="A10692" s="244"/>
      <c r="B10692" s="245"/>
      <c r="C10692" s="245"/>
      <c r="D10692" s="246"/>
      <c r="F10692" s="238"/>
      <c r="G10692" s="246"/>
      <c r="I10692"/>
      <c r="J10692" s="245"/>
      <c r="S10692" s="115"/>
      <c r="U10692"/>
      <c r="V10692"/>
      <c r="W10692" s="245"/>
    </row>
    <row r="10693" spans="1:33" x14ac:dyDescent="0.25">
      <c r="A10693" s="247"/>
      <c r="B10693" s="248"/>
      <c r="C10693" s="248"/>
      <c r="D10693" s="249"/>
      <c r="E10693"/>
      <c r="F10693" s="126"/>
      <c r="G10693" s="249"/>
      <c r="H10693"/>
      <c r="I10693"/>
      <c r="J10693" s="248"/>
      <c r="K10693"/>
      <c r="L10693"/>
      <c r="M10693"/>
      <c r="N10693"/>
      <c r="O10693"/>
      <c r="P10693"/>
      <c r="Q10693"/>
      <c r="S10693" s="115"/>
      <c r="U10693"/>
      <c r="V10693"/>
      <c r="W10693" s="248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5">
      <c r="A10694" s="247"/>
      <c r="B10694" s="248"/>
      <c r="C10694" s="248"/>
      <c r="D10694" s="249"/>
      <c r="E10694"/>
      <c r="F10694" s="126"/>
      <c r="G10694" s="249"/>
      <c r="H10694"/>
      <c r="I10694"/>
      <c r="J10694" s="248"/>
      <c r="K10694"/>
      <c r="L10694"/>
      <c r="M10694"/>
      <c r="N10694"/>
      <c r="O10694"/>
      <c r="P10694"/>
      <c r="Q10694"/>
      <c r="S10694" s="115"/>
      <c r="U10694"/>
      <c r="V10694"/>
      <c r="W10694" s="248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5">
      <c r="A10695" s="244"/>
      <c r="B10695" s="245"/>
      <c r="C10695" s="245"/>
      <c r="D10695" s="246"/>
      <c r="F10695" s="238"/>
      <c r="G10695" s="246"/>
      <c r="I10695"/>
      <c r="J10695" s="245"/>
      <c r="S10695" s="115"/>
      <c r="U10695"/>
      <c r="V10695"/>
      <c r="W10695" s="245"/>
    </row>
    <row r="10696" spans="1:33" x14ac:dyDescent="0.25">
      <c r="A10696" s="247"/>
      <c r="B10696" s="248"/>
      <c r="C10696" s="248"/>
      <c r="D10696" s="249"/>
      <c r="E10696"/>
      <c r="F10696" s="126"/>
      <c r="G10696" s="249"/>
      <c r="H10696"/>
      <c r="I10696"/>
      <c r="J10696" s="248"/>
      <c r="K10696"/>
      <c r="L10696"/>
      <c r="M10696"/>
      <c r="N10696"/>
      <c r="O10696"/>
      <c r="P10696"/>
      <c r="Q10696"/>
      <c r="S10696" s="115"/>
      <c r="U10696"/>
      <c r="V10696"/>
      <c r="W10696" s="248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5">
      <c r="A10697" s="247"/>
      <c r="B10697" s="248"/>
      <c r="C10697" s="248"/>
      <c r="D10697" s="249"/>
      <c r="E10697"/>
      <c r="F10697" s="126"/>
      <c r="G10697" s="249"/>
      <c r="H10697"/>
      <c r="I10697"/>
      <c r="J10697" s="248"/>
      <c r="K10697"/>
      <c r="L10697"/>
      <c r="M10697"/>
      <c r="N10697"/>
      <c r="O10697"/>
      <c r="P10697"/>
      <c r="Q10697"/>
      <c r="S10697" s="115"/>
      <c r="U10697"/>
      <c r="V10697"/>
      <c r="W10697" s="248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5">
      <c r="A10698" s="244"/>
      <c r="B10698" s="245"/>
      <c r="C10698" s="245"/>
      <c r="D10698" s="246"/>
      <c r="F10698" s="238"/>
      <c r="G10698" s="246"/>
      <c r="I10698"/>
      <c r="J10698" s="245"/>
      <c r="S10698" s="115"/>
      <c r="U10698"/>
      <c r="V10698"/>
      <c r="W10698" s="245"/>
    </row>
    <row r="10699" spans="1:33" x14ac:dyDescent="0.25">
      <c r="A10699" s="247"/>
      <c r="B10699" s="248"/>
      <c r="C10699" s="248"/>
      <c r="D10699" s="249"/>
      <c r="E10699"/>
      <c r="F10699" s="126"/>
      <c r="G10699" s="249"/>
      <c r="H10699"/>
      <c r="I10699"/>
      <c r="J10699" s="248"/>
      <c r="K10699"/>
      <c r="L10699"/>
      <c r="M10699"/>
      <c r="N10699"/>
      <c r="O10699"/>
      <c r="P10699"/>
      <c r="Q10699"/>
      <c r="S10699" s="115"/>
      <c r="U10699"/>
      <c r="V10699"/>
      <c r="W10699" s="248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5">
      <c r="A10700" s="244"/>
      <c r="B10700" s="245"/>
      <c r="C10700" s="245"/>
      <c r="D10700" s="246"/>
      <c r="F10700" s="238"/>
      <c r="G10700" s="246"/>
      <c r="I10700"/>
      <c r="J10700" s="245"/>
      <c r="S10700" s="115"/>
      <c r="U10700"/>
      <c r="V10700"/>
      <c r="W10700" s="245"/>
    </row>
    <row r="10701" spans="1:33" x14ac:dyDescent="0.25">
      <c r="A10701" s="244"/>
      <c r="B10701" s="245"/>
      <c r="C10701" s="245"/>
      <c r="D10701" s="246"/>
      <c r="F10701" s="238"/>
      <c r="G10701" s="246"/>
      <c r="I10701"/>
      <c r="J10701" s="245"/>
      <c r="S10701" s="115"/>
      <c r="U10701"/>
      <c r="V10701"/>
      <c r="W10701" s="245"/>
    </row>
    <row r="10702" spans="1:33" x14ac:dyDescent="0.25">
      <c r="A10702" s="247"/>
      <c r="B10702" s="248"/>
      <c r="C10702" s="248"/>
      <c r="D10702" s="249"/>
      <c r="E10702"/>
      <c r="F10702" s="126"/>
      <c r="G10702" s="249"/>
      <c r="H10702"/>
      <c r="I10702"/>
      <c r="J10702" s="248"/>
      <c r="K10702"/>
      <c r="L10702"/>
      <c r="M10702"/>
      <c r="N10702"/>
      <c r="O10702"/>
      <c r="P10702"/>
      <c r="Q10702"/>
      <c r="S10702" s="115"/>
      <c r="U10702"/>
      <c r="V10702"/>
      <c r="W10702" s="248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5">
      <c r="A10703" s="244"/>
      <c r="B10703" s="245"/>
      <c r="C10703" s="245"/>
      <c r="D10703" s="246"/>
      <c r="F10703" s="238"/>
      <c r="G10703" s="246"/>
      <c r="I10703"/>
      <c r="J10703" s="245"/>
      <c r="S10703" s="115"/>
      <c r="U10703"/>
      <c r="V10703"/>
      <c r="W10703" s="245"/>
    </row>
    <row r="10704" spans="1:33" x14ac:dyDescent="0.25">
      <c r="A10704" s="244"/>
      <c r="B10704" s="245"/>
      <c r="C10704" s="245"/>
      <c r="D10704" s="246"/>
      <c r="F10704" s="238"/>
      <c r="G10704" s="246"/>
      <c r="I10704"/>
      <c r="J10704" s="245"/>
      <c r="S10704" s="115"/>
      <c r="U10704"/>
      <c r="V10704"/>
      <c r="W10704" s="245"/>
    </row>
    <row r="10705" spans="1:33" x14ac:dyDescent="0.25">
      <c r="A10705" s="247"/>
      <c r="B10705" s="248"/>
      <c r="C10705" s="248"/>
      <c r="D10705" s="249"/>
      <c r="E10705"/>
      <c r="F10705" s="126"/>
      <c r="G10705" s="249"/>
      <c r="H10705"/>
      <c r="I10705"/>
      <c r="J10705" s="248"/>
      <c r="K10705"/>
      <c r="L10705"/>
      <c r="M10705"/>
      <c r="N10705"/>
      <c r="O10705"/>
      <c r="P10705"/>
      <c r="Q10705"/>
      <c r="S10705" s="115"/>
      <c r="U10705"/>
      <c r="V10705"/>
      <c r="W10705" s="248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5">
      <c r="A10706" s="244"/>
      <c r="B10706" s="245"/>
      <c r="C10706" s="245"/>
      <c r="D10706" s="246"/>
      <c r="F10706" s="238"/>
      <c r="G10706" s="246"/>
      <c r="I10706"/>
      <c r="J10706" s="245"/>
      <c r="S10706" s="115"/>
      <c r="U10706"/>
      <c r="V10706"/>
      <c r="W10706" s="245"/>
    </row>
    <row r="10707" spans="1:33" x14ac:dyDescent="0.25">
      <c r="A10707" s="244"/>
      <c r="B10707" s="245"/>
      <c r="C10707" s="245"/>
      <c r="D10707" s="246"/>
      <c r="F10707" s="238"/>
      <c r="G10707" s="246"/>
      <c r="I10707"/>
      <c r="J10707" s="245"/>
      <c r="S10707" s="115"/>
      <c r="U10707"/>
      <c r="V10707"/>
      <c r="W10707" s="245"/>
    </row>
    <row r="10708" spans="1:33" x14ac:dyDescent="0.25">
      <c r="A10708" s="247"/>
      <c r="B10708" s="248"/>
      <c r="C10708" s="248"/>
      <c r="D10708" s="249"/>
      <c r="E10708"/>
      <c r="F10708" s="126"/>
      <c r="G10708" s="249"/>
      <c r="H10708"/>
      <c r="I10708"/>
      <c r="J10708" s="248"/>
      <c r="K10708"/>
      <c r="L10708"/>
      <c r="M10708"/>
      <c r="N10708"/>
      <c r="O10708"/>
      <c r="P10708"/>
      <c r="Q10708"/>
      <c r="S10708" s="115"/>
      <c r="U10708"/>
      <c r="V10708"/>
      <c r="W10708" s="24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5">
      <c r="A10709" s="247"/>
      <c r="B10709" s="248"/>
      <c r="C10709" s="248"/>
      <c r="D10709" s="249"/>
      <c r="E10709"/>
      <c r="F10709" s="126"/>
      <c r="G10709" s="249"/>
      <c r="H10709"/>
      <c r="I10709"/>
      <c r="J10709" s="248"/>
      <c r="K10709"/>
      <c r="L10709"/>
      <c r="M10709"/>
      <c r="N10709"/>
      <c r="O10709"/>
      <c r="P10709"/>
      <c r="Q10709"/>
      <c r="S10709" s="115"/>
      <c r="U10709"/>
      <c r="V10709"/>
      <c r="W10709" s="248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5">
      <c r="A10710" s="247"/>
      <c r="B10710" s="248"/>
      <c r="C10710" s="248"/>
      <c r="D10710" s="249"/>
      <c r="E10710"/>
      <c r="F10710" s="126"/>
      <c r="G10710" s="249"/>
      <c r="H10710"/>
      <c r="I10710"/>
      <c r="J10710" s="248"/>
      <c r="K10710"/>
      <c r="L10710"/>
      <c r="M10710"/>
      <c r="N10710"/>
      <c r="O10710"/>
      <c r="P10710"/>
      <c r="Q10710"/>
      <c r="S10710" s="115"/>
      <c r="U10710"/>
      <c r="V10710"/>
      <c r="W10710" s="248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5">
      <c r="A10711" s="244"/>
      <c r="B10711" s="245"/>
      <c r="C10711" s="245"/>
      <c r="D10711" s="246"/>
      <c r="F10711" s="238"/>
      <c r="G10711" s="246"/>
      <c r="I10711"/>
      <c r="J10711" s="245"/>
      <c r="S10711" s="115"/>
      <c r="U10711"/>
      <c r="V10711"/>
      <c r="W10711" s="245"/>
    </row>
    <row r="10712" spans="1:33" x14ac:dyDescent="0.25">
      <c r="A10712" s="247"/>
      <c r="B10712" s="248"/>
      <c r="C10712" s="248"/>
      <c r="D10712" s="249"/>
      <c r="E10712"/>
      <c r="F10712" s="126"/>
      <c r="G10712" s="249"/>
      <c r="H10712"/>
      <c r="I10712"/>
      <c r="J10712" s="248"/>
      <c r="K10712"/>
      <c r="L10712"/>
      <c r="M10712"/>
      <c r="N10712"/>
      <c r="O10712"/>
      <c r="P10712"/>
      <c r="Q10712"/>
      <c r="S10712" s="115"/>
      <c r="U10712"/>
      <c r="V10712"/>
      <c r="W10712" s="248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5">
      <c r="A10713" s="244"/>
      <c r="B10713" s="245"/>
      <c r="C10713" s="245"/>
      <c r="D10713" s="246"/>
      <c r="F10713" s="238"/>
      <c r="G10713" s="246"/>
      <c r="I10713"/>
      <c r="J10713" s="245"/>
      <c r="S10713" s="115"/>
      <c r="U10713"/>
      <c r="V10713"/>
      <c r="W10713" s="245"/>
    </row>
    <row r="10714" spans="1:33" x14ac:dyDescent="0.25">
      <c r="A10714" s="244"/>
      <c r="B10714" s="245"/>
      <c r="C10714" s="245"/>
      <c r="D10714" s="246"/>
      <c r="F10714" s="238"/>
      <c r="G10714" s="246"/>
      <c r="I10714"/>
      <c r="J10714" s="245"/>
      <c r="S10714" s="115"/>
      <c r="U10714"/>
      <c r="V10714"/>
      <c r="W10714" s="245"/>
    </row>
    <row r="10715" spans="1:33" x14ac:dyDescent="0.25">
      <c r="A10715" s="244"/>
      <c r="B10715" s="245"/>
      <c r="C10715" s="245"/>
      <c r="D10715" s="246"/>
      <c r="F10715" s="238"/>
      <c r="G10715" s="246"/>
      <c r="I10715"/>
      <c r="J10715" s="245"/>
      <c r="S10715" s="115"/>
      <c r="U10715"/>
      <c r="V10715"/>
      <c r="W10715" s="245"/>
    </row>
    <row r="10716" spans="1:33" x14ac:dyDescent="0.25">
      <c r="A10716" s="244"/>
      <c r="B10716" s="245"/>
      <c r="C10716" s="245"/>
      <c r="D10716" s="246"/>
      <c r="F10716" s="238"/>
      <c r="G10716" s="246"/>
      <c r="I10716"/>
      <c r="J10716" s="245"/>
      <c r="S10716" s="115"/>
      <c r="U10716"/>
      <c r="V10716"/>
      <c r="W10716" s="245"/>
    </row>
    <row r="10717" spans="1:33" x14ac:dyDescent="0.25">
      <c r="A10717" s="247"/>
      <c r="B10717" s="248"/>
      <c r="C10717" s="248"/>
      <c r="D10717" s="249"/>
      <c r="E10717"/>
      <c r="F10717" s="126"/>
      <c r="G10717" s="249"/>
      <c r="H10717"/>
      <c r="I10717"/>
      <c r="J10717" s="248"/>
      <c r="K10717"/>
      <c r="L10717"/>
      <c r="M10717"/>
      <c r="N10717"/>
      <c r="O10717"/>
      <c r="P10717"/>
      <c r="Q10717"/>
      <c r="S10717" s="115"/>
      <c r="U10717"/>
      <c r="V10717"/>
      <c r="W10717" s="248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5">
      <c r="A10718" s="244"/>
      <c r="B10718" s="245"/>
      <c r="C10718" s="245"/>
      <c r="D10718" s="246"/>
      <c r="F10718" s="238"/>
      <c r="G10718" s="246"/>
      <c r="I10718"/>
      <c r="J10718" s="245"/>
      <c r="S10718" s="115"/>
      <c r="U10718"/>
      <c r="V10718"/>
      <c r="W10718" s="245"/>
    </row>
    <row r="10719" spans="1:33" x14ac:dyDescent="0.25">
      <c r="A10719" s="244"/>
      <c r="B10719" s="245"/>
      <c r="C10719" s="245"/>
      <c r="D10719" s="246"/>
      <c r="F10719" s="238"/>
      <c r="G10719" s="246"/>
      <c r="I10719"/>
      <c r="J10719" s="245"/>
      <c r="S10719" s="115"/>
      <c r="U10719"/>
      <c r="V10719"/>
      <c r="W10719" s="245"/>
    </row>
    <row r="10720" spans="1:33" x14ac:dyDescent="0.25">
      <c r="A10720" s="244"/>
      <c r="B10720" s="245"/>
      <c r="C10720" s="245"/>
      <c r="D10720" s="246"/>
      <c r="F10720" s="238"/>
      <c r="G10720" s="246"/>
      <c r="I10720"/>
      <c r="J10720" s="245"/>
      <c r="S10720" s="115"/>
      <c r="U10720"/>
      <c r="V10720"/>
      <c r="W10720" s="245"/>
    </row>
    <row r="10721" spans="1:33" x14ac:dyDescent="0.25">
      <c r="A10721" s="244"/>
      <c r="B10721" s="245"/>
      <c r="C10721" s="245"/>
      <c r="D10721" s="246"/>
      <c r="F10721" s="238"/>
      <c r="G10721" s="246"/>
      <c r="I10721"/>
      <c r="J10721" s="245"/>
      <c r="S10721" s="115"/>
      <c r="U10721"/>
      <c r="V10721"/>
      <c r="W10721" s="245"/>
    </row>
    <row r="10722" spans="1:33" x14ac:dyDescent="0.25">
      <c r="A10722" s="247"/>
      <c r="B10722" s="248"/>
      <c r="C10722" s="248"/>
      <c r="D10722" s="249"/>
      <c r="E10722"/>
      <c r="F10722" s="126"/>
      <c r="G10722" s="249"/>
      <c r="H10722"/>
      <c r="I10722"/>
      <c r="J10722" s="248"/>
      <c r="K10722"/>
      <c r="L10722"/>
      <c r="M10722"/>
      <c r="N10722"/>
      <c r="O10722"/>
      <c r="P10722"/>
      <c r="Q10722"/>
      <c r="S10722" s="115"/>
      <c r="U10722"/>
      <c r="V10722"/>
      <c r="W10722" s="248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5">
      <c r="A10723" s="244"/>
      <c r="B10723" s="245"/>
      <c r="C10723" s="245"/>
      <c r="D10723" s="246"/>
      <c r="F10723" s="238"/>
      <c r="G10723" s="246"/>
      <c r="I10723"/>
      <c r="J10723" s="245"/>
      <c r="S10723" s="115"/>
      <c r="U10723"/>
      <c r="V10723"/>
      <c r="W10723" s="245"/>
    </row>
    <row r="10724" spans="1:33" x14ac:dyDescent="0.25">
      <c r="A10724" s="244"/>
      <c r="B10724" s="245"/>
      <c r="C10724" s="245"/>
      <c r="D10724" s="246"/>
      <c r="F10724" s="238"/>
      <c r="G10724" s="246"/>
      <c r="I10724"/>
      <c r="J10724" s="245"/>
      <c r="S10724" s="115"/>
      <c r="U10724"/>
      <c r="V10724"/>
      <c r="W10724" s="245"/>
    </row>
    <row r="10725" spans="1:33" x14ac:dyDescent="0.25">
      <c r="A10725" s="244"/>
      <c r="B10725" s="245"/>
      <c r="C10725" s="245"/>
      <c r="D10725" s="246"/>
      <c r="F10725" s="238"/>
      <c r="G10725" s="246"/>
      <c r="I10725"/>
      <c r="J10725" s="245"/>
      <c r="S10725" s="115"/>
      <c r="U10725"/>
      <c r="V10725"/>
      <c r="W10725" s="245"/>
    </row>
    <row r="10726" spans="1:33" x14ac:dyDescent="0.25">
      <c r="A10726" s="247"/>
      <c r="B10726" s="248"/>
      <c r="C10726" s="248"/>
      <c r="D10726" s="249"/>
      <c r="E10726"/>
      <c r="F10726" s="126"/>
      <c r="G10726" s="249"/>
      <c r="H10726"/>
      <c r="I10726"/>
      <c r="J10726" s="248"/>
      <c r="K10726"/>
      <c r="L10726"/>
      <c r="M10726"/>
      <c r="N10726"/>
      <c r="O10726"/>
      <c r="P10726"/>
      <c r="Q10726"/>
      <c r="S10726" s="115"/>
      <c r="U10726"/>
      <c r="V10726"/>
      <c r="W10726" s="248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5">
      <c r="A10727" s="247"/>
      <c r="B10727" s="248"/>
      <c r="C10727" s="248"/>
      <c r="D10727" s="249"/>
      <c r="E10727"/>
      <c r="F10727" s="126"/>
      <c r="G10727" s="249"/>
      <c r="H10727"/>
      <c r="I10727"/>
      <c r="J10727" s="248"/>
      <c r="K10727"/>
      <c r="L10727"/>
      <c r="M10727"/>
      <c r="N10727"/>
      <c r="O10727"/>
      <c r="P10727"/>
      <c r="Q10727"/>
      <c r="S10727" s="115"/>
      <c r="U10727"/>
      <c r="V10727"/>
      <c r="W10727" s="248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5">
      <c r="A10728" s="247"/>
      <c r="B10728" s="248"/>
      <c r="C10728" s="248"/>
      <c r="D10728" s="249"/>
      <c r="E10728"/>
      <c r="F10728" s="126"/>
      <c r="G10728" s="249"/>
      <c r="H10728"/>
      <c r="I10728"/>
      <c r="J10728" s="248"/>
      <c r="K10728"/>
      <c r="L10728"/>
      <c r="M10728"/>
      <c r="N10728"/>
      <c r="O10728"/>
      <c r="P10728"/>
      <c r="Q10728"/>
      <c r="S10728" s="115"/>
      <c r="U10728"/>
      <c r="V10728"/>
      <c r="W10728" s="24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5">
      <c r="A10729" s="244"/>
      <c r="B10729" s="245"/>
      <c r="C10729" s="245"/>
      <c r="D10729" s="246"/>
      <c r="F10729" s="238"/>
      <c r="G10729" s="246"/>
      <c r="I10729"/>
      <c r="J10729" s="245"/>
      <c r="S10729" s="115"/>
      <c r="U10729"/>
      <c r="V10729"/>
      <c r="W10729" s="245"/>
    </row>
    <row r="10730" spans="1:33" x14ac:dyDescent="0.25">
      <c r="A10730" s="244"/>
      <c r="B10730" s="245"/>
      <c r="C10730" s="245"/>
      <c r="D10730" s="246"/>
      <c r="F10730" s="238"/>
      <c r="G10730" s="246"/>
      <c r="I10730"/>
      <c r="J10730" s="245"/>
      <c r="S10730" s="115"/>
      <c r="U10730"/>
      <c r="V10730"/>
      <c r="W10730" s="245"/>
    </row>
    <row r="10731" spans="1:33" x14ac:dyDescent="0.25">
      <c r="A10731" s="244"/>
      <c r="B10731" s="245"/>
      <c r="C10731" s="245"/>
      <c r="D10731" s="246"/>
      <c r="F10731" s="238"/>
      <c r="G10731" s="246"/>
      <c r="I10731"/>
      <c r="J10731" s="245"/>
      <c r="S10731" s="115"/>
      <c r="U10731"/>
      <c r="V10731"/>
      <c r="W10731" s="245"/>
    </row>
    <row r="10732" spans="1:33" x14ac:dyDescent="0.25">
      <c r="A10732" s="247"/>
      <c r="B10732" s="248"/>
      <c r="C10732" s="248"/>
      <c r="D10732" s="249"/>
      <c r="E10732"/>
      <c r="F10732" s="126"/>
      <c r="G10732" s="249"/>
      <c r="H10732"/>
      <c r="I10732"/>
      <c r="J10732" s="248"/>
      <c r="K10732"/>
      <c r="L10732"/>
      <c r="M10732"/>
      <c r="N10732"/>
      <c r="O10732"/>
      <c r="P10732"/>
      <c r="Q10732"/>
      <c r="S10732" s="115"/>
      <c r="U10732"/>
      <c r="V10732"/>
      <c r="W10732" s="248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5">
      <c r="A10733" s="247"/>
      <c r="B10733" s="248"/>
      <c r="C10733" s="248"/>
      <c r="D10733" s="249"/>
      <c r="E10733"/>
      <c r="F10733" s="126"/>
      <c r="G10733" s="249"/>
      <c r="H10733"/>
      <c r="I10733"/>
      <c r="J10733" s="248"/>
      <c r="K10733"/>
      <c r="L10733"/>
      <c r="M10733"/>
      <c r="N10733"/>
      <c r="O10733"/>
      <c r="P10733"/>
      <c r="Q10733"/>
      <c r="S10733" s="115"/>
      <c r="U10733"/>
      <c r="V10733"/>
      <c r="W10733" s="248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5">
      <c r="A10734" s="244"/>
      <c r="B10734" s="245"/>
      <c r="C10734" s="245"/>
      <c r="D10734" s="246"/>
      <c r="F10734" s="238"/>
      <c r="G10734" s="246"/>
      <c r="I10734"/>
      <c r="J10734" s="245"/>
      <c r="S10734" s="115"/>
      <c r="U10734"/>
      <c r="V10734"/>
      <c r="W10734" s="245"/>
    </row>
    <row r="10735" spans="1:33" x14ac:dyDescent="0.25">
      <c r="A10735" s="247"/>
      <c r="B10735" s="248"/>
      <c r="C10735" s="248"/>
      <c r="D10735" s="249"/>
      <c r="E10735"/>
      <c r="F10735" s="126"/>
      <c r="G10735" s="249"/>
      <c r="H10735"/>
      <c r="I10735"/>
      <c r="J10735" s="248"/>
      <c r="K10735"/>
      <c r="L10735"/>
      <c r="M10735"/>
      <c r="N10735"/>
      <c r="O10735"/>
      <c r="P10735"/>
      <c r="Q10735"/>
      <c r="S10735" s="115"/>
      <c r="U10735"/>
      <c r="V10735"/>
      <c r="W10735" s="248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5">
      <c r="A10736" s="244"/>
      <c r="B10736" s="245"/>
      <c r="C10736" s="245"/>
      <c r="D10736" s="246"/>
      <c r="F10736" s="238"/>
      <c r="G10736" s="246"/>
      <c r="I10736"/>
      <c r="J10736" s="245"/>
      <c r="S10736" s="115"/>
      <c r="U10736"/>
      <c r="V10736"/>
      <c r="W10736" s="245"/>
    </row>
    <row r="10737" spans="1:33" x14ac:dyDescent="0.25">
      <c r="A10737" s="244"/>
      <c r="B10737" s="245"/>
      <c r="C10737" s="245"/>
      <c r="D10737" s="246"/>
      <c r="F10737" s="238"/>
      <c r="G10737" s="246"/>
      <c r="I10737"/>
      <c r="J10737" s="245"/>
      <c r="S10737" s="115"/>
      <c r="U10737"/>
      <c r="V10737"/>
      <c r="W10737" s="245"/>
    </row>
    <row r="10738" spans="1:33" x14ac:dyDescent="0.25">
      <c r="A10738" s="244"/>
      <c r="B10738" s="245"/>
      <c r="C10738" s="245"/>
      <c r="D10738" s="246"/>
      <c r="F10738" s="238"/>
      <c r="G10738" s="246"/>
      <c r="I10738"/>
      <c r="J10738" s="245"/>
      <c r="S10738" s="115"/>
      <c r="U10738"/>
      <c r="V10738"/>
      <c r="W10738" s="245"/>
    </row>
    <row r="10739" spans="1:33" x14ac:dyDescent="0.25">
      <c r="A10739" s="244"/>
      <c r="B10739" s="245"/>
      <c r="C10739" s="245"/>
      <c r="D10739" s="246"/>
      <c r="F10739" s="238"/>
      <c r="G10739" s="246"/>
      <c r="I10739"/>
      <c r="J10739" s="245"/>
      <c r="S10739" s="115"/>
      <c r="U10739"/>
      <c r="V10739"/>
      <c r="W10739" s="245"/>
    </row>
    <row r="10740" spans="1:33" x14ac:dyDescent="0.25">
      <c r="A10740" s="247"/>
      <c r="B10740" s="248"/>
      <c r="C10740" s="248"/>
      <c r="D10740" s="249"/>
      <c r="E10740"/>
      <c r="F10740" s="126"/>
      <c r="G10740" s="249"/>
      <c r="H10740"/>
      <c r="I10740"/>
      <c r="J10740" s="248"/>
      <c r="K10740"/>
      <c r="L10740"/>
      <c r="M10740"/>
      <c r="N10740"/>
      <c r="O10740"/>
      <c r="P10740"/>
      <c r="Q10740"/>
      <c r="S10740" s="115"/>
      <c r="U10740"/>
      <c r="V10740"/>
      <c r="W10740" s="248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5">
      <c r="A10741" s="244"/>
      <c r="B10741" s="245"/>
      <c r="C10741" s="245"/>
      <c r="D10741" s="246"/>
      <c r="F10741" s="238"/>
      <c r="G10741" s="246"/>
      <c r="I10741"/>
      <c r="J10741" s="245"/>
      <c r="S10741" s="115"/>
      <c r="U10741"/>
      <c r="V10741"/>
      <c r="W10741" s="245"/>
    </row>
    <row r="10742" spans="1:33" x14ac:dyDescent="0.25">
      <c r="A10742" s="244"/>
      <c r="B10742" s="245"/>
      <c r="C10742" s="245"/>
      <c r="D10742" s="246"/>
      <c r="F10742" s="238"/>
      <c r="G10742" s="246"/>
      <c r="I10742"/>
      <c r="J10742" s="245"/>
      <c r="S10742" s="115"/>
      <c r="U10742"/>
      <c r="V10742"/>
      <c r="W10742" s="245"/>
    </row>
    <row r="10743" spans="1:33" x14ac:dyDescent="0.25">
      <c r="A10743" s="244"/>
      <c r="B10743" s="245"/>
      <c r="C10743" s="245"/>
      <c r="D10743" s="246"/>
      <c r="F10743" s="238"/>
      <c r="G10743" s="246"/>
      <c r="I10743"/>
      <c r="J10743" s="245"/>
      <c r="S10743" s="115"/>
      <c r="U10743"/>
      <c r="V10743"/>
      <c r="W10743" s="245"/>
    </row>
    <row r="10744" spans="1:33" x14ac:dyDescent="0.25">
      <c r="A10744" s="247"/>
      <c r="B10744" s="248"/>
      <c r="C10744" s="248"/>
      <c r="D10744" s="249"/>
      <c r="E10744"/>
      <c r="F10744" s="126"/>
      <c r="G10744" s="249"/>
      <c r="H10744"/>
      <c r="I10744"/>
      <c r="J10744" s="248"/>
      <c r="K10744"/>
      <c r="L10744"/>
      <c r="M10744"/>
      <c r="N10744"/>
      <c r="O10744"/>
      <c r="P10744"/>
      <c r="Q10744"/>
      <c r="S10744" s="115"/>
      <c r="U10744"/>
      <c r="V10744"/>
      <c r="W10744" s="248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5">
      <c r="A10745" s="244"/>
      <c r="B10745" s="245"/>
      <c r="C10745" s="245"/>
      <c r="D10745" s="246"/>
      <c r="F10745" s="238"/>
      <c r="G10745" s="246"/>
      <c r="I10745"/>
      <c r="J10745" s="245"/>
      <c r="S10745" s="115"/>
      <c r="U10745"/>
      <c r="V10745"/>
      <c r="W10745" s="245"/>
    </row>
    <row r="10746" spans="1:33" x14ac:dyDescent="0.25">
      <c r="A10746" s="244"/>
      <c r="B10746" s="245"/>
      <c r="C10746" s="245"/>
      <c r="D10746" s="246"/>
      <c r="F10746" s="238"/>
      <c r="G10746" s="246"/>
      <c r="I10746"/>
      <c r="J10746" s="245"/>
      <c r="S10746" s="115"/>
      <c r="U10746"/>
      <c r="V10746"/>
      <c r="W10746" s="245"/>
    </row>
    <row r="10747" spans="1:33" x14ac:dyDescent="0.25">
      <c r="A10747" s="247"/>
      <c r="B10747" s="248"/>
      <c r="C10747" s="248"/>
      <c r="D10747" s="249"/>
      <c r="E10747"/>
      <c r="F10747" s="126"/>
      <c r="G10747" s="249"/>
      <c r="H10747"/>
      <c r="I10747"/>
      <c r="J10747" s="248"/>
      <c r="K10747"/>
      <c r="L10747"/>
      <c r="M10747"/>
      <c r="N10747"/>
      <c r="O10747"/>
      <c r="P10747"/>
      <c r="Q10747"/>
      <c r="S10747" s="115"/>
      <c r="U10747"/>
      <c r="V10747"/>
      <c r="W10747" s="248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5">
      <c r="A10748" s="247"/>
      <c r="B10748" s="248"/>
      <c r="C10748" s="248"/>
      <c r="D10748" s="249"/>
      <c r="E10748"/>
      <c r="F10748" s="126"/>
      <c r="G10748" s="249"/>
      <c r="H10748"/>
      <c r="I10748"/>
      <c r="J10748" s="248"/>
      <c r="K10748"/>
      <c r="L10748"/>
      <c r="M10748"/>
      <c r="N10748"/>
      <c r="O10748"/>
      <c r="P10748"/>
      <c r="Q10748"/>
      <c r="S10748" s="115"/>
      <c r="U10748"/>
      <c r="V10748"/>
      <c r="W10748" s="2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5">
      <c r="A10749" s="247"/>
      <c r="B10749" s="248"/>
      <c r="C10749" s="248"/>
      <c r="D10749" s="249"/>
      <c r="E10749"/>
      <c r="F10749" s="126"/>
      <c r="G10749" s="249"/>
      <c r="H10749"/>
      <c r="I10749"/>
      <c r="J10749" s="248"/>
      <c r="K10749"/>
      <c r="L10749"/>
      <c r="M10749"/>
      <c r="N10749"/>
      <c r="O10749"/>
      <c r="P10749"/>
      <c r="Q10749"/>
      <c r="S10749" s="115"/>
      <c r="U10749"/>
      <c r="V10749"/>
      <c r="W10749" s="248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5">
      <c r="A10750" s="244"/>
      <c r="B10750" s="245"/>
      <c r="C10750" s="245"/>
      <c r="D10750" s="246"/>
      <c r="F10750" s="238"/>
      <c r="G10750" s="246"/>
      <c r="I10750"/>
      <c r="J10750" s="245"/>
      <c r="S10750" s="115"/>
      <c r="U10750"/>
      <c r="V10750"/>
      <c r="W10750" s="245"/>
    </row>
    <row r="10751" spans="1:33" x14ac:dyDescent="0.25">
      <c r="A10751" s="247"/>
      <c r="B10751" s="248"/>
      <c r="C10751" s="248"/>
      <c r="D10751" s="249"/>
      <c r="E10751"/>
      <c r="F10751" s="126"/>
      <c r="G10751" s="249"/>
      <c r="H10751"/>
      <c r="I10751"/>
      <c r="J10751" s="248"/>
      <c r="K10751"/>
      <c r="L10751"/>
      <c r="M10751"/>
      <c r="N10751"/>
      <c r="O10751"/>
      <c r="P10751"/>
      <c r="Q10751"/>
      <c r="S10751" s="115"/>
      <c r="U10751"/>
      <c r="V10751"/>
      <c r="W10751" s="248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5">
      <c r="A10752" s="247"/>
      <c r="B10752" s="248"/>
      <c r="C10752" s="248"/>
      <c r="D10752" s="249"/>
      <c r="E10752"/>
      <c r="F10752" s="126"/>
      <c r="G10752" s="249"/>
      <c r="H10752"/>
      <c r="I10752"/>
      <c r="J10752" s="248"/>
      <c r="K10752"/>
      <c r="L10752"/>
      <c r="M10752"/>
      <c r="N10752"/>
      <c r="O10752"/>
      <c r="P10752"/>
      <c r="Q10752"/>
      <c r="S10752" s="115"/>
      <c r="U10752"/>
      <c r="V10752"/>
      <c r="W10752" s="248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5">
      <c r="A10753" s="244"/>
      <c r="B10753" s="245"/>
      <c r="C10753" s="245"/>
      <c r="D10753" s="246"/>
      <c r="F10753" s="238"/>
      <c r="G10753" s="246"/>
      <c r="I10753"/>
      <c r="J10753" s="245"/>
      <c r="S10753" s="115"/>
      <c r="U10753"/>
      <c r="V10753"/>
      <c r="W10753" s="245"/>
    </row>
    <row r="10754" spans="1:33" x14ac:dyDescent="0.25">
      <c r="A10754" s="244"/>
      <c r="B10754" s="245"/>
      <c r="C10754" s="245"/>
      <c r="D10754" s="246"/>
      <c r="F10754" s="238"/>
      <c r="G10754" s="246"/>
      <c r="I10754"/>
      <c r="J10754" s="245"/>
      <c r="S10754" s="115"/>
      <c r="U10754"/>
      <c r="V10754"/>
      <c r="W10754" s="245"/>
    </row>
    <row r="10755" spans="1:33" x14ac:dyDescent="0.25">
      <c r="A10755" s="244"/>
      <c r="B10755" s="245"/>
      <c r="C10755" s="245"/>
      <c r="D10755" s="246"/>
      <c r="F10755" s="238"/>
      <c r="G10755" s="246"/>
      <c r="I10755"/>
      <c r="J10755" s="245"/>
      <c r="S10755" s="115"/>
      <c r="U10755"/>
      <c r="V10755"/>
      <c r="W10755" s="245"/>
    </row>
    <row r="10756" spans="1:33" x14ac:dyDescent="0.25">
      <c r="A10756" s="244"/>
      <c r="B10756" s="245"/>
      <c r="C10756" s="245"/>
      <c r="D10756" s="246"/>
      <c r="F10756" s="238"/>
      <c r="G10756" s="246"/>
      <c r="I10756"/>
      <c r="J10756" s="245"/>
      <c r="S10756" s="115"/>
      <c r="U10756"/>
      <c r="V10756"/>
      <c r="W10756" s="245"/>
    </row>
    <row r="10757" spans="1:33" x14ac:dyDescent="0.25">
      <c r="A10757" s="244"/>
      <c r="B10757" s="245"/>
      <c r="C10757" s="245"/>
      <c r="D10757" s="246"/>
      <c r="F10757" s="238"/>
      <c r="G10757" s="246"/>
      <c r="I10757"/>
      <c r="J10757" s="245"/>
      <c r="S10757" s="115"/>
      <c r="U10757"/>
      <c r="V10757"/>
      <c r="W10757" s="245"/>
    </row>
    <row r="10758" spans="1:33" x14ac:dyDescent="0.25">
      <c r="A10758" s="244"/>
      <c r="B10758" s="245"/>
      <c r="C10758" s="245"/>
      <c r="D10758" s="246"/>
      <c r="F10758" s="238"/>
      <c r="G10758" s="246"/>
      <c r="I10758"/>
      <c r="J10758" s="245"/>
      <c r="S10758" s="115"/>
      <c r="U10758"/>
      <c r="V10758"/>
      <c r="W10758" s="245"/>
    </row>
    <row r="10759" spans="1:33" ht="18" x14ac:dyDescent="0.25">
      <c r="A10759" s="250"/>
      <c r="B10759" s="251"/>
      <c r="C10759" s="251"/>
      <c r="D10759" s="252"/>
      <c r="E10759"/>
      <c r="F10759" s="126"/>
      <c r="G10759" s="253"/>
      <c r="H10759"/>
      <c r="I10759"/>
      <c r="J10759" s="254"/>
      <c r="K10759"/>
      <c r="L10759"/>
      <c r="M10759"/>
      <c r="N10759"/>
      <c r="O10759"/>
      <c r="P10759"/>
      <c r="Q10759"/>
      <c r="S10759" s="115"/>
      <c r="U10759"/>
      <c r="V10759"/>
      <c r="W10759" s="254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5">
      <c r="A10760" s="244"/>
      <c r="B10760" s="245"/>
      <c r="C10760" s="245"/>
      <c r="D10760" s="246"/>
      <c r="F10760" s="238"/>
      <c r="G10760" s="246"/>
      <c r="I10760"/>
      <c r="J10760" s="245"/>
      <c r="S10760" s="115"/>
      <c r="U10760"/>
      <c r="V10760"/>
      <c r="W10760" s="245"/>
    </row>
    <row r="10761" spans="1:33" x14ac:dyDescent="0.25">
      <c r="A10761" s="244"/>
      <c r="B10761" s="245"/>
      <c r="C10761" s="245"/>
      <c r="D10761" s="246"/>
      <c r="F10761" s="238"/>
      <c r="G10761" s="246"/>
      <c r="I10761"/>
      <c r="J10761" s="245"/>
      <c r="S10761" s="115"/>
      <c r="U10761"/>
      <c r="V10761"/>
      <c r="W10761" s="245"/>
    </row>
    <row r="10762" spans="1:33" x14ac:dyDescent="0.25">
      <c r="A10762" s="244"/>
      <c r="B10762" s="245"/>
      <c r="C10762" s="245"/>
      <c r="D10762" s="246"/>
      <c r="F10762" s="238"/>
      <c r="G10762" s="246"/>
      <c r="I10762"/>
      <c r="J10762" s="245"/>
      <c r="S10762" s="115"/>
      <c r="U10762"/>
      <c r="V10762"/>
      <c r="W10762" s="245"/>
    </row>
    <row r="10763" spans="1:33" x14ac:dyDescent="0.25">
      <c r="A10763" s="244"/>
      <c r="B10763" s="245"/>
      <c r="C10763" s="245"/>
      <c r="D10763" s="246"/>
      <c r="F10763" s="238"/>
      <c r="G10763" s="246"/>
      <c r="I10763"/>
      <c r="J10763" s="245"/>
      <c r="S10763" s="115"/>
      <c r="U10763"/>
      <c r="V10763"/>
      <c r="W10763" s="245"/>
    </row>
    <row r="10764" spans="1:33" x14ac:dyDescent="0.25">
      <c r="A10764" s="247"/>
      <c r="B10764" s="248"/>
      <c r="C10764" s="248"/>
      <c r="D10764" s="249"/>
      <c r="E10764"/>
      <c r="F10764" s="126"/>
      <c r="G10764" s="249"/>
      <c r="H10764"/>
      <c r="I10764"/>
      <c r="J10764" s="248"/>
      <c r="K10764"/>
      <c r="L10764"/>
      <c r="M10764"/>
      <c r="N10764"/>
      <c r="O10764"/>
      <c r="P10764"/>
      <c r="Q10764"/>
      <c r="S10764" s="115"/>
      <c r="U10764"/>
      <c r="V10764"/>
      <c r="W10764" s="248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5">
      <c r="A10765" s="244"/>
      <c r="B10765" s="245"/>
      <c r="C10765" s="245"/>
      <c r="D10765" s="246"/>
      <c r="F10765" s="238"/>
      <c r="G10765" s="246"/>
      <c r="I10765"/>
      <c r="J10765" s="245"/>
      <c r="S10765" s="115"/>
      <c r="U10765"/>
      <c r="V10765"/>
      <c r="W10765" s="245"/>
    </row>
    <row r="10766" spans="1:33" x14ac:dyDescent="0.25">
      <c r="A10766" s="244"/>
      <c r="B10766" s="245"/>
      <c r="C10766" s="245"/>
      <c r="D10766" s="246"/>
      <c r="F10766" s="238"/>
      <c r="G10766" s="246"/>
      <c r="I10766"/>
      <c r="J10766" s="245"/>
      <c r="S10766" s="115"/>
      <c r="U10766"/>
      <c r="V10766"/>
      <c r="W10766" s="245"/>
    </row>
    <row r="10767" spans="1:33" x14ac:dyDescent="0.25">
      <c r="A10767" s="244"/>
      <c r="B10767" s="245"/>
      <c r="C10767" s="245"/>
      <c r="D10767" s="246"/>
      <c r="F10767" s="238"/>
      <c r="G10767" s="246"/>
      <c r="I10767"/>
      <c r="J10767" s="245"/>
      <c r="S10767" s="115"/>
      <c r="U10767"/>
      <c r="V10767"/>
      <c r="W10767" s="245"/>
    </row>
    <row r="10768" spans="1:33" x14ac:dyDescent="0.25">
      <c r="A10768" s="247"/>
      <c r="B10768" s="248"/>
      <c r="C10768" s="248"/>
      <c r="D10768" s="249"/>
      <c r="E10768"/>
      <c r="F10768" s="126"/>
      <c r="G10768" s="249"/>
      <c r="H10768"/>
      <c r="I10768"/>
      <c r="J10768" s="248"/>
      <c r="K10768"/>
      <c r="L10768"/>
      <c r="M10768"/>
      <c r="N10768"/>
      <c r="O10768"/>
      <c r="P10768"/>
      <c r="Q10768"/>
      <c r="S10768" s="115"/>
      <c r="U10768"/>
      <c r="V10768"/>
      <c r="W10768" s="24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5">
      <c r="A10769" s="244"/>
      <c r="B10769" s="245"/>
      <c r="C10769" s="245"/>
      <c r="D10769" s="246"/>
      <c r="F10769" s="238"/>
      <c r="G10769" s="246"/>
      <c r="I10769"/>
      <c r="J10769" s="245"/>
      <c r="S10769" s="115"/>
      <c r="U10769"/>
      <c r="V10769"/>
      <c r="W10769" s="245"/>
    </row>
    <row r="10770" spans="1:33" x14ac:dyDescent="0.25">
      <c r="A10770" s="247"/>
      <c r="B10770" s="248"/>
      <c r="C10770" s="248"/>
      <c r="D10770" s="249"/>
      <c r="E10770"/>
      <c r="F10770" s="126"/>
      <c r="G10770" s="249"/>
      <c r="H10770"/>
      <c r="I10770"/>
      <c r="J10770" s="248"/>
      <c r="K10770"/>
      <c r="L10770"/>
      <c r="M10770"/>
      <c r="N10770"/>
      <c r="O10770"/>
      <c r="P10770"/>
      <c r="Q10770"/>
      <c r="S10770" s="115"/>
      <c r="U10770"/>
      <c r="V10770"/>
      <c r="W10770" s="248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5">
      <c r="A10771" s="244"/>
      <c r="B10771" s="245"/>
      <c r="C10771" s="245"/>
      <c r="D10771" s="246"/>
      <c r="F10771" s="238"/>
      <c r="G10771" s="246"/>
      <c r="I10771"/>
      <c r="J10771" s="245"/>
      <c r="S10771" s="115"/>
      <c r="U10771"/>
      <c r="V10771"/>
      <c r="W10771" s="245"/>
    </row>
    <row r="10772" spans="1:33" x14ac:dyDescent="0.25">
      <c r="A10772" s="247"/>
      <c r="B10772" s="248"/>
      <c r="C10772" s="248"/>
      <c r="D10772" s="249"/>
      <c r="E10772"/>
      <c r="F10772" s="126"/>
      <c r="G10772" s="249"/>
      <c r="H10772"/>
      <c r="I10772"/>
      <c r="J10772" s="248"/>
      <c r="K10772"/>
      <c r="L10772"/>
      <c r="M10772"/>
      <c r="N10772"/>
      <c r="O10772"/>
      <c r="P10772"/>
      <c r="Q10772"/>
      <c r="S10772" s="115"/>
      <c r="U10772"/>
      <c r="V10772"/>
      <c r="W10772" s="248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5">
      <c r="A10773" s="247"/>
      <c r="B10773" s="248"/>
      <c r="C10773" s="248"/>
      <c r="D10773" s="249"/>
      <c r="E10773"/>
      <c r="F10773" s="126"/>
      <c r="G10773" s="249"/>
      <c r="H10773"/>
      <c r="I10773"/>
      <c r="J10773" s="248"/>
      <c r="K10773"/>
      <c r="L10773"/>
      <c r="M10773"/>
      <c r="N10773"/>
      <c r="O10773"/>
      <c r="P10773"/>
      <c r="Q10773"/>
      <c r="S10773" s="115"/>
      <c r="U10773"/>
      <c r="V10773"/>
      <c r="W10773" s="248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5">
      <c r="A10774" s="244"/>
      <c r="B10774" s="245"/>
      <c r="C10774" s="245"/>
      <c r="D10774" s="246"/>
      <c r="F10774" s="238"/>
      <c r="G10774" s="246"/>
      <c r="I10774"/>
      <c r="J10774" s="245"/>
      <c r="S10774" s="115"/>
      <c r="U10774"/>
      <c r="V10774"/>
      <c r="W10774" s="245"/>
    </row>
    <row r="10775" spans="1:33" x14ac:dyDescent="0.25">
      <c r="A10775" s="247"/>
      <c r="B10775" s="248"/>
      <c r="C10775" s="248"/>
      <c r="D10775" s="249"/>
      <c r="E10775"/>
      <c r="F10775" s="126"/>
      <c r="G10775" s="249"/>
      <c r="H10775"/>
      <c r="I10775"/>
      <c r="J10775" s="248"/>
      <c r="K10775"/>
      <c r="L10775"/>
      <c r="M10775"/>
      <c r="N10775"/>
      <c r="O10775"/>
      <c r="P10775"/>
      <c r="Q10775"/>
      <c r="S10775" s="115"/>
      <c r="U10775"/>
      <c r="V10775"/>
      <c r="W10775" s="248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5">
      <c r="A10776" s="247"/>
      <c r="B10776" s="248"/>
      <c r="C10776" s="248"/>
      <c r="D10776" s="249"/>
      <c r="E10776"/>
      <c r="F10776" s="126"/>
      <c r="G10776" s="249"/>
      <c r="H10776"/>
      <c r="I10776"/>
      <c r="J10776" s="248"/>
      <c r="K10776"/>
      <c r="L10776"/>
      <c r="M10776"/>
      <c r="N10776"/>
      <c r="O10776"/>
      <c r="P10776"/>
      <c r="Q10776"/>
      <c r="S10776" s="115"/>
      <c r="U10776"/>
      <c r="V10776"/>
      <c r="W10776" s="248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5">
      <c r="A10777" s="244"/>
      <c r="B10777" s="245"/>
      <c r="C10777" s="245"/>
      <c r="D10777" s="246"/>
      <c r="F10777" s="238"/>
      <c r="G10777" s="246"/>
      <c r="I10777"/>
      <c r="J10777" s="245"/>
      <c r="S10777" s="115"/>
      <c r="U10777"/>
      <c r="V10777"/>
      <c r="W10777" s="245"/>
    </row>
    <row r="10778" spans="1:33" x14ac:dyDescent="0.25">
      <c r="A10778" s="247"/>
      <c r="B10778" s="248"/>
      <c r="C10778" s="248"/>
      <c r="D10778" s="249"/>
      <c r="E10778"/>
      <c r="F10778" s="126"/>
      <c r="G10778" s="249"/>
      <c r="H10778"/>
      <c r="I10778"/>
      <c r="J10778" s="248"/>
      <c r="K10778"/>
      <c r="L10778"/>
      <c r="M10778"/>
      <c r="N10778"/>
      <c r="O10778"/>
      <c r="P10778"/>
      <c r="Q10778"/>
      <c r="S10778" s="115"/>
      <c r="U10778"/>
      <c r="V10778"/>
      <c r="W10778" s="24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5">
      <c r="A10779" s="244"/>
      <c r="B10779" s="245"/>
      <c r="C10779" s="245"/>
      <c r="D10779" s="246"/>
      <c r="F10779" s="238"/>
      <c r="G10779" s="246"/>
      <c r="I10779"/>
      <c r="J10779" s="245"/>
      <c r="S10779" s="115"/>
      <c r="U10779"/>
      <c r="V10779"/>
      <c r="W10779" s="245"/>
    </row>
    <row r="10780" spans="1:33" x14ac:dyDescent="0.25">
      <c r="A10780" s="244"/>
      <c r="B10780" s="245"/>
      <c r="C10780" s="245"/>
      <c r="D10780" s="246"/>
      <c r="F10780" s="238"/>
      <c r="G10780" s="246"/>
      <c r="I10780"/>
      <c r="J10780" s="245"/>
      <c r="S10780" s="115"/>
      <c r="U10780"/>
      <c r="V10780"/>
      <c r="W10780" s="245"/>
    </row>
    <row r="10781" spans="1:33" x14ac:dyDescent="0.25">
      <c r="A10781" s="244"/>
      <c r="B10781" s="245"/>
      <c r="C10781" s="245"/>
      <c r="D10781" s="246"/>
      <c r="F10781" s="238"/>
      <c r="G10781" s="246"/>
      <c r="I10781"/>
      <c r="J10781" s="245"/>
      <c r="S10781" s="115"/>
      <c r="U10781"/>
      <c r="V10781"/>
      <c r="W10781" s="245"/>
    </row>
    <row r="10782" spans="1:33" x14ac:dyDescent="0.25">
      <c r="A10782" s="247"/>
      <c r="B10782" s="248"/>
      <c r="C10782" s="248"/>
      <c r="D10782" s="249"/>
      <c r="E10782"/>
      <c r="F10782" s="126"/>
      <c r="G10782" s="249"/>
      <c r="H10782"/>
      <c r="I10782"/>
      <c r="J10782" s="248"/>
      <c r="K10782"/>
      <c r="L10782"/>
      <c r="M10782"/>
      <c r="N10782"/>
      <c r="O10782"/>
      <c r="P10782"/>
      <c r="Q10782"/>
      <c r="S10782" s="115"/>
      <c r="U10782"/>
      <c r="V10782"/>
      <c r="W10782" s="248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5">
      <c r="A10783" s="247"/>
      <c r="B10783" s="248"/>
      <c r="C10783" s="248"/>
      <c r="D10783" s="249"/>
      <c r="E10783"/>
      <c r="F10783" s="126"/>
      <c r="G10783" s="249"/>
      <c r="H10783"/>
      <c r="I10783"/>
      <c r="J10783" s="248"/>
      <c r="K10783"/>
      <c r="L10783"/>
      <c r="M10783"/>
      <c r="N10783"/>
      <c r="O10783"/>
      <c r="P10783"/>
      <c r="Q10783"/>
      <c r="S10783" s="115"/>
      <c r="U10783"/>
      <c r="V10783"/>
      <c r="W10783" s="248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5">
      <c r="A10784" s="247"/>
      <c r="B10784" s="248"/>
      <c r="C10784" s="248"/>
      <c r="D10784" s="249"/>
      <c r="E10784"/>
      <c r="F10784" s="126"/>
      <c r="G10784" s="249"/>
      <c r="H10784"/>
      <c r="I10784"/>
      <c r="J10784" s="248"/>
      <c r="K10784"/>
      <c r="L10784"/>
      <c r="M10784"/>
      <c r="N10784"/>
      <c r="O10784"/>
      <c r="P10784"/>
      <c r="Q10784"/>
      <c r="S10784" s="115"/>
      <c r="U10784"/>
      <c r="V10784"/>
      <c r="W10784" s="248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5">
      <c r="A10785" s="247"/>
      <c r="B10785" s="248"/>
      <c r="C10785" s="248"/>
      <c r="D10785" s="249"/>
      <c r="E10785"/>
      <c r="F10785" s="126"/>
      <c r="G10785" s="249"/>
      <c r="H10785"/>
      <c r="I10785"/>
      <c r="J10785" s="248"/>
      <c r="K10785"/>
      <c r="L10785"/>
      <c r="M10785"/>
      <c r="N10785"/>
      <c r="O10785"/>
      <c r="P10785"/>
      <c r="Q10785"/>
      <c r="S10785" s="115"/>
      <c r="U10785"/>
      <c r="V10785"/>
      <c r="W10785" s="248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5">
      <c r="A10786" s="247"/>
      <c r="B10786" s="248"/>
      <c r="C10786" s="248"/>
      <c r="D10786" s="249"/>
      <c r="E10786"/>
      <c r="F10786" s="126"/>
      <c r="G10786" s="249"/>
      <c r="H10786"/>
      <c r="I10786"/>
      <c r="J10786" s="248"/>
      <c r="K10786"/>
      <c r="L10786"/>
      <c r="M10786"/>
      <c r="N10786"/>
      <c r="O10786"/>
      <c r="P10786"/>
      <c r="Q10786"/>
      <c r="S10786" s="115"/>
      <c r="U10786"/>
      <c r="V10786"/>
      <c r="W10786" s="248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5">
      <c r="A10787" s="244"/>
      <c r="B10787" s="245"/>
      <c r="C10787" s="245"/>
      <c r="D10787" s="246"/>
      <c r="F10787" s="238"/>
      <c r="G10787" s="246"/>
      <c r="I10787"/>
      <c r="J10787" s="245"/>
      <c r="S10787" s="115"/>
      <c r="U10787"/>
      <c r="V10787"/>
      <c r="W10787" s="245"/>
    </row>
    <row r="10788" spans="1:33" x14ac:dyDescent="0.25">
      <c r="A10788" s="244"/>
      <c r="B10788" s="245"/>
      <c r="C10788" s="245"/>
      <c r="D10788" s="246"/>
      <c r="F10788" s="238"/>
      <c r="G10788" s="246"/>
      <c r="I10788"/>
      <c r="J10788" s="245"/>
      <c r="S10788" s="115"/>
      <c r="U10788"/>
      <c r="V10788"/>
      <c r="W10788" s="245"/>
    </row>
    <row r="10789" spans="1:33" x14ac:dyDescent="0.25">
      <c r="A10789" s="244"/>
      <c r="B10789" s="245"/>
      <c r="C10789" s="245"/>
      <c r="D10789" s="246"/>
      <c r="F10789" s="238"/>
      <c r="G10789" s="246"/>
      <c r="I10789"/>
      <c r="J10789" s="245"/>
      <c r="S10789" s="115"/>
      <c r="U10789"/>
      <c r="V10789"/>
      <c r="W10789" s="245"/>
    </row>
    <row r="10790" spans="1:33" x14ac:dyDescent="0.25">
      <c r="A10790" s="244"/>
      <c r="B10790" s="245"/>
      <c r="C10790" s="245"/>
      <c r="D10790" s="246"/>
      <c r="F10790" s="238"/>
      <c r="G10790" s="246"/>
      <c r="I10790"/>
      <c r="J10790" s="245"/>
      <c r="S10790" s="115"/>
      <c r="U10790"/>
      <c r="V10790"/>
      <c r="W10790" s="245"/>
    </row>
    <row r="10791" spans="1:33" x14ac:dyDescent="0.25">
      <c r="A10791" s="247"/>
      <c r="B10791" s="248"/>
      <c r="C10791" s="248"/>
      <c r="D10791" s="249"/>
      <c r="E10791"/>
      <c r="F10791" s="126"/>
      <c r="G10791" s="249"/>
      <c r="H10791"/>
      <c r="I10791"/>
      <c r="J10791" s="248"/>
      <c r="K10791"/>
      <c r="L10791"/>
      <c r="M10791"/>
      <c r="N10791"/>
      <c r="O10791"/>
      <c r="P10791"/>
      <c r="Q10791"/>
      <c r="S10791" s="115"/>
      <c r="U10791"/>
      <c r="V10791"/>
      <c r="W10791" s="248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5">
      <c r="A10792" s="247"/>
      <c r="B10792" s="248"/>
      <c r="C10792" s="248"/>
      <c r="D10792" s="249"/>
      <c r="E10792"/>
      <c r="F10792" s="126"/>
      <c r="G10792" s="249"/>
      <c r="H10792"/>
      <c r="I10792"/>
      <c r="J10792" s="248"/>
      <c r="K10792"/>
      <c r="L10792"/>
      <c r="M10792"/>
      <c r="N10792"/>
      <c r="O10792"/>
      <c r="P10792"/>
      <c r="Q10792"/>
      <c r="S10792" s="115"/>
      <c r="U10792"/>
      <c r="V10792"/>
      <c r="W10792" s="248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5">
      <c r="A10793" s="244"/>
      <c r="B10793" s="245"/>
      <c r="C10793" s="245"/>
      <c r="D10793" s="246"/>
      <c r="F10793" s="238"/>
      <c r="G10793" s="246"/>
      <c r="I10793"/>
      <c r="J10793" s="245"/>
      <c r="S10793" s="115"/>
      <c r="U10793"/>
      <c r="V10793"/>
      <c r="W10793" s="245"/>
    </row>
    <row r="10794" spans="1:33" x14ac:dyDescent="0.25">
      <c r="A10794" s="247"/>
      <c r="B10794" s="248"/>
      <c r="C10794" s="248"/>
      <c r="D10794" s="249"/>
      <c r="E10794"/>
      <c r="F10794" s="126"/>
      <c r="G10794" s="249"/>
      <c r="H10794"/>
      <c r="I10794"/>
      <c r="J10794" s="248"/>
      <c r="K10794"/>
      <c r="L10794"/>
      <c r="M10794"/>
      <c r="N10794"/>
      <c r="O10794"/>
      <c r="P10794"/>
      <c r="Q10794"/>
      <c r="S10794" s="115"/>
      <c r="U10794"/>
      <c r="V10794"/>
      <c r="W10794" s="248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5">
      <c r="A10795" s="244"/>
      <c r="B10795" s="245"/>
      <c r="C10795" s="245"/>
      <c r="D10795" s="246"/>
      <c r="F10795" s="238"/>
      <c r="G10795" s="246"/>
      <c r="I10795"/>
      <c r="J10795" s="245"/>
      <c r="S10795" s="115"/>
      <c r="U10795"/>
      <c r="V10795"/>
      <c r="W10795" s="245"/>
    </row>
    <row r="10796" spans="1:33" x14ac:dyDescent="0.25">
      <c r="A10796" s="247"/>
      <c r="B10796" s="248"/>
      <c r="C10796" s="248"/>
      <c r="D10796" s="249"/>
      <c r="E10796"/>
      <c r="F10796" s="126"/>
      <c r="G10796" s="249"/>
      <c r="H10796"/>
      <c r="I10796"/>
      <c r="J10796" s="248"/>
      <c r="K10796"/>
      <c r="L10796"/>
      <c r="M10796"/>
      <c r="N10796"/>
      <c r="O10796"/>
      <c r="P10796"/>
      <c r="Q10796"/>
      <c r="S10796" s="115"/>
      <c r="U10796"/>
      <c r="V10796"/>
      <c r="W10796" s="248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5">
      <c r="A10797" s="244"/>
      <c r="B10797" s="245"/>
      <c r="C10797" s="245"/>
      <c r="D10797" s="246"/>
      <c r="F10797" s="238"/>
      <c r="G10797" s="246"/>
      <c r="I10797"/>
      <c r="J10797" s="245"/>
      <c r="S10797" s="115"/>
      <c r="U10797"/>
      <c r="V10797"/>
      <c r="W10797" s="245"/>
    </row>
    <row r="10798" spans="1:33" x14ac:dyDescent="0.25">
      <c r="A10798" s="247"/>
      <c r="B10798" s="248"/>
      <c r="C10798" s="248"/>
      <c r="D10798" s="249"/>
      <c r="E10798"/>
      <c r="F10798" s="126"/>
      <c r="G10798" s="249"/>
      <c r="H10798"/>
      <c r="I10798"/>
      <c r="J10798" s="248"/>
      <c r="K10798"/>
      <c r="L10798"/>
      <c r="M10798"/>
      <c r="N10798"/>
      <c r="O10798"/>
      <c r="P10798"/>
      <c r="Q10798"/>
      <c r="S10798" s="115"/>
      <c r="U10798"/>
      <c r="V10798"/>
      <c r="W10798" s="24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5">
      <c r="A10799" s="247"/>
      <c r="B10799" s="248"/>
      <c r="C10799" s="248"/>
      <c r="D10799" s="249"/>
      <c r="E10799"/>
      <c r="F10799" s="126"/>
      <c r="G10799" s="249"/>
      <c r="H10799"/>
      <c r="I10799"/>
      <c r="J10799" s="248"/>
      <c r="K10799"/>
      <c r="L10799"/>
      <c r="M10799"/>
      <c r="N10799"/>
      <c r="O10799"/>
      <c r="P10799"/>
      <c r="Q10799"/>
      <c r="S10799" s="115"/>
      <c r="U10799"/>
      <c r="V10799"/>
      <c r="W10799" s="248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5">
      <c r="A10800" s="247"/>
      <c r="B10800" s="248"/>
      <c r="C10800" s="248"/>
      <c r="D10800" s="249"/>
      <c r="E10800"/>
      <c r="F10800" s="126"/>
      <c r="G10800" s="249"/>
      <c r="H10800"/>
      <c r="I10800"/>
      <c r="J10800" s="248"/>
      <c r="K10800"/>
      <c r="L10800"/>
      <c r="M10800"/>
      <c r="N10800"/>
      <c r="O10800"/>
      <c r="P10800"/>
      <c r="Q10800"/>
      <c r="S10800" s="115"/>
      <c r="U10800"/>
      <c r="V10800"/>
      <c r="W10800" s="248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5">
      <c r="A10801" s="244"/>
      <c r="B10801" s="245"/>
      <c r="C10801" s="245"/>
      <c r="D10801" s="246"/>
      <c r="F10801" s="238"/>
      <c r="G10801" s="246"/>
      <c r="I10801"/>
      <c r="J10801" s="245"/>
      <c r="S10801" s="115"/>
      <c r="U10801"/>
      <c r="V10801"/>
      <c r="W10801" s="245"/>
    </row>
    <row r="10802" spans="1:33" x14ac:dyDescent="0.25">
      <c r="A10802" s="244"/>
      <c r="B10802" s="245"/>
      <c r="C10802" s="245"/>
      <c r="D10802" s="246"/>
      <c r="F10802" s="238"/>
      <c r="G10802" s="246"/>
      <c r="I10802"/>
      <c r="J10802" s="245"/>
      <c r="S10802" s="115"/>
      <c r="U10802"/>
      <c r="V10802"/>
      <c r="W10802" s="245"/>
    </row>
    <row r="10803" spans="1:33" x14ac:dyDescent="0.25">
      <c r="A10803" s="244"/>
      <c r="B10803" s="245"/>
      <c r="C10803" s="245"/>
      <c r="D10803" s="246"/>
      <c r="F10803" s="238"/>
      <c r="G10803" s="246"/>
      <c r="I10803"/>
      <c r="J10803" s="245"/>
      <c r="S10803" s="115"/>
      <c r="U10803"/>
      <c r="V10803"/>
      <c r="W10803" s="245"/>
    </row>
    <row r="10804" spans="1:33" x14ac:dyDescent="0.25">
      <c r="A10804" s="244"/>
      <c r="B10804" s="245"/>
      <c r="C10804" s="245"/>
      <c r="D10804" s="246"/>
      <c r="F10804" s="238"/>
      <c r="G10804" s="246"/>
      <c r="I10804"/>
      <c r="J10804" s="245"/>
      <c r="S10804" s="115"/>
      <c r="U10804"/>
      <c r="V10804"/>
      <c r="W10804" s="245"/>
    </row>
    <row r="10805" spans="1:33" x14ac:dyDescent="0.25">
      <c r="A10805" s="244"/>
      <c r="B10805" s="245"/>
      <c r="C10805" s="245"/>
      <c r="D10805" s="246"/>
      <c r="F10805" s="238"/>
      <c r="G10805" s="246"/>
      <c r="I10805"/>
      <c r="J10805" s="245"/>
      <c r="S10805" s="115"/>
      <c r="U10805"/>
      <c r="V10805"/>
      <c r="W10805" s="245"/>
    </row>
    <row r="10806" spans="1:33" x14ac:dyDescent="0.25">
      <c r="A10806" s="244"/>
      <c r="B10806" s="245"/>
      <c r="C10806" s="245"/>
      <c r="D10806" s="246"/>
      <c r="F10806" s="238"/>
      <c r="G10806" s="246"/>
      <c r="I10806"/>
      <c r="J10806" s="245"/>
      <c r="S10806" s="115"/>
      <c r="U10806"/>
      <c r="V10806"/>
      <c r="W10806" s="245"/>
    </row>
    <row r="10807" spans="1:33" x14ac:dyDescent="0.25">
      <c r="A10807" s="247"/>
      <c r="B10807" s="248"/>
      <c r="C10807" s="248"/>
      <c r="D10807" s="249"/>
      <c r="E10807"/>
      <c r="F10807" s="126"/>
      <c r="G10807" s="249"/>
      <c r="H10807"/>
      <c r="I10807"/>
      <c r="J10807" s="248"/>
      <c r="K10807"/>
      <c r="L10807"/>
      <c r="M10807"/>
      <c r="N10807"/>
      <c r="O10807"/>
      <c r="P10807"/>
      <c r="Q10807"/>
      <c r="S10807" s="115"/>
      <c r="U10807"/>
      <c r="V10807"/>
      <c r="W10807" s="248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5">
      <c r="A10808" s="244"/>
      <c r="B10808" s="245"/>
      <c r="C10808" s="245"/>
      <c r="D10808" s="246"/>
      <c r="F10808" s="238"/>
      <c r="G10808" s="246"/>
      <c r="I10808"/>
      <c r="J10808" s="245"/>
      <c r="S10808" s="115"/>
      <c r="U10808"/>
      <c r="V10808"/>
      <c r="W10808" s="245"/>
    </row>
    <row r="10809" spans="1:33" x14ac:dyDescent="0.25">
      <c r="A10809" s="244"/>
      <c r="B10809" s="245"/>
      <c r="C10809" s="245"/>
      <c r="D10809" s="246"/>
      <c r="F10809" s="238"/>
      <c r="G10809" s="246"/>
      <c r="I10809"/>
      <c r="J10809" s="245"/>
      <c r="S10809" s="115"/>
      <c r="U10809"/>
      <c r="V10809"/>
      <c r="W10809" s="245"/>
    </row>
    <row r="10810" spans="1:33" x14ac:dyDescent="0.25">
      <c r="A10810" s="244"/>
      <c r="B10810" s="245"/>
      <c r="C10810" s="245"/>
      <c r="D10810" s="246"/>
      <c r="F10810" s="238"/>
      <c r="G10810" s="246"/>
      <c r="I10810"/>
      <c r="J10810" s="245"/>
      <c r="S10810" s="115"/>
      <c r="U10810"/>
      <c r="V10810"/>
      <c r="W10810" s="245"/>
    </row>
    <row r="10811" spans="1:33" x14ac:dyDescent="0.25">
      <c r="A10811" s="244"/>
      <c r="B10811" s="245"/>
      <c r="C10811" s="245"/>
      <c r="D10811" s="246"/>
      <c r="F10811" s="238"/>
      <c r="G10811" s="246"/>
      <c r="I10811"/>
      <c r="J10811" s="245"/>
      <c r="S10811" s="115"/>
      <c r="U10811"/>
      <c r="V10811"/>
      <c r="W10811" s="245"/>
    </row>
    <row r="10812" spans="1:33" x14ac:dyDescent="0.25">
      <c r="A10812" s="244"/>
      <c r="B10812" s="245"/>
      <c r="C10812" s="245"/>
      <c r="D10812" s="246"/>
      <c r="F10812" s="238"/>
      <c r="G10812" s="246"/>
      <c r="I10812"/>
      <c r="J10812" s="245"/>
      <c r="S10812" s="115"/>
      <c r="U10812"/>
      <c r="V10812"/>
      <c r="W10812" s="245"/>
    </row>
    <row r="10813" spans="1:33" x14ac:dyDescent="0.25">
      <c r="A10813" s="244"/>
      <c r="B10813" s="245"/>
      <c r="C10813" s="245"/>
      <c r="D10813" s="246"/>
      <c r="F10813" s="238"/>
      <c r="G10813" s="246"/>
      <c r="I10813"/>
      <c r="J10813" s="245"/>
      <c r="S10813" s="115"/>
      <c r="U10813"/>
      <c r="V10813"/>
      <c r="W10813" s="245"/>
    </row>
    <row r="10814" spans="1:33" x14ac:dyDescent="0.25">
      <c r="A10814" s="244"/>
      <c r="B10814" s="245"/>
      <c r="C10814" s="245"/>
      <c r="D10814" s="246"/>
      <c r="F10814" s="238"/>
      <c r="G10814" s="246"/>
      <c r="I10814"/>
      <c r="J10814" s="245"/>
      <c r="S10814" s="115"/>
      <c r="U10814"/>
      <c r="V10814"/>
      <c r="W10814" s="245"/>
    </row>
    <row r="10815" spans="1:33" x14ac:dyDescent="0.25">
      <c r="A10815" s="244"/>
      <c r="B10815" s="245"/>
      <c r="C10815" s="245"/>
      <c r="D10815" s="246"/>
      <c r="F10815" s="238"/>
      <c r="G10815" s="246"/>
      <c r="I10815"/>
      <c r="J10815" s="245"/>
      <c r="S10815" s="115"/>
      <c r="U10815"/>
      <c r="V10815"/>
      <c r="W10815" s="245"/>
    </row>
    <row r="10816" spans="1:33" x14ac:dyDescent="0.25">
      <c r="A10816" s="247"/>
      <c r="B10816" s="248"/>
      <c r="C10816" s="248"/>
      <c r="D10816" s="249"/>
      <c r="E10816"/>
      <c r="F10816" s="126"/>
      <c r="G10816" s="249"/>
      <c r="H10816"/>
      <c r="I10816"/>
      <c r="J10816" s="248"/>
      <c r="K10816"/>
      <c r="L10816"/>
      <c r="M10816"/>
      <c r="N10816"/>
      <c r="O10816"/>
      <c r="P10816"/>
      <c r="Q10816"/>
      <c r="S10816" s="115"/>
      <c r="U10816"/>
      <c r="V10816"/>
      <c r="W10816" s="248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5">
      <c r="A10817" s="247"/>
      <c r="B10817" s="248"/>
      <c r="C10817" s="248"/>
      <c r="D10817" s="249"/>
      <c r="E10817"/>
      <c r="F10817" s="126"/>
      <c r="G10817" s="249"/>
      <c r="H10817"/>
      <c r="I10817"/>
      <c r="J10817" s="248"/>
      <c r="K10817"/>
      <c r="L10817"/>
      <c r="M10817"/>
      <c r="N10817"/>
      <c r="O10817"/>
      <c r="P10817"/>
      <c r="Q10817"/>
      <c r="S10817" s="115"/>
      <c r="U10817"/>
      <c r="V10817"/>
      <c r="W10817" s="248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5">
      <c r="A10818" s="247"/>
      <c r="B10818" s="248"/>
      <c r="C10818" s="248"/>
      <c r="D10818" s="249"/>
      <c r="E10818"/>
      <c r="F10818" s="126"/>
      <c r="G10818" s="249"/>
      <c r="H10818"/>
      <c r="I10818"/>
      <c r="J10818" s="248"/>
      <c r="K10818"/>
      <c r="L10818"/>
      <c r="M10818"/>
      <c r="N10818"/>
      <c r="O10818"/>
      <c r="P10818"/>
      <c r="Q10818"/>
      <c r="S10818" s="115"/>
      <c r="U10818"/>
      <c r="V10818"/>
      <c r="W10818" s="24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5">
      <c r="A10819" s="244"/>
      <c r="B10819" s="245"/>
      <c r="C10819" s="245"/>
      <c r="D10819" s="246"/>
      <c r="F10819" s="238"/>
      <c r="G10819" s="246"/>
      <c r="I10819"/>
      <c r="J10819" s="245"/>
      <c r="S10819" s="115"/>
      <c r="U10819"/>
      <c r="V10819"/>
      <c r="W10819" s="245"/>
    </row>
    <row r="10820" spans="1:33" x14ac:dyDescent="0.25">
      <c r="A10820" s="244"/>
      <c r="B10820" s="245"/>
      <c r="C10820" s="245"/>
      <c r="D10820" s="246"/>
      <c r="F10820" s="238"/>
      <c r="G10820" s="246"/>
      <c r="I10820"/>
      <c r="J10820" s="245"/>
      <c r="S10820" s="115"/>
      <c r="U10820"/>
      <c r="V10820"/>
      <c r="W10820" s="245"/>
    </row>
    <row r="10821" spans="1:33" x14ac:dyDescent="0.25">
      <c r="A10821" s="247"/>
      <c r="B10821" s="248"/>
      <c r="C10821" s="248"/>
      <c r="D10821" s="249"/>
      <c r="E10821"/>
      <c r="F10821" s="126"/>
      <c r="G10821" s="249"/>
      <c r="H10821"/>
      <c r="I10821"/>
      <c r="J10821" s="248"/>
      <c r="K10821"/>
      <c r="L10821"/>
      <c r="M10821"/>
      <c r="N10821"/>
      <c r="O10821"/>
      <c r="P10821"/>
      <c r="Q10821"/>
      <c r="S10821" s="115"/>
      <c r="U10821"/>
      <c r="V10821"/>
      <c r="W10821" s="248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5">
      <c r="A10822" s="247"/>
      <c r="B10822" s="248"/>
      <c r="C10822" s="248"/>
      <c r="D10822" s="249"/>
      <c r="E10822"/>
      <c r="F10822" s="126"/>
      <c r="G10822" s="249"/>
      <c r="H10822"/>
      <c r="I10822"/>
      <c r="J10822" s="248"/>
      <c r="K10822"/>
      <c r="L10822"/>
      <c r="M10822"/>
      <c r="N10822"/>
      <c r="O10822"/>
      <c r="P10822"/>
      <c r="Q10822"/>
      <c r="S10822" s="115"/>
      <c r="U10822"/>
      <c r="V10822"/>
      <c r="W10822" s="248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5">
      <c r="A10823" s="244"/>
      <c r="B10823" s="245"/>
      <c r="C10823" s="245"/>
      <c r="D10823" s="246"/>
      <c r="F10823" s="238"/>
      <c r="G10823" s="246"/>
      <c r="I10823"/>
      <c r="J10823" s="245"/>
      <c r="S10823" s="115"/>
      <c r="U10823"/>
      <c r="V10823"/>
      <c r="W10823" s="245"/>
    </row>
    <row r="10824" spans="1:33" ht="18" x14ac:dyDescent="0.25">
      <c r="A10824" s="250"/>
      <c r="B10824" s="251"/>
      <c r="C10824" s="251"/>
      <c r="D10824" s="252"/>
      <c r="E10824"/>
      <c r="F10824" s="126"/>
      <c r="G10824" s="253"/>
      <c r="H10824"/>
      <c r="I10824"/>
      <c r="J10824" s="254"/>
      <c r="K10824"/>
      <c r="L10824"/>
      <c r="M10824"/>
      <c r="N10824"/>
      <c r="O10824"/>
      <c r="P10824"/>
      <c r="Q10824"/>
      <c r="S10824" s="115"/>
      <c r="U10824"/>
      <c r="V10824"/>
      <c r="W10824" s="25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5">
      <c r="A10825" s="247"/>
      <c r="B10825" s="248"/>
      <c r="C10825" s="248"/>
      <c r="D10825" s="249"/>
      <c r="E10825"/>
      <c r="F10825" s="126"/>
      <c r="G10825" s="249"/>
      <c r="H10825"/>
      <c r="I10825"/>
      <c r="J10825" s="248"/>
      <c r="K10825"/>
      <c r="L10825"/>
      <c r="M10825"/>
      <c r="N10825"/>
      <c r="O10825"/>
      <c r="P10825"/>
      <c r="Q10825"/>
      <c r="S10825" s="115"/>
      <c r="U10825"/>
      <c r="V10825"/>
      <c r="W10825" s="248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5">
      <c r="A10826" s="244"/>
      <c r="B10826" s="245"/>
      <c r="C10826" s="245"/>
      <c r="D10826" s="246"/>
      <c r="F10826" s="238"/>
      <c r="G10826" s="246"/>
      <c r="I10826"/>
      <c r="J10826" s="245"/>
      <c r="S10826" s="115"/>
      <c r="U10826"/>
      <c r="V10826"/>
      <c r="W10826" s="245"/>
    </row>
    <row r="10827" spans="1:33" ht="18" x14ac:dyDescent="0.25">
      <c r="A10827" s="250"/>
      <c r="B10827" s="251"/>
      <c r="C10827" s="251"/>
      <c r="D10827" s="252"/>
      <c r="E10827"/>
      <c r="F10827" s="126"/>
      <c r="G10827" s="253"/>
      <c r="H10827"/>
      <c r="I10827"/>
      <c r="J10827" s="254"/>
      <c r="K10827"/>
      <c r="L10827"/>
      <c r="M10827"/>
      <c r="N10827"/>
      <c r="O10827"/>
      <c r="P10827"/>
      <c r="Q10827"/>
      <c r="S10827" s="115"/>
      <c r="U10827"/>
      <c r="V10827"/>
      <c r="W10827" s="254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5">
      <c r="A10828" s="244"/>
      <c r="B10828" s="245"/>
      <c r="C10828" s="245"/>
      <c r="D10828" s="246"/>
      <c r="F10828" s="238"/>
      <c r="G10828" s="246"/>
      <c r="I10828"/>
      <c r="J10828" s="245"/>
      <c r="S10828" s="115"/>
      <c r="U10828"/>
      <c r="V10828"/>
      <c r="W10828" s="245"/>
    </row>
    <row r="10829" spans="1:33" x14ac:dyDescent="0.25">
      <c r="A10829" s="244"/>
      <c r="B10829" s="245"/>
      <c r="C10829" s="245"/>
      <c r="D10829" s="246"/>
      <c r="F10829" s="238"/>
      <c r="G10829" s="246"/>
      <c r="I10829"/>
      <c r="J10829" s="245"/>
      <c r="S10829" s="115"/>
      <c r="U10829"/>
      <c r="V10829"/>
      <c r="W10829" s="245"/>
    </row>
    <row r="10830" spans="1:33" x14ac:dyDescent="0.25">
      <c r="A10830" s="247"/>
      <c r="B10830" s="248"/>
      <c r="C10830" s="248"/>
      <c r="D10830" s="249"/>
      <c r="E10830"/>
      <c r="F10830" s="126"/>
      <c r="G10830" s="249"/>
      <c r="H10830"/>
      <c r="I10830"/>
      <c r="J10830" s="248"/>
      <c r="K10830"/>
      <c r="L10830"/>
      <c r="M10830"/>
      <c r="N10830"/>
      <c r="O10830"/>
      <c r="P10830"/>
      <c r="Q10830"/>
      <c r="S10830" s="115"/>
      <c r="U10830"/>
      <c r="V10830"/>
      <c r="W10830" s="248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5">
      <c r="A10831" s="247"/>
      <c r="B10831" s="248"/>
      <c r="C10831" s="248"/>
      <c r="D10831" s="249"/>
      <c r="E10831"/>
      <c r="F10831" s="126"/>
      <c r="G10831" s="249"/>
      <c r="H10831"/>
      <c r="I10831"/>
      <c r="J10831" s="248"/>
      <c r="K10831"/>
      <c r="L10831"/>
      <c r="M10831"/>
      <c r="N10831"/>
      <c r="O10831"/>
      <c r="P10831"/>
      <c r="Q10831"/>
      <c r="S10831" s="115"/>
      <c r="U10831"/>
      <c r="V10831"/>
      <c r="W10831" s="248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5">
      <c r="A10832" s="247"/>
      <c r="B10832" s="248"/>
      <c r="C10832" s="248"/>
      <c r="D10832" s="249"/>
      <c r="E10832"/>
      <c r="F10832" s="126"/>
      <c r="G10832" s="249"/>
      <c r="H10832"/>
      <c r="I10832"/>
      <c r="J10832" s="248"/>
      <c r="K10832"/>
      <c r="L10832"/>
      <c r="M10832"/>
      <c r="N10832"/>
      <c r="O10832"/>
      <c r="P10832"/>
      <c r="Q10832"/>
      <c r="S10832" s="115"/>
      <c r="U10832"/>
      <c r="V10832"/>
      <c r="W10832" s="248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5">
      <c r="A10833" s="247"/>
      <c r="B10833" s="248"/>
      <c r="C10833" s="248"/>
      <c r="D10833" s="249"/>
      <c r="E10833"/>
      <c r="F10833" s="126"/>
      <c r="G10833" s="249"/>
      <c r="H10833"/>
      <c r="I10833"/>
      <c r="J10833" s="248"/>
      <c r="K10833"/>
      <c r="L10833"/>
      <c r="M10833"/>
      <c r="N10833"/>
      <c r="O10833"/>
      <c r="P10833"/>
      <c r="Q10833"/>
      <c r="S10833" s="115"/>
      <c r="U10833"/>
      <c r="V10833"/>
      <c r="W10833" s="248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5">
      <c r="A10834" s="247"/>
      <c r="B10834" s="248"/>
      <c r="C10834" s="248"/>
      <c r="D10834" s="249"/>
      <c r="E10834"/>
      <c r="F10834" s="126"/>
      <c r="G10834" s="249"/>
      <c r="H10834"/>
      <c r="I10834"/>
      <c r="J10834" s="248"/>
      <c r="K10834"/>
      <c r="L10834"/>
      <c r="M10834"/>
      <c r="N10834"/>
      <c r="O10834"/>
      <c r="P10834"/>
      <c r="Q10834"/>
      <c r="S10834" s="115"/>
      <c r="U10834"/>
      <c r="V10834"/>
      <c r="W10834" s="248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5">
      <c r="A10835" s="247"/>
      <c r="B10835" s="248"/>
      <c r="C10835" s="248"/>
      <c r="D10835" s="249"/>
      <c r="E10835"/>
      <c r="F10835" s="126"/>
      <c r="G10835" s="249"/>
      <c r="H10835"/>
      <c r="I10835"/>
      <c r="J10835" s="248"/>
      <c r="K10835"/>
      <c r="L10835"/>
      <c r="M10835"/>
      <c r="N10835"/>
      <c r="O10835"/>
      <c r="P10835"/>
      <c r="Q10835"/>
      <c r="S10835" s="115"/>
      <c r="U10835"/>
      <c r="V10835"/>
      <c r="W10835" s="248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5">
      <c r="A10836" s="247"/>
      <c r="B10836" s="248"/>
      <c r="C10836" s="248"/>
      <c r="D10836" s="249"/>
      <c r="E10836"/>
      <c r="F10836" s="126"/>
      <c r="G10836" s="249"/>
      <c r="H10836"/>
      <c r="I10836"/>
      <c r="J10836" s="248"/>
      <c r="K10836"/>
      <c r="L10836"/>
      <c r="M10836"/>
      <c r="N10836"/>
      <c r="O10836"/>
      <c r="P10836"/>
      <c r="Q10836"/>
      <c r="S10836" s="115"/>
      <c r="U10836"/>
      <c r="V10836"/>
      <c r="W10836" s="248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5">
      <c r="A10837" s="247"/>
      <c r="B10837" s="248"/>
      <c r="C10837" s="248"/>
      <c r="D10837" s="249"/>
      <c r="E10837"/>
      <c r="F10837" s="126"/>
      <c r="G10837" s="249"/>
      <c r="H10837"/>
      <c r="I10837"/>
      <c r="J10837" s="248"/>
      <c r="K10837"/>
      <c r="L10837"/>
      <c r="M10837"/>
      <c r="N10837"/>
      <c r="O10837"/>
      <c r="P10837"/>
      <c r="Q10837"/>
      <c r="S10837" s="115"/>
      <c r="U10837"/>
      <c r="V10837"/>
      <c r="W10837" s="248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5">
      <c r="A10838" s="247"/>
      <c r="B10838" s="248"/>
      <c r="C10838" s="248"/>
      <c r="D10838" s="249"/>
      <c r="E10838"/>
      <c r="F10838" s="126"/>
      <c r="G10838" s="249"/>
      <c r="H10838"/>
      <c r="I10838"/>
      <c r="J10838" s="248"/>
      <c r="K10838"/>
      <c r="L10838"/>
      <c r="M10838"/>
      <c r="N10838"/>
      <c r="O10838"/>
      <c r="P10838"/>
      <c r="Q10838"/>
      <c r="S10838" s="115"/>
      <c r="U10838"/>
      <c r="V10838"/>
      <c r="W10838" s="24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5">
      <c r="A10839" s="244"/>
      <c r="B10839" s="245"/>
      <c r="C10839" s="245"/>
      <c r="D10839" s="246"/>
      <c r="F10839" s="238"/>
      <c r="G10839" s="246"/>
      <c r="I10839"/>
      <c r="J10839" s="245"/>
      <c r="S10839" s="115"/>
      <c r="U10839"/>
      <c r="V10839"/>
      <c r="W10839" s="245"/>
    </row>
    <row r="10840" spans="1:33" x14ac:dyDescent="0.25">
      <c r="A10840" s="247"/>
      <c r="B10840" s="248"/>
      <c r="C10840" s="248"/>
      <c r="D10840" s="249"/>
      <c r="E10840"/>
      <c r="F10840" s="126"/>
      <c r="G10840" s="249"/>
      <c r="H10840"/>
      <c r="I10840"/>
      <c r="J10840" s="248"/>
      <c r="K10840"/>
      <c r="L10840"/>
      <c r="M10840"/>
      <c r="N10840"/>
      <c r="O10840"/>
      <c r="P10840"/>
      <c r="Q10840"/>
      <c r="S10840" s="115"/>
      <c r="U10840"/>
      <c r="V10840"/>
      <c r="W10840" s="248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5">
      <c r="A10841" s="247"/>
      <c r="B10841" s="248"/>
      <c r="C10841" s="248"/>
      <c r="D10841" s="249"/>
      <c r="E10841"/>
      <c r="F10841" s="126"/>
      <c r="G10841" s="249"/>
      <c r="H10841"/>
      <c r="I10841"/>
      <c r="J10841" s="248"/>
      <c r="K10841"/>
      <c r="L10841"/>
      <c r="M10841"/>
      <c r="N10841"/>
      <c r="O10841"/>
      <c r="P10841"/>
      <c r="Q10841"/>
      <c r="S10841" s="115"/>
      <c r="U10841"/>
      <c r="V10841"/>
      <c r="W10841" s="248"/>
      <c r="X10841"/>
      <c r="Y10841"/>
      <c r="Z10841"/>
      <c r="AA10841"/>
      <c r="AB10841"/>
      <c r="AC10841"/>
      <c r="AD10841"/>
      <c r="AE10841"/>
      <c r="AF10841"/>
      <c r="AG10841"/>
    </row>
    <row r="10842" spans="1:33" ht="18" x14ac:dyDescent="0.25">
      <c r="A10842" s="250"/>
      <c r="B10842" s="251"/>
      <c r="C10842" s="251"/>
      <c r="D10842" s="252"/>
      <c r="E10842"/>
      <c r="F10842" s="126"/>
      <c r="G10842" s="253"/>
      <c r="H10842"/>
      <c r="I10842"/>
      <c r="J10842" s="254"/>
      <c r="K10842"/>
      <c r="L10842"/>
      <c r="M10842"/>
      <c r="N10842"/>
      <c r="O10842"/>
      <c r="P10842"/>
      <c r="Q10842"/>
      <c r="S10842" s="115"/>
      <c r="U10842"/>
      <c r="V10842"/>
      <c r="W10842" s="254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5">
      <c r="A10843" s="247"/>
      <c r="B10843" s="248"/>
      <c r="C10843" s="248"/>
      <c r="D10843" s="249"/>
      <c r="E10843"/>
      <c r="F10843" s="126"/>
      <c r="G10843" s="249"/>
      <c r="H10843"/>
      <c r="I10843"/>
      <c r="J10843" s="248"/>
      <c r="K10843"/>
      <c r="L10843"/>
      <c r="M10843"/>
      <c r="N10843"/>
      <c r="O10843"/>
      <c r="P10843"/>
      <c r="Q10843"/>
      <c r="S10843" s="115"/>
      <c r="U10843"/>
      <c r="V10843"/>
      <c r="W10843" s="248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5">
      <c r="A10844" s="244"/>
      <c r="B10844" s="245"/>
      <c r="C10844" s="245"/>
      <c r="D10844" s="246"/>
      <c r="F10844" s="238"/>
      <c r="G10844" s="246"/>
      <c r="I10844"/>
      <c r="J10844" s="245"/>
      <c r="S10844" s="115"/>
      <c r="U10844"/>
      <c r="V10844"/>
      <c r="W10844" s="245"/>
    </row>
    <row r="10845" spans="1:33" x14ac:dyDescent="0.25">
      <c r="A10845" s="247"/>
      <c r="B10845" s="248"/>
      <c r="C10845" s="248"/>
      <c r="D10845" s="249"/>
      <c r="E10845"/>
      <c r="F10845" s="126"/>
      <c r="G10845" s="249"/>
      <c r="H10845"/>
      <c r="I10845"/>
      <c r="J10845" s="248"/>
      <c r="K10845"/>
      <c r="L10845"/>
      <c r="M10845"/>
      <c r="N10845"/>
      <c r="O10845"/>
      <c r="P10845"/>
      <c r="Q10845"/>
      <c r="S10845" s="115"/>
      <c r="U10845"/>
      <c r="V10845"/>
      <c r="W10845" s="248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5">
      <c r="A10846" s="244"/>
      <c r="B10846" s="245"/>
      <c r="C10846" s="245"/>
      <c r="D10846" s="246"/>
      <c r="F10846" s="238"/>
      <c r="G10846" s="246"/>
      <c r="I10846"/>
      <c r="J10846" s="245"/>
      <c r="S10846" s="115"/>
      <c r="U10846"/>
      <c r="V10846"/>
      <c r="W10846" s="245"/>
    </row>
    <row r="10847" spans="1:33" x14ac:dyDescent="0.25">
      <c r="A10847" s="247"/>
      <c r="B10847" s="248"/>
      <c r="C10847" s="248"/>
      <c r="D10847" s="249"/>
      <c r="E10847"/>
      <c r="F10847" s="126"/>
      <c r="G10847" s="249"/>
      <c r="H10847"/>
      <c r="I10847"/>
      <c r="J10847" s="248"/>
      <c r="K10847"/>
      <c r="L10847"/>
      <c r="M10847"/>
      <c r="N10847"/>
      <c r="O10847"/>
      <c r="P10847"/>
      <c r="Q10847"/>
      <c r="S10847" s="115"/>
      <c r="U10847"/>
      <c r="V10847"/>
      <c r="W10847" s="248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5">
      <c r="A10848" s="247"/>
      <c r="B10848" s="248"/>
      <c r="C10848" s="248"/>
      <c r="D10848" s="249"/>
      <c r="E10848"/>
      <c r="F10848" s="126"/>
      <c r="G10848" s="249"/>
      <c r="H10848"/>
      <c r="I10848"/>
      <c r="J10848" s="248"/>
      <c r="K10848"/>
      <c r="L10848"/>
      <c r="M10848"/>
      <c r="N10848"/>
      <c r="O10848"/>
      <c r="P10848"/>
      <c r="Q10848"/>
      <c r="S10848" s="115"/>
      <c r="U10848"/>
      <c r="V10848"/>
      <c r="W10848" s="2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5">
      <c r="A10849" s="244"/>
      <c r="B10849" s="245"/>
      <c r="C10849" s="245"/>
      <c r="D10849" s="246"/>
      <c r="F10849" s="238"/>
      <c r="G10849" s="246"/>
      <c r="I10849"/>
      <c r="J10849" s="245"/>
      <c r="S10849" s="115"/>
      <c r="U10849"/>
      <c r="V10849"/>
      <c r="W10849" s="245"/>
    </row>
    <row r="10850" spans="1:33" x14ac:dyDescent="0.25">
      <c r="A10850" s="247"/>
      <c r="B10850" s="248"/>
      <c r="C10850" s="248"/>
      <c r="D10850" s="249"/>
      <c r="E10850"/>
      <c r="F10850" s="126"/>
      <c r="G10850" s="249"/>
      <c r="H10850"/>
      <c r="I10850"/>
      <c r="J10850" s="248"/>
      <c r="K10850"/>
      <c r="L10850"/>
      <c r="M10850"/>
      <c r="N10850"/>
      <c r="O10850"/>
      <c r="P10850"/>
      <c r="Q10850"/>
      <c r="S10850" s="115"/>
      <c r="U10850"/>
      <c r="V10850"/>
      <c r="W10850" s="248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5">
      <c r="A10851" s="247"/>
      <c r="B10851" s="248"/>
      <c r="C10851" s="248"/>
      <c r="D10851" s="249"/>
      <c r="E10851"/>
      <c r="F10851" s="126"/>
      <c r="G10851" s="249"/>
      <c r="H10851"/>
      <c r="I10851"/>
      <c r="J10851" s="248"/>
      <c r="K10851"/>
      <c r="L10851"/>
      <c r="M10851"/>
      <c r="N10851"/>
      <c r="O10851"/>
      <c r="P10851"/>
      <c r="Q10851"/>
      <c r="S10851" s="115"/>
      <c r="U10851"/>
      <c r="V10851"/>
      <c r="W10851" s="248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5">
      <c r="A10852" s="244"/>
      <c r="B10852" s="245"/>
      <c r="C10852" s="245"/>
      <c r="D10852" s="246"/>
      <c r="F10852" s="238"/>
      <c r="G10852" s="246"/>
      <c r="I10852"/>
      <c r="J10852" s="245"/>
      <c r="S10852" s="115"/>
      <c r="U10852"/>
      <c r="V10852"/>
      <c r="W10852" s="245"/>
    </row>
    <row r="10853" spans="1:33" x14ac:dyDescent="0.25">
      <c r="A10853" s="247"/>
      <c r="B10853" s="248"/>
      <c r="C10853" s="248"/>
      <c r="D10853" s="249"/>
      <c r="E10853"/>
      <c r="F10853" s="126"/>
      <c r="G10853" s="249"/>
      <c r="H10853"/>
      <c r="I10853"/>
      <c r="J10853" s="248"/>
      <c r="K10853"/>
      <c r="L10853"/>
      <c r="M10853"/>
      <c r="N10853"/>
      <c r="O10853"/>
      <c r="P10853"/>
      <c r="Q10853"/>
      <c r="S10853" s="115"/>
      <c r="U10853"/>
      <c r="V10853"/>
      <c r="W10853" s="248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5">
      <c r="A10854" s="247"/>
      <c r="B10854" s="248"/>
      <c r="C10854" s="248"/>
      <c r="D10854" s="249"/>
      <c r="E10854"/>
      <c r="F10854" s="126"/>
      <c r="G10854" s="249"/>
      <c r="H10854"/>
      <c r="I10854"/>
      <c r="J10854" s="248"/>
      <c r="K10854"/>
      <c r="L10854"/>
      <c r="M10854"/>
      <c r="N10854"/>
      <c r="O10854"/>
      <c r="P10854"/>
      <c r="Q10854"/>
      <c r="S10854" s="115"/>
      <c r="U10854"/>
      <c r="V10854"/>
      <c r="W10854" s="248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5">
      <c r="A10855" s="244"/>
      <c r="B10855" s="245"/>
      <c r="C10855" s="245"/>
      <c r="D10855" s="246"/>
      <c r="F10855" s="238"/>
      <c r="G10855" s="246"/>
      <c r="I10855"/>
      <c r="J10855" s="245"/>
      <c r="S10855" s="115"/>
      <c r="U10855"/>
      <c r="V10855"/>
      <c r="W10855" s="245"/>
    </row>
    <row r="10856" spans="1:33" x14ac:dyDescent="0.25">
      <c r="A10856" s="247"/>
      <c r="B10856" s="248"/>
      <c r="C10856" s="248"/>
      <c r="D10856" s="249"/>
      <c r="E10856"/>
      <c r="F10856" s="126"/>
      <c r="G10856" s="249"/>
      <c r="H10856"/>
      <c r="I10856"/>
      <c r="J10856" s="248"/>
      <c r="K10856"/>
      <c r="L10856"/>
      <c r="M10856"/>
      <c r="N10856"/>
      <c r="O10856"/>
      <c r="P10856"/>
      <c r="Q10856"/>
      <c r="S10856" s="115"/>
      <c r="U10856"/>
      <c r="V10856"/>
      <c r="W10856" s="248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5">
      <c r="A10857" s="244"/>
      <c r="B10857" s="245"/>
      <c r="C10857" s="245"/>
      <c r="D10857" s="246"/>
      <c r="F10857" s="238"/>
      <c r="G10857" s="246"/>
      <c r="I10857"/>
      <c r="J10857" s="245"/>
      <c r="S10857" s="115"/>
      <c r="U10857"/>
      <c r="V10857"/>
      <c r="W10857" s="245"/>
    </row>
    <row r="10858" spans="1:33" x14ac:dyDescent="0.25">
      <c r="A10858" s="247"/>
      <c r="B10858" s="248"/>
      <c r="C10858" s="248"/>
      <c r="D10858" s="249"/>
      <c r="E10858"/>
      <c r="F10858" s="126"/>
      <c r="G10858" s="249"/>
      <c r="H10858"/>
      <c r="I10858"/>
      <c r="J10858" s="248"/>
      <c r="K10858"/>
      <c r="L10858"/>
      <c r="M10858"/>
      <c r="N10858"/>
      <c r="O10858"/>
      <c r="P10858"/>
      <c r="Q10858"/>
      <c r="S10858" s="115"/>
      <c r="U10858"/>
      <c r="V10858"/>
      <c r="W10858" s="24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5">
      <c r="A10859" s="244"/>
      <c r="B10859" s="245"/>
      <c r="C10859" s="245"/>
      <c r="D10859" s="246"/>
      <c r="F10859" s="238"/>
      <c r="G10859" s="246"/>
      <c r="I10859"/>
      <c r="J10859" s="245"/>
      <c r="S10859" s="115"/>
      <c r="U10859"/>
      <c r="V10859"/>
      <c r="W10859" s="245"/>
    </row>
    <row r="10860" spans="1:33" x14ac:dyDescent="0.25">
      <c r="A10860" s="247"/>
      <c r="B10860" s="248"/>
      <c r="C10860" s="248"/>
      <c r="D10860" s="249"/>
      <c r="E10860"/>
      <c r="F10860" s="126"/>
      <c r="G10860" s="249"/>
      <c r="H10860"/>
      <c r="I10860"/>
      <c r="J10860" s="248"/>
      <c r="K10860"/>
      <c r="L10860"/>
      <c r="M10860"/>
      <c r="N10860"/>
      <c r="O10860"/>
      <c r="P10860"/>
      <c r="Q10860"/>
      <c r="S10860" s="115"/>
      <c r="U10860"/>
      <c r="V10860"/>
      <c r="W10860" s="248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5">
      <c r="A10861" s="247"/>
      <c r="B10861" s="248"/>
      <c r="C10861" s="248"/>
      <c r="D10861" s="249"/>
      <c r="E10861"/>
      <c r="F10861" s="126"/>
      <c r="G10861" s="249"/>
      <c r="H10861"/>
      <c r="I10861"/>
      <c r="J10861" s="248"/>
      <c r="K10861"/>
      <c r="L10861"/>
      <c r="M10861"/>
      <c r="N10861"/>
      <c r="O10861"/>
      <c r="P10861"/>
      <c r="Q10861"/>
      <c r="S10861" s="115"/>
      <c r="U10861"/>
      <c r="V10861"/>
      <c r="W10861" s="248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5">
      <c r="A10862" s="247"/>
      <c r="B10862" s="248"/>
      <c r="C10862" s="248"/>
      <c r="D10862" s="249"/>
      <c r="E10862"/>
      <c r="F10862" s="126"/>
      <c r="G10862" s="249"/>
      <c r="H10862"/>
      <c r="I10862"/>
      <c r="J10862" s="248"/>
      <c r="K10862"/>
      <c r="L10862"/>
      <c r="M10862"/>
      <c r="N10862"/>
      <c r="O10862"/>
      <c r="P10862"/>
      <c r="Q10862"/>
      <c r="S10862" s="115"/>
      <c r="U10862"/>
      <c r="V10862"/>
      <c r="W10862" s="248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5">
      <c r="A10863" s="244"/>
      <c r="B10863" s="245"/>
      <c r="C10863" s="245"/>
      <c r="D10863" s="246"/>
      <c r="F10863" s="238"/>
      <c r="G10863" s="246"/>
      <c r="I10863"/>
      <c r="J10863" s="245"/>
      <c r="S10863" s="115"/>
      <c r="U10863"/>
      <c r="V10863"/>
      <c r="W10863" s="245"/>
    </row>
    <row r="10864" spans="1:33" x14ac:dyDescent="0.25">
      <c r="A10864" s="244"/>
      <c r="B10864" s="245"/>
      <c r="C10864" s="245"/>
      <c r="D10864" s="246"/>
      <c r="F10864" s="238"/>
      <c r="G10864" s="246"/>
      <c r="I10864"/>
      <c r="J10864" s="245"/>
      <c r="S10864" s="115"/>
      <c r="U10864"/>
      <c r="V10864"/>
      <c r="W10864" s="245"/>
    </row>
    <row r="10865" spans="1:33" x14ac:dyDescent="0.25">
      <c r="A10865" s="247"/>
      <c r="B10865" s="248"/>
      <c r="C10865" s="248"/>
      <c r="D10865" s="249"/>
      <c r="E10865"/>
      <c r="F10865" s="126"/>
      <c r="G10865" s="249"/>
      <c r="H10865"/>
      <c r="I10865"/>
      <c r="J10865" s="248"/>
      <c r="K10865"/>
      <c r="L10865"/>
      <c r="M10865"/>
      <c r="N10865"/>
      <c r="O10865"/>
      <c r="P10865"/>
      <c r="Q10865"/>
      <c r="S10865" s="115"/>
      <c r="U10865"/>
      <c r="V10865"/>
      <c r="W10865" s="248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5">
      <c r="A10866" s="247"/>
      <c r="B10866" s="248"/>
      <c r="C10866" s="248"/>
      <c r="D10866" s="249"/>
      <c r="E10866"/>
      <c r="F10866" s="126"/>
      <c r="G10866" s="249"/>
      <c r="H10866"/>
      <c r="I10866"/>
      <c r="J10866" s="248"/>
      <c r="K10866"/>
      <c r="L10866"/>
      <c r="M10866"/>
      <c r="N10866"/>
      <c r="O10866"/>
      <c r="P10866"/>
      <c r="Q10866"/>
      <c r="S10866" s="115"/>
      <c r="U10866"/>
      <c r="V10866"/>
      <c r="W10866" s="248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5">
      <c r="A10867" s="247"/>
      <c r="B10867" s="248"/>
      <c r="C10867" s="248"/>
      <c r="D10867" s="249"/>
      <c r="E10867"/>
      <c r="F10867" s="126"/>
      <c r="G10867" s="249"/>
      <c r="H10867"/>
      <c r="I10867"/>
      <c r="J10867" s="248"/>
      <c r="K10867"/>
      <c r="L10867"/>
      <c r="M10867"/>
      <c r="N10867"/>
      <c r="O10867"/>
      <c r="P10867"/>
      <c r="Q10867"/>
      <c r="S10867" s="115"/>
      <c r="U10867"/>
      <c r="V10867"/>
      <c r="W10867" s="248"/>
      <c r="X10867"/>
      <c r="Y10867"/>
      <c r="Z10867"/>
      <c r="AA10867"/>
      <c r="AB10867"/>
      <c r="AC10867"/>
      <c r="AD10867"/>
      <c r="AE10867"/>
      <c r="AF10867"/>
      <c r="AG10867"/>
    </row>
    <row r="10868" spans="1:33" ht="18" x14ac:dyDescent="0.25">
      <c r="A10868" s="250"/>
      <c r="B10868" s="251"/>
      <c r="C10868" s="251"/>
      <c r="D10868" s="252"/>
      <c r="E10868"/>
      <c r="F10868" s="126"/>
      <c r="G10868" s="253"/>
      <c r="H10868"/>
      <c r="I10868"/>
      <c r="J10868" s="254"/>
      <c r="K10868"/>
      <c r="L10868"/>
      <c r="M10868"/>
      <c r="N10868"/>
      <c r="O10868"/>
      <c r="P10868"/>
      <c r="Q10868"/>
      <c r="S10868" s="115"/>
      <c r="U10868"/>
      <c r="V10868"/>
      <c r="W10868" s="254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5">
      <c r="A10869" s="247"/>
      <c r="B10869" s="248"/>
      <c r="C10869" s="248"/>
      <c r="D10869" s="249"/>
      <c r="E10869"/>
      <c r="F10869" s="126"/>
      <c r="G10869" s="249"/>
      <c r="H10869"/>
      <c r="I10869"/>
      <c r="J10869" s="248"/>
      <c r="K10869"/>
      <c r="L10869"/>
      <c r="M10869"/>
      <c r="N10869"/>
      <c r="O10869"/>
      <c r="P10869"/>
      <c r="Q10869"/>
      <c r="S10869" s="115"/>
      <c r="U10869"/>
      <c r="V10869"/>
      <c r="W10869" s="248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5">
      <c r="A10870" s="247"/>
      <c r="B10870" s="248"/>
      <c r="C10870" s="248"/>
      <c r="D10870" s="249"/>
      <c r="E10870"/>
      <c r="F10870" s="126"/>
      <c r="G10870" s="249"/>
      <c r="H10870"/>
      <c r="I10870"/>
      <c r="J10870" s="248"/>
      <c r="K10870"/>
      <c r="L10870"/>
      <c r="M10870"/>
      <c r="N10870"/>
      <c r="O10870"/>
      <c r="P10870"/>
      <c r="Q10870"/>
      <c r="S10870" s="115"/>
      <c r="U10870"/>
      <c r="V10870"/>
      <c r="W10870" s="248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5">
      <c r="A10871" s="244"/>
      <c r="B10871" s="245"/>
      <c r="C10871" s="245"/>
      <c r="D10871" s="246"/>
      <c r="F10871" s="238"/>
      <c r="G10871" s="246"/>
      <c r="I10871"/>
      <c r="J10871" s="245"/>
      <c r="S10871" s="115"/>
      <c r="U10871"/>
      <c r="V10871"/>
      <c r="W10871" s="245"/>
    </row>
    <row r="10872" spans="1:33" x14ac:dyDescent="0.25">
      <c r="A10872" s="247"/>
      <c r="B10872" s="248"/>
      <c r="C10872" s="248"/>
      <c r="D10872" s="249"/>
      <c r="E10872"/>
      <c r="F10872" s="126"/>
      <c r="G10872" s="249"/>
      <c r="H10872"/>
      <c r="I10872"/>
      <c r="J10872" s="248"/>
      <c r="K10872"/>
      <c r="L10872"/>
      <c r="M10872"/>
      <c r="N10872"/>
      <c r="O10872"/>
      <c r="P10872"/>
      <c r="Q10872"/>
      <c r="S10872" s="115"/>
      <c r="U10872"/>
      <c r="V10872"/>
      <c r="W10872" s="248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5">
      <c r="A10873" s="244"/>
      <c r="B10873" s="245"/>
      <c r="C10873" s="245"/>
      <c r="D10873" s="246"/>
      <c r="F10873" s="238"/>
      <c r="G10873" s="246"/>
      <c r="I10873"/>
      <c r="J10873" s="245"/>
      <c r="S10873" s="115"/>
      <c r="U10873"/>
      <c r="V10873"/>
      <c r="W10873" s="245"/>
    </row>
    <row r="10874" spans="1:33" x14ac:dyDescent="0.25">
      <c r="A10874" s="247"/>
      <c r="B10874" s="248"/>
      <c r="C10874" s="248"/>
      <c r="D10874" s="249"/>
      <c r="E10874"/>
      <c r="F10874" s="126"/>
      <c r="G10874" s="249"/>
      <c r="H10874"/>
      <c r="I10874"/>
      <c r="J10874" s="248"/>
      <c r="K10874"/>
      <c r="L10874"/>
      <c r="M10874"/>
      <c r="N10874"/>
      <c r="O10874"/>
      <c r="P10874"/>
      <c r="Q10874"/>
      <c r="S10874" s="115"/>
      <c r="U10874"/>
      <c r="V10874"/>
      <c r="W10874" s="248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5">
      <c r="A10875" s="244"/>
      <c r="B10875" s="245"/>
      <c r="C10875" s="245"/>
      <c r="D10875" s="246"/>
      <c r="F10875" s="238"/>
      <c r="G10875" s="246"/>
      <c r="I10875"/>
      <c r="J10875" s="245"/>
      <c r="S10875" s="115"/>
      <c r="U10875"/>
      <c r="V10875"/>
      <c r="W10875" s="245"/>
    </row>
    <row r="10876" spans="1:33" x14ac:dyDescent="0.25">
      <c r="A10876" s="247"/>
      <c r="B10876" s="248"/>
      <c r="C10876" s="248"/>
      <c r="D10876" s="249"/>
      <c r="E10876"/>
      <c r="F10876" s="126"/>
      <c r="G10876" s="249"/>
      <c r="H10876"/>
      <c r="I10876"/>
      <c r="J10876" s="248"/>
      <c r="K10876"/>
      <c r="L10876"/>
      <c r="M10876"/>
      <c r="N10876"/>
      <c r="O10876"/>
      <c r="P10876"/>
      <c r="Q10876"/>
      <c r="S10876" s="115"/>
      <c r="U10876"/>
      <c r="V10876"/>
      <c r="W10876" s="248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5">
      <c r="A10877" s="244"/>
      <c r="B10877" s="245"/>
      <c r="C10877" s="245"/>
      <c r="D10877" s="246"/>
      <c r="F10877" s="238"/>
      <c r="G10877" s="246"/>
      <c r="I10877"/>
      <c r="J10877" s="245"/>
      <c r="S10877" s="115"/>
      <c r="U10877"/>
      <c r="V10877"/>
      <c r="W10877" s="245"/>
    </row>
    <row r="10878" spans="1:33" ht="18" x14ac:dyDescent="0.25">
      <c r="A10878" s="250"/>
      <c r="B10878" s="251"/>
      <c r="C10878" s="251"/>
      <c r="D10878" s="252"/>
      <c r="E10878"/>
      <c r="F10878" s="126"/>
      <c r="G10878" s="253"/>
      <c r="H10878"/>
      <c r="I10878"/>
      <c r="J10878" s="254"/>
      <c r="K10878"/>
      <c r="L10878"/>
      <c r="M10878"/>
      <c r="N10878"/>
      <c r="O10878"/>
      <c r="P10878"/>
      <c r="Q10878"/>
      <c r="S10878" s="115"/>
      <c r="U10878"/>
      <c r="V10878"/>
      <c r="W10878" s="254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5">
      <c r="A10879" s="247"/>
      <c r="B10879" s="248"/>
      <c r="C10879" s="248"/>
      <c r="D10879" s="249"/>
      <c r="E10879"/>
      <c r="F10879" s="126"/>
      <c r="G10879" s="249"/>
      <c r="H10879"/>
      <c r="I10879"/>
      <c r="J10879" s="248"/>
      <c r="K10879"/>
      <c r="L10879"/>
      <c r="M10879"/>
      <c r="N10879"/>
      <c r="O10879"/>
      <c r="P10879"/>
      <c r="Q10879"/>
      <c r="S10879" s="115"/>
      <c r="U10879"/>
      <c r="V10879"/>
      <c r="W10879" s="248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5">
      <c r="A10880" s="247"/>
      <c r="B10880" s="248"/>
      <c r="C10880" s="248"/>
      <c r="D10880" s="249"/>
      <c r="E10880"/>
      <c r="F10880" s="126"/>
      <c r="G10880" s="249"/>
      <c r="H10880"/>
      <c r="I10880"/>
      <c r="J10880" s="248"/>
      <c r="K10880"/>
      <c r="L10880"/>
      <c r="M10880"/>
      <c r="N10880"/>
      <c r="O10880"/>
      <c r="P10880"/>
      <c r="Q10880"/>
      <c r="S10880" s="115"/>
      <c r="U10880"/>
      <c r="V10880"/>
      <c r="W10880" s="248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5">
      <c r="A10881" s="247"/>
      <c r="B10881" s="248"/>
      <c r="C10881" s="248"/>
      <c r="D10881" s="249"/>
      <c r="E10881"/>
      <c r="F10881" s="126"/>
      <c r="G10881" s="249"/>
      <c r="H10881"/>
      <c r="I10881"/>
      <c r="J10881" s="248"/>
      <c r="K10881"/>
      <c r="L10881"/>
      <c r="M10881"/>
      <c r="N10881"/>
      <c r="O10881"/>
      <c r="P10881"/>
      <c r="Q10881"/>
      <c r="S10881" s="115"/>
      <c r="U10881"/>
      <c r="V10881"/>
      <c r="W10881" s="248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5">
      <c r="A10882" s="247"/>
      <c r="B10882" s="248"/>
      <c r="C10882" s="248"/>
      <c r="D10882" s="249"/>
      <c r="E10882"/>
      <c r="F10882" s="126"/>
      <c r="G10882" s="249"/>
      <c r="H10882"/>
      <c r="I10882"/>
      <c r="J10882" s="248"/>
      <c r="K10882"/>
      <c r="L10882"/>
      <c r="M10882"/>
      <c r="N10882"/>
      <c r="O10882"/>
      <c r="P10882"/>
      <c r="Q10882"/>
      <c r="S10882" s="115"/>
      <c r="U10882"/>
      <c r="V10882"/>
      <c r="W10882" s="248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5">
      <c r="A10883" s="247"/>
      <c r="B10883" s="248"/>
      <c r="C10883" s="248"/>
      <c r="D10883" s="249"/>
      <c r="E10883"/>
      <c r="F10883" s="126"/>
      <c r="G10883" s="249"/>
      <c r="H10883"/>
      <c r="I10883"/>
      <c r="J10883" s="248"/>
      <c r="K10883"/>
      <c r="L10883"/>
      <c r="M10883"/>
      <c r="N10883"/>
      <c r="O10883"/>
      <c r="P10883"/>
      <c r="Q10883"/>
      <c r="S10883" s="115"/>
      <c r="U10883"/>
      <c r="V10883"/>
      <c r="W10883" s="248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5">
      <c r="A10884" s="247"/>
      <c r="B10884" s="248"/>
      <c r="C10884" s="248"/>
      <c r="D10884" s="249"/>
      <c r="E10884"/>
      <c r="F10884" s="126"/>
      <c r="G10884" s="249"/>
      <c r="H10884"/>
      <c r="I10884"/>
      <c r="J10884" s="248"/>
      <c r="K10884"/>
      <c r="L10884"/>
      <c r="M10884"/>
      <c r="N10884"/>
      <c r="O10884"/>
      <c r="P10884"/>
      <c r="Q10884"/>
      <c r="S10884" s="115"/>
      <c r="U10884"/>
      <c r="V10884"/>
      <c r="W10884" s="248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5">
      <c r="A10885" s="247"/>
      <c r="B10885" s="248"/>
      <c r="C10885" s="248"/>
      <c r="D10885" s="249"/>
      <c r="E10885"/>
      <c r="F10885" s="126"/>
      <c r="G10885" s="249"/>
      <c r="H10885"/>
      <c r="I10885"/>
      <c r="J10885" s="248"/>
      <c r="K10885"/>
      <c r="L10885"/>
      <c r="M10885"/>
      <c r="N10885"/>
      <c r="O10885"/>
      <c r="P10885"/>
      <c r="Q10885"/>
      <c r="S10885" s="115"/>
      <c r="U10885"/>
      <c r="V10885"/>
      <c r="W10885" s="248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5">
      <c r="A10886" s="244"/>
      <c r="B10886" s="245"/>
      <c r="C10886" s="245"/>
      <c r="D10886" s="246"/>
      <c r="F10886" s="238"/>
      <c r="G10886" s="246"/>
      <c r="I10886"/>
      <c r="J10886" s="245"/>
      <c r="S10886" s="115"/>
      <c r="U10886"/>
      <c r="V10886"/>
      <c r="W10886" s="245"/>
    </row>
    <row r="10887" spans="1:33" x14ac:dyDescent="0.25">
      <c r="A10887" s="247"/>
      <c r="B10887" s="248"/>
      <c r="C10887" s="248"/>
      <c r="D10887" s="249"/>
      <c r="E10887"/>
      <c r="F10887" s="126"/>
      <c r="G10887" s="249"/>
      <c r="H10887"/>
      <c r="I10887"/>
      <c r="J10887" s="248"/>
      <c r="K10887"/>
      <c r="L10887"/>
      <c r="M10887"/>
      <c r="N10887"/>
      <c r="O10887"/>
      <c r="P10887"/>
      <c r="Q10887"/>
      <c r="S10887" s="115"/>
      <c r="U10887"/>
      <c r="V10887"/>
      <c r="W10887" s="248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5">
      <c r="A10888" s="247"/>
      <c r="B10888" s="248"/>
      <c r="C10888" s="248"/>
      <c r="D10888" s="249"/>
      <c r="E10888"/>
      <c r="F10888" s="126"/>
      <c r="G10888" s="249"/>
      <c r="H10888"/>
      <c r="I10888"/>
      <c r="J10888" s="248"/>
      <c r="K10888"/>
      <c r="L10888"/>
      <c r="M10888"/>
      <c r="N10888"/>
      <c r="O10888"/>
      <c r="P10888"/>
      <c r="Q10888"/>
      <c r="S10888" s="115"/>
      <c r="U10888"/>
      <c r="V10888"/>
      <c r="W10888" s="24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5">
      <c r="A10889" s="247"/>
      <c r="B10889" s="248"/>
      <c r="C10889" s="248"/>
      <c r="D10889" s="249"/>
      <c r="E10889"/>
      <c r="F10889" s="126"/>
      <c r="G10889" s="249"/>
      <c r="H10889"/>
      <c r="I10889"/>
      <c r="J10889" s="248"/>
      <c r="K10889"/>
      <c r="L10889"/>
      <c r="M10889"/>
      <c r="N10889"/>
      <c r="O10889"/>
      <c r="P10889"/>
      <c r="Q10889"/>
      <c r="S10889" s="115"/>
      <c r="U10889"/>
      <c r="V10889"/>
      <c r="W10889" s="248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5">
      <c r="A10890" s="244"/>
      <c r="B10890" s="245"/>
      <c r="C10890" s="245"/>
      <c r="D10890" s="246"/>
      <c r="F10890" s="238"/>
      <c r="G10890" s="246"/>
      <c r="I10890"/>
      <c r="J10890" s="245"/>
      <c r="S10890" s="115"/>
      <c r="U10890"/>
      <c r="V10890"/>
      <c r="W10890" s="245"/>
    </row>
    <row r="10891" spans="1:33" x14ac:dyDescent="0.25">
      <c r="A10891" s="244"/>
      <c r="B10891" s="245"/>
      <c r="C10891" s="245"/>
      <c r="D10891" s="246"/>
      <c r="F10891" s="238"/>
      <c r="G10891" s="246"/>
      <c r="I10891"/>
      <c r="J10891" s="245"/>
      <c r="S10891" s="115"/>
      <c r="U10891"/>
      <c r="V10891"/>
      <c r="W10891" s="245"/>
    </row>
    <row r="10892" spans="1:33" x14ac:dyDescent="0.25">
      <c r="A10892" s="247"/>
      <c r="B10892" s="248"/>
      <c r="C10892" s="248"/>
      <c r="D10892" s="249"/>
      <c r="E10892"/>
      <c r="F10892" s="126"/>
      <c r="G10892" s="249"/>
      <c r="H10892"/>
      <c r="I10892"/>
      <c r="J10892" s="248"/>
      <c r="K10892"/>
      <c r="L10892"/>
      <c r="M10892"/>
      <c r="N10892"/>
      <c r="O10892"/>
      <c r="P10892"/>
      <c r="Q10892"/>
      <c r="S10892" s="115"/>
      <c r="U10892"/>
      <c r="V10892"/>
      <c r="W10892" s="248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5">
      <c r="A10893" s="247"/>
      <c r="B10893" s="248"/>
      <c r="C10893" s="248"/>
      <c r="D10893" s="249"/>
      <c r="E10893"/>
      <c r="F10893" s="126"/>
      <c r="G10893" s="249"/>
      <c r="H10893"/>
      <c r="I10893"/>
      <c r="J10893" s="248"/>
      <c r="K10893"/>
      <c r="L10893"/>
      <c r="M10893"/>
      <c r="N10893"/>
      <c r="O10893"/>
      <c r="P10893"/>
      <c r="Q10893"/>
      <c r="S10893" s="115"/>
      <c r="U10893"/>
      <c r="V10893"/>
      <c r="W10893" s="248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5">
      <c r="A10894" s="247"/>
      <c r="B10894" s="248"/>
      <c r="C10894" s="248"/>
      <c r="D10894" s="249"/>
      <c r="E10894"/>
      <c r="F10894" s="126"/>
      <c r="G10894" s="249"/>
      <c r="H10894"/>
      <c r="I10894"/>
      <c r="J10894" s="248"/>
      <c r="K10894"/>
      <c r="L10894"/>
      <c r="M10894"/>
      <c r="N10894"/>
      <c r="O10894"/>
      <c r="P10894"/>
      <c r="Q10894"/>
      <c r="S10894" s="115"/>
      <c r="U10894"/>
      <c r="V10894"/>
      <c r="W10894" s="248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5">
      <c r="A10895" s="244"/>
      <c r="B10895" s="245"/>
      <c r="C10895" s="245"/>
      <c r="D10895" s="246"/>
      <c r="F10895" s="238"/>
      <c r="G10895" s="246"/>
      <c r="I10895"/>
      <c r="J10895" s="245"/>
      <c r="S10895" s="115"/>
      <c r="U10895"/>
      <c r="V10895"/>
      <c r="W10895" s="245"/>
    </row>
    <row r="10896" spans="1:33" x14ac:dyDescent="0.25">
      <c r="A10896" s="247"/>
      <c r="B10896" s="248"/>
      <c r="C10896" s="248"/>
      <c r="D10896" s="249"/>
      <c r="E10896"/>
      <c r="F10896" s="126"/>
      <c r="G10896" s="249"/>
      <c r="H10896"/>
      <c r="I10896"/>
      <c r="J10896" s="248"/>
      <c r="K10896"/>
      <c r="L10896"/>
      <c r="M10896"/>
      <c r="N10896"/>
      <c r="O10896"/>
      <c r="P10896"/>
      <c r="Q10896"/>
      <c r="S10896" s="115"/>
      <c r="U10896"/>
      <c r="V10896"/>
      <c r="W10896" s="248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5">
      <c r="A10897" s="244"/>
      <c r="B10897" s="245"/>
      <c r="C10897" s="245"/>
      <c r="D10897" s="246"/>
      <c r="F10897" s="238"/>
      <c r="G10897" s="246"/>
      <c r="I10897"/>
      <c r="J10897" s="245"/>
      <c r="S10897" s="115"/>
      <c r="U10897"/>
      <c r="V10897"/>
      <c r="W10897" s="245"/>
    </row>
    <row r="10898" spans="1:33" x14ac:dyDescent="0.25">
      <c r="A10898" s="247"/>
      <c r="B10898" s="248"/>
      <c r="C10898" s="248"/>
      <c r="D10898" s="249"/>
      <c r="E10898"/>
      <c r="F10898" s="126"/>
      <c r="G10898" s="249"/>
      <c r="H10898"/>
      <c r="I10898"/>
      <c r="J10898" s="248"/>
      <c r="K10898"/>
      <c r="L10898"/>
      <c r="M10898"/>
      <c r="N10898"/>
      <c r="O10898"/>
      <c r="P10898"/>
      <c r="Q10898"/>
      <c r="S10898" s="115"/>
      <c r="U10898"/>
      <c r="V10898"/>
      <c r="W10898" s="24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5">
      <c r="A10899" s="247"/>
      <c r="B10899" s="248"/>
      <c r="C10899" s="248"/>
      <c r="D10899" s="249"/>
      <c r="E10899"/>
      <c r="F10899" s="126"/>
      <c r="G10899" s="249"/>
      <c r="H10899"/>
      <c r="I10899"/>
      <c r="J10899" s="248"/>
      <c r="K10899"/>
      <c r="L10899"/>
      <c r="M10899"/>
      <c r="N10899"/>
      <c r="O10899"/>
      <c r="P10899"/>
      <c r="Q10899"/>
      <c r="S10899" s="115"/>
      <c r="U10899"/>
      <c r="V10899"/>
      <c r="W10899" s="248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5">
      <c r="A10900" s="247"/>
      <c r="B10900" s="248"/>
      <c r="C10900" s="248"/>
      <c r="D10900" s="249"/>
      <c r="E10900"/>
      <c r="F10900" s="126"/>
      <c r="G10900" s="249"/>
      <c r="H10900"/>
      <c r="I10900"/>
      <c r="J10900" s="248"/>
      <c r="K10900"/>
      <c r="L10900"/>
      <c r="M10900"/>
      <c r="N10900"/>
      <c r="O10900"/>
      <c r="P10900"/>
      <c r="Q10900"/>
      <c r="S10900" s="115"/>
      <c r="U10900"/>
      <c r="V10900"/>
      <c r="W10900" s="248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5">
      <c r="A10901" s="247"/>
      <c r="B10901" s="248"/>
      <c r="C10901" s="248"/>
      <c r="D10901" s="249"/>
      <c r="E10901"/>
      <c r="F10901" s="126"/>
      <c r="G10901" s="249"/>
      <c r="H10901"/>
      <c r="I10901"/>
      <c r="J10901" s="248"/>
      <c r="K10901"/>
      <c r="L10901"/>
      <c r="M10901"/>
      <c r="N10901"/>
      <c r="O10901"/>
      <c r="P10901"/>
      <c r="Q10901"/>
      <c r="S10901" s="115"/>
      <c r="U10901"/>
      <c r="V10901"/>
      <c r="W10901" s="248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5">
      <c r="A10902" s="244"/>
      <c r="B10902" s="245"/>
      <c r="C10902" s="245"/>
      <c r="D10902" s="246"/>
      <c r="F10902" s="238"/>
      <c r="G10902" s="246"/>
      <c r="I10902"/>
      <c r="J10902" s="245"/>
      <c r="S10902" s="115"/>
      <c r="U10902"/>
      <c r="V10902"/>
      <c r="W10902" s="245"/>
    </row>
    <row r="10903" spans="1:33" x14ac:dyDescent="0.25">
      <c r="A10903" s="244"/>
      <c r="B10903" s="245"/>
      <c r="C10903" s="245"/>
      <c r="D10903" s="246"/>
      <c r="F10903" s="238"/>
      <c r="G10903" s="246"/>
      <c r="I10903"/>
      <c r="J10903" s="245"/>
      <c r="S10903" s="115"/>
      <c r="U10903"/>
      <c r="V10903"/>
      <c r="W10903" s="245"/>
    </row>
    <row r="10904" spans="1:33" x14ac:dyDescent="0.25">
      <c r="A10904" s="247"/>
      <c r="B10904" s="248"/>
      <c r="C10904" s="248"/>
      <c r="D10904" s="249"/>
      <c r="E10904"/>
      <c r="F10904" s="126"/>
      <c r="G10904" s="249"/>
      <c r="H10904"/>
      <c r="I10904"/>
      <c r="J10904" s="248"/>
      <c r="K10904"/>
      <c r="L10904"/>
      <c r="M10904"/>
      <c r="N10904"/>
      <c r="O10904"/>
      <c r="P10904"/>
      <c r="Q10904"/>
      <c r="S10904" s="115"/>
      <c r="U10904"/>
      <c r="V10904"/>
      <c r="W10904" s="248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5">
      <c r="A10905" s="244"/>
      <c r="B10905" s="245"/>
      <c r="C10905" s="245"/>
      <c r="D10905" s="246"/>
      <c r="F10905" s="238"/>
      <c r="G10905" s="246"/>
      <c r="I10905"/>
      <c r="J10905" s="245"/>
      <c r="S10905" s="115"/>
      <c r="U10905"/>
      <c r="V10905"/>
      <c r="W10905" s="245"/>
    </row>
    <row r="10906" spans="1:33" x14ac:dyDescent="0.25">
      <c r="A10906" s="247"/>
      <c r="B10906" s="248"/>
      <c r="C10906" s="248"/>
      <c r="D10906" s="249"/>
      <c r="E10906"/>
      <c r="F10906" s="126"/>
      <c r="G10906" s="249"/>
      <c r="H10906"/>
      <c r="I10906"/>
      <c r="J10906" s="248"/>
      <c r="K10906"/>
      <c r="L10906"/>
      <c r="M10906"/>
      <c r="N10906"/>
      <c r="O10906"/>
      <c r="P10906"/>
      <c r="Q10906"/>
      <c r="S10906" s="115"/>
      <c r="U10906"/>
      <c r="V10906"/>
      <c r="W10906" s="248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5">
      <c r="A10907" s="247"/>
      <c r="B10907" s="248"/>
      <c r="C10907" s="248"/>
      <c r="D10907" s="249"/>
      <c r="E10907"/>
      <c r="F10907" s="126"/>
      <c r="G10907" s="249"/>
      <c r="H10907"/>
      <c r="I10907"/>
      <c r="J10907" s="248"/>
      <c r="K10907"/>
      <c r="L10907"/>
      <c r="M10907"/>
      <c r="N10907"/>
      <c r="O10907"/>
      <c r="P10907"/>
      <c r="Q10907"/>
      <c r="S10907" s="115"/>
      <c r="U10907"/>
      <c r="V10907"/>
      <c r="W10907" s="248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5">
      <c r="A10908" s="247"/>
      <c r="B10908" s="248"/>
      <c r="C10908" s="248"/>
      <c r="D10908" s="249"/>
      <c r="E10908"/>
      <c r="F10908" s="126"/>
      <c r="G10908" s="249"/>
      <c r="H10908"/>
      <c r="I10908"/>
      <c r="J10908" s="248"/>
      <c r="K10908"/>
      <c r="L10908"/>
      <c r="M10908"/>
      <c r="N10908"/>
      <c r="O10908"/>
      <c r="P10908"/>
      <c r="Q10908"/>
      <c r="S10908" s="115"/>
      <c r="U10908"/>
      <c r="V10908"/>
      <c r="W10908" s="24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5">
      <c r="A10909" s="244"/>
      <c r="B10909" s="245"/>
      <c r="C10909" s="245"/>
      <c r="D10909" s="246"/>
      <c r="F10909" s="238"/>
      <c r="G10909" s="246"/>
      <c r="I10909"/>
      <c r="J10909" s="245"/>
      <c r="S10909" s="115"/>
      <c r="U10909"/>
      <c r="V10909"/>
      <c r="W10909" s="245"/>
    </row>
    <row r="10910" spans="1:33" x14ac:dyDescent="0.25">
      <c r="A10910" s="247"/>
      <c r="B10910" s="248"/>
      <c r="C10910" s="248"/>
      <c r="D10910" s="249"/>
      <c r="E10910"/>
      <c r="F10910" s="126"/>
      <c r="G10910" s="249"/>
      <c r="H10910"/>
      <c r="I10910"/>
      <c r="J10910" s="248"/>
      <c r="K10910"/>
      <c r="L10910"/>
      <c r="M10910"/>
      <c r="N10910"/>
      <c r="O10910"/>
      <c r="P10910"/>
      <c r="Q10910"/>
      <c r="S10910" s="115"/>
      <c r="U10910"/>
      <c r="V10910"/>
      <c r="W10910" s="248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5">
      <c r="A10911" s="244"/>
      <c r="B10911" s="245"/>
      <c r="C10911" s="245"/>
      <c r="D10911" s="246"/>
      <c r="F10911" s="238"/>
      <c r="G10911" s="246"/>
      <c r="I10911"/>
      <c r="J10911" s="245"/>
      <c r="S10911" s="115"/>
      <c r="U10911"/>
      <c r="V10911"/>
      <c r="W10911" s="245"/>
    </row>
    <row r="10912" spans="1:33" x14ac:dyDescent="0.25">
      <c r="A10912" s="244"/>
      <c r="B10912" s="245"/>
      <c r="C10912" s="245"/>
      <c r="D10912" s="246"/>
      <c r="F10912" s="238"/>
      <c r="G10912" s="246"/>
      <c r="I10912"/>
      <c r="J10912" s="245"/>
      <c r="S10912" s="115"/>
      <c r="U10912"/>
      <c r="V10912"/>
      <c r="W10912" s="245"/>
    </row>
    <row r="10913" spans="1:33" x14ac:dyDescent="0.25">
      <c r="A10913" s="244"/>
      <c r="B10913" s="245"/>
      <c r="C10913" s="245"/>
      <c r="D10913" s="246"/>
      <c r="F10913" s="238"/>
      <c r="G10913" s="246"/>
      <c r="I10913"/>
      <c r="J10913" s="245"/>
      <c r="S10913" s="115"/>
      <c r="U10913"/>
      <c r="V10913"/>
      <c r="W10913" s="245"/>
    </row>
    <row r="10914" spans="1:33" x14ac:dyDescent="0.25">
      <c r="A10914" s="247"/>
      <c r="B10914" s="248"/>
      <c r="C10914" s="248"/>
      <c r="D10914" s="249"/>
      <c r="E10914"/>
      <c r="F10914" s="126"/>
      <c r="G10914" s="249"/>
      <c r="H10914"/>
      <c r="I10914"/>
      <c r="J10914" s="248"/>
      <c r="K10914"/>
      <c r="L10914"/>
      <c r="M10914"/>
      <c r="N10914"/>
      <c r="O10914"/>
      <c r="P10914"/>
      <c r="Q10914"/>
      <c r="S10914" s="115"/>
      <c r="U10914"/>
      <c r="V10914"/>
      <c r="W10914" s="248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5">
      <c r="A10915" s="244"/>
      <c r="B10915" s="245"/>
      <c r="C10915" s="245"/>
      <c r="D10915" s="246"/>
      <c r="F10915" s="238"/>
      <c r="G10915" s="246"/>
      <c r="I10915"/>
      <c r="J10915" s="245"/>
      <c r="S10915" s="115"/>
      <c r="U10915"/>
      <c r="V10915"/>
      <c r="W10915" s="245"/>
    </row>
    <row r="10916" spans="1:33" x14ac:dyDescent="0.25">
      <c r="A10916" s="247"/>
      <c r="B10916" s="248"/>
      <c r="C10916" s="248"/>
      <c r="D10916" s="249"/>
      <c r="E10916"/>
      <c r="F10916" s="126"/>
      <c r="G10916" s="249"/>
      <c r="H10916"/>
      <c r="I10916"/>
      <c r="J10916" s="248"/>
      <c r="K10916"/>
      <c r="L10916"/>
      <c r="M10916"/>
      <c r="N10916"/>
      <c r="O10916"/>
      <c r="P10916"/>
      <c r="Q10916"/>
      <c r="S10916" s="115"/>
      <c r="U10916"/>
      <c r="V10916"/>
      <c r="W10916" s="248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5">
      <c r="A10917" s="244"/>
      <c r="B10917" s="245"/>
      <c r="C10917" s="245"/>
      <c r="D10917" s="246"/>
      <c r="F10917" s="238"/>
      <c r="G10917" s="246"/>
      <c r="I10917"/>
      <c r="J10917" s="245"/>
      <c r="S10917" s="115"/>
      <c r="U10917"/>
      <c r="V10917"/>
      <c r="W10917" s="245"/>
    </row>
    <row r="10918" spans="1:33" x14ac:dyDescent="0.25">
      <c r="A10918" s="244"/>
      <c r="B10918" s="245"/>
      <c r="C10918" s="245"/>
      <c r="D10918" s="246"/>
      <c r="F10918" s="238"/>
      <c r="G10918" s="246"/>
      <c r="I10918"/>
      <c r="J10918" s="245"/>
      <c r="S10918" s="115"/>
      <c r="U10918"/>
      <c r="V10918"/>
      <c r="W10918" s="245"/>
    </row>
    <row r="10919" spans="1:33" x14ac:dyDescent="0.25">
      <c r="A10919" s="247"/>
      <c r="B10919" s="248"/>
      <c r="C10919" s="248"/>
      <c r="D10919" s="249"/>
      <c r="E10919"/>
      <c r="F10919" s="126"/>
      <c r="G10919" s="249"/>
      <c r="H10919"/>
      <c r="I10919"/>
      <c r="J10919" s="248"/>
      <c r="K10919"/>
      <c r="L10919"/>
      <c r="M10919"/>
      <c r="N10919"/>
      <c r="O10919"/>
      <c r="P10919"/>
      <c r="Q10919"/>
      <c r="S10919" s="115"/>
      <c r="U10919"/>
      <c r="V10919"/>
      <c r="W10919" s="248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5">
      <c r="A10920" s="247"/>
      <c r="B10920" s="248"/>
      <c r="C10920" s="248"/>
      <c r="D10920" s="249"/>
      <c r="E10920"/>
      <c r="F10920" s="126"/>
      <c r="G10920" s="249"/>
      <c r="H10920"/>
      <c r="I10920"/>
      <c r="J10920" s="248"/>
      <c r="K10920"/>
      <c r="L10920"/>
      <c r="M10920"/>
      <c r="N10920"/>
      <c r="O10920"/>
      <c r="P10920"/>
      <c r="Q10920"/>
      <c r="S10920" s="115"/>
      <c r="U10920"/>
      <c r="V10920"/>
      <c r="W10920" s="248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5">
      <c r="A10921" s="244"/>
      <c r="B10921" s="245"/>
      <c r="C10921" s="245"/>
      <c r="D10921" s="246"/>
      <c r="F10921" s="238"/>
      <c r="G10921" s="246"/>
      <c r="I10921"/>
      <c r="J10921" s="245"/>
      <c r="S10921" s="115"/>
      <c r="U10921"/>
      <c r="V10921"/>
      <c r="W10921" s="245"/>
    </row>
    <row r="10922" spans="1:33" x14ac:dyDescent="0.25">
      <c r="A10922" s="247"/>
      <c r="B10922" s="248"/>
      <c r="C10922" s="248"/>
      <c r="D10922" s="249"/>
      <c r="E10922"/>
      <c r="F10922" s="126"/>
      <c r="G10922" s="249"/>
      <c r="H10922"/>
      <c r="I10922"/>
      <c r="J10922" s="248"/>
      <c r="K10922"/>
      <c r="L10922"/>
      <c r="M10922"/>
      <c r="N10922"/>
      <c r="O10922"/>
      <c r="P10922"/>
      <c r="Q10922"/>
      <c r="S10922" s="115"/>
      <c r="U10922"/>
      <c r="V10922"/>
      <c r="W10922" s="248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5">
      <c r="A10923" s="247"/>
      <c r="B10923" s="248"/>
      <c r="C10923" s="248"/>
      <c r="D10923" s="249"/>
      <c r="E10923"/>
      <c r="F10923" s="126"/>
      <c r="G10923" s="249"/>
      <c r="H10923"/>
      <c r="I10923"/>
      <c r="J10923" s="248"/>
      <c r="K10923"/>
      <c r="L10923"/>
      <c r="M10923"/>
      <c r="N10923"/>
      <c r="O10923"/>
      <c r="P10923"/>
      <c r="Q10923"/>
      <c r="S10923" s="115"/>
      <c r="U10923"/>
      <c r="V10923"/>
      <c r="W10923" s="248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5">
      <c r="A10924" s="247"/>
      <c r="B10924" s="248"/>
      <c r="C10924" s="248"/>
      <c r="D10924" s="249"/>
      <c r="E10924"/>
      <c r="F10924" s="126"/>
      <c r="G10924" s="249"/>
      <c r="H10924"/>
      <c r="I10924"/>
      <c r="J10924" s="248"/>
      <c r="K10924"/>
      <c r="L10924"/>
      <c r="M10924"/>
      <c r="N10924"/>
      <c r="O10924"/>
      <c r="P10924"/>
      <c r="Q10924"/>
      <c r="S10924" s="115"/>
      <c r="U10924"/>
      <c r="V10924"/>
      <c r="W10924" s="248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5">
      <c r="A10925" s="244"/>
      <c r="B10925" s="245"/>
      <c r="C10925" s="245"/>
      <c r="D10925" s="246"/>
      <c r="F10925" s="238"/>
      <c r="G10925" s="246"/>
      <c r="I10925"/>
      <c r="J10925" s="245"/>
      <c r="S10925" s="115"/>
      <c r="U10925"/>
      <c r="V10925"/>
      <c r="W10925" s="245"/>
    </row>
    <row r="10926" spans="1:33" x14ac:dyDescent="0.25">
      <c r="A10926" s="244"/>
      <c r="B10926" s="245"/>
      <c r="C10926" s="245"/>
      <c r="D10926" s="246"/>
      <c r="F10926" s="238"/>
      <c r="G10926" s="246"/>
      <c r="I10926"/>
      <c r="J10926" s="245"/>
      <c r="S10926" s="115"/>
      <c r="U10926"/>
      <c r="V10926"/>
      <c r="W10926" s="245"/>
    </row>
    <row r="10927" spans="1:33" x14ac:dyDescent="0.25">
      <c r="A10927" s="244"/>
      <c r="B10927" s="245"/>
      <c r="C10927" s="245"/>
      <c r="D10927" s="246"/>
      <c r="F10927" s="238"/>
      <c r="G10927" s="246"/>
      <c r="I10927"/>
      <c r="J10927" s="245"/>
      <c r="S10927" s="115"/>
      <c r="U10927"/>
      <c r="V10927"/>
      <c r="W10927" s="245"/>
    </row>
    <row r="10928" spans="1:33" x14ac:dyDescent="0.25">
      <c r="A10928" s="247"/>
      <c r="B10928" s="248"/>
      <c r="C10928" s="248"/>
      <c r="D10928" s="249"/>
      <c r="E10928"/>
      <c r="F10928" s="126"/>
      <c r="G10928" s="249"/>
      <c r="H10928"/>
      <c r="I10928"/>
      <c r="J10928" s="248"/>
      <c r="K10928"/>
      <c r="L10928"/>
      <c r="M10928"/>
      <c r="N10928"/>
      <c r="O10928"/>
      <c r="P10928"/>
      <c r="Q10928"/>
      <c r="S10928" s="115"/>
      <c r="U10928"/>
      <c r="V10928"/>
      <c r="W10928" s="24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5">
      <c r="A10929" s="244"/>
      <c r="B10929" s="245"/>
      <c r="C10929" s="245"/>
      <c r="D10929" s="246"/>
      <c r="F10929" s="238"/>
      <c r="G10929" s="246"/>
      <c r="I10929"/>
      <c r="J10929" s="245"/>
      <c r="S10929" s="115"/>
      <c r="U10929"/>
      <c r="V10929"/>
      <c r="W10929" s="245"/>
    </row>
    <row r="10930" spans="1:33" x14ac:dyDescent="0.25">
      <c r="A10930" s="244"/>
      <c r="B10930" s="245"/>
      <c r="C10930" s="245"/>
      <c r="D10930" s="246"/>
      <c r="F10930" s="238"/>
      <c r="G10930" s="246"/>
      <c r="I10930"/>
      <c r="J10930" s="245"/>
      <c r="S10930" s="115"/>
      <c r="U10930"/>
      <c r="V10930"/>
      <c r="W10930" s="245"/>
    </row>
    <row r="10931" spans="1:33" x14ac:dyDescent="0.25">
      <c r="A10931" s="247"/>
      <c r="B10931" s="248"/>
      <c r="C10931" s="248"/>
      <c r="D10931" s="249"/>
      <c r="E10931"/>
      <c r="F10931" s="126"/>
      <c r="G10931" s="249"/>
      <c r="H10931"/>
      <c r="I10931"/>
      <c r="J10931" s="248"/>
      <c r="K10931"/>
      <c r="L10931"/>
      <c r="M10931"/>
      <c r="N10931"/>
      <c r="O10931"/>
      <c r="P10931"/>
      <c r="Q10931"/>
      <c r="S10931" s="115"/>
      <c r="U10931"/>
      <c r="V10931"/>
      <c r="W10931" s="248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5">
      <c r="A10932" s="247"/>
      <c r="B10932" s="248"/>
      <c r="C10932" s="248"/>
      <c r="D10932" s="249"/>
      <c r="E10932"/>
      <c r="F10932" s="126"/>
      <c r="G10932" s="249"/>
      <c r="H10932"/>
      <c r="I10932"/>
      <c r="J10932" s="248"/>
      <c r="K10932"/>
      <c r="L10932"/>
      <c r="M10932"/>
      <c r="N10932"/>
      <c r="O10932"/>
      <c r="P10932"/>
      <c r="Q10932"/>
      <c r="S10932" s="115"/>
      <c r="U10932"/>
      <c r="V10932"/>
      <c r="W10932" s="248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5">
      <c r="A10933" s="247"/>
      <c r="B10933" s="248"/>
      <c r="C10933" s="248"/>
      <c r="D10933" s="249"/>
      <c r="E10933"/>
      <c r="F10933" s="126"/>
      <c r="G10933" s="249"/>
      <c r="H10933"/>
      <c r="I10933"/>
      <c r="J10933" s="248"/>
      <c r="K10933"/>
      <c r="L10933"/>
      <c r="M10933"/>
      <c r="N10933"/>
      <c r="O10933"/>
      <c r="P10933"/>
      <c r="Q10933"/>
      <c r="S10933" s="115"/>
      <c r="U10933"/>
      <c r="V10933"/>
      <c r="W10933" s="248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5">
      <c r="A10934" s="247"/>
      <c r="B10934" s="248"/>
      <c r="C10934" s="248"/>
      <c r="D10934" s="249"/>
      <c r="E10934"/>
      <c r="F10934" s="126"/>
      <c r="G10934" s="249"/>
      <c r="H10934"/>
      <c r="I10934"/>
      <c r="J10934" s="248"/>
      <c r="K10934"/>
      <c r="L10934"/>
      <c r="M10934"/>
      <c r="N10934"/>
      <c r="O10934"/>
      <c r="P10934"/>
      <c r="Q10934"/>
      <c r="S10934" s="115"/>
      <c r="U10934"/>
      <c r="V10934"/>
      <c r="W10934" s="248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5">
      <c r="A10935" s="244"/>
      <c r="B10935" s="245"/>
      <c r="C10935" s="245"/>
      <c r="D10935" s="246"/>
      <c r="F10935" s="238"/>
      <c r="G10935" s="246"/>
      <c r="I10935"/>
      <c r="J10935" s="245"/>
      <c r="S10935" s="115"/>
      <c r="U10935"/>
      <c r="V10935"/>
      <c r="W10935" s="245"/>
    </row>
    <row r="10936" spans="1:33" x14ac:dyDescent="0.25">
      <c r="A10936" s="247"/>
      <c r="B10936" s="248"/>
      <c r="C10936" s="248"/>
      <c r="D10936" s="249"/>
      <c r="E10936"/>
      <c r="F10936" s="126"/>
      <c r="G10936" s="249"/>
      <c r="H10936"/>
      <c r="I10936"/>
      <c r="J10936" s="248"/>
      <c r="K10936"/>
      <c r="L10936"/>
      <c r="M10936"/>
      <c r="N10936"/>
      <c r="O10936"/>
      <c r="P10936"/>
      <c r="Q10936"/>
      <c r="S10936" s="115"/>
      <c r="U10936"/>
      <c r="V10936"/>
      <c r="W10936" s="248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5">
      <c r="A10937" s="244"/>
      <c r="B10937" s="245"/>
      <c r="C10937" s="245"/>
      <c r="D10937" s="246"/>
      <c r="F10937" s="238"/>
      <c r="G10937" s="246"/>
      <c r="I10937"/>
      <c r="J10937" s="245"/>
      <c r="S10937" s="115"/>
      <c r="U10937"/>
      <c r="V10937"/>
      <c r="W10937" s="245"/>
    </row>
    <row r="10938" spans="1:33" x14ac:dyDescent="0.25">
      <c r="A10938" s="244"/>
      <c r="B10938" s="245"/>
      <c r="C10938" s="245"/>
      <c r="D10938" s="246"/>
      <c r="F10938" s="238"/>
      <c r="G10938" s="246"/>
      <c r="I10938"/>
      <c r="J10938" s="245"/>
      <c r="S10938" s="115"/>
      <c r="U10938"/>
      <c r="V10938"/>
      <c r="W10938" s="245"/>
    </row>
    <row r="10939" spans="1:33" x14ac:dyDescent="0.25">
      <c r="A10939" s="244"/>
      <c r="B10939" s="245"/>
      <c r="C10939" s="245"/>
      <c r="D10939" s="246"/>
      <c r="F10939" s="238"/>
      <c r="G10939" s="246"/>
      <c r="I10939"/>
      <c r="J10939" s="245"/>
      <c r="S10939" s="115"/>
      <c r="U10939"/>
      <c r="V10939"/>
      <c r="W10939" s="245"/>
    </row>
    <row r="10940" spans="1:33" x14ac:dyDescent="0.25">
      <c r="A10940" s="247"/>
      <c r="B10940" s="248"/>
      <c r="C10940" s="248"/>
      <c r="D10940" s="249"/>
      <c r="E10940"/>
      <c r="F10940" s="126"/>
      <c r="G10940" s="249"/>
      <c r="H10940"/>
      <c r="I10940"/>
      <c r="J10940" s="248"/>
      <c r="K10940"/>
      <c r="L10940"/>
      <c r="M10940"/>
      <c r="N10940"/>
      <c r="O10940"/>
      <c r="P10940"/>
      <c r="Q10940"/>
      <c r="S10940" s="115"/>
      <c r="U10940"/>
      <c r="V10940"/>
      <c r="W10940" s="248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5">
      <c r="A10941" s="244"/>
      <c r="B10941" s="245"/>
      <c r="C10941" s="245"/>
      <c r="D10941" s="246"/>
      <c r="F10941" s="238"/>
      <c r="G10941" s="246"/>
      <c r="I10941"/>
      <c r="J10941" s="245"/>
      <c r="S10941" s="115"/>
      <c r="U10941"/>
      <c r="V10941"/>
      <c r="W10941" s="245"/>
    </row>
    <row r="10942" spans="1:33" x14ac:dyDescent="0.25">
      <c r="A10942" s="247"/>
      <c r="B10942" s="248"/>
      <c r="C10942" s="248"/>
      <c r="D10942" s="249"/>
      <c r="E10942"/>
      <c r="F10942" s="126"/>
      <c r="G10942" s="249"/>
      <c r="H10942"/>
      <c r="I10942"/>
      <c r="J10942" s="248"/>
      <c r="K10942"/>
      <c r="L10942"/>
      <c r="M10942"/>
      <c r="N10942"/>
      <c r="O10942"/>
      <c r="P10942"/>
      <c r="Q10942"/>
      <c r="S10942" s="115"/>
      <c r="U10942"/>
      <c r="V10942"/>
      <c r="W10942" s="248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5">
      <c r="A10943" s="244"/>
      <c r="B10943" s="245"/>
      <c r="C10943" s="245"/>
      <c r="D10943" s="246"/>
      <c r="F10943" s="238"/>
      <c r="G10943" s="246"/>
      <c r="I10943"/>
      <c r="J10943" s="245"/>
      <c r="S10943" s="115"/>
      <c r="U10943"/>
      <c r="V10943"/>
      <c r="W10943" s="245"/>
    </row>
    <row r="10944" spans="1:33" x14ac:dyDescent="0.25">
      <c r="A10944" s="247"/>
      <c r="B10944" s="248"/>
      <c r="C10944" s="248"/>
      <c r="D10944" s="249"/>
      <c r="E10944"/>
      <c r="F10944" s="126"/>
      <c r="G10944" s="249"/>
      <c r="H10944"/>
      <c r="I10944"/>
      <c r="J10944" s="248"/>
      <c r="K10944"/>
      <c r="L10944"/>
      <c r="M10944"/>
      <c r="N10944"/>
      <c r="O10944"/>
      <c r="P10944"/>
      <c r="Q10944"/>
      <c r="S10944" s="115"/>
      <c r="U10944"/>
      <c r="V10944"/>
      <c r="W10944" s="248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5">
      <c r="A10945" s="244"/>
      <c r="B10945" s="245"/>
      <c r="C10945" s="245"/>
      <c r="D10945" s="246"/>
      <c r="F10945" s="238"/>
      <c r="G10945" s="246"/>
      <c r="I10945"/>
      <c r="J10945" s="245"/>
      <c r="S10945" s="115"/>
      <c r="U10945"/>
      <c r="V10945"/>
      <c r="W10945" s="245"/>
    </row>
    <row r="10946" spans="1:33" x14ac:dyDescent="0.25">
      <c r="A10946" s="244"/>
      <c r="B10946" s="245"/>
      <c r="C10946" s="245"/>
      <c r="D10946" s="246"/>
      <c r="F10946" s="238"/>
      <c r="G10946" s="246"/>
      <c r="I10946"/>
      <c r="J10946" s="245"/>
      <c r="S10946" s="115"/>
      <c r="U10946"/>
      <c r="V10946"/>
      <c r="W10946" s="245"/>
    </row>
    <row r="10947" spans="1:33" x14ac:dyDescent="0.25">
      <c r="A10947" s="244"/>
      <c r="B10947" s="245"/>
      <c r="C10947" s="245"/>
      <c r="D10947" s="246"/>
      <c r="F10947" s="238"/>
      <c r="G10947" s="246"/>
      <c r="I10947"/>
      <c r="J10947" s="245"/>
      <c r="S10947" s="115"/>
      <c r="U10947"/>
      <c r="V10947"/>
      <c r="W10947" s="245"/>
    </row>
    <row r="10948" spans="1:33" x14ac:dyDescent="0.25">
      <c r="A10948" s="244"/>
      <c r="B10948" s="245"/>
      <c r="C10948" s="245"/>
      <c r="D10948" s="246"/>
      <c r="F10948" s="238"/>
      <c r="G10948" s="246"/>
      <c r="I10948"/>
      <c r="J10948" s="245"/>
      <c r="S10948" s="115"/>
      <c r="U10948"/>
      <c r="V10948"/>
      <c r="W10948" s="245"/>
    </row>
    <row r="10949" spans="1:33" x14ac:dyDescent="0.25">
      <c r="A10949" s="247"/>
      <c r="B10949" s="248"/>
      <c r="C10949" s="248"/>
      <c r="D10949" s="249"/>
      <c r="E10949"/>
      <c r="F10949" s="126"/>
      <c r="G10949" s="249"/>
      <c r="H10949"/>
      <c r="I10949"/>
      <c r="J10949" s="248"/>
      <c r="K10949"/>
      <c r="L10949"/>
      <c r="M10949"/>
      <c r="N10949"/>
      <c r="O10949"/>
      <c r="P10949"/>
      <c r="Q10949"/>
      <c r="S10949" s="115"/>
      <c r="U10949"/>
      <c r="V10949"/>
      <c r="W10949" s="248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5">
      <c r="A10950" s="244"/>
      <c r="B10950" s="245"/>
      <c r="C10950" s="245"/>
      <c r="D10950" s="246"/>
      <c r="F10950" s="238"/>
      <c r="G10950" s="246"/>
      <c r="I10950"/>
      <c r="J10950" s="245"/>
      <c r="S10950" s="115"/>
      <c r="U10950"/>
      <c r="V10950"/>
      <c r="W10950" s="245"/>
    </row>
    <row r="10951" spans="1:33" x14ac:dyDescent="0.25">
      <c r="A10951" s="244"/>
      <c r="B10951" s="245"/>
      <c r="C10951" s="245"/>
      <c r="D10951" s="246"/>
      <c r="F10951" s="238"/>
      <c r="G10951" s="246"/>
      <c r="I10951"/>
      <c r="J10951" s="245"/>
      <c r="S10951" s="115"/>
      <c r="U10951"/>
      <c r="V10951"/>
      <c r="W10951" s="245"/>
    </row>
    <row r="10952" spans="1:33" x14ac:dyDescent="0.25">
      <c r="A10952" s="247"/>
      <c r="B10952" s="248"/>
      <c r="C10952" s="248"/>
      <c r="D10952" s="249"/>
      <c r="E10952"/>
      <c r="F10952" s="126"/>
      <c r="G10952" s="249"/>
      <c r="H10952"/>
      <c r="I10952"/>
      <c r="J10952" s="248"/>
      <c r="K10952"/>
      <c r="L10952"/>
      <c r="M10952"/>
      <c r="N10952"/>
      <c r="O10952"/>
      <c r="P10952"/>
      <c r="Q10952"/>
      <c r="S10952" s="115"/>
      <c r="U10952"/>
      <c r="V10952"/>
      <c r="W10952" s="248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5">
      <c r="A10953" s="244"/>
      <c r="B10953" s="245"/>
      <c r="C10953" s="245"/>
      <c r="D10953" s="246"/>
      <c r="F10953" s="238"/>
      <c r="G10953" s="246"/>
      <c r="I10953"/>
      <c r="J10953" s="245"/>
      <c r="S10953" s="115"/>
      <c r="U10953"/>
      <c r="V10953"/>
      <c r="W10953" s="245"/>
    </row>
    <row r="10954" spans="1:33" x14ac:dyDescent="0.25">
      <c r="A10954" s="244"/>
      <c r="B10954" s="245"/>
      <c r="C10954" s="245"/>
      <c r="D10954" s="246"/>
      <c r="F10954" s="238"/>
      <c r="G10954" s="246"/>
      <c r="I10954"/>
      <c r="J10954" s="245"/>
      <c r="S10954" s="115"/>
      <c r="U10954"/>
      <c r="V10954"/>
      <c r="W10954" s="245"/>
    </row>
    <row r="10955" spans="1:33" x14ac:dyDescent="0.25">
      <c r="A10955" s="247"/>
      <c r="B10955" s="248"/>
      <c r="C10955" s="248"/>
      <c r="D10955" s="249"/>
      <c r="E10955"/>
      <c r="F10955" s="126"/>
      <c r="G10955" s="249"/>
      <c r="H10955"/>
      <c r="I10955"/>
      <c r="J10955" s="248"/>
      <c r="K10955"/>
      <c r="L10955"/>
      <c r="M10955"/>
      <c r="N10955"/>
      <c r="O10955"/>
      <c r="P10955"/>
      <c r="Q10955"/>
      <c r="S10955" s="115"/>
      <c r="U10955"/>
      <c r="V10955"/>
      <c r="W10955" s="248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5">
      <c r="A10956" s="247"/>
      <c r="B10956" s="248"/>
      <c r="C10956" s="248"/>
      <c r="D10956" s="249"/>
      <c r="E10956"/>
      <c r="F10956" s="126"/>
      <c r="G10956" s="249"/>
      <c r="H10956"/>
      <c r="I10956"/>
      <c r="J10956" s="248"/>
      <c r="K10956"/>
      <c r="L10956"/>
      <c r="M10956"/>
      <c r="N10956"/>
      <c r="O10956"/>
      <c r="P10956"/>
      <c r="Q10956"/>
      <c r="S10956" s="115"/>
      <c r="U10956"/>
      <c r="V10956"/>
      <c r="W10956" s="248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5">
      <c r="A10957" s="244"/>
      <c r="B10957" s="245"/>
      <c r="C10957" s="245"/>
      <c r="D10957" s="246"/>
      <c r="F10957" s="238"/>
      <c r="G10957" s="246"/>
      <c r="I10957"/>
      <c r="J10957" s="245"/>
      <c r="S10957" s="115"/>
      <c r="U10957"/>
      <c r="V10957"/>
      <c r="W10957" s="245"/>
    </row>
    <row r="10958" spans="1:33" x14ac:dyDescent="0.25">
      <c r="A10958" s="244"/>
      <c r="B10958" s="245"/>
      <c r="C10958" s="245"/>
      <c r="D10958" s="246"/>
      <c r="F10958" s="238"/>
      <c r="G10958" s="246"/>
      <c r="I10958"/>
      <c r="J10958" s="245"/>
      <c r="S10958" s="115"/>
      <c r="U10958"/>
      <c r="V10958"/>
      <c r="W10958" s="245"/>
    </row>
    <row r="10959" spans="1:33" x14ac:dyDescent="0.25">
      <c r="A10959" s="244"/>
      <c r="B10959" s="245"/>
      <c r="C10959" s="245"/>
      <c r="D10959" s="246"/>
      <c r="F10959" s="238"/>
      <c r="G10959" s="246"/>
      <c r="I10959"/>
      <c r="J10959" s="245"/>
      <c r="S10959" s="115"/>
      <c r="U10959"/>
      <c r="V10959"/>
      <c r="W10959" s="245"/>
    </row>
    <row r="10960" spans="1:33" x14ac:dyDescent="0.25">
      <c r="A10960" s="247"/>
      <c r="B10960" s="248"/>
      <c r="C10960" s="248"/>
      <c r="D10960" s="249"/>
      <c r="E10960"/>
      <c r="F10960" s="126"/>
      <c r="G10960" s="249"/>
      <c r="H10960"/>
      <c r="I10960"/>
      <c r="J10960" s="248"/>
      <c r="K10960"/>
      <c r="L10960"/>
      <c r="M10960"/>
      <c r="N10960"/>
      <c r="O10960"/>
      <c r="P10960"/>
      <c r="Q10960"/>
      <c r="S10960" s="115"/>
      <c r="U10960"/>
      <c r="V10960"/>
      <c r="W10960" s="248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5">
      <c r="A10961" s="244"/>
      <c r="B10961" s="245"/>
      <c r="C10961" s="245"/>
      <c r="D10961" s="246"/>
      <c r="F10961" s="238"/>
      <c r="G10961" s="246"/>
      <c r="I10961"/>
      <c r="J10961" s="245"/>
      <c r="S10961" s="115"/>
      <c r="U10961"/>
      <c r="V10961"/>
      <c r="W10961" s="245"/>
    </row>
    <row r="10962" spans="1:33" x14ac:dyDescent="0.25">
      <c r="A10962" s="244"/>
      <c r="B10962" s="245"/>
      <c r="C10962" s="245"/>
      <c r="D10962" s="246"/>
      <c r="F10962" s="238"/>
      <c r="G10962" s="246"/>
      <c r="I10962"/>
      <c r="J10962" s="245"/>
      <c r="S10962" s="115"/>
      <c r="U10962"/>
      <c r="V10962"/>
      <c r="W10962" s="245"/>
    </row>
    <row r="10963" spans="1:33" x14ac:dyDescent="0.25">
      <c r="A10963" s="247"/>
      <c r="B10963" s="248"/>
      <c r="C10963" s="248"/>
      <c r="D10963" s="249"/>
      <c r="E10963"/>
      <c r="F10963" s="126"/>
      <c r="G10963" s="249"/>
      <c r="H10963"/>
      <c r="I10963"/>
      <c r="J10963" s="248"/>
      <c r="K10963"/>
      <c r="L10963"/>
      <c r="M10963"/>
      <c r="N10963"/>
      <c r="O10963"/>
      <c r="P10963"/>
      <c r="Q10963"/>
      <c r="S10963" s="115"/>
      <c r="U10963"/>
      <c r="V10963"/>
      <c r="W10963" s="248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5">
      <c r="A10964" s="244"/>
      <c r="B10964" s="245"/>
      <c r="C10964" s="245"/>
      <c r="D10964" s="246"/>
      <c r="F10964" s="238"/>
      <c r="G10964" s="246"/>
      <c r="I10964"/>
      <c r="J10964" s="245"/>
      <c r="S10964" s="115"/>
      <c r="U10964"/>
      <c r="V10964"/>
      <c r="W10964" s="245"/>
    </row>
    <row r="10965" spans="1:33" x14ac:dyDescent="0.25">
      <c r="A10965" s="244"/>
      <c r="B10965" s="245"/>
      <c r="C10965" s="245"/>
      <c r="D10965" s="246"/>
      <c r="F10965" s="238"/>
      <c r="G10965" s="246"/>
      <c r="I10965"/>
      <c r="J10965" s="245"/>
      <c r="S10965" s="115"/>
      <c r="U10965"/>
      <c r="V10965"/>
      <c r="W10965" s="245"/>
    </row>
    <row r="10966" spans="1:33" x14ac:dyDescent="0.25">
      <c r="A10966" s="247"/>
      <c r="B10966" s="248"/>
      <c r="C10966" s="248"/>
      <c r="D10966" s="249"/>
      <c r="E10966"/>
      <c r="F10966" s="126"/>
      <c r="G10966" s="249"/>
      <c r="H10966"/>
      <c r="I10966"/>
      <c r="J10966" s="248"/>
      <c r="K10966"/>
      <c r="L10966"/>
      <c r="M10966"/>
      <c r="N10966"/>
      <c r="O10966"/>
      <c r="P10966"/>
      <c r="Q10966"/>
      <c r="S10966" s="115"/>
      <c r="U10966"/>
      <c r="V10966"/>
      <c r="W10966" s="248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5">
      <c r="A10967" s="247"/>
      <c r="B10967" s="248"/>
      <c r="C10967" s="248"/>
      <c r="D10967" s="249"/>
      <c r="E10967"/>
      <c r="F10967" s="126"/>
      <c r="G10967" s="249"/>
      <c r="H10967"/>
      <c r="I10967"/>
      <c r="J10967" s="248"/>
      <c r="K10967"/>
      <c r="L10967"/>
      <c r="M10967"/>
      <c r="N10967"/>
      <c r="O10967"/>
      <c r="P10967"/>
      <c r="Q10967"/>
      <c r="S10967" s="115"/>
      <c r="U10967"/>
      <c r="V10967"/>
      <c r="W10967" s="248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5">
      <c r="A10968" s="247"/>
      <c r="B10968" s="248"/>
      <c r="C10968" s="248"/>
      <c r="D10968" s="249"/>
      <c r="E10968"/>
      <c r="F10968" s="126"/>
      <c r="G10968" s="249"/>
      <c r="H10968"/>
      <c r="I10968"/>
      <c r="J10968" s="248"/>
      <c r="K10968"/>
      <c r="L10968"/>
      <c r="M10968"/>
      <c r="N10968"/>
      <c r="O10968"/>
      <c r="P10968"/>
      <c r="Q10968"/>
      <c r="S10968" s="115"/>
      <c r="U10968"/>
      <c r="V10968"/>
      <c r="W10968" s="24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5">
      <c r="A10969" s="247"/>
      <c r="B10969" s="248"/>
      <c r="C10969" s="248"/>
      <c r="D10969" s="249"/>
      <c r="E10969"/>
      <c r="F10969" s="126"/>
      <c r="G10969" s="249"/>
      <c r="H10969"/>
      <c r="I10969"/>
      <c r="J10969" s="248"/>
      <c r="K10969"/>
      <c r="L10969"/>
      <c r="M10969"/>
      <c r="N10969"/>
      <c r="O10969"/>
      <c r="P10969"/>
      <c r="Q10969"/>
      <c r="S10969" s="115"/>
      <c r="U10969"/>
      <c r="V10969"/>
      <c r="W10969" s="248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5">
      <c r="A10970" s="247"/>
      <c r="B10970" s="248"/>
      <c r="C10970" s="248"/>
      <c r="D10970" s="249"/>
      <c r="E10970"/>
      <c r="F10970" s="126"/>
      <c r="G10970" s="249"/>
      <c r="H10970"/>
      <c r="I10970"/>
      <c r="J10970" s="248"/>
      <c r="K10970"/>
      <c r="L10970"/>
      <c r="M10970"/>
      <c r="N10970"/>
      <c r="O10970"/>
      <c r="P10970"/>
      <c r="Q10970"/>
      <c r="S10970" s="115"/>
      <c r="U10970"/>
      <c r="V10970"/>
      <c r="W10970" s="248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5">
      <c r="A10971" s="247"/>
      <c r="B10971" s="248"/>
      <c r="C10971" s="248"/>
      <c r="D10971" s="249"/>
      <c r="E10971"/>
      <c r="F10971" s="126"/>
      <c r="G10971" s="249"/>
      <c r="H10971"/>
      <c r="I10971"/>
      <c r="J10971" s="248"/>
      <c r="K10971"/>
      <c r="L10971"/>
      <c r="M10971"/>
      <c r="N10971"/>
      <c r="O10971"/>
      <c r="P10971"/>
      <c r="Q10971"/>
      <c r="S10971" s="115"/>
      <c r="U10971"/>
      <c r="V10971"/>
      <c r="W10971" s="248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5">
      <c r="A10972" s="244"/>
      <c r="B10972" s="245"/>
      <c r="C10972" s="245"/>
      <c r="D10972" s="246"/>
      <c r="F10972" s="238"/>
      <c r="G10972" s="246"/>
      <c r="I10972"/>
      <c r="J10972" s="245"/>
      <c r="S10972" s="115"/>
      <c r="U10972"/>
      <c r="V10972"/>
      <c r="W10972" s="245"/>
    </row>
    <row r="10973" spans="1:33" x14ac:dyDescent="0.25">
      <c r="A10973" s="244"/>
      <c r="B10973" s="245"/>
      <c r="C10973" s="245"/>
      <c r="D10973" s="246"/>
      <c r="F10973" s="238"/>
      <c r="G10973" s="246"/>
      <c r="I10973"/>
      <c r="J10973" s="245"/>
      <c r="S10973" s="115"/>
      <c r="U10973"/>
      <c r="V10973"/>
      <c r="W10973" s="245"/>
    </row>
    <row r="10974" spans="1:33" x14ac:dyDescent="0.25">
      <c r="A10974" s="247"/>
      <c r="B10974" s="248"/>
      <c r="C10974" s="248"/>
      <c r="D10974" s="249"/>
      <c r="E10974"/>
      <c r="F10974" s="126"/>
      <c r="G10974" s="249"/>
      <c r="H10974"/>
      <c r="I10974"/>
      <c r="J10974" s="248"/>
      <c r="K10974"/>
      <c r="L10974"/>
      <c r="M10974"/>
      <c r="N10974"/>
      <c r="O10974"/>
      <c r="P10974"/>
      <c r="Q10974"/>
      <c r="S10974" s="115"/>
      <c r="U10974"/>
      <c r="V10974"/>
      <c r="W10974" s="248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5">
      <c r="A10975" s="244"/>
      <c r="B10975" s="245"/>
      <c r="C10975" s="245"/>
      <c r="D10975" s="246"/>
      <c r="F10975" s="238"/>
      <c r="G10975" s="246"/>
      <c r="I10975"/>
      <c r="J10975" s="245"/>
      <c r="S10975" s="115"/>
      <c r="U10975"/>
      <c r="V10975"/>
      <c r="W10975" s="245"/>
    </row>
    <row r="10976" spans="1:33" x14ac:dyDescent="0.25">
      <c r="A10976" s="247"/>
      <c r="B10976" s="248"/>
      <c r="C10976" s="248"/>
      <c r="D10976" s="249"/>
      <c r="E10976"/>
      <c r="F10976" s="126"/>
      <c r="G10976" s="249"/>
      <c r="H10976"/>
      <c r="I10976"/>
      <c r="J10976" s="248"/>
      <c r="K10976"/>
      <c r="L10976"/>
      <c r="M10976"/>
      <c r="N10976"/>
      <c r="O10976"/>
      <c r="P10976"/>
      <c r="Q10976"/>
      <c r="S10976" s="115"/>
      <c r="U10976"/>
      <c r="V10976"/>
      <c r="W10976" s="248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5">
      <c r="A10977" s="244"/>
      <c r="B10977" s="245"/>
      <c r="C10977" s="245"/>
      <c r="D10977" s="246"/>
      <c r="F10977" s="238"/>
      <c r="G10977" s="246"/>
      <c r="I10977"/>
      <c r="J10977" s="245"/>
      <c r="S10977" s="115"/>
      <c r="U10977"/>
      <c r="V10977"/>
      <c r="W10977" s="245"/>
    </row>
    <row r="10978" spans="1:33" x14ac:dyDescent="0.25">
      <c r="A10978" s="247"/>
      <c r="B10978" s="248"/>
      <c r="C10978" s="248"/>
      <c r="D10978" s="249"/>
      <c r="E10978"/>
      <c r="F10978" s="126"/>
      <c r="G10978" s="249"/>
      <c r="H10978"/>
      <c r="I10978"/>
      <c r="J10978" s="248"/>
      <c r="K10978"/>
      <c r="L10978"/>
      <c r="M10978"/>
      <c r="N10978"/>
      <c r="O10978"/>
      <c r="P10978"/>
      <c r="Q10978"/>
      <c r="S10978" s="115"/>
      <c r="U10978"/>
      <c r="V10978"/>
      <c r="W10978" s="24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5">
      <c r="A10979" s="244"/>
      <c r="B10979" s="245"/>
      <c r="C10979" s="245"/>
      <c r="D10979" s="246"/>
      <c r="F10979" s="238"/>
      <c r="G10979" s="246"/>
      <c r="I10979"/>
      <c r="J10979" s="245"/>
      <c r="S10979" s="115"/>
      <c r="U10979"/>
      <c r="V10979"/>
      <c r="W10979" s="245"/>
    </row>
    <row r="10980" spans="1:33" x14ac:dyDescent="0.25">
      <c r="A10980" s="247"/>
      <c r="B10980" s="248"/>
      <c r="C10980" s="248"/>
      <c r="D10980" s="249"/>
      <c r="E10980"/>
      <c r="F10980" s="126"/>
      <c r="G10980" s="249"/>
      <c r="H10980"/>
      <c r="I10980"/>
      <c r="J10980" s="248"/>
      <c r="K10980"/>
      <c r="L10980"/>
      <c r="M10980"/>
      <c r="N10980"/>
      <c r="O10980"/>
      <c r="P10980"/>
      <c r="Q10980"/>
      <c r="S10980" s="115"/>
      <c r="U10980"/>
      <c r="V10980"/>
      <c r="W10980" s="248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5">
      <c r="A10981" s="247"/>
      <c r="B10981" s="248"/>
      <c r="C10981" s="248"/>
      <c r="D10981" s="249"/>
      <c r="E10981"/>
      <c r="F10981" s="126"/>
      <c r="G10981" s="249"/>
      <c r="H10981"/>
      <c r="I10981"/>
      <c r="J10981" s="248"/>
      <c r="K10981"/>
      <c r="L10981"/>
      <c r="M10981"/>
      <c r="N10981"/>
      <c r="O10981"/>
      <c r="P10981"/>
      <c r="Q10981"/>
      <c r="S10981" s="115"/>
      <c r="U10981"/>
      <c r="V10981"/>
      <c r="W10981" s="248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5">
      <c r="A10982" s="244"/>
      <c r="B10982" s="245"/>
      <c r="C10982" s="245"/>
      <c r="D10982" s="246"/>
      <c r="F10982" s="238"/>
      <c r="G10982" s="246"/>
      <c r="I10982"/>
      <c r="J10982" s="245"/>
      <c r="S10982" s="115"/>
      <c r="U10982"/>
      <c r="V10982"/>
      <c r="W10982" s="245"/>
    </row>
    <row r="10983" spans="1:33" x14ac:dyDescent="0.25">
      <c r="A10983" s="244"/>
      <c r="B10983" s="245"/>
      <c r="C10983" s="245"/>
      <c r="D10983" s="246"/>
      <c r="F10983" s="238"/>
      <c r="G10983" s="246"/>
      <c r="I10983"/>
      <c r="J10983" s="245"/>
      <c r="S10983" s="115"/>
      <c r="U10983"/>
      <c r="V10983"/>
      <c r="W10983" s="245"/>
    </row>
    <row r="10984" spans="1:33" x14ac:dyDescent="0.25">
      <c r="A10984" s="244"/>
      <c r="B10984" s="245"/>
      <c r="C10984" s="245"/>
      <c r="D10984" s="246"/>
      <c r="F10984" s="238"/>
      <c r="G10984" s="246"/>
      <c r="I10984"/>
      <c r="J10984" s="245"/>
      <c r="S10984" s="115"/>
      <c r="U10984"/>
      <c r="V10984"/>
      <c r="W10984" s="245"/>
    </row>
    <row r="10985" spans="1:33" x14ac:dyDescent="0.25">
      <c r="A10985" s="247"/>
      <c r="B10985" s="248"/>
      <c r="C10985" s="248"/>
      <c r="D10985" s="249"/>
      <c r="E10985"/>
      <c r="F10985" s="126"/>
      <c r="G10985" s="249"/>
      <c r="H10985"/>
      <c r="I10985"/>
      <c r="J10985" s="248"/>
      <c r="K10985"/>
      <c r="L10985"/>
      <c r="M10985"/>
      <c r="N10985"/>
      <c r="O10985"/>
      <c r="P10985"/>
      <c r="Q10985"/>
      <c r="S10985" s="115"/>
      <c r="U10985"/>
      <c r="V10985"/>
      <c r="W10985" s="248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5">
      <c r="A10986" s="247"/>
      <c r="B10986" s="248"/>
      <c r="C10986" s="248"/>
      <c r="D10986" s="249"/>
      <c r="E10986"/>
      <c r="F10986" s="126"/>
      <c r="G10986" s="249"/>
      <c r="H10986"/>
      <c r="I10986"/>
      <c r="J10986" s="248"/>
      <c r="K10986"/>
      <c r="L10986"/>
      <c r="M10986"/>
      <c r="N10986"/>
      <c r="O10986"/>
      <c r="P10986"/>
      <c r="Q10986"/>
      <c r="S10986" s="115"/>
      <c r="U10986"/>
      <c r="V10986"/>
      <c r="W10986" s="248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5">
      <c r="A10987" s="247"/>
      <c r="B10987" s="248"/>
      <c r="C10987" s="248"/>
      <c r="D10987" s="249"/>
      <c r="E10987"/>
      <c r="F10987" s="126"/>
      <c r="G10987" s="249"/>
      <c r="H10987"/>
      <c r="I10987"/>
      <c r="J10987" s="248"/>
      <c r="K10987"/>
      <c r="L10987"/>
      <c r="M10987"/>
      <c r="N10987"/>
      <c r="O10987"/>
      <c r="P10987"/>
      <c r="Q10987"/>
      <c r="S10987" s="115"/>
      <c r="U10987"/>
      <c r="V10987"/>
      <c r="W10987" s="248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5">
      <c r="A10988" s="247"/>
      <c r="B10988" s="248"/>
      <c r="C10988" s="248"/>
      <c r="D10988" s="249"/>
      <c r="E10988"/>
      <c r="F10988" s="126"/>
      <c r="G10988" s="249"/>
      <c r="H10988"/>
      <c r="I10988"/>
      <c r="J10988" s="248"/>
      <c r="K10988"/>
      <c r="L10988"/>
      <c r="M10988"/>
      <c r="N10988"/>
      <c r="O10988"/>
      <c r="P10988"/>
      <c r="Q10988"/>
      <c r="S10988" s="115"/>
      <c r="U10988"/>
      <c r="V10988"/>
      <c r="W10988" s="24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5">
      <c r="A10989" s="244"/>
      <c r="B10989" s="245"/>
      <c r="C10989" s="245"/>
      <c r="D10989" s="246"/>
      <c r="F10989" s="238"/>
      <c r="G10989" s="246"/>
      <c r="I10989"/>
      <c r="J10989" s="245"/>
      <c r="S10989" s="115"/>
      <c r="U10989"/>
      <c r="V10989"/>
      <c r="W10989" s="245"/>
    </row>
    <row r="10990" spans="1:33" x14ac:dyDescent="0.25">
      <c r="A10990" s="247"/>
      <c r="B10990" s="248"/>
      <c r="C10990" s="248"/>
      <c r="D10990" s="249"/>
      <c r="E10990"/>
      <c r="F10990" s="126"/>
      <c r="G10990" s="249"/>
      <c r="H10990"/>
      <c r="I10990"/>
      <c r="J10990" s="248"/>
      <c r="K10990"/>
      <c r="L10990"/>
      <c r="M10990"/>
      <c r="N10990"/>
      <c r="O10990"/>
      <c r="P10990"/>
      <c r="Q10990"/>
      <c r="S10990" s="115"/>
      <c r="U10990"/>
      <c r="V10990"/>
      <c r="W10990" s="248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5">
      <c r="A10991" s="247"/>
      <c r="B10991" s="248"/>
      <c r="C10991" s="248"/>
      <c r="D10991" s="249"/>
      <c r="E10991"/>
      <c r="F10991" s="126"/>
      <c r="G10991" s="249"/>
      <c r="H10991"/>
      <c r="I10991"/>
      <c r="J10991" s="248"/>
      <c r="K10991"/>
      <c r="L10991"/>
      <c r="M10991"/>
      <c r="N10991"/>
      <c r="O10991"/>
      <c r="P10991"/>
      <c r="Q10991"/>
      <c r="S10991" s="115"/>
      <c r="U10991"/>
      <c r="V10991"/>
      <c r="W10991" s="248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5">
      <c r="A10992" s="247"/>
      <c r="B10992" s="248"/>
      <c r="C10992" s="248"/>
      <c r="D10992" s="249"/>
      <c r="E10992"/>
      <c r="F10992" s="126"/>
      <c r="G10992" s="249"/>
      <c r="H10992"/>
      <c r="I10992"/>
      <c r="J10992" s="248"/>
      <c r="K10992"/>
      <c r="L10992"/>
      <c r="M10992"/>
      <c r="N10992"/>
      <c r="O10992"/>
      <c r="P10992"/>
      <c r="Q10992"/>
      <c r="S10992" s="115"/>
      <c r="U10992"/>
      <c r="V10992"/>
      <c r="W10992" s="248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5">
      <c r="A10993" s="247"/>
      <c r="B10993" s="248"/>
      <c r="C10993" s="248"/>
      <c r="D10993" s="249"/>
      <c r="E10993"/>
      <c r="F10993" s="126"/>
      <c r="G10993" s="249"/>
      <c r="H10993"/>
      <c r="I10993"/>
      <c r="J10993" s="248"/>
      <c r="K10993"/>
      <c r="L10993"/>
      <c r="M10993"/>
      <c r="N10993"/>
      <c r="O10993"/>
      <c r="P10993"/>
      <c r="Q10993"/>
      <c r="S10993" s="115"/>
      <c r="U10993"/>
      <c r="V10993"/>
      <c r="W10993" s="248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5">
      <c r="A10994" s="244"/>
      <c r="B10994" s="245"/>
      <c r="C10994" s="245"/>
      <c r="D10994" s="246"/>
      <c r="F10994" s="238"/>
      <c r="G10994" s="246"/>
      <c r="I10994"/>
      <c r="J10994" s="245"/>
      <c r="S10994" s="115"/>
      <c r="U10994"/>
      <c r="V10994"/>
      <c r="W10994" s="245"/>
    </row>
    <row r="10995" spans="1:33" x14ac:dyDescent="0.25">
      <c r="A10995" s="247"/>
      <c r="B10995" s="248"/>
      <c r="C10995" s="248"/>
      <c r="D10995" s="249"/>
      <c r="E10995"/>
      <c r="F10995" s="126"/>
      <c r="G10995" s="249"/>
      <c r="H10995"/>
      <c r="I10995"/>
      <c r="J10995" s="248"/>
      <c r="K10995"/>
      <c r="L10995"/>
      <c r="M10995"/>
      <c r="N10995"/>
      <c r="O10995"/>
      <c r="P10995"/>
      <c r="Q10995"/>
      <c r="S10995" s="115"/>
      <c r="U10995"/>
      <c r="V10995"/>
      <c r="W10995" s="248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5">
      <c r="A10996" s="247"/>
      <c r="B10996" s="248"/>
      <c r="C10996" s="248"/>
      <c r="D10996" s="249"/>
      <c r="E10996"/>
      <c r="F10996" s="126"/>
      <c r="G10996" s="249"/>
      <c r="H10996"/>
      <c r="I10996"/>
      <c r="J10996" s="248"/>
      <c r="K10996"/>
      <c r="L10996"/>
      <c r="M10996"/>
      <c r="N10996"/>
      <c r="O10996"/>
      <c r="P10996"/>
      <c r="Q10996"/>
      <c r="S10996" s="115"/>
      <c r="U10996"/>
      <c r="V10996"/>
      <c r="W10996" s="248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5">
      <c r="A10997" s="244"/>
      <c r="B10997" s="245"/>
      <c r="C10997" s="245"/>
      <c r="D10997" s="246"/>
      <c r="F10997" s="238"/>
      <c r="G10997" s="246"/>
      <c r="I10997"/>
      <c r="J10997" s="245"/>
      <c r="S10997" s="115"/>
      <c r="U10997"/>
      <c r="V10997"/>
      <c r="W10997" s="245"/>
    </row>
    <row r="10998" spans="1:33" x14ac:dyDescent="0.25">
      <c r="A10998" s="244"/>
      <c r="B10998" s="245"/>
      <c r="C10998" s="245"/>
      <c r="D10998" s="246"/>
      <c r="F10998" s="238"/>
      <c r="G10998" s="246"/>
      <c r="I10998"/>
      <c r="J10998" s="245"/>
      <c r="S10998" s="115"/>
      <c r="U10998"/>
      <c r="V10998"/>
      <c r="W10998" s="245"/>
    </row>
    <row r="10999" spans="1:33" x14ac:dyDescent="0.25">
      <c r="A10999" s="244"/>
      <c r="B10999" s="245"/>
      <c r="C10999" s="245"/>
      <c r="D10999" s="246"/>
      <c r="F10999" s="238"/>
      <c r="G10999" s="246"/>
      <c r="I10999"/>
      <c r="J10999" s="245"/>
      <c r="S10999" s="115"/>
      <c r="U10999"/>
      <c r="V10999"/>
      <c r="W10999" s="245"/>
    </row>
    <row r="11000" spans="1:33" x14ac:dyDescent="0.25">
      <c r="A11000" s="247"/>
      <c r="B11000" s="248"/>
      <c r="C11000" s="248"/>
      <c r="D11000" s="249"/>
      <c r="E11000"/>
      <c r="F11000" s="126"/>
      <c r="G11000" s="249"/>
      <c r="H11000"/>
      <c r="I11000"/>
      <c r="J11000" s="248"/>
      <c r="K11000"/>
      <c r="L11000"/>
      <c r="M11000"/>
      <c r="N11000"/>
      <c r="O11000"/>
      <c r="P11000"/>
      <c r="Q11000"/>
      <c r="S11000" s="115"/>
      <c r="U11000"/>
      <c r="V11000"/>
      <c r="W11000" s="248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5">
      <c r="A11001" s="247"/>
      <c r="B11001" s="248"/>
      <c r="C11001" s="248"/>
      <c r="D11001" s="249"/>
      <c r="E11001"/>
      <c r="F11001" s="126"/>
      <c r="G11001" s="249"/>
      <c r="H11001"/>
      <c r="I11001"/>
      <c r="J11001" s="248"/>
      <c r="K11001"/>
      <c r="L11001"/>
      <c r="M11001"/>
      <c r="N11001"/>
      <c r="O11001"/>
      <c r="P11001"/>
      <c r="Q11001"/>
      <c r="S11001" s="115"/>
      <c r="U11001"/>
      <c r="V11001"/>
      <c r="W11001" s="248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5">
      <c r="A11002" s="244"/>
      <c r="B11002" s="245"/>
      <c r="C11002" s="245"/>
      <c r="D11002" s="246"/>
      <c r="F11002" s="238"/>
      <c r="G11002" s="246"/>
      <c r="I11002"/>
      <c r="J11002" s="245"/>
      <c r="S11002" s="115"/>
      <c r="U11002"/>
      <c r="V11002"/>
      <c r="W11002" s="245"/>
    </row>
    <row r="11003" spans="1:33" x14ac:dyDescent="0.25">
      <c r="A11003" s="247"/>
      <c r="B11003" s="248"/>
      <c r="C11003" s="248"/>
      <c r="D11003" s="249"/>
      <c r="E11003"/>
      <c r="F11003" s="126"/>
      <c r="G11003" s="249"/>
      <c r="H11003"/>
      <c r="I11003"/>
      <c r="J11003" s="248"/>
      <c r="K11003"/>
      <c r="L11003"/>
      <c r="M11003"/>
      <c r="N11003"/>
      <c r="O11003"/>
      <c r="P11003"/>
      <c r="Q11003"/>
      <c r="S11003" s="115"/>
      <c r="U11003"/>
      <c r="V11003"/>
      <c r="W11003" s="248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5">
      <c r="A11004" s="247"/>
      <c r="B11004" s="248"/>
      <c r="C11004" s="248"/>
      <c r="D11004" s="249"/>
      <c r="E11004"/>
      <c r="F11004" s="126"/>
      <c r="G11004" s="249"/>
      <c r="H11004"/>
      <c r="I11004"/>
      <c r="J11004" s="248"/>
      <c r="K11004"/>
      <c r="L11004"/>
      <c r="M11004"/>
      <c r="N11004"/>
      <c r="O11004"/>
      <c r="P11004"/>
      <c r="Q11004"/>
      <c r="S11004" s="115"/>
      <c r="U11004"/>
      <c r="V11004"/>
      <c r="W11004" s="248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5">
      <c r="A11005" s="247"/>
      <c r="B11005" s="248"/>
      <c r="C11005" s="248"/>
      <c r="D11005" s="249"/>
      <c r="E11005"/>
      <c r="F11005" s="126"/>
      <c r="G11005" s="249"/>
      <c r="H11005"/>
      <c r="I11005"/>
      <c r="J11005" s="248"/>
      <c r="K11005"/>
      <c r="L11005"/>
      <c r="M11005"/>
      <c r="N11005"/>
      <c r="O11005"/>
      <c r="P11005"/>
      <c r="Q11005"/>
      <c r="S11005" s="115"/>
      <c r="U11005"/>
      <c r="V11005"/>
      <c r="W11005" s="248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5">
      <c r="A11006" s="247"/>
      <c r="B11006" s="248"/>
      <c r="C11006" s="248"/>
      <c r="D11006" s="249"/>
      <c r="E11006"/>
      <c r="F11006" s="126"/>
      <c r="G11006" s="249"/>
      <c r="H11006"/>
      <c r="I11006"/>
      <c r="J11006" s="248"/>
      <c r="K11006"/>
      <c r="L11006"/>
      <c r="M11006"/>
      <c r="N11006"/>
      <c r="O11006"/>
      <c r="P11006"/>
      <c r="Q11006"/>
      <c r="S11006" s="115"/>
      <c r="U11006"/>
      <c r="V11006"/>
      <c r="W11006" s="248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5">
      <c r="A11007" s="247"/>
      <c r="B11007" s="248"/>
      <c r="C11007" s="248"/>
      <c r="D11007" s="249"/>
      <c r="E11007"/>
      <c r="F11007" s="126"/>
      <c r="G11007" s="249"/>
      <c r="H11007"/>
      <c r="I11007"/>
      <c r="J11007" s="248"/>
      <c r="K11007"/>
      <c r="L11007"/>
      <c r="M11007"/>
      <c r="N11007"/>
      <c r="O11007"/>
      <c r="P11007"/>
      <c r="Q11007"/>
      <c r="S11007" s="115"/>
      <c r="U11007"/>
      <c r="V11007"/>
      <c r="W11007" s="248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5">
      <c r="A11008" s="244"/>
      <c r="B11008" s="245"/>
      <c r="C11008" s="245"/>
      <c r="D11008" s="246"/>
      <c r="F11008" s="238"/>
      <c r="G11008" s="246"/>
      <c r="I11008"/>
      <c r="J11008" s="245"/>
      <c r="S11008" s="115"/>
      <c r="U11008"/>
      <c r="V11008"/>
      <c r="W11008" s="245"/>
    </row>
    <row r="11009" spans="1:33" x14ac:dyDescent="0.25">
      <c r="A11009" s="247"/>
      <c r="B11009" s="248"/>
      <c r="C11009" s="248"/>
      <c r="D11009" s="249"/>
      <c r="E11009"/>
      <c r="F11009" s="126"/>
      <c r="G11009" s="249"/>
      <c r="H11009"/>
      <c r="I11009"/>
      <c r="J11009" s="248"/>
      <c r="K11009"/>
      <c r="L11009"/>
      <c r="M11009"/>
      <c r="N11009"/>
      <c r="O11009"/>
      <c r="P11009"/>
      <c r="Q11009"/>
      <c r="S11009" s="115"/>
      <c r="U11009"/>
      <c r="V11009"/>
      <c r="W11009" s="248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5">
      <c r="A11010" s="244"/>
      <c r="B11010" s="245"/>
      <c r="C11010" s="245"/>
      <c r="D11010" s="246"/>
      <c r="F11010" s="238"/>
      <c r="G11010" s="246"/>
      <c r="I11010"/>
      <c r="J11010" s="245"/>
      <c r="S11010" s="115"/>
      <c r="U11010"/>
      <c r="V11010"/>
      <c r="W11010" s="245"/>
    </row>
    <row r="11011" spans="1:33" x14ac:dyDescent="0.25">
      <c r="A11011" s="247"/>
      <c r="B11011" s="248"/>
      <c r="C11011" s="248"/>
      <c r="D11011" s="249"/>
      <c r="E11011"/>
      <c r="F11011" s="126"/>
      <c r="G11011" s="249"/>
      <c r="H11011"/>
      <c r="I11011"/>
      <c r="J11011" s="248"/>
      <c r="K11011"/>
      <c r="L11011"/>
      <c r="M11011"/>
      <c r="N11011"/>
      <c r="O11011"/>
      <c r="P11011"/>
      <c r="Q11011"/>
      <c r="S11011" s="115"/>
      <c r="U11011"/>
      <c r="V11011"/>
      <c r="W11011" s="248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5">
      <c r="A11012" s="244"/>
      <c r="B11012" s="245"/>
      <c r="C11012" s="245"/>
      <c r="D11012" s="246"/>
      <c r="F11012" s="238"/>
      <c r="G11012" s="246"/>
      <c r="I11012"/>
      <c r="J11012" s="245"/>
      <c r="S11012" s="115"/>
      <c r="U11012"/>
      <c r="V11012"/>
      <c r="W11012" s="245"/>
    </row>
    <row r="11013" spans="1:33" x14ac:dyDescent="0.25">
      <c r="A11013" s="244"/>
      <c r="B11013" s="245"/>
      <c r="C11013" s="245"/>
      <c r="D11013" s="246"/>
      <c r="F11013" s="238"/>
      <c r="G11013" s="246"/>
      <c r="I11013"/>
      <c r="J11013" s="245"/>
      <c r="S11013" s="115"/>
      <c r="U11013"/>
      <c r="V11013"/>
      <c r="W11013" s="245"/>
    </row>
    <row r="11014" spans="1:33" x14ac:dyDescent="0.25">
      <c r="A11014" s="247"/>
      <c r="B11014" s="248"/>
      <c r="C11014" s="248"/>
      <c r="D11014" s="249"/>
      <c r="E11014"/>
      <c r="F11014" s="126"/>
      <c r="G11014" s="249"/>
      <c r="H11014"/>
      <c r="I11014"/>
      <c r="J11014" s="248"/>
      <c r="K11014"/>
      <c r="L11014"/>
      <c r="M11014"/>
      <c r="N11014"/>
      <c r="O11014"/>
      <c r="P11014"/>
      <c r="Q11014"/>
      <c r="S11014" s="115"/>
      <c r="U11014"/>
      <c r="V11014"/>
      <c r="W11014" s="248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5">
      <c r="A11015" s="247"/>
      <c r="B11015" s="248"/>
      <c r="C11015" s="248"/>
      <c r="D11015" s="249"/>
      <c r="E11015"/>
      <c r="F11015" s="126"/>
      <c r="G11015" s="249"/>
      <c r="H11015"/>
      <c r="I11015"/>
      <c r="J11015" s="248"/>
      <c r="K11015"/>
      <c r="L11015"/>
      <c r="M11015"/>
      <c r="N11015"/>
      <c r="O11015"/>
      <c r="P11015"/>
      <c r="Q11015"/>
      <c r="S11015" s="115"/>
      <c r="U11015"/>
      <c r="V11015"/>
      <c r="W11015" s="248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5">
      <c r="A11016" s="247"/>
      <c r="B11016" s="248"/>
      <c r="C11016" s="248"/>
      <c r="D11016" s="249"/>
      <c r="E11016"/>
      <c r="F11016" s="126"/>
      <c r="G11016" s="249"/>
      <c r="H11016"/>
      <c r="I11016"/>
      <c r="J11016" s="248"/>
      <c r="K11016"/>
      <c r="L11016"/>
      <c r="M11016"/>
      <c r="N11016"/>
      <c r="O11016"/>
      <c r="P11016"/>
      <c r="Q11016"/>
      <c r="S11016" s="115"/>
      <c r="U11016"/>
      <c r="V11016"/>
      <c r="W11016" s="248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5">
      <c r="A11017" s="244"/>
      <c r="B11017" s="245"/>
      <c r="C11017" s="245"/>
      <c r="D11017" s="246"/>
      <c r="F11017" s="238"/>
      <c r="G11017" s="246"/>
      <c r="I11017"/>
      <c r="J11017" s="245"/>
      <c r="S11017" s="115"/>
      <c r="U11017"/>
      <c r="V11017"/>
      <c r="W11017" s="245"/>
    </row>
    <row r="11018" spans="1:33" x14ac:dyDescent="0.25">
      <c r="A11018" s="247"/>
      <c r="B11018" s="248"/>
      <c r="C11018" s="248"/>
      <c r="D11018" s="249"/>
      <c r="E11018"/>
      <c r="F11018" s="126"/>
      <c r="G11018" s="249"/>
      <c r="H11018"/>
      <c r="I11018"/>
      <c r="J11018" s="248"/>
      <c r="K11018"/>
      <c r="L11018"/>
      <c r="M11018"/>
      <c r="N11018"/>
      <c r="O11018"/>
      <c r="P11018"/>
      <c r="Q11018"/>
      <c r="S11018" s="115"/>
      <c r="U11018"/>
      <c r="V11018"/>
      <c r="W11018" s="24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5">
      <c r="A11019" s="247"/>
      <c r="B11019" s="248"/>
      <c r="C11019" s="248"/>
      <c r="D11019" s="249"/>
      <c r="E11019"/>
      <c r="F11019" s="126"/>
      <c r="G11019" s="249"/>
      <c r="H11019"/>
      <c r="I11019"/>
      <c r="J11019" s="248"/>
      <c r="K11019"/>
      <c r="L11019"/>
      <c r="M11019"/>
      <c r="N11019"/>
      <c r="O11019"/>
      <c r="P11019"/>
      <c r="Q11019"/>
      <c r="S11019" s="115"/>
      <c r="U11019"/>
      <c r="V11019"/>
      <c r="W11019" s="248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5">
      <c r="A11020" s="247"/>
      <c r="B11020" s="248"/>
      <c r="C11020" s="248"/>
      <c r="D11020" s="249"/>
      <c r="E11020"/>
      <c r="F11020" s="126"/>
      <c r="G11020" s="249"/>
      <c r="H11020"/>
      <c r="I11020"/>
      <c r="J11020" s="248"/>
      <c r="K11020"/>
      <c r="L11020"/>
      <c r="M11020"/>
      <c r="N11020"/>
      <c r="O11020"/>
      <c r="P11020"/>
      <c r="Q11020"/>
      <c r="S11020" s="115"/>
      <c r="U11020"/>
      <c r="V11020"/>
      <c r="W11020" s="248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5">
      <c r="A11021" s="244"/>
      <c r="B11021" s="245"/>
      <c r="C11021" s="245"/>
      <c r="D11021" s="246"/>
      <c r="F11021" s="238"/>
      <c r="G11021" s="246"/>
      <c r="I11021"/>
      <c r="J11021" s="245"/>
      <c r="S11021" s="115"/>
      <c r="U11021"/>
      <c r="V11021"/>
      <c r="W11021" s="245"/>
    </row>
    <row r="11022" spans="1:33" x14ac:dyDescent="0.25">
      <c r="A11022" s="247"/>
      <c r="B11022" s="248"/>
      <c r="C11022" s="248"/>
      <c r="D11022" s="249"/>
      <c r="E11022"/>
      <c r="F11022" s="126"/>
      <c r="G11022" s="249"/>
      <c r="H11022"/>
      <c r="I11022"/>
      <c r="J11022" s="248"/>
      <c r="K11022"/>
      <c r="L11022"/>
      <c r="M11022"/>
      <c r="N11022"/>
      <c r="O11022"/>
      <c r="P11022"/>
      <c r="Q11022"/>
      <c r="S11022" s="115"/>
      <c r="U11022"/>
      <c r="V11022"/>
      <c r="W11022" s="248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5">
      <c r="A11023" s="244"/>
      <c r="B11023" s="245"/>
      <c r="C11023" s="245"/>
      <c r="D11023" s="246"/>
      <c r="F11023" s="238"/>
      <c r="G11023" s="246"/>
      <c r="I11023"/>
      <c r="J11023" s="245"/>
      <c r="S11023" s="115"/>
      <c r="U11023"/>
      <c r="V11023"/>
      <c r="W11023" s="245"/>
    </row>
    <row r="11024" spans="1:33" x14ac:dyDescent="0.25">
      <c r="A11024" s="247"/>
      <c r="B11024" s="248"/>
      <c r="C11024" s="248"/>
      <c r="D11024" s="249"/>
      <c r="E11024"/>
      <c r="F11024" s="126"/>
      <c r="G11024" s="249"/>
      <c r="H11024"/>
      <c r="I11024"/>
      <c r="J11024" s="248"/>
      <c r="K11024"/>
      <c r="L11024"/>
      <c r="M11024"/>
      <c r="N11024"/>
      <c r="O11024"/>
      <c r="P11024"/>
      <c r="Q11024"/>
      <c r="S11024" s="115"/>
      <c r="U11024"/>
      <c r="V11024"/>
      <c r="W11024" s="248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5">
      <c r="A11025" s="244"/>
      <c r="B11025" s="245"/>
      <c r="C11025" s="245"/>
      <c r="D11025" s="246"/>
      <c r="F11025" s="238"/>
      <c r="G11025" s="246"/>
      <c r="I11025"/>
      <c r="J11025" s="245"/>
      <c r="S11025" s="115"/>
      <c r="U11025"/>
      <c r="V11025"/>
      <c r="W11025" s="245"/>
    </row>
    <row r="11026" spans="1:33" x14ac:dyDescent="0.25">
      <c r="A11026" s="247"/>
      <c r="B11026" s="248"/>
      <c r="C11026" s="248"/>
      <c r="D11026" s="249"/>
      <c r="E11026"/>
      <c r="F11026" s="126"/>
      <c r="G11026" s="249"/>
      <c r="H11026"/>
      <c r="I11026"/>
      <c r="J11026" s="248"/>
      <c r="K11026"/>
      <c r="L11026"/>
      <c r="M11026"/>
      <c r="N11026"/>
      <c r="O11026"/>
      <c r="P11026"/>
      <c r="Q11026"/>
      <c r="S11026" s="115"/>
      <c r="U11026"/>
      <c r="V11026"/>
      <c r="W11026" s="248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5">
      <c r="A11027" s="244"/>
      <c r="B11027" s="245"/>
      <c r="C11027" s="245"/>
      <c r="D11027" s="246"/>
      <c r="F11027" s="238"/>
      <c r="G11027" s="246"/>
      <c r="I11027"/>
      <c r="J11027" s="245"/>
      <c r="S11027" s="115"/>
      <c r="U11027"/>
      <c r="V11027"/>
      <c r="W11027" s="245"/>
    </row>
    <row r="11028" spans="1:33" x14ac:dyDescent="0.25">
      <c r="A11028" s="244"/>
      <c r="B11028" s="245"/>
      <c r="C11028" s="245"/>
      <c r="D11028" s="246"/>
      <c r="F11028" s="238"/>
      <c r="G11028" s="246"/>
      <c r="I11028"/>
      <c r="J11028" s="245"/>
      <c r="S11028" s="115"/>
      <c r="U11028"/>
      <c r="V11028"/>
      <c r="W11028" s="245"/>
    </row>
    <row r="11029" spans="1:33" x14ac:dyDescent="0.25">
      <c r="A11029" s="244"/>
      <c r="B11029" s="245"/>
      <c r="C11029" s="245"/>
      <c r="D11029" s="246"/>
      <c r="F11029" s="238"/>
      <c r="G11029" s="246"/>
      <c r="I11029"/>
      <c r="J11029" s="245"/>
      <c r="S11029" s="115"/>
      <c r="U11029"/>
      <c r="V11029"/>
      <c r="W11029" s="245"/>
    </row>
    <row r="11030" spans="1:33" x14ac:dyDescent="0.25">
      <c r="A11030" s="244"/>
      <c r="B11030" s="245"/>
      <c r="C11030" s="245"/>
      <c r="D11030" s="246"/>
      <c r="F11030" s="238"/>
      <c r="G11030" s="246"/>
      <c r="I11030"/>
      <c r="J11030" s="245"/>
      <c r="S11030" s="115"/>
      <c r="U11030"/>
      <c r="V11030"/>
      <c r="W11030" s="245"/>
    </row>
    <row r="11031" spans="1:33" x14ac:dyDescent="0.25">
      <c r="A11031" s="247"/>
      <c r="B11031" s="248"/>
      <c r="C11031" s="248"/>
      <c r="D11031" s="249"/>
      <c r="E11031"/>
      <c r="F11031" s="126"/>
      <c r="G11031" s="249"/>
      <c r="H11031"/>
      <c r="I11031"/>
      <c r="J11031" s="248"/>
      <c r="K11031"/>
      <c r="L11031"/>
      <c r="M11031"/>
      <c r="N11031"/>
      <c r="O11031"/>
      <c r="P11031"/>
      <c r="Q11031"/>
      <c r="S11031" s="115"/>
      <c r="U11031"/>
      <c r="V11031"/>
      <c r="W11031" s="248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5">
      <c r="A11032" s="247"/>
      <c r="B11032" s="248"/>
      <c r="C11032" s="248"/>
      <c r="D11032" s="249"/>
      <c r="E11032"/>
      <c r="F11032" s="126"/>
      <c r="G11032" s="249"/>
      <c r="H11032"/>
      <c r="I11032"/>
      <c r="J11032" s="248"/>
      <c r="K11032"/>
      <c r="L11032"/>
      <c r="M11032"/>
      <c r="N11032"/>
      <c r="O11032"/>
      <c r="P11032"/>
      <c r="Q11032"/>
      <c r="S11032" s="115"/>
      <c r="U11032"/>
      <c r="V11032"/>
      <c r="W11032" s="248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5">
      <c r="A11033" s="247"/>
      <c r="B11033" s="248"/>
      <c r="C11033" s="248"/>
      <c r="D11033" s="249"/>
      <c r="E11033"/>
      <c r="F11033" s="126"/>
      <c r="G11033" s="249"/>
      <c r="H11033"/>
      <c r="I11033"/>
      <c r="J11033" s="248"/>
      <c r="K11033"/>
      <c r="L11033"/>
      <c r="M11033"/>
      <c r="N11033"/>
      <c r="O11033"/>
      <c r="P11033"/>
      <c r="Q11033"/>
      <c r="S11033" s="115"/>
      <c r="U11033"/>
      <c r="V11033"/>
      <c r="W11033" s="248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5">
      <c r="A11034" s="247"/>
      <c r="B11034" s="248"/>
      <c r="C11034" s="248"/>
      <c r="D11034" s="249"/>
      <c r="E11034"/>
      <c r="F11034" s="126"/>
      <c r="G11034" s="249"/>
      <c r="H11034"/>
      <c r="I11034"/>
      <c r="J11034" s="248"/>
      <c r="K11034"/>
      <c r="L11034"/>
      <c r="M11034"/>
      <c r="N11034"/>
      <c r="O11034"/>
      <c r="P11034"/>
      <c r="Q11034"/>
      <c r="S11034" s="115"/>
      <c r="U11034"/>
      <c r="V11034"/>
      <c r="W11034" s="248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5">
      <c r="A11035" s="244"/>
      <c r="B11035" s="245"/>
      <c r="C11035" s="245"/>
      <c r="D11035" s="246"/>
      <c r="F11035" s="238"/>
      <c r="G11035" s="246"/>
      <c r="I11035"/>
      <c r="J11035" s="245"/>
      <c r="S11035" s="115"/>
      <c r="U11035"/>
      <c r="V11035"/>
      <c r="W11035" s="245"/>
    </row>
    <row r="11036" spans="1:33" x14ac:dyDescent="0.25">
      <c r="A11036" s="244"/>
      <c r="B11036" s="245"/>
      <c r="C11036" s="245"/>
      <c r="D11036" s="246"/>
      <c r="F11036" s="238"/>
      <c r="G11036" s="246"/>
      <c r="I11036"/>
      <c r="J11036" s="245"/>
      <c r="S11036" s="115"/>
      <c r="U11036"/>
      <c r="V11036"/>
      <c r="W11036" s="245"/>
    </row>
    <row r="11037" spans="1:33" x14ac:dyDescent="0.25">
      <c r="A11037" s="244"/>
      <c r="B11037" s="245"/>
      <c r="C11037" s="245"/>
      <c r="D11037" s="246"/>
      <c r="F11037" s="238"/>
      <c r="G11037" s="246"/>
      <c r="I11037"/>
      <c r="J11037" s="245"/>
      <c r="S11037" s="115"/>
      <c r="U11037"/>
      <c r="V11037"/>
      <c r="W11037" s="245"/>
    </row>
    <row r="11038" spans="1:33" x14ac:dyDescent="0.25">
      <c r="A11038" s="247"/>
      <c r="B11038" s="248"/>
      <c r="C11038" s="248"/>
      <c r="D11038" s="249"/>
      <c r="E11038"/>
      <c r="F11038" s="126"/>
      <c r="G11038" s="249"/>
      <c r="H11038"/>
      <c r="I11038"/>
      <c r="J11038" s="248"/>
      <c r="K11038"/>
      <c r="L11038"/>
      <c r="M11038"/>
      <c r="N11038"/>
      <c r="O11038"/>
      <c r="P11038"/>
      <c r="Q11038"/>
      <c r="S11038" s="115"/>
      <c r="U11038"/>
      <c r="V11038"/>
      <c r="W11038" s="24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5">
      <c r="A11039" s="247"/>
      <c r="B11039" s="248"/>
      <c r="C11039" s="248"/>
      <c r="D11039" s="249"/>
      <c r="E11039"/>
      <c r="F11039" s="126"/>
      <c r="G11039" s="249"/>
      <c r="H11039"/>
      <c r="I11039"/>
      <c r="J11039" s="248"/>
      <c r="K11039"/>
      <c r="L11039"/>
      <c r="M11039"/>
      <c r="N11039"/>
      <c r="O11039"/>
      <c r="P11039"/>
      <c r="Q11039"/>
      <c r="S11039" s="115"/>
      <c r="U11039"/>
      <c r="V11039"/>
      <c r="W11039" s="248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5">
      <c r="A11040" s="247"/>
      <c r="B11040" s="248"/>
      <c r="C11040" s="248"/>
      <c r="D11040" s="249"/>
      <c r="E11040"/>
      <c r="F11040" s="126"/>
      <c r="G11040" s="249"/>
      <c r="H11040"/>
      <c r="I11040"/>
      <c r="J11040" s="248"/>
      <c r="K11040"/>
      <c r="L11040"/>
      <c r="M11040"/>
      <c r="N11040"/>
      <c r="O11040"/>
      <c r="P11040"/>
      <c r="Q11040"/>
      <c r="S11040" s="115"/>
      <c r="U11040"/>
      <c r="V11040"/>
      <c r="W11040" s="248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5">
      <c r="A11041" s="247"/>
      <c r="B11041" s="248"/>
      <c r="C11041" s="248"/>
      <c r="D11041" s="249"/>
      <c r="E11041"/>
      <c r="F11041" s="126"/>
      <c r="G11041" s="249"/>
      <c r="H11041"/>
      <c r="I11041"/>
      <c r="J11041" s="248"/>
      <c r="K11041"/>
      <c r="L11041"/>
      <c r="M11041"/>
      <c r="N11041"/>
      <c r="O11041"/>
      <c r="P11041"/>
      <c r="Q11041"/>
      <c r="S11041" s="115"/>
      <c r="U11041"/>
      <c r="V11041"/>
      <c r="W11041" s="248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5">
      <c r="A11042" s="247"/>
      <c r="B11042" s="248"/>
      <c r="C11042" s="248"/>
      <c r="D11042" s="249"/>
      <c r="E11042"/>
      <c r="F11042" s="126"/>
      <c r="G11042" s="249"/>
      <c r="H11042"/>
      <c r="I11042"/>
      <c r="J11042" s="248"/>
      <c r="K11042"/>
      <c r="L11042"/>
      <c r="M11042"/>
      <c r="N11042"/>
      <c r="O11042"/>
      <c r="P11042"/>
      <c r="Q11042"/>
      <c r="S11042" s="115"/>
      <c r="U11042"/>
      <c r="V11042"/>
      <c r="W11042" s="248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5">
      <c r="A11043" s="247"/>
      <c r="B11043" s="248"/>
      <c r="C11043" s="248"/>
      <c r="D11043" s="249"/>
      <c r="E11043"/>
      <c r="F11043" s="126"/>
      <c r="G11043" s="249"/>
      <c r="H11043"/>
      <c r="I11043"/>
      <c r="J11043" s="248"/>
      <c r="K11043"/>
      <c r="L11043"/>
      <c r="M11043"/>
      <c r="N11043"/>
      <c r="O11043"/>
      <c r="P11043"/>
      <c r="Q11043"/>
      <c r="S11043" s="115"/>
      <c r="U11043"/>
      <c r="V11043"/>
      <c r="W11043" s="248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5">
      <c r="A11044" s="244"/>
      <c r="B11044" s="245"/>
      <c r="C11044" s="245"/>
      <c r="D11044" s="246"/>
      <c r="F11044" s="238"/>
      <c r="G11044" s="246"/>
      <c r="I11044"/>
      <c r="J11044" s="245"/>
      <c r="S11044" s="115"/>
      <c r="U11044"/>
      <c r="V11044"/>
      <c r="W11044" s="245"/>
    </row>
    <row r="11045" spans="1:33" x14ac:dyDescent="0.25">
      <c r="A11045" s="247"/>
      <c r="B11045" s="248"/>
      <c r="C11045" s="248"/>
      <c r="D11045" s="249"/>
      <c r="E11045"/>
      <c r="F11045" s="126"/>
      <c r="G11045" s="249"/>
      <c r="H11045"/>
      <c r="I11045"/>
      <c r="J11045" s="248"/>
      <c r="K11045"/>
      <c r="L11045"/>
      <c r="M11045"/>
      <c r="N11045"/>
      <c r="O11045"/>
      <c r="P11045"/>
      <c r="Q11045"/>
      <c r="S11045" s="115"/>
      <c r="U11045"/>
      <c r="V11045"/>
      <c r="W11045" s="248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5">
      <c r="A11046" s="244"/>
      <c r="B11046" s="245"/>
      <c r="C11046" s="245"/>
      <c r="D11046" s="246"/>
      <c r="F11046" s="238"/>
      <c r="G11046" s="246"/>
      <c r="I11046"/>
      <c r="J11046" s="245"/>
      <c r="S11046" s="115"/>
      <c r="U11046"/>
      <c r="V11046"/>
      <c r="W11046" s="245"/>
    </row>
    <row r="11047" spans="1:33" x14ac:dyDescent="0.25">
      <c r="A11047" s="247"/>
      <c r="B11047" s="248"/>
      <c r="C11047" s="248"/>
      <c r="D11047" s="249"/>
      <c r="E11047"/>
      <c r="F11047" s="126"/>
      <c r="G11047" s="249"/>
      <c r="H11047"/>
      <c r="I11047"/>
      <c r="J11047" s="248"/>
      <c r="K11047"/>
      <c r="L11047"/>
      <c r="M11047"/>
      <c r="N11047"/>
      <c r="O11047"/>
      <c r="P11047"/>
      <c r="Q11047"/>
      <c r="S11047" s="115"/>
      <c r="U11047"/>
      <c r="V11047"/>
      <c r="W11047" s="248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5">
      <c r="A11048" s="247"/>
      <c r="B11048" s="248"/>
      <c r="C11048" s="248"/>
      <c r="D11048" s="249"/>
      <c r="E11048"/>
      <c r="F11048" s="126"/>
      <c r="G11048" s="249"/>
      <c r="H11048"/>
      <c r="I11048"/>
      <c r="J11048" s="248"/>
      <c r="K11048"/>
      <c r="L11048"/>
      <c r="M11048"/>
      <c r="N11048"/>
      <c r="O11048"/>
      <c r="P11048"/>
      <c r="Q11048"/>
      <c r="S11048" s="115"/>
      <c r="U11048"/>
      <c r="V11048"/>
      <c r="W11048" s="2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5">
      <c r="A11049" s="247"/>
      <c r="B11049" s="248"/>
      <c r="C11049" s="248"/>
      <c r="D11049" s="249"/>
      <c r="E11049"/>
      <c r="F11049" s="126"/>
      <c r="G11049" s="249"/>
      <c r="H11049"/>
      <c r="I11049"/>
      <c r="J11049" s="248"/>
      <c r="K11049"/>
      <c r="L11049"/>
      <c r="M11049"/>
      <c r="N11049"/>
      <c r="O11049"/>
      <c r="P11049"/>
      <c r="Q11049"/>
      <c r="S11049" s="115"/>
      <c r="U11049"/>
      <c r="V11049"/>
      <c r="W11049" s="248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5">
      <c r="A11050" s="247"/>
      <c r="B11050" s="248"/>
      <c r="C11050" s="248"/>
      <c r="D11050" s="249"/>
      <c r="E11050"/>
      <c r="F11050" s="126"/>
      <c r="G11050" s="249"/>
      <c r="H11050"/>
      <c r="I11050"/>
      <c r="J11050" s="248"/>
      <c r="K11050"/>
      <c r="L11050"/>
      <c r="M11050"/>
      <c r="N11050"/>
      <c r="O11050"/>
      <c r="P11050"/>
      <c r="Q11050"/>
      <c r="S11050" s="115"/>
      <c r="U11050"/>
      <c r="V11050"/>
      <c r="W11050" s="248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5">
      <c r="A11051" s="244"/>
      <c r="B11051" s="245"/>
      <c r="C11051" s="245"/>
      <c r="D11051" s="246"/>
      <c r="F11051" s="238"/>
      <c r="G11051" s="246"/>
      <c r="I11051"/>
      <c r="J11051" s="245"/>
      <c r="S11051" s="115"/>
      <c r="U11051"/>
      <c r="V11051"/>
      <c r="W11051" s="245"/>
    </row>
    <row r="11052" spans="1:33" x14ac:dyDescent="0.25">
      <c r="A11052" s="247"/>
      <c r="B11052" s="248"/>
      <c r="C11052" s="248"/>
      <c r="D11052" s="249"/>
      <c r="E11052"/>
      <c r="F11052" s="126"/>
      <c r="G11052" s="249"/>
      <c r="H11052"/>
      <c r="I11052"/>
      <c r="J11052" s="248"/>
      <c r="K11052"/>
      <c r="L11052"/>
      <c r="M11052"/>
      <c r="N11052"/>
      <c r="O11052"/>
      <c r="P11052"/>
      <c r="Q11052"/>
      <c r="S11052" s="115"/>
      <c r="U11052"/>
      <c r="V11052"/>
      <c r="W11052" s="248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5">
      <c r="A11053" s="247"/>
      <c r="B11053" s="248"/>
      <c r="C11053" s="248"/>
      <c r="D11053" s="249"/>
      <c r="E11053"/>
      <c r="F11053" s="126"/>
      <c r="G11053" s="249"/>
      <c r="H11053"/>
      <c r="I11053"/>
      <c r="J11053" s="248"/>
      <c r="K11053"/>
      <c r="L11053"/>
      <c r="M11053"/>
      <c r="N11053"/>
      <c r="O11053"/>
      <c r="P11053"/>
      <c r="Q11053"/>
      <c r="S11053" s="115"/>
      <c r="U11053"/>
      <c r="V11053"/>
      <c r="W11053" s="248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5">
      <c r="A11054" s="247"/>
      <c r="B11054" s="248"/>
      <c r="C11054" s="248"/>
      <c r="D11054" s="249"/>
      <c r="E11054"/>
      <c r="F11054" s="126"/>
      <c r="G11054" s="249"/>
      <c r="H11054"/>
      <c r="I11054"/>
      <c r="J11054" s="248"/>
      <c r="K11054"/>
      <c r="L11054"/>
      <c r="M11054"/>
      <c r="N11054"/>
      <c r="O11054"/>
      <c r="P11054"/>
      <c r="Q11054"/>
      <c r="S11054" s="115"/>
      <c r="U11054"/>
      <c r="V11054"/>
      <c r="W11054" s="248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5">
      <c r="A11055" s="247"/>
      <c r="B11055" s="248"/>
      <c r="C11055" s="248"/>
      <c r="D11055" s="249"/>
      <c r="E11055"/>
      <c r="F11055" s="126"/>
      <c r="G11055" s="249"/>
      <c r="H11055"/>
      <c r="I11055"/>
      <c r="J11055" s="248"/>
      <c r="K11055"/>
      <c r="L11055"/>
      <c r="M11055"/>
      <c r="N11055"/>
      <c r="O11055"/>
      <c r="P11055"/>
      <c r="Q11055"/>
      <c r="S11055" s="115"/>
      <c r="U11055"/>
      <c r="V11055"/>
      <c r="W11055" s="248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5">
      <c r="A11056" s="244"/>
      <c r="B11056" s="245"/>
      <c r="C11056" s="245"/>
      <c r="D11056" s="246"/>
      <c r="F11056" s="238"/>
      <c r="G11056" s="246"/>
      <c r="I11056"/>
      <c r="J11056" s="245"/>
      <c r="S11056" s="115"/>
      <c r="U11056"/>
      <c r="V11056"/>
      <c r="W11056" s="245"/>
    </row>
    <row r="11057" spans="1:33" x14ac:dyDescent="0.25">
      <c r="A11057" s="244"/>
      <c r="B11057" s="245"/>
      <c r="C11057" s="245"/>
      <c r="D11057" s="246"/>
      <c r="F11057" s="238"/>
      <c r="G11057" s="246"/>
      <c r="I11057"/>
      <c r="J11057" s="245"/>
      <c r="S11057" s="115"/>
      <c r="U11057"/>
      <c r="V11057"/>
      <c r="W11057" s="245"/>
    </row>
    <row r="11058" spans="1:33" x14ac:dyDescent="0.25">
      <c r="A11058" s="247"/>
      <c r="B11058" s="248"/>
      <c r="C11058" s="248"/>
      <c r="D11058" s="249"/>
      <c r="E11058"/>
      <c r="F11058" s="126"/>
      <c r="G11058" s="249"/>
      <c r="H11058"/>
      <c r="I11058"/>
      <c r="J11058" s="248"/>
      <c r="K11058"/>
      <c r="L11058"/>
      <c r="M11058"/>
      <c r="N11058"/>
      <c r="O11058"/>
      <c r="P11058"/>
      <c r="Q11058"/>
      <c r="S11058" s="115"/>
      <c r="U11058"/>
      <c r="V11058"/>
      <c r="W11058" s="24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5">
      <c r="A11059" s="247"/>
      <c r="B11059" s="248"/>
      <c r="C11059" s="248"/>
      <c r="D11059" s="249"/>
      <c r="E11059"/>
      <c r="F11059" s="126"/>
      <c r="G11059" s="249"/>
      <c r="H11059"/>
      <c r="I11059"/>
      <c r="J11059" s="248"/>
      <c r="K11059"/>
      <c r="L11059"/>
      <c r="M11059"/>
      <c r="N11059"/>
      <c r="O11059"/>
      <c r="P11059"/>
      <c r="Q11059"/>
      <c r="S11059" s="115"/>
      <c r="U11059"/>
      <c r="V11059"/>
      <c r="W11059" s="248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5">
      <c r="A11060" s="247"/>
      <c r="B11060" s="248"/>
      <c r="C11060" s="248"/>
      <c r="D11060" s="249"/>
      <c r="E11060"/>
      <c r="F11060" s="126"/>
      <c r="G11060" s="249"/>
      <c r="H11060"/>
      <c r="I11060"/>
      <c r="J11060" s="248"/>
      <c r="K11060"/>
      <c r="L11060"/>
      <c r="M11060"/>
      <c r="N11060"/>
      <c r="O11060"/>
      <c r="P11060"/>
      <c r="Q11060"/>
      <c r="S11060" s="115"/>
      <c r="U11060"/>
      <c r="V11060"/>
      <c r="W11060" s="248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5">
      <c r="A11061" s="247"/>
      <c r="B11061" s="248"/>
      <c r="C11061" s="248"/>
      <c r="D11061" s="249"/>
      <c r="E11061"/>
      <c r="F11061" s="126"/>
      <c r="G11061" s="249"/>
      <c r="H11061"/>
      <c r="I11061"/>
      <c r="J11061" s="248"/>
      <c r="K11061"/>
      <c r="L11061"/>
      <c r="M11061"/>
      <c r="N11061"/>
      <c r="O11061"/>
      <c r="P11061"/>
      <c r="Q11061"/>
      <c r="S11061" s="115"/>
      <c r="U11061"/>
      <c r="V11061"/>
      <c r="W11061" s="248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5">
      <c r="A11062" s="247"/>
      <c r="B11062" s="248"/>
      <c r="C11062" s="248"/>
      <c r="D11062" s="249"/>
      <c r="E11062"/>
      <c r="F11062" s="126"/>
      <c r="G11062" s="249"/>
      <c r="H11062"/>
      <c r="I11062"/>
      <c r="J11062" s="248"/>
      <c r="K11062"/>
      <c r="L11062"/>
      <c r="M11062"/>
      <c r="N11062"/>
      <c r="O11062"/>
      <c r="P11062"/>
      <c r="Q11062"/>
      <c r="S11062" s="115"/>
      <c r="U11062"/>
      <c r="V11062"/>
      <c r="W11062" s="248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5">
      <c r="A11063" s="244"/>
      <c r="B11063" s="245"/>
      <c r="C11063" s="245"/>
      <c r="D11063" s="246"/>
      <c r="F11063" s="238"/>
      <c r="G11063" s="246"/>
      <c r="I11063"/>
      <c r="J11063" s="245"/>
      <c r="S11063" s="115"/>
      <c r="U11063"/>
      <c r="V11063"/>
      <c r="W11063" s="245"/>
    </row>
    <row r="11064" spans="1:33" x14ac:dyDescent="0.25">
      <c r="A11064" s="247"/>
      <c r="B11064" s="248"/>
      <c r="C11064" s="248"/>
      <c r="D11064" s="249"/>
      <c r="E11064"/>
      <c r="F11064" s="126"/>
      <c r="G11064" s="249"/>
      <c r="H11064"/>
      <c r="I11064"/>
      <c r="J11064" s="248"/>
      <c r="K11064"/>
      <c r="L11064"/>
      <c r="M11064"/>
      <c r="N11064"/>
      <c r="O11064"/>
      <c r="P11064"/>
      <c r="Q11064"/>
      <c r="S11064" s="115"/>
      <c r="U11064"/>
      <c r="V11064"/>
      <c r="W11064" s="248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5">
      <c r="A11065" s="247"/>
      <c r="B11065" s="248"/>
      <c r="C11065" s="248"/>
      <c r="D11065" s="249"/>
      <c r="E11065"/>
      <c r="F11065" s="126"/>
      <c r="G11065" s="249"/>
      <c r="H11065"/>
      <c r="I11065"/>
      <c r="J11065" s="248"/>
      <c r="K11065"/>
      <c r="L11065"/>
      <c r="M11065"/>
      <c r="N11065"/>
      <c r="O11065"/>
      <c r="P11065"/>
      <c r="Q11065"/>
      <c r="S11065" s="115"/>
      <c r="U11065"/>
      <c r="V11065"/>
      <c r="W11065" s="248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5">
      <c r="A11066" s="247"/>
      <c r="B11066" s="248"/>
      <c r="C11066" s="248"/>
      <c r="D11066" s="249"/>
      <c r="E11066"/>
      <c r="F11066" s="126"/>
      <c r="G11066" s="249"/>
      <c r="H11066"/>
      <c r="I11066"/>
      <c r="J11066" s="248"/>
      <c r="K11066"/>
      <c r="L11066"/>
      <c r="M11066"/>
      <c r="N11066"/>
      <c r="O11066"/>
      <c r="P11066"/>
      <c r="Q11066"/>
      <c r="S11066" s="115"/>
      <c r="U11066"/>
      <c r="V11066"/>
      <c r="W11066" s="248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5">
      <c r="A11067" s="244"/>
      <c r="B11067" s="245"/>
      <c r="C11067" s="245"/>
      <c r="D11067" s="246"/>
      <c r="F11067" s="238"/>
      <c r="G11067" s="246"/>
      <c r="I11067"/>
      <c r="J11067" s="245"/>
      <c r="S11067" s="115"/>
      <c r="U11067"/>
      <c r="V11067"/>
      <c r="W11067" s="245"/>
    </row>
    <row r="11068" spans="1:33" x14ac:dyDescent="0.25">
      <c r="A11068" s="247"/>
      <c r="B11068" s="248"/>
      <c r="C11068" s="248"/>
      <c r="D11068" s="249"/>
      <c r="E11068"/>
      <c r="F11068" s="126"/>
      <c r="G11068" s="249"/>
      <c r="H11068"/>
      <c r="I11068"/>
      <c r="J11068" s="248"/>
      <c r="K11068"/>
      <c r="L11068"/>
      <c r="M11068"/>
      <c r="N11068"/>
      <c r="O11068"/>
      <c r="P11068"/>
      <c r="Q11068"/>
      <c r="S11068" s="115"/>
      <c r="U11068"/>
      <c r="V11068"/>
      <c r="W11068" s="24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5">
      <c r="A11069" s="247"/>
      <c r="B11069" s="248"/>
      <c r="C11069" s="248"/>
      <c r="D11069" s="249"/>
      <c r="E11069"/>
      <c r="F11069" s="126"/>
      <c r="G11069" s="249"/>
      <c r="H11069"/>
      <c r="I11069"/>
      <c r="J11069" s="248"/>
      <c r="K11069"/>
      <c r="L11069"/>
      <c r="M11069"/>
      <c r="N11069"/>
      <c r="O11069"/>
      <c r="P11069"/>
      <c r="Q11069"/>
      <c r="S11069" s="115"/>
      <c r="U11069"/>
      <c r="V11069"/>
      <c r="W11069" s="248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5">
      <c r="A11070" s="244"/>
      <c r="B11070" s="245"/>
      <c r="C11070" s="245"/>
      <c r="D11070" s="246"/>
      <c r="F11070" s="238"/>
      <c r="G11070" s="246"/>
      <c r="I11070"/>
      <c r="J11070" s="245"/>
      <c r="S11070" s="115"/>
      <c r="U11070"/>
      <c r="V11070"/>
      <c r="W11070" s="245"/>
    </row>
    <row r="11071" spans="1:33" x14ac:dyDescent="0.25">
      <c r="A11071" s="247"/>
      <c r="B11071" s="248"/>
      <c r="C11071" s="248"/>
      <c r="D11071" s="249"/>
      <c r="E11071"/>
      <c r="F11071" s="126"/>
      <c r="G11071" s="249"/>
      <c r="H11071"/>
      <c r="I11071"/>
      <c r="J11071" s="248"/>
      <c r="K11071"/>
      <c r="L11071"/>
      <c r="M11071"/>
      <c r="N11071"/>
      <c r="O11071"/>
      <c r="P11071"/>
      <c r="Q11071"/>
      <c r="S11071" s="115"/>
      <c r="U11071"/>
      <c r="V11071"/>
      <c r="W11071" s="248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5">
      <c r="A11072" s="244"/>
      <c r="B11072" s="245"/>
      <c r="C11072" s="245"/>
      <c r="D11072" s="246"/>
      <c r="F11072" s="238"/>
      <c r="G11072" s="246"/>
      <c r="I11072"/>
      <c r="J11072" s="245"/>
      <c r="S11072" s="115"/>
      <c r="U11072"/>
      <c r="V11072"/>
      <c r="W11072" s="245"/>
    </row>
    <row r="11073" spans="1:33" x14ac:dyDescent="0.25">
      <c r="A11073" s="247"/>
      <c r="B11073" s="248"/>
      <c r="C11073" s="248"/>
      <c r="D11073" s="249"/>
      <c r="E11073"/>
      <c r="F11073" s="126"/>
      <c r="G11073" s="249"/>
      <c r="H11073"/>
      <c r="I11073"/>
      <c r="J11073" s="248"/>
      <c r="K11073"/>
      <c r="L11073"/>
      <c r="M11073"/>
      <c r="N11073"/>
      <c r="O11073"/>
      <c r="P11073"/>
      <c r="Q11073"/>
      <c r="S11073" s="115"/>
      <c r="U11073"/>
      <c r="V11073"/>
      <c r="W11073" s="248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5">
      <c r="A11074" s="247"/>
      <c r="B11074" s="248"/>
      <c r="C11074" s="248"/>
      <c r="D11074" s="249"/>
      <c r="E11074"/>
      <c r="F11074" s="126"/>
      <c r="G11074" s="249"/>
      <c r="H11074"/>
      <c r="I11074"/>
      <c r="J11074" s="248"/>
      <c r="K11074"/>
      <c r="L11074"/>
      <c r="M11074"/>
      <c r="N11074"/>
      <c r="O11074"/>
      <c r="P11074"/>
      <c r="Q11074"/>
      <c r="S11074" s="115"/>
      <c r="U11074"/>
      <c r="V11074"/>
      <c r="W11074" s="248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5">
      <c r="A11075" s="247"/>
      <c r="B11075" s="248"/>
      <c r="C11075" s="248"/>
      <c r="D11075" s="249"/>
      <c r="E11075"/>
      <c r="F11075" s="126"/>
      <c r="G11075" s="249"/>
      <c r="H11075"/>
      <c r="I11075"/>
      <c r="J11075" s="248"/>
      <c r="K11075"/>
      <c r="L11075"/>
      <c r="M11075"/>
      <c r="N11075"/>
      <c r="O11075"/>
      <c r="P11075"/>
      <c r="Q11075"/>
      <c r="S11075" s="115"/>
      <c r="U11075"/>
      <c r="V11075"/>
      <c r="W11075" s="248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5">
      <c r="A11076" s="247"/>
      <c r="B11076" s="248"/>
      <c r="C11076" s="248"/>
      <c r="D11076" s="249"/>
      <c r="E11076"/>
      <c r="F11076" s="126"/>
      <c r="G11076" s="249"/>
      <c r="H11076"/>
      <c r="I11076"/>
      <c r="J11076" s="248"/>
      <c r="K11076"/>
      <c r="L11076"/>
      <c r="M11076"/>
      <c r="N11076"/>
      <c r="O11076"/>
      <c r="P11076"/>
      <c r="Q11076"/>
      <c r="S11076" s="115"/>
      <c r="U11076"/>
      <c r="V11076"/>
      <c r="W11076" s="248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5">
      <c r="A11077" s="244"/>
      <c r="B11077" s="245"/>
      <c r="C11077" s="245"/>
      <c r="D11077" s="246"/>
      <c r="F11077" s="238"/>
      <c r="G11077" s="246"/>
      <c r="I11077"/>
      <c r="J11077" s="245"/>
      <c r="S11077" s="115"/>
      <c r="U11077"/>
      <c r="V11077"/>
      <c r="W11077" s="245"/>
    </row>
    <row r="11078" spans="1:33" x14ac:dyDescent="0.25">
      <c r="A11078" s="247"/>
      <c r="B11078" s="248"/>
      <c r="C11078" s="248"/>
      <c r="D11078" s="249"/>
      <c r="E11078"/>
      <c r="F11078" s="126"/>
      <c r="G11078" s="249"/>
      <c r="H11078"/>
      <c r="I11078"/>
      <c r="J11078" s="248"/>
      <c r="K11078"/>
      <c r="L11078"/>
      <c r="M11078"/>
      <c r="N11078"/>
      <c r="O11078"/>
      <c r="P11078"/>
      <c r="Q11078"/>
      <c r="S11078" s="115"/>
      <c r="U11078"/>
      <c r="V11078"/>
      <c r="W11078" s="24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5">
      <c r="A11079" s="247"/>
      <c r="B11079" s="248"/>
      <c r="C11079" s="248"/>
      <c r="D11079" s="249"/>
      <c r="E11079"/>
      <c r="F11079" s="126"/>
      <c r="G11079" s="249"/>
      <c r="H11079"/>
      <c r="I11079"/>
      <c r="J11079" s="248"/>
      <c r="K11079"/>
      <c r="L11079"/>
      <c r="M11079"/>
      <c r="N11079"/>
      <c r="O11079"/>
      <c r="P11079"/>
      <c r="Q11079"/>
      <c r="S11079" s="115"/>
      <c r="U11079"/>
      <c r="V11079"/>
      <c r="W11079" s="248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5">
      <c r="A11080" s="244"/>
      <c r="B11080" s="245"/>
      <c r="C11080" s="245"/>
      <c r="D11080" s="246"/>
      <c r="F11080" s="238"/>
      <c r="G11080" s="246"/>
      <c r="I11080"/>
      <c r="J11080" s="245"/>
      <c r="S11080" s="115"/>
      <c r="U11080"/>
      <c r="V11080"/>
      <c r="W11080" s="245"/>
    </row>
    <row r="11081" spans="1:33" x14ac:dyDescent="0.25">
      <c r="A11081" s="247"/>
      <c r="B11081" s="248"/>
      <c r="C11081" s="248"/>
      <c r="D11081" s="249"/>
      <c r="E11081"/>
      <c r="F11081" s="126"/>
      <c r="G11081" s="249"/>
      <c r="H11081"/>
      <c r="I11081"/>
      <c r="J11081" s="248"/>
      <c r="K11081"/>
      <c r="L11081"/>
      <c r="M11081"/>
      <c r="N11081"/>
      <c r="O11081"/>
      <c r="P11081"/>
      <c r="Q11081"/>
      <c r="S11081" s="115"/>
      <c r="U11081"/>
      <c r="V11081"/>
      <c r="W11081" s="248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5">
      <c r="A11082" s="247"/>
      <c r="B11082" s="248"/>
      <c r="C11082" s="248"/>
      <c r="D11082" s="249"/>
      <c r="E11082"/>
      <c r="F11082" s="126"/>
      <c r="G11082" s="249"/>
      <c r="H11082"/>
      <c r="I11082"/>
      <c r="J11082" s="248"/>
      <c r="K11082"/>
      <c r="L11082"/>
      <c r="M11082"/>
      <c r="N11082"/>
      <c r="O11082"/>
      <c r="P11082"/>
      <c r="Q11082"/>
      <c r="S11082" s="115"/>
      <c r="U11082"/>
      <c r="V11082"/>
      <c r="W11082" s="248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5">
      <c r="A11083" s="247"/>
      <c r="B11083" s="248"/>
      <c r="C11083" s="248"/>
      <c r="D11083" s="249"/>
      <c r="E11083"/>
      <c r="F11083" s="126"/>
      <c r="G11083" s="249"/>
      <c r="H11083"/>
      <c r="I11083"/>
      <c r="J11083" s="248"/>
      <c r="K11083"/>
      <c r="L11083"/>
      <c r="M11083"/>
      <c r="N11083"/>
      <c r="O11083"/>
      <c r="P11083"/>
      <c r="Q11083"/>
      <c r="S11083" s="115"/>
      <c r="U11083"/>
      <c r="V11083"/>
      <c r="W11083" s="248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5">
      <c r="A11084" s="247"/>
      <c r="B11084" s="248"/>
      <c r="C11084" s="248"/>
      <c r="D11084" s="249"/>
      <c r="E11084"/>
      <c r="F11084" s="126"/>
      <c r="G11084" s="249"/>
      <c r="H11084"/>
      <c r="I11084"/>
      <c r="J11084" s="248"/>
      <c r="K11084"/>
      <c r="L11084"/>
      <c r="M11084"/>
      <c r="N11084"/>
      <c r="O11084"/>
      <c r="P11084"/>
      <c r="Q11084"/>
      <c r="S11084" s="115"/>
      <c r="U11084"/>
      <c r="V11084"/>
      <c r="W11084" s="248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5">
      <c r="A11085" s="244"/>
      <c r="B11085" s="245"/>
      <c r="C11085" s="245"/>
      <c r="D11085" s="246"/>
      <c r="F11085" s="238"/>
      <c r="G11085" s="246"/>
      <c r="I11085"/>
      <c r="J11085" s="245"/>
      <c r="S11085" s="115"/>
      <c r="U11085"/>
      <c r="V11085"/>
      <c r="W11085" s="245"/>
    </row>
    <row r="11086" spans="1:33" x14ac:dyDescent="0.25">
      <c r="A11086" s="247"/>
      <c r="B11086" s="248"/>
      <c r="C11086" s="248"/>
      <c r="D11086" s="249"/>
      <c r="E11086"/>
      <c r="F11086" s="126"/>
      <c r="G11086" s="249"/>
      <c r="H11086"/>
      <c r="I11086"/>
      <c r="J11086" s="248"/>
      <c r="K11086"/>
      <c r="L11086"/>
      <c r="M11086"/>
      <c r="N11086"/>
      <c r="O11086"/>
      <c r="P11086"/>
      <c r="Q11086"/>
      <c r="S11086" s="115"/>
      <c r="U11086"/>
      <c r="V11086"/>
      <c r="W11086" s="248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5">
      <c r="A11087" s="247"/>
      <c r="B11087" s="248"/>
      <c r="C11087" s="248"/>
      <c r="D11087" s="249"/>
      <c r="E11087"/>
      <c r="F11087" s="126"/>
      <c r="G11087" s="249"/>
      <c r="H11087"/>
      <c r="I11087"/>
      <c r="J11087" s="248"/>
      <c r="K11087"/>
      <c r="L11087"/>
      <c r="M11087"/>
      <c r="N11087"/>
      <c r="O11087"/>
      <c r="P11087"/>
      <c r="Q11087"/>
      <c r="S11087" s="115"/>
      <c r="U11087"/>
      <c r="V11087"/>
      <c r="W11087" s="248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5">
      <c r="A11088" s="247"/>
      <c r="B11088" s="248"/>
      <c r="C11088" s="248"/>
      <c r="D11088" s="249"/>
      <c r="E11088"/>
      <c r="F11088" s="126"/>
      <c r="G11088" s="249"/>
      <c r="H11088"/>
      <c r="I11088"/>
      <c r="J11088" s="248"/>
      <c r="K11088"/>
      <c r="L11088"/>
      <c r="M11088"/>
      <c r="N11088"/>
      <c r="O11088"/>
      <c r="P11088"/>
      <c r="Q11088"/>
      <c r="S11088" s="115"/>
      <c r="U11088"/>
      <c r="V11088"/>
      <c r="W11088" s="24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5">
      <c r="A11089" s="247"/>
      <c r="B11089" s="248"/>
      <c r="C11089" s="248"/>
      <c r="D11089" s="249"/>
      <c r="E11089"/>
      <c r="F11089" s="126"/>
      <c r="G11089" s="249"/>
      <c r="H11089"/>
      <c r="I11089"/>
      <c r="J11089" s="248"/>
      <c r="K11089"/>
      <c r="L11089"/>
      <c r="M11089"/>
      <c r="N11089"/>
      <c r="O11089"/>
      <c r="P11089"/>
      <c r="Q11089"/>
      <c r="S11089" s="115"/>
      <c r="U11089"/>
      <c r="V11089"/>
      <c r="W11089" s="248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5">
      <c r="A11090" s="244"/>
      <c r="B11090" s="245"/>
      <c r="C11090" s="245"/>
      <c r="D11090" s="246"/>
      <c r="F11090" s="238"/>
      <c r="G11090" s="246"/>
      <c r="I11090"/>
      <c r="J11090" s="245"/>
      <c r="S11090" s="115"/>
      <c r="U11090"/>
      <c r="V11090"/>
      <c r="W11090" s="245"/>
    </row>
    <row r="11091" spans="1:33" x14ac:dyDescent="0.25">
      <c r="A11091" s="244"/>
      <c r="B11091" s="245"/>
      <c r="C11091" s="245"/>
      <c r="D11091" s="246"/>
      <c r="F11091" s="238"/>
      <c r="G11091" s="246"/>
      <c r="I11091"/>
      <c r="J11091" s="245"/>
      <c r="S11091" s="115"/>
      <c r="U11091"/>
      <c r="V11091"/>
      <c r="W11091" s="245"/>
    </row>
    <row r="11092" spans="1:33" x14ac:dyDescent="0.25">
      <c r="A11092" s="244"/>
      <c r="B11092" s="245"/>
      <c r="C11092" s="245"/>
      <c r="D11092" s="246"/>
      <c r="F11092" s="238"/>
      <c r="G11092" s="246"/>
      <c r="I11092"/>
      <c r="J11092" s="245"/>
      <c r="S11092" s="115"/>
      <c r="U11092"/>
      <c r="V11092"/>
      <c r="W11092" s="245"/>
    </row>
    <row r="11093" spans="1:33" x14ac:dyDescent="0.25">
      <c r="A11093" s="247"/>
      <c r="B11093" s="248"/>
      <c r="C11093" s="248"/>
      <c r="D11093" s="249"/>
      <c r="E11093"/>
      <c r="F11093" s="126"/>
      <c r="G11093" s="249"/>
      <c r="H11093"/>
      <c r="I11093"/>
      <c r="J11093" s="248"/>
      <c r="K11093"/>
      <c r="L11093"/>
      <c r="M11093"/>
      <c r="N11093"/>
      <c r="O11093"/>
      <c r="P11093"/>
      <c r="Q11093"/>
      <c r="S11093" s="115"/>
      <c r="U11093"/>
      <c r="V11093"/>
      <c r="W11093" s="248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5">
      <c r="A11094" s="247"/>
      <c r="B11094" s="248"/>
      <c r="C11094" s="248"/>
      <c r="D11094" s="249"/>
      <c r="E11094"/>
      <c r="F11094" s="126"/>
      <c r="G11094" s="249"/>
      <c r="H11094"/>
      <c r="I11094"/>
      <c r="J11094" s="248"/>
      <c r="K11094"/>
      <c r="L11094"/>
      <c r="M11094"/>
      <c r="N11094"/>
      <c r="O11094"/>
      <c r="P11094"/>
      <c r="Q11094"/>
      <c r="S11094" s="115"/>
      <c r="U11094"/>
      <c r="V11094"/>
      <c r="W11094" s="248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5">
      <c r="A11095" s="247"/>
      <c r="B11095" s="248"/>
      <c r="C11095" s="248"/>
      <c r="D11095" s="249"/>
      <c r="E11095"/>
      <c r="F11095" s="126"/>
      <c r="G11095" s="249"/>
      <c r="H11095"/>
      <c r="I11095"/>
      <c r="J11095" s="248"/>
      <c r="K11095"/>
      <c r="L11095"/>
      <c r="M11095"/>
      <c r="N11095"/>
      <c r="O11095"/>
      <c r="P11095"/>
      <c r="Q11095"/>
      <c r="S11095" s="115"/>
      <c r="U11095"/>
      <c r="V11095"/>
      <c r="W11095" s="248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5">
      <c r="A11096" s="247"/>
      <c r="B11096" s="248"/>
      <c r="C11096" s="248"/>
      <c r="D11096" s="249"/>
      <c r="E11096"/>
      <c r="F11096" s="126"/>
      <c r="G11096" s="249"/>
      <c r="H11096"/>
      <c r="I11096"/>
      <c r="J11096" s="248"/>
      <c r="K11096"/>
      <c r="L11096"/>
      <c r="M11096"/>
      <c r="N11096"/>
      <c r="O11096"/>
      <c r="P11096"/>
      <c r="Q11096"/>
      <c r="S11096" s="115"/>
      <c r="U11096"/>
      <c r="V11096"/>
      <c r="W11096" s="248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5">
      <c r="A11097" s="244"/>
      <c r="B11097" s="245"/>
      <c r="C11097" s="245"/>
      <c r="D11097" s="246"/>
      <c r="F11097" s="238"/>
      <c r="G11097" s="246"/>
      <c r="I11097"/>
      <c r="J11097" s="245"/>
      <c r="S11097" s="115"/>
      <c r="U11097"/>
      <c r="V11097"/>
      <c r="W11097" s="245"/>
    </row>
    <row r="11098" spans="1:33" x14ac:dyDescent="0.25">
      <c r="A11098" s="247"/>
      <c r="B11098" s="248"/>
      <c r="C11098" s="248"/>
      <c r="D11098" s="249"/>
      <c r="E11098"/>
      <c r="F11098" s="126"/>
      <c r="G11098" s="249"/>
      <c r="H11098"/>
      <c r="I11098"/>
      <c r="J11098" s="248"/>
      <c r="K11098"/>
      <c r="L11098"/>
      <c r="M11098"/>
      <c r="N11098"/>
      <c r="O11098"/>
      <c r="P11098"/>
      <c r="Q11098"/>
      <c r="S11098" s="115"/>
      <c r="U11098"/>
      <c r="V11098"/>
      <c r="W11098" s="24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5">
      <c r="A11099" s="244"/>
      <c r="B11099" s="245"/>
      <c r="C11099" s="245"/>
      <c r="D11099" s="246"/>
      <c r="F11099" s="238"/>
      <c r="G11099" s="246"/>
      <c r="I11099"/>
      <c r="J11099" s="245"/>
      <c r="S11099" s="115"/>
      <c r="U11099"/>
      <c r="V11099"/>
      <c r="W11099" s="245"/>
    </row>
    <row r="11100" spans="1:33" x14ac:dyDescent="0.25">
      <c r="A11100" s="247"/>
      <c r="B11100" s="248"/>
      <c r="C11100" s="248"/>
      <c r="D11100" s="249"/>
      <c r="E11100"/>
      <c r="F11100" s="126"/>
      <c r="G11100" s="249"/>
      <c r="H11100"/>
      <c r="I11100"/>
      <c r="J11100" s="248"/>
      <c r="K11100"/>
      <c r="L11100"/>
      <c r="M11100"/>
      <c r="N11100"/>
      <c r="O11100"/>
      <c r="P11100"/>
      <c r="Q11100"/>
      <c r="S11100" s="115"/>
      <c r="U11100"/>
      <c r="V11100"/>
      <c r="W11100" s="248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5">
      <c r="A11101" s="247"/>
      <c r="B11101" s="248"/>
      <c r="C11101" s="248"/>
      <c r="D11101" s="249"/>
      <c r="E11101"/>
      <c r="F11101" s="126"/>
      <c r="G11101" s="249"/>
      <c r="H11101"/>
      <c r="I11101"/>
      <c r="J11101" s="248"/>
      <c r="K11101"/>
      <c r="L11101"/>
      <c r="M11101"/>
      <c r="N11101"/>
      <c r="O11101"/>
      <c r="P11101"/>
      <c r="Q11101"/>
      <c r="S11101" s="115"/>
      <c r="U11101"/>
      <c r="V11101"/>
      <c r="W11101" s="248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5">
      <c r="A11102" s="244"/>
      <c r="B11102" s="245"/>
      <c r="C11102" s="245"/>
      <c r="D11102" s="246"/>
      <c r="F11102" s="238"/>
      <c r="G11102" s="246"/>
      <c r="I11102"/>
      <c r="J11102" s="245"/>
      <c r="S11102" s="115"/>
      <c r="U11102"/>
      <c r="V11102"/>
      <c r="W11102" s="245"/>
    </row>
    <row r="11103" spans="1:33" x14ac:dyDescent="0.25">
      <c r="A11103" s="247"/>
      <c r="B11103" s="248"/>
      <c r="C11103" s="248"/>
      <c r="D11103" s="249"/>
      <c r="E11103"/>
      <c r="F11103" s="126"/>
      <c r="G11103" s="249"/>
      <c r="H11103"/>
      <c r="I11103"/>
      <c r="J11103" s="248"/>
      <c r="K11103"/>
      <c r="L11103"/>
      <c r="M11103"/>
      <c r="N11103"/>
      <c r="O11103"/>
      <c r="P11103"/>
      <c r="Q11103"/>
      <c r="S11103" s="115"/>
      <c r="U11103"/>
      <c r="V11103"/>
      <c r="W11103" s="248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5">
      <c r="A11104" s="247"/>
      <c r="B11104" s="248"/>
      <c r="C11104" s="248"/>
      <c r="D11104" s="249"/>
      <c r="E11104"/>
      <c r="F11104" s="126"/>
      <c r="G11104" s="249"/>
      <c r="H11104"/>
      <c r="I11104"/>
      <c r="J11104" s="248"/>
      <c r="K11104"/>
      <c r="L11104"/>
      <c r="M11104"/>
      <c r="N11104"/>
      <c r="O11104"/>
      <c r="P11104"/>
      <c r="Q11104"/>
      <c r="S11104" s="115"/>
      <c r="U11104"/>
      <c r="V11104"/>
      <c r="W11104" s="248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5">
      <c r="A11105" s="247"/>
      <c r="B11105" s="248"/>
      <c r="C11105" s="248"/>
      <c r="D11105" s="249"/>
      <c r="E11105"/>
      <c r="F11105" s="126"/>
      <c r="G11105" s="249"/>
      <c r="H11105"/>
      <c r="I11105"/>
      <c r="J11105" s="248"/>
      <c r="K11105"/>
      <c r="L11105"/>
      <c r="M11105"/>
      <c r="N11105"/>
      <c r="O11105"/>
      <c r="P11105"/>
      <c r="Q11105"/>
      <c r="S11105" s="115"/>
      <c r="U11105"/>
      <c r="V11105"/>
      <c r="W11105" s="248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5">
      <c r="A11106" s="247"/>
      <c r="B11106" s="248"/>
      <c r="C11106" s="248"/>
      <c r="D11106" s="249"/>
      <c r="E11106"/>
      <c r="F11106" s="126"/>
      <c r="G11106" s="249"/>
      <c r="H11106"/>
      <c r="I11106"/>
      <c r="J11106" s="248"/>
      <c r="K11106"/>
      <c r="L11106"/>
      <c r="M11106"/>
      <c r="N11106"/>
      <c r="O11106"/>
      <c r="P11106"/>
      <c r="Q11106"/>
      <c r="S11106" s="115"/>
      <c r="U11106"/>
      <c r="V11106"/>
      <c r="W11106" s="248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5">
      <c r="A11107" s="247"/>
      <c r="B11107" s="248"/>
      <c r="C11107" s="248"/>
      <c r="D11107" s="249"/>
      <c r="E11107"/>
      <c r="F11107" s="126"/>
      <c r="G11107" s="249"/>
      <c r="H11107"/>
      <c r="I11107"/>
      <c r="J11107" s="248"/>
      <c r="K11107"/>
      <c r="L11107"/>
      <c r="M11107"/>
      <c r="N11107"/>
      <c r="O11107"/>
      <c r="P11107"/>
      <c r="Q11107"/>
      <c r="S11107" s="115"/>
      <c r="U11107"/>
      <c r="V11107"/>
      <c r="W11107" s="248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5">
      <c r="A11108" s="247"/>
      <c r="B11108" s="248"/>
      <c r="C11108" s="248"/>
      <c r="D11108" s="249"/>
      <c r="E11108"/>
      <c r="F11108" s="126"/>
      <c r="G11108" s="249"/>
      <c r="H11108"/>
      <c r="I11108"/>
      <c r="J11108" s="248"/>
      <c r="K11108"/>
      <c r="L11108"/>
      <c r="M11108"/>
      <c r="N11108"/>
      <c r="O11108"/>
      <c r="P11108"/>
      <c r="Q11108"/>
      <c r="S11108" s="115"/>
      <c r="U11108"/>
      <c r="V11108"/>
      <c r="W11108" s="24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5">
      <c r="A11109" s="247"/>
      <c r="B11109" s="248"/>
      <c r="C11109" s="248"/>
      <c r="D11109" s="249"/>
      <c r="E11109"/>
      <c r="F11109" s="126"/>
      <c r="G11109" s="249"/>
      <c r="H11109"/>
      <c r="I11109"/>
      <c r="J11109" s="248"/>
      <c r="K11109"/>
      <c r="L11109"/>
      <c r="M11109"/>
      <c r="N11109"/>
      <c r="O11109"/>
      <c r="P11109"/>
      <c r="Q11109"/>
      <c r="S11109" s="115"/>
      <c r="U11109"/>
      <c r="V11109"/>
      <c r="W11109" s="248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5">
      <c r="A11110" s="244"/>
      <c r="B11110" s="245"/>
      <c r="C11110" s="245"/>
      <c r="D11110" s="246"/>
      <c r="F11110" s="238"/>
      <c r="G11110" s="246"/>
      <c r="I11110"/>
      <c r="J11110" s="245"/>
      <c r="S11110" s="115"/>
      <c r="U11110"/>
      <c r="V11110"/>
      <c r="W11110" s="245"/>
    </row>
    <row r="11111" spans="1:33" x14ac:dyDescent="0.25">
      <c r="A11111" s="244"/>
      <c r="B11111" s="245"/>
      <c r="C11111" s="245"/>
      <c r="D11111" s="246"/>
      <c r="F11111" s="238"/>
      <c r="G11111" s="246"/>
      <c r="I11111"/>
      <c r="J11111" s="245"/>
      <c r="S11111" s="115"/>
      <c r="U11111"/>
      <c r="V11111"/>
      <c r="W11111" s="245"/>
    </row>
    <row r="11112" spans="1:33" x14ac:dyDescent="0.25">
      <c r="A11112" s="247"/>
      <c r="B11112" s="248"/>
      <c r="C11112" s="248"/>
      <c r="D11112" s="249"/>
      <c r="E11112"/>
      <c r="F11112" s="126"/>
      <c r="G11112" s="249"/>
      <c r="H11112"/>
      <c r="I11112"/>
      <c r="J11112" s="248"/>
      <c r="K11112"/>
      <c r="L11112"/>
      <c r="M11112"/>
      <c r="N11112"/>
      <c r="O11112"/>
      <c r="P11112"/>
      <c r="Q11112"/>
      <c r="S11112" s="115"/>
      <c r="U11112"/>
      <c r="V11112"/>
      <c r="W11112" s="248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5">
      <c r="A11113" s="244"/>
      <c r="B11113" s="245"/>
      <c r="C11113" s="245"/>
      <c r="D11113" s="246"/>
      <c r="F11113" s="238"/>
      <c r="G11113" s="246"/>
      <c r="I11113"/>
      <c r="J11113" s="245"/>
      <c r="S11113" s="115"/>
      <c r="U11113"/>
      <c r="V11113"/>
      <c r="W11113" s="245"/>
    </row>
    <row r="11114" spans="1:33" x14ac:dyDescent="0.25">
      <c r="A11114" s="247"/>
      <c r="B11114" s="248"/>
      <c r="C11114" s="248"/>
      <c r="D11114" s="249"/>
      <c r="E11114"/>
      <c r="F11114" s="126"/>
      <c r="G11114" s="249"/>
      <c r="H11114"/>
      <c r="I11114"/>
      <c r="J11114" s="248"/>
      <c r="K11114"/>
      <c r="L11114"/>
      <c r="M11114"/>
      <c r="N11114"/>
      <c r="O11114"/>
      <c r="P11114"/>
      <c r="Q11114"/>
      <c r="S11114" s="115"/>
      <c r="U11114"/>
      <c r="V11114"/>
      <c r="W11114" s="248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5">
      <c r="A11115" s="247"/>
      <c r="B11115" s="248"/>
      <c r="C11115" s="248"/>
      <c r="D11115" s="249"/>
      <c r="E11115"/>
      <c r="F11115" s="126"/>
      <c r="G11115" s="249"/>
      <c r="H11115"/>
      <c r="I11115"/>
      <c r="J11115" s="248"/>
      <c r="K11115"/>
      <c r="L11115"/>
      <c r="M11115"/>
      <c r="N11115"/>
      <c r="O11115"/>
      <c r="P11115"/>
      <c r="Q11115"/>
      <c r="S11115" s="115"/>
      <c r="U11115"/>
      <c r="V11115"/>
      <c r="W11115" s="248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5">
      <c r="A11116" s="244"/>
      <c r="B11116" s="245"/>
      <c r="C11116" s="245"/>
      <c r="D11116" s="246"/>
      <c r="F11116" s="238"/>
      <c r="G11116" s="246"/>
      <c r="I11116"/>
      <c r="J11116" s="245"/>
      <c r="S11116" s="115"/>
      <c r="U11116"/>
      <c r="V11116"/>
      <c r="W11116" s="245"/>
    </row>
    <row r="11117" spans="1:33" x14ac:dyDescent="0.25">
      <c r="A11117" s="247"/>
      <c r="B11117" s="248"/>
      <c r="C11117" s="248"/>
      <c r="D11117" s="249"/>
      <c r="E11117"/>
      <c r="F11117" s="126"/>
      <c r="G11117" s="249"/>
      <c r="H11117"/>
      <c r="I11117"/>
      <c r="J11117" s="248"/>
      <c r="K11117"/>
      <c r="L11117"/>
      <c r="M11117"/>
      <c r="N11117"/>
      <c r="O11117"/>
      <c r="P11117"/>
      <c r="Q11117"/>
      <c r="S11117" s="115"/>
      <c r="U11117"/>
      <c r="V11117"/>
      <c r="W11117" s="248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5">
      <c r="A11118" s="247"/>
      <c r="B11118" s="248"/>
      <c r="C11118" s="248"/>
      <c r="D11118" s="249"/>
      <c r="E11118"/>
      <c r="F11118" s="126"/>
      <c r="G11118" s="249"/>
      <c r="H11118"/>
      <c r="I11118"/>
      <c r="J11118" s="248"/>
      <c r="K11118"/>
      <c r="L11118"/>
      <c r="M11118"/>
      <c r="N11118"/>
      <c r="O11118"/>
      <c r="P11118"/>
      <c r="Q11118"/>
      <c r="S11118" s="115"/>
      <c r="U11118"/>
      <c r="V11118"/>
      <c r="W11118" s="24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5">
      <c r="A11119" s="247"/>
      <c r="B11119" s="248"/>
      <c r="C11119" s="248"/>
      <c r="D11119" s="249"/>
      <c r="E11119"/>
      <c r="F11119" s="126"/>
      <c r="G11119" s="249"/>
      <c r="H11119"/>
      <c r="I11119"/>
      <c r="J11119" s="248"/>
      <c r="K11119"/>
      <c r="L11119"/>
      <c r="M11119"/>
      <c r="N11119"/>
      <c r="O11119"/>
      <c r="P11119"/>
      <c r="Q11119"/>
      <c r="S11119" s="115"/>
      <c r="U11119"/>
      <c r="V11119"/>
      <c r="W11119" s="248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5">
      <c r="A11120" s="244"/>
      <c r="B11120" s="245"/>
      <c r="C11120" s="245"/>
      <c r="D11120" s="246"/>
      <c r="F11120" s="238"/>
      <c r="G11120" s="246"/>
      <c r="I11120"/>
      <c r="J11120" s="245"/>
      <c r="S11120" s="115"/>
      <c r="U11120"/>
      <c r="V11120"/>
      <c r="W11120" s="245"/>
    </row>
    <row r="11121" spans="1:33" x14ac:dyDescent="0.25">
      <c r="A11121" s="247"/>
      <c r="B11121" s="248"/>
      <c r="C11121" s="248"/>
      <c r="D11121" s="249"/>
      <c r="E11121"/>
      <c r="F11121" s="126"/>
      <c r="G11121" s="249"/>
      <c r="H11121"/>
      <c r="I11121"/>
      <c r="J11121" s="248"/>
      <c r="K11121"/>
      <c r="L11121"/>
      <c r="M11121"/>
      <c r="N11121"/>
      <c r="O11121"/>
      <c r="P11121"/>
      <c r="Q11121"/>
      <c r="S11121" s="115"/>
      <c r="U11121"/>
      <c r="V11121"/>
      <c r="W11121" s="248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5">
      <c r="A11122" s="247"/>
      <c r="B11122" s="248"/>
      <c r="C11122" s="248"/>
      <c r="D11122" s="249"/>
      <c r="E11122"/>
      <c r="F11122" s="126"/>
      <c r="G11122" s="249"/>
      <c r="H11122"/>
      <c r="I11122"/>
      <c r="J11122" s="248"/>
      <c r="K11122"/>
      <c r="L11122"/>
      <c r="M11122"/>
      <c r="N11122"/>
      <c r="O11122"/>
      <c r="P11122"/>
      <c r="Q11122"/>
      <c r="S11122" s="115"/>
      <c r="U11122"/>
      <c r="V11122"/>
      <c r="W11122" s="248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5">
      <c r="A11123" s="247"/>
      <c r="B11123" s="248"/>
      <c r="C11123" s="248"/>
      <c r="D11123" s="249"/>
      <c r="E11123"/>
      <c r="F11123" s="126"/>
      <c r="G11123" s="249"/>
      <c r="H11123"/>
      <c r="I11123"/>
      <c r="J11123" s="248"/>
      <c r="K11123"/>
      <c r="L11123"/>
      <c r="M11123"/>
      <c r="N11123"/>
      <c r="O11123"/>
      <c r="P11123"/>
      <c r="Q11123"/>
      <c r="S11123" s="115"/>
      <c r="U11123"/>
      <c r="V11123"/>
      <c r="W11123" s="248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5">
      <c r="A11124" s="247"/>
      <c r="B11124" s="248"/>
      <c r="C11124" s="248"/>
      <c r="D11124" s="249"/>
      <c r="E11124"/>
      <c r="F11124" s="126"/>
      <c r="G11124" s="249"/>
      <c r="H11124"/>
      <c r="I11124"/>
      <c r="J11124" s="248"/>
      <c r="K11124"/>
      <c r="L11124"/>
      <c r="M11124"/>
      <c r="N11124"/>
      <c r="O11124"/>
      <c r="P11124"/>
      <c r="Q11124"/>
      <c r="S11124" s="115"/>
      <c r="U11124"/>
      <c r="V11124"/>
      <c r="W11124" s="248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5">
      <c r="A11125" s="247"/>
      <c r="B11125" s="248"/>
      <c r="C11125" s="248"/>
      <c r="D11125" s="249"/>
      <c r="E11125"/>
      <c r="F11125" s="126"/>
      <c r="G11125" s="249"/>
      <c r="H11125"/>
      <c r="I11125"/>
      <c r="J11125" s="248"/>
      <c r="K11125"/>
      <c r="L11125"/>
      <c r="M11125"/>
      <c r="N11125"/>
      <c r="O11125"/>
      <c r="P11125"/>
      <c r="Q11125"/>
      <c r="S11125" s="115"/>
      <c r="U11125"/>
      <c r="V11125"/>
      <c r="W11125" s="248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5">
      <c r="A11126" s="247"/>
      <c r="B11126" s="248"/>
      <c r="C11126" s="248"/>
      <c r="D11126" s="249"/>
      <c r="E11126"/>
      <c r="F11126" s="126"/>
      <c r="G11126" s="249"/>
      <c r="H11126"/>
      <c r="I11126"/>
      <c r="J11126" s="248"/>
      <c r="K11126"/>
      <c r="L11126"/>
      <c r="M11126"/>
      <c r="N11126"/>
      <c r="O11126"/>
      <c r="P11126"/>
      <c r="Q11126"/>
      <c r="S11126" s="115"/>
      <c r="U11126"/>
      <c r="V11126"/>
      <c r="W11126" s="248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5">
      <c r="A11127" s="247"/>
      <c r="B11127" s="248"/>
      <c r="C11127" s="248"/>
      <c r="D11127" s="249"/>
      <c r="E11127"/>
      <c r="F11127" s="126"/>
      <c r="G11127" s="249"/>
      <c r="H11127"/>
      <c r="I11127"/>
      <c r="J11127" s="248"/>
      <c r="K11127"/>
      <c r="L11127"/>
      <c r="M11127"/>
      <c r="N11127"/>
      <c r="O11127"/>
      <c r="P11127"/>
      <c r="Q11127"/>
      <c r="S11127" s="115"/>
      <c r="U11127"/>
      <c r="V11127"/>
      <c r="W11127" s="248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5">
      <c r="A11128" s="247"/>
      <c r="B11128" s="248"/>
      <c r="C11128" s="248"/>
      <c r="D11128" s="249"/>
      <c r="E11128"/>
      <c r="F11128" s="126"/>
      <c r="G11128" s="249"/>
      <c r="H11128"/>
      <c r="I11128"/>
      <c r="J11128" s="248"/>
      <c r="K11128"/>
      <c r="L11128"/>
      <c r="M11128"/>
      <c r="N11128"/>
      <c r="O11128"/>
      <c r="P11128"/>
      <c r="Q11128"/>
      <c r="S11128" s="115"/>
      <c r="U11128"/>
      <c r="V11128"/>
      <c r="W11128" s="24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5">
      <c r="A11129" s="247"/>
      <c r="B11129" s="248"/>
      <c r="C11129" s="248"/>
      <c r="D11129" s="249"/>
      <c r="E11129"/>
      <c r="F11129" s="126"/>
      <c r="G11129" s="249"/>
      <c r="H11129"/>
      <c r="I11129"/>
      <c r="J11129" s="248"/>
      <c r="K11129"/>
      <c r="L11129"/>
      <c r="M11129"/>
      <c r="N11129"/>
      <c r="O11129"/>
      <c r="P11129"/>
      <c r="Q11129"/>
      <c r="S11129" s="115"/>
      <c r="U11129"/>
      <c r="V11129"/>
      <c r="W11129" s="248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5">
      <c r="A11130" s="244"/>
      <c r="B11130" s="245"/>
      <c r="C11130" s="245"/>
      <c r="D11130" s="246"/>
      <c r="F11130" s="238"/>
      <c r="G11130" s="246"/>
      <c r="I11130"/>
      <c r="J11130" s="245"/>
      <c r="S11130" s="115"/>
      <c r="U11130"/>
      <c r="V11130"/>
      <c r="W11130" s="245"/>
    </row>
    <row r="11131" spans="1:33" x14ac:dyDescent="0.25">
      <c r="A11131" s="247"/>
      <c r="B11131" s="248"/>
      <c r="C11131" s="248"/>
      <c r="D11131" s="249"/>
      <c r="E11131"/>
      <c r="F11131" s="126"/>
      <c r="G11131" s="249"/>
      <c r="H11131"/>
      <c r="I11131"/>
      <c r="J11131" s="248"/>
      <c r="K11131"/>
      <c r="L11131"/>
      <c r="M11131"/>
      <c r="N11131"/>
      <c r="O11131"/>
      <c r="P11131"/>
      <c r="Q11131"/>
      <c r="S11131" s="115"/>
      <c r="U11131"/>
      <c r="V11131"/>
      <c r="W11131" s="248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5">
      <c r="A11132" s="247"/>
      <c r="B11132" s="248"/>
      <c r="C11132" s="248"/>
      <c r="D11132" s="249"/>
      <c r="E11132"/>
      <c r="F11132" s="126"/>
      <c r="G11132" s="249"/>
      <c r="H11132"/>
      <c r="I11132"/>
      <c r="J11132" s="248"/>
      <c r="K11132"/>
      <c r="L11132"/>
      <c r="M11132"/>
      <c r="N11132"/>
      <c r="O11132"/>
      <c r="P11132"/>
      <c r="Q11132"/>
      <c r="S11132" s="115"/>
      <c r="U11132"/>
      <c r="V11132"/>
      <c r="W11132" s="248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5">
      <c r="A11133" s="247"/>
      <c r="B11133" s="248"/>
      <c r="C11133" s="248"/>
      <c r="D11133" s="249"/>
      <c r="E11133"/>
      <c r="F11133" s="126"/>
      <c r="G11133" s="249"/>
      <c r="H11133"/>
      <c r="I11133"/>
      <c r="J11133" s="248"/>
      <c r="K11133"/>
      <c r="L11133"/>
      <c r="M11133"/>
      <c r="N11133"/>
      <c r="O11133"/>
      <c r="P11133"/>
      <c r="Q11133"/>
      <c r="S11133" s="115"/>
      <c r="U11133"/>
      <c r="V11133"/>
      <c r="W11133" s="248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5">
      <c r="A11134" s="247"/>
      <c r="B11134" s="248"/>
      <c r="C11134" s="248"/>
      <c r="D11134" s="249"/>
      <c r="E11134"/>
      <c r="F11134" s="126"/>
      <c r="G11134" s="249"/>
      <c r="H11134"/>
      <c r="I11134"/>
      <c r="J11134" s="248"/>
      <c r="K11134"/>
      <c r="L11134"/>
      <c r="M11134"/>
      <c r="N11134"/>
      <c r="O11134"/>
      <c r="P11134"/>
      <c r="Q11134"/>
      <c r="S11134" s="115"/>
      <c r="U11134"/>
      <c r="V11134"/>
      <c r="W11134" s="248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5">
      <c r="A11135" s="247"/>
      <c r="B11135" s="248"/>
      <c r="C11135" s="248"/>
      <c r="D11135" s="249"/>
      <c r="E11135"/>
      <c r="F11135" s="126"/>
      <c r="G11135" s="249"/>
      <c r="H11135"/>
      <c r="I11135"/>
      <c r="J11135" s="248"/>
      <c r="K11135"/>
      <c r="L11135"/>
      <c r="M11135"/>
      <c r="N11135"/>
      <c r="O11135"/>
      <c r="P11135"/>
      <c r="Q11135"/>
      <c r="S11135" s="115"/>
      <c r="U11135"/>
      <c r="V11135"/>
      <c r="W11135" s="248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5">
      <c r="A11136" s="244"/>
      <c r="B11136" s="245"/>
      <c r="C11136" s="245"/>
      <c r="D11136" s="246"/>
      <c r="F11136" s="238"/>
      <c r="G11136" s="246"/>
      <c r="I11136"/>
      <c r="J11136" s="245"/>
      <c r="S11136" s="115"/>
      <c r="U11136"/>
      <c r="V11136"/>
      <c r="W11136" s="245"/>
    </row>
    <row r="11137" spans="1:33" x14ac:dyDescent="0.25">
      <c r="A11137" s="244"/>
      <c r="B11137" s="245"/>
      <c r="C11137" s="245"/>
      <c r="D11137" s="246"/>
      <c r="F11137" s="238"/>
      <c r="G11137" s="246"/>
      <c r="I11137"/>
      <c r="J11137" s="245"/>
      <c r="S11137" s="115"/>
      <c r="U11137"/>
      <c r="V11137"/>
      <c r="W11137" s="245"/>
    </row>
    <row r="11138" spans="1:33" x14ac:dyDescent="0.25">
      <c r="A11138" s="244"/>
      <c r="B11138" s="245"/>
      <c r="C11138" s="245"/>
      <c r="D11138" s="246"/>
      <c r="F11138" s="238"/>
      <c r="G11138" s="246"/>
      <c r="I11138"/>
      <c r="J11138" s="245"/>
      <c r="S11138" s="115"/>
      <c r="U11138"/>
      <c r="V11138"/>
      <c r="W11138" s="245"/>
    </row>
    <row r="11139" spans="1:33" x14ac:dyDescent="0.25">
      <c r="A11139" s="247"/>
      <c r="B11139" s="248"/>
      <c r="C11139" s="248"/>
      <c r="D11139" s="249"/>
      <c r="E11139"/>
      <c r="F11139" s="126"/>
      <c r="G11139" s="249"/>
      <c r="H11139"/>
      <c r="I11139"/>
      <c r="J11139" s="248"/>
      <c r="K11139"/>
      <c r="L11139"/>
      <c r="M11139"/>
      <c r="N11139"/>
      <c r="O11139"/>
      <c r="P11139"/>
      <c r="Q11139"/>
      <c r="S11139" s="115"/>
      <c r="U11139"/>
      <c r="V11139"/>
      <c r="W11139" s="248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5">
      <c r="A11140" s="244"/>
      <c r="B11140" s="245"/>
      <c r="C11140" s="245"/>
      <c r="D11140" s="246"/>
      <c r="F11140" s="238"/>
      <c r="G11140" s="246"/>
      <c r="I11140"/>
      <c r="J11140" s="245"/>
      <c r="S11140" s="115"/>
      <c r="U11140"/>
      <c r="V11140"/>
      <c r="W11140" s="245"/>
    </row>
    <row r="11141" spans="1:33" x14ac:dyDescent="0.25">
      <c r="A11141" s="244"/>
      <c r="B11141" s="245"/>
      <c r="C11141" s="245"/>
      <c r="D11141" s="246"/>
      <c r="F11141" s="238"/>
      <c r="G11141" s="246"/>
      <c r="I11141"/>
      <c r="J11141" s="245"/>
      <c r="S11141" s="115"/>
      <c r="U11141"/>
      <c r="V11141"/>
      <c r="W11141" s="245"/>
    </row>
    <row r="11142" spans="1:33" x14ac:dyDescent="0.25">
      <c r="A11142" s="247"/>
      <c r="B11142" s="248"/>
      <c r="C11142" s="248"/>
      <c r="D11142" s="249"/>
      <c r="E11142"/>
      <c r="F11142" s="126"/>
      <c r="G11142" s="249"/>
      <c r="H11142"/>
      <c r="I11142"/>
      <c r="J11142" s="248"/>
      <c r="K11142"/>
      <c r="L11142"/>
      <c r="M11142"/>
      <c r="N11142"/>
      <c r="O11142"/>
      <c r="P11142"/>
      <c r="Q11142"/>
      <c r="S11142" s="115"/>
      <c r="U11142"/>
      <c r="V11142"/>
      <c r="W11142" s="248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5">
      <c r="A11143" s="247"/>
      <c r="B11143" s="248"/>
      <c r="C11143" s="248"/>
      <c r="D11143" s="249"/>
      <c r="E11143"/>
      <c r="F11143" s="126"/>
      <c r="G11143" s="249"/>
      <c r="H11143"/>
      <c r="I11143"/>
      <c r="J11143" s="248"/>
      <c r="K11143"/>
      <c r="L11143"/>
      <c r="M11143"/>
      <c r="N11143"/>
      <c r="O11143"/>
      <c r="P11143"/>
      <c r="Q11143"/>
      <c r="S11143" s="115"/>
      <c r="U11143"/>
      <c r="V11143"/>
      <c r="W11143" s="248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5">
      <c r="A11144" s="244"/>
      <c r="B11144" s="245"/>
      <c r="C11144" s="245"/>
      <c r="D11144" s="246"/>
      <c r="F11144" s="238"/>
      <c r="G11144" s="246"/>
      <c r="I11144"/>
      <c r="J11144" s="245"/>
      <c r="S11144" s="115"/>
      <c r="U11144"/>
      <c r="V11144"/>
      <c r="W11144" s="245"/>
    </row>
    <row r="11145" spans="1:33" x14ac:dyDescent="0.25">
      <c r="A11145" s="244"/>
      <c r="B11145" s="245"/>
      <c r="C11145" s="245"/>
      <c r="D11145" s="246"/>
      <c r="F11145" s="238"/>
      <c r="G11145" s="246"/>
      <c r="I11145"/>
      <c r="J11145" s="245"/>
      <c r="S11145" s="115"/>
      <c r="U11145"/>
      <c r="V11145"/>
      <c r="W11145" s="245"/>
    </row>
    <row r="11146" spans="1:33" x14ac:dyDescent="0.25">
      <c r="A11146" s="244"/>
      <c r="B11146" s="245"/>
      <c r="C11146" s="245"/>
      <c r="D11146" s="246"/>
      <c r="F11146" s="238"/>
      <c r="G11146" s="246"/>
      <c r="I11146"/>
      <c r="J11146" s="245"/>
      <c r="S11146" s="115"/>
      <c r="U11146"/>
      <c r="V11146"/>
      <c r="W11146" s="245"/>
    </row>
    <row r="11147" spans="1:33" x14ac:dyDescent="0.25">
      <c r="A11147" s="247"/>
      <c r="B11147" s="248"/>
      <c r="C11147" s="248"/>
      <c r="D11147" s="249"/>
      <c r="E11147"/>
      <c r="F11147" s="126"/>
      <c r="G11147" s="249"/>
      <c r="H11147"/>
      <c r="I11147"/>
      <c r="J11147" s="248"/>
      <c r="K11147"/>
      <c r="L11147"/>
      <c r="M11147"/>
      <c r="N11147"/>
      <c r="O11147"/>
      <c r="P11147"/>
      <c r="Q11147"/>
      <c r="S11147" s="115"/>
      <c r="U11147"/>
      <c r="V11147"/>
      <c r="W11147" s="248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5">
      <c r="A11148" s="244"/>
      <c r="B11148" s="245"/>
      <c r="C11148" s="245"/>
      <c r="D11148" s="246"/>
      <c r="F11148" s="238"/>
      <c r="G11148" s="246"/>
      <c r="I11148"/>
      <c r="J11148" s="245"/>
      <c r="S11148" s="115"/>
      <c r="U11148"/>
      <c r="V11148"/>
      <c r="W11148" s="245"/>
    </row>
    <row r="11149" spans="1:33" x14ac:dyDescent="0.25">
      <c r="A11149" s="247"/>
      <c r="B11149" s="248"/>
      <c r="C11149" s="248"/>
      <c r="D11149" s="249"/>
      <c r="E11149"/>
      <c r="F11149" s="126"/>
      <c r="G11149" s="249"/>
      <c r="H11149"/>
      <c r="I11149"/>
      <c r="J11149" s="248"/>
      <c r="K11149"/>
      <c r="L11149"/>
      <c r="M11149"/>
      <c r="N11149"/>
      <c r="O11149"/>
      <c r="P11149"/>
      <c r="Q11149"/>
      <c r="S11149" s="115"/>
      <c r="U11149"/>
      <c r="V11149"/>
      <c r="W11149" s="248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5">
      <c r="A11150" s="247"/>
      <c r="B11150" s="248"/>
      <c r="C11150" s="248"/>
      <c r="D11150" s="249"/>
      <c r="E11150"/>
      <c r="F11150" s="126"/>
      <c r="G11150" s="249"/>
      <c r="H11150"/>
      <c r="I11150"/>
      <c r="J11150" s="248"/>
      <c r="K11150"/>
      <c r="L11150"/>
      <c r="M11150"/>
      <c r="N11150"/>
      <c r="O11150"/>
      <c r="P11150"/>
      <c r="Q11150"/>
      <c r="S11150" s="115"/>
      <c r="U11150"/>
      <c r="V11150"/>
      <c r="W11150" s="248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5">
      <c r="A11151" s="247"/>
      <c r="B11151" s="248"/>
      <c r="C11151" s="248"/>
      <c r="D11151" s="249"/>
      <c r="E11151"/>
      <c r="F11151" s="126"/>
      <c r="G11151" s="249"/>
      <c r="H11151"/>
      <c r="I11151"/>
      <c r="J11151" s="248"/>
      <c r="K11151"/>
      <c r="L11151"/>
      <c r="M11151"/>
      <c r="N11151"/>
      <c r="O11151"/>
      <c r="P11151"/>
      <c r="Q11151"/>
      <c r="S11151" s="115"/>
      <c r="U11151"/>
      <c r="V11151"/>
      <c r="W11151" s="248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5">
      <c r="A11152" s="247"/>
      <c r="B11152" s="248"/>
      <c r="C11152" s="248"/>
      <c r="D11152" s="249"/>
      <c r="E11152"/>
      <c r="F11152" s="126"/>
      <c r="G11152" s="249"/>
      <c r="H11152"/>
      <c r="I11152"/>
      <c r="J11152" s="248"/>
      <c r="K11152"/>
      <c r="L11152"/>
      <c r="M11152"/>
      <c r="N11152"/>
      <c r="O11152"/>
      <c r="P11152"/>
      <c r="Q11152"/>
      <c r="S11152" s="115"/>
      <c r="U11152"/>
      <c r="V11152"/>
      <c r="W11152" s="248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5">
      <c r="A11153" s="244"/>
      <c r="B11153" s="245"/>
      <c r="C11153" s="245"/>
      <c r="D11153" s="246"/>
      <c r="F11153" s="238"/>
      <c r="G11153" s="246"/>
      <c r="I11153"/>
      <c r="J11153" s="245"/>
      <c r="S11153" s="115"/>
      <c r="U11153"/>
      <c r="V11153"/>
      <c r="W11153" s="245"/>
    </row>
    <row r="11154" spans="1:33" x14ac:dyDescent="0.25">
      <c r="A11154" s="247"/>
      <c r="B11154" s="248"/>
      <c r="C11154" s="248"/>
      <c r="D11154" s="249"/>
      <c r="E11154"/>
      <c r="F11154" s="126"/>
      <c r="G11154" s="249"/>
      <c r="H11154"/>
      <c r="I11154"/>
      <c r="J11154" s="248"/>
      <c r="K11154"/>
      <c r="L11154"/>
      <c r="M11154"/>
      <c r="N11154"/>
      <c r="O11154"/>
      <c r="P11154"/>
      <c r="Q11154"/>
      <c r="S11154" s="115"/>
      <c r="U11154"/>
      <c r="V11154"/>
      <c r="W11154" s="248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5">
      <c r="A11155" s="244"/>
      <c r="B11155" s="245"/>
      <c r="C11155" s="245"/>
      <c r="D11155" s="246"/>
      <c r="F11155" s="238"/>
      <c r="G11155" s="246"/>
      <c r="I11155"/>
      <c r="J11155" s="245"/>
      <c r="S11155" s="115"/>
      <c r="U11155"/>
      <c r="V11155"/>
      <c r="W11155" s="245"/>
    </row>
    <row r="11156" spans="1:33" x14ac:dyDescent="0.25">
      <c r="A11156" s="244"/>
      <c r="B11156" s="245"/>
      <c r="C11156" s="245"/>
      <c r="D11156" s="246"/>
      <c r="F11156" s="238"/>
      <c r="G11156" s="246"/>
      <c r="I11156"/>
      <c r="J11156" s="245"/>
      <c r="S11156" s="115"/>
      <c r="U11156"/>
      <c r="V11156"/>
      <c r="W11156" s="245"/>
    </row>
    <row r="11157" spans="1:33" x14ac:dyDescent="0.25">
      <c r="A11157" s="247"/>
      <c r="B11157" s="248"/>
      <c r="C11157" s="248"/>
      <c r="D11157" s="249"/>
      <c r="E11157"/>
      <c r="F11157" s="126"/>
      <c r="G11157" s="249"/>
      <c r="H11157"/>
      <c r="I11157"/>
      <c r="J11157" s="248"/>
      <c r="K11157"/>
      <c r="L11157"/>
      <c r="M11157"/>
      <c r="N11157"/>
      <c r="O11157"/>
      <c r="P11157"/>
      <c r="Q11157"/>
      <c r="S11157" s="115"/>
      <c r="U11157"/>
      <c r="V11157"/>
      <c r="W11157" s="248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5">
      <c r="A11158" s="247"/>
      <c r="B11158" s="248"/>
      <c r="C11158" s="248"/>
      <c r="D11158" s="249"/>
      <c r="E11158"/>
      <c r="F11158" s="126"/>
      <c r="G11158" s="249"/>
      <c r="H11158"/>
      <c r="I11158"/>
      <c r="J11158" s="248"/>
      <c r="K11158"/>
      <c r="L11158"/>
      <c r="M11158"/>
      <c r="N11158"/>
      <c r="O11158"/>
      <c r="P11158"/>
      <c r="Q11158"/>
      <c r="S11158" s="115"/>
      <c r="U11158"/>
      <c r="V11158"/>
      <c r="W11158" s="24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5">
      <c r="A11159" s="247"/>
      <c r="B11159" s="248"/>
      <c r="C11159" s="248"/>
      <c r="D11159" s="249"/>
      <c r="E11159"/>
      <c r="F11159" s="126"/>
      <c r="G11159" s="249"/>
      <c r="H11159"/>
      <c r="I11159"/>
      <c r="J11159" s="248"/>
      <c r="K11159"/>
      <c r="L11159"/>
      <c r="M11159"/>
      <c r="N11159"/>
      <c r="O11159"/>
      <c r="P11159"/>
      <c r="Q11159"/>
      <c r="S11159" s="115"/>
      <c r="U11159"/>
      <c r="V11159"/>
      <c r="W11159" s="248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5">
      <c r="A11160" s="244"/>
      <c r="B11160" s="245"/>
      <c r="C11160" s="245"/>
      <c r="D11160" s="246"/>
      <c r="F11160" s="238"/>
      <c r="G11160" s="246"/>
      <c r="I11160"/>
      <c r="J11160" s="245"/>
      <c r="S11160" s="115"/>
      <c r="U11160"/>
      <c r="V11160"/>
      <c r="W11160" s="245"/>
    </row>
    <row r="11161" spans="1:33" x14ac:dyDescent="0.25">
      <c r="A11161" s="247"/>
      <c r="B11161" s="248"/>
      <c r="C11161" s="248"/>
      <c r="D11161" s="249"/>
      <c r="E11161"/>
      <c r="F11161" s="126"/>
      <c r="G11161" s="249"/>
      <c r="H11161"/>
      <c r="I11161"/>
      <c r="J11161" s="248"/>
      <c r="K11161"/>
      <c r="L11161"/>
      <c r="M11161"/>
      <c r="N11161"/>
      <c r="O11161"/>
      <c r="P11161"/>
      <c r="Q11161"/>
      <c r="S11161" s="115"/>
      <c r="U11161"/>
      <c r="V11161"/>
      <c r="W11161" s="248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5">
      <c r="A11162" s="247"/>
      <c r="B11162" s="248"/>
      <c r="C11162" s="248"/>
      <c r="D11162" s="249"/>
      <c r="E11162"/>
      <c r="F11162" s="126"/>
      <c r="G11162" s="249"/>
      <c r="H11162"/>
      <c r="I11162"/>
      <c r="J11162" s="248"/>
      <c r="K11162"/>
      <c r="L11162"/>
      <c r="M11162"/>
      <c r="N11162"/>
      <c r="O11162"/>
      <c r="P11162"/>
      <c r="Q11162"/>
      <c r="S11162" s="115"/>
      <c r="U11162"/>
      <c r="V11162"/>
      <c r="W11162" s="248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5">
      <c r="A11163" s="244"/>
      <c r="B11163" s="245"/>
      <c r="C11163" s="245"/>
      <c r="D11163" s="246"/>
      <c r="F11163" s="238"/>
      <c r="G11163" s="246"/>
      <c r="I11163"/>
      <c r="J11163" s="245"/>
      <c r="S11163" s="115"/>
      <c r="U11163"/>
      <c r="V11163"/>
      <c r="W11163" s="245"/>
    </row>
    <row r="11164" spans="1:33" x14ac:dyDescent="0.25">
      <c r="A11164" s="244"/>
      <c r="B11164" s="245"/>
      <c r="C11164" s="245"/>
      <c r="D11164" s="246"/>
      <c r="F11164" s="238"/>
      <c r="G11164" s="246"/>
      <c r="I11164"/>
      <c r="J11164" s="245"/>
      <c r="S11164" s="115"/>
      <c r="U11164"/>
      <c r="V11164"/>
      <c r="W11164" s="245"/>
    </row>
    <row r="11165" spans="1:33" x14ac:dyDescent="0.25">
      <c r="A11165" s="244"/>
      <c r="B11165" s="245"/>
      <c r="C11165" s="245"/>
      <c r="D11165" s="246"/>
      <c r="F11165" s="238"/>
      <c r="G11165" s="246"/>
      <c r="I11165"/>
      <c r="J11165" s="245"/>
      <c r="S11165" s="115"/>
      <c r="U11165"/>
      <c r="V11165"/>
      <c r="W11165" s="245"/>
    </row>
    <row r="11166" spans="1:33" x14ac:dyDescent="0.25">
      <c r="A11166" s="244"/>
      <c r="B11166" s="245"/>
      <c r="C11166" s="245"/>
      <c r="D11166" s="246"/>
      <c r="F11166" s="238"/>
      <c r="G11166" s="246"/>
      <c r="I11166"/>
      <c r="J11166" s="245"/>
      <c r="S11166" s="115"/>
      <c r="U11166"/>
      <c r="V11166"/>
      <c r="W11166" s="245"/>
    </row>
    <row r="11167" spans="1:33" x14ac:dyDescent="0.25">
      <c r="A11167" s="244"/>
      <c r="B11167" s="245"/>
      <c r="C11167" s="245"/>
      <c r="D11167" s="246"/>
      <c r="F11167" s="238"/>
      <c r="G11167" s="246"/>
      <c r="I11167"/>
      <c r="J11167" s="245"/>
      <c r="S11167" s="115"/>
      <c r="U11167"/>
      <c r="V11167"/>
      <c r="W11167" s="245"/>
    </row>
    <row r="11168" spans="1:33" x14ac:dyDescent="0.25">
      <c r="A11168" s="244"/>
      <c r="B11168" s="245"/>
      <c r="C11168" s="245"/>
      <c r="D11168" s="246"/>
      <c r="F11168" s="238"/>
      <c r="G11168" s="246"/>
      <c r="I11168"/>
      <c r="J11168" s="245"/>
      <c r="S11168" s="115"/>
      <c r="U11168"/>
      <c r="V11168"/>
      <c r="W11168" s="245"/>
    </row>
    <row r="11169" spans="1:33" x14ac:dyDescent="0.25">
      <c r="A11169" s="247"/>
      <c r="B11169" s="248"/>
      <c r="C11169" s="248"/>
      <c r="D11169" s="249"/>
      <c r="E11169"/>
      <c r="F11169" s="126"/>
      <c r="G11169" s="249"/>
      <c r="H11169"/>
      <c r="I11169"/>
      <c r="J11169" s="248"/>
      <c r="K11169"/>
      <c r="L11169"/>
      <c r="M11169"/>
      <c r="N11169"/>
      <c r="O11169"/>
      <c r="P11169"/>
      <c r="Q11169"/>
      <c r="S11169" s="115"/>
      <c r="U11169"/>
      <c r="V11169"/>
      <c r="W11169" s="248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5">
      <c r="A11170" s="247"/>
      <c r="B11170" s="248"/>
      <c r="C11170" s="248"/>
      <c r="D11170" s="249"/>
      <c r="E11170"/>
      <c r="F11170" s="126"/>
      <c r="G11170" s="249"/>
      <c r="H11170"/>
      <c r="I11170"/>
      <c r="J11170" s="248"/>
      <c r="K11170"/>
      <c r="L11170"/>
      <c r="M11170"/>
      <c r="N11170"/>
      <c r="O11170"/>
      <c r="P11170"/>
      <c r="Q11170"/>
      <c r="S11170" s="115"/>
      <c r="U11170"/>
      <c r="V11170"/>
      <c r="W11170" s="248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5">
      <c r="A11171" s="247"/>
      <c r="B11171" s="248"/>
      <c r="C11171" s="248"/>
      <c r="D11171" s="249"/>
      <c r="E11171"/>
      <c r="F11171" s="126"/>
      <c r="G11171" s="249"/>
      <c r="H11171"/>
      <c r="I11171"/>
      <c r="J11171" s="248"/>
      <c r="K11171"/>
      <c r="L11171"/>
      <c r="M11171"/>
      <c r="N11171"/>
      <c r="O11171"/>
      <c r="P11171"/>
      <c r="Q11171"/>
      <c r="S11171" s="115"/>
      <c r="U11171"/>
      <c r="V11171"/>
      <c r="W11171" s="248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5">
      <c r="A11172" s="247"/>
      <c r="B11172" s="248"/>
      <c r="C11172" s="248"/>
      <c r="D11172" s="249"/>
      <c r="E11172"/>
      <c r="F11172" s="126"/>
      <c r="G11172" s="249"/>
      <c r="H11172"/>
      <c r="I11172"/>
      <c r="J11172" s="248"/>
      <c r="K11172"/>
      <c r="L11172"/>
      <c r="M11172"/>
      <c r="N11172"/>
      <c r="O11172"/>
      <c r="P11172"/>
      <c r="Q11172"/>
      <c r="S11172" s="115"/>
      <c r="U11172"/>
      <c r="V11172"/>
      <c r="W11172" s="248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5">
      <c r="A11173" s="244"/>
      <c r="B11173" s="245"/>
      <c r="C11173" s="245"/>
      <c r="D11173" s="246"/>
      <c r="F11173" s="238"/>
      <c r="G11173" s="246"/>
      <c r="I11173"/>
      <c r="J11173" s="245"/>
      <c r="S11173" s="115"/>
      <c r="U11173"/>
      <c r="V11173"/>
      <c r="W11173" s="245"/>
    </row>
    <row r="11174" spans="1:33" x14ac:dyDescent="0.25">
      <c r="A11174" s="244"/>
      <c r="B11174" s="245"/>
      <c r="C11174" s="245"/>
      <c r="D11174" s="246"/>
      <c r="F11174" s="238"/>
      <c r="G11174" s="246"/>
      <c r="I11174"/>
      <c r="J11174" s="245"/>
      <c r="S11174" s="115"/>
      <c r="U11174"/>
      <c r="V11174"/>
      <c r="W11174" s="245"/>
    </row>
    <row r="11175" spans="1:33" x14ac:dyDescent="0.25">
      <c r="A11175" s="247"/>
      <c r="B11175" s="248"/>
      <c r="C11175" s="248"/>
      <c r="D11175" s="249"/>
      <c r="E11175"/>
      <c r="F11175" s="126"/>
      <c r="G11175" s="249"/>
      <c r="H11175"/>
      <c r="I11175"/>
      <c r="J11175" s="248"/>
      <c r="K11175"/>
      <c r="L11175"/>
      <c r="M11175"/>
      <c r="N11175"/>
      <c r="O11175"/>
      <c r="P11175"/>
      <c r="Q11175"/>
      <c r="S11175" s="115"/>
      <c r="U11175"/>
      <c r="V11175"/>
      <c r="W11175" s="248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5">
      <c r="A11176" s="247"/>
      <c r="B11176" s="248"/>
      <c r="C11176" s="248"/>
      <c r="D11176" s="249"/>
      <c r="E11176"/>
      <c r="F11176" s="126"/>
      <c r="G11176" s="249"/>
      <c r="H11176"/>
      <c r="I11176"/>
      <c r="J11176" s="248"/>
      <c r="K11176"/>
      <c r="L11176"/>
      <c r="M11176"/>
      <c r="N11176"/>
      <c r="O11176"/>
      <c r="P11176"/>
      <c r="Q11176"/>
      <c r="S11176" s="115"/>
      <c r="U11176"/>
      <c r="V11176"/>
      <c r="W11176" s="248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5">
      <c r="A11177" s="244"/>
      <c r="B11177" s="245"/>
      <c r="C11177" s="245"/>
      <c r="D11177" s="246"/>
      <c r="F11177" s="238"/>
      <c r="G11177" s="246"/>
      <c r="I11177"/>
      <c r="J11177" s="245"/>
      <c r="S11177" s="115"/>
      <c r="U11177"/>
      <c r="V11177"/>
      <c r="W11177" s="245"/>
    </row>
    <row r="11178" spans="1:33" x14ac:dyDescent="0.25">
      <c r="A11178" s="247"/>
      <c r="B11178" s="248"/>
      <c r="C11178" s="248"/>
      <c r="D11178" s="249"/>
      <c r="E11178"/>
      <c r="F11178" s="126"/>
      <c r="G11178" s="249"/>
      <c r="H11178"/>
      <c r="I11178"/>
      <c r="J11178" s="248"/>
      <c r="K11178"/>
      <c r="L11178"/>
      <c r="M11178"/>
      <c r="N11178"/>
      <c r="O11178"/>
      <c r="P11178"/>
      <c r="Q11178"/>
      <c r="S11178" s="115"/>
      <c r="U11178"/>
      <c r="V11178"/>
      <c r="W11178" s="24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5">
      <c r="A11179" s="247"/>
      <c r="B11179" s="248"/>
      <c r="C11179" s="248"/>
      <c r="D11179" s="249"/>
      <c r="E11179"/>
      <c r="F11179" s="126"/>
      <c r="G11179" s="249"/>
      <c r="H11179"/>
      <c r="I11179"/>
      <c r="J11179" s="248"/>
      <c r="K11179"/>
      <c r="L11179"/>
      <c r="M11179"/>
      <c r="N11179"/>
      <c r="O11179"/>
      <c r="P11179"/>
      <c r="Q11179"/>
      <c r="S11179" s="115"/>
      <c r="U11179"/>
      <c r="V11179"/>
      <c r="W11179" s="248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5">
      <c r="A11180" s="244"/>
      <c r="B11180" s="245"/>
      <c r="C11180" s="245"/>
      <c r="D11180" s="246"/>
      <c r="F11180" s="238"/>
      <c r="G11180" s="246"/>
      <c r="I11180"/>
      <c r="J11180" s="245"/>
      <c r="S11180" s="115"/>
      <c r="U11180"/>
      <c r="V11180"/>
      <c r="W11180" s="245"/>
    </row>
    <row r="11181" spans="1:33" x14ac:dyDescent="0.25">
      <c r="A11181" s="247"/>
      <c r="B11181" s="248"/>
      <c r="C11181" s="248"/>
      <c r="D11181" s="249"/>
      <c r="E11181"/>
      <c r="F11181" s="126"/>
      <c r="G11181" s="249"/>
      <c r="H11181"/>
      <c r="I11181"/>
      <c r="J11181" s="248"/>
      <c r="K11181"/>
      <c r="L11181"/>
      <c r="M11181"/>
      <c r="N11181"/>
      <c r="O11181"/>
      <c r="P11181"/>
      <c r="Q11181"/>
      <c r="S11181" s="115"/>
      <c r="U11181"/>
      <c r="V11181"/>
      <c r="W11181" s="248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5">
      <c r="A11182" s="247"/>
      <c r="B11182" s="248"/>
      <c r="C11182" s="248"/>
      <c r="D11182" s="249"/>
      <c r="E11182"/>
      <c r="F11182" s="126"/>
      <c r="G11182" s="249"/>
      <c r="H11182"/>
      <c r="I11182"/>
      <c r="J11182" s="248"/>
      <c r="K11182"/>
      <c r="L11182"/>
      <c r="M11182"/>
      <c r="N11182"/>
      <c r="O11182"/>
      <c r="P11182"/>
      <c r="Q11182"/>
      <c r="S11182" s="115"/>
      <c r="U11182"/>
      <c r="V11182"/>
      <c r="W11182" s="248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5">
      <c r="A11183" s="247"/>
      <c r="B11183" s="248"/>
      <c r="C11183" s="248"/>
      <c r="D11183" s="249"/>
      <c r="E11183"/>
      <c r="F11183" s="126"/>
      <c r="G11183" s="249"/>
      <c r="H11183"/>
      <c r="I11183"/>
      <c r="J11183" s="248"/>
      <c r="K11183"/>
      <c r="L11183"/>
      <c r="M11183"/>
      <c r="N11183"/>
      <c r="O11183"/>
      <c r="P11183"/>
      <c r="Q11183"/>
      <c r="S11183" s="115"/>
      <c r="U11183"/>
      <c r="V11183"/>
      <c r="W11183" s="248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5">
      <c r="A11184" s="244"/>
      <c r="B11184" s="245"/>
      <c r="C11184" s="245"/>
      <c r="D11184" s="246"/>
      <c r="F11184" s="238"/>
      <c r="G11184" s="246"/>
      <c r="I11184"/>
      <c r="J11184" s="245"/>
      <c r="S11184" s="115"/>
      <c r="U11184"/>
      <c r="V11184"/>
      <c r="W11184" s="245"/>
    </row>
    <row r="11185" spans="1:33" x14ac:dyDescent="0.25">
      <c r="A11185" s="244"/>
      <c r="B11185" s="245"/>
      <c r="C11185" s="245"/>
      <c r="D11185" s="246"/>
      <c r="F11185" s="238"/>
      <c r="G11185" s="246"/>
      <c r="I11185"/>
      <c r="J11185" s="245"/>
      <c r="S11185" s="115"/>
      <c r="U11185"/>
      <c r="V11185"/>
      <c r="W11185" s="245"/>
    </row>
    <row r="11186" spans="1:33" x14ac:dyDescent="0.25">
      <c r="A11186" s="244"/>
      <c r="B11186" s="245"/>
      <c r="C11186" s="245"/>
      <c r="D11186" s="246"/>
      <c r="F11186" s="238"/>
      <c r="G11186" s="246"/>
      <c r="I11186"/>
      <c r="J11186" s="245"/>
      <c r="S11186" s="115"/>
      <c r="U11186"/>
      <c r="V11186"/>
      <c r="W11186" s="245"/>
    </row>
    <row r="11187" spans="1:33" x14ac:dyDescent="0.25">
      <c r="A11187" s="244"/>
      <c r="B11187" s="245"/>
      <c r="C11187" s="245"/>
      <c r="D11187" s="246"/>
      <c r="F11187" s="238"/>
      <c r="G11187" s="246"/>
      <c r="I11187"/>
      <c r="J11187" s="245"/>
      <c r="S11187" s="115"/>
      <c r="U11187"/>
      <c r="V11187"/>
      <c r="W11187" s="245"/>
    </row>
    <row r="11188" spans="1:33" x14ac:dyDescent="0.25">
      <c r="A11188" s="247"/>
      <c r="B11188" s="248"/>
      <c r="C11188" s="248"/>
      <c r="D11188" s="249"/>
      <c r="E11188"/>
      <c r="F11188" s="126"/>
      <c r="G11188" s="249"/>
      <c r="H11188"/>
      <c r="I11188"/>
      <c r="J11188" s="248"/>
      <c r="K11188"/>
      <c r="L11188"/>
      <c r="M11188"/>
      <c r="N11188"/>
      <c r="O11188"/>
      <c r="P11188"/>
      <c r="Q11188"/>
      <c r="S11188" s="115"/>
      <c r="U11188"/>
      <c r="V11188"/>
      <c r="W11188" s="24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5">
      <c r="A11189" s="247"/>
      <c r="B11189" s="248"/>
      <c r="C11189" s="248"/>
      <c r="D11189" s="249"/>
      <c r="E11189"/>
      <c r="F11189" s="126"/>
      <c r="G11189" s="249"/>
      <c r="H11189"/>
      <c r="I11189"/>
      <c r="J11189" s="248"/>
      <c r="K11189"/>
      <c r="L11189"/>
      <c r="M11189"/>
      <c r="N11189"/>
      <c r="O11189"/>
      <c r="P11189"/>
      <c r="Q11189"/>
      <c r="S11189" s="115"/>
      <c r="U11189"/>
      <c r="V11189"/>
      <c r="W11189" s="248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5">
      <c r="A11190" s="247"/>
      <c r="B11190" s="248"/>
      <c r="C11190" s="248"/>
      <c r="D11190" s="249"/>
      <c r="E11190"/>
      <c r="F11190" s="126"/>
      <c r="G11190" s="249"/>
      <c r="H11190"/>
      <c r="I11190"/>
      <c r="J11190" s="248"/>
      <c r="K11190"/>
      <c r="L11190"/>
      <c r="M11190"/>
      <c r="N11190"/>
      <c r="O11190"/>
      <c r="P11190"/>
      <c r="Q11190"/>
      <c r="S11190" s="115"/>
      <c r="U11190"/>
      <c r="V11190"/>
      <c r="W11190" s="248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5">
      <c r="A11191" s="247"/>
      <c r="B11191" s="248"/>
      <c r="C11191" s="248"/>
      <c r="D11191" s="249"/>
      <c r="E11191"/>
      <c r="F11191" s="126"/>
      <c r="G11191" s="249"/>
      <c r="H11191"/>
      <c r="I11191"/>
      <c r="J11191" s="248"/>
      <c r="K11191"/>
      <c r="L11191"/>
      <c r="M11191"/>
      <c r="N11191"/>
      <c r="O11191"/>
      <c r="P11191"/>
      <c r="Q11191"/>
      <c r="S11191" s="115"/>
      <c r="U11191"/>
      <c r="V11191"/>
      <c r="W11191" s="248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5">
      <c r="A11192" s="244"/>
      <c r="B11192" s="245"/>
      <c r="C11192" s="245"/>
      <c r="D11192" s="246"/>
      <c r="F11192" s="238"/>
      <c r="G11192" s="246"/>
      <c r="I11192"/>
      <c r="J11192" s="245"/>
      <c r="S11192" s="115"/>
      <c r="U11192"/>
      <c r="V11192"/>
      <c r="W11192" s="245"/>
    </row>
    <row r="11193" spans="1:33" x14ac:dyDescent="0.25">
      <c r="A11193" s="247"/>
      <c r="B11193" s="248"/>
      <c r="C11193" s="248"/>
      <c r="D11193" s="249"/>
      <c r="E11193"/>
      <c r="F11193" s="126"/>
      <c r="G11193" s="249"/>
      <c r="H11193"/>
      <c r="I11193"/>
      <c r="J11193" s="248"/>
      <c r="K11193"/>
      <c r="L11193"/>
      <c r="M11193"/>
      <c r="N11193"/>
      <c r="O11193"/>
      <c r="P11193"/>
      <c r="Q11193"/>
      <c r="S11193" s="115"/>
      <c r="U11193"/>
      <c r="V11193"/>
      <c r="W11193" s="248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5">
      <c r="A11194" s="247"/>
      <c r="B11194" s="248"/>
      <c r="C11194" s="248"/>
      <c r="D11194" s="249"/>
      <c r="E11194"/>
      <c r="F11194" s="126"/>
      <c r="G11194" s="249"/>
      <c r="H11194"/>
      <c r="I11194"/>
      <c r="J11194" s="248"/>
      <c r="K11194"/>
      <c r="L11194"/>
      <c r="M11194"/>
      <c r="N11194"/>
      <c r="O11194"/>
      <c r="P11194"/>
      <c r="Q11194"/>
      <c r="S11194" s="115"/>
      <c r="U11194"/>
      <c r="V11194"/>
      <c r="W11194" s="248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5">
      <c r="A11195" s="247"/>
      <c r="B11195" s="248"/>
      <c r="C11195" s="248"/>
      <c r="D11195" s="249"/>
      <c r="E11195"/>
      <c r="F11195" s="126"/>
      <c r="G11195" s="249"/>
      <c r="H11195"/>
      <c r="I11195"/>
      <c r="J11195" s="248"/>
      <c r="K11195"/>
      <c r="L11195"/>
      <c r="M11195"/>
      <c r="N11195"/>
      <c r="O11195"/>
      <c r="P11195"/>
      <c r="Q11195"/>
      <c r="S11195" s="115"/>
      <c r="U11195"/>
      <c r="V11195"/>
      <c r="W11195" s="248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5">
      <c r="A11196" s="244"/>
      <c r="B11196" s="245"/>
      <c r="C11196" s="245"/>
      <c r="D11196" s="246"/>
      <c r="F11196" s="238"/>
      <c r="G11196" s="246"/>
      <c r="I11196"/>
      <c r="J11196" s="245"/>
      <c r="S11196" s="115"/>
      <c r="U11196"/>
      <c r="V11196"/>
      <c r="W11196" s="245"/>
    </row>
    <row r="11197" spans="1:33" x14ac:dyDescent="0.25">
      <c r="A11197" s="247"/>
      <c r="B11197" s="248"/>
      <c r="C11197" s="248"/>
      <c r="D11197" s="249"/>
      <c r="E11197"/>
      <c r="F11197" s="126"/>
      <c r="G11197" s="249"/>
      <c r="H11197"/>
      <c r="I11197"/>
      <c r="J11197" s="248"/>
      <c r="K11197"/>
      <c r="L11197"/>
      <c r="M11197"/>
      <c r="N11197"/>
      <c r="O11197"/>
      <c r="P11197"/>
      <c r="Q11197"/>
      <c r="S11197" s="115"/>
      <c r="U11197"/>
      <c r="V11197"/>
      <c r="W11197" s="248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5">
      <c r="A11198" s="244"/>
      <c r="B11198" s="245"/>
      <c r="C11198" s="245"/>
      <c r="D11198" s="246"/>
      <c r="F11198" s="238"/>
      <c r="G11198" s="246"/>
      <c r="I11198"/>
      <c r="J11198" s="245"/>
      <c r="S11198" s="115"/>
      <c r="U11198"/>
      <c r="V11198"/>
      <c r="W11198" s="245"/>
    </row>
    <row r="11199" spans="1:33" x14ac:dyDescent="0.25">
      <c r="A11199" s="244"/>
      <c r="B11199" s="245"/>
      <c r="C11199" s="245"/>
      <c r="D11199" s="246"/>
      <c r="F11199" s="238"/>
      <c r="G11199" s="246"/>
      <c r="I11199"/>
      <c r="J11199" s="245"/>
      <c r="S11199" s="115"/>
      <c r="U11199"/>
      <c r="V11199"/>
      <c r="W11199" s="245"/>
    </row>
    <row r="11200" spans="1:33" x14ac:dyDescent="0.25">
      <c r="A11200" s="247"/>
      <c r="B11200" s="248"/>
      <c r="C11200" s="248"/>
      <c r="D11200" s="249"/>
      <c r="E11200"/>
      <c r="F11200" s="126"/>
      <c r="G11200" s="249"/>
      <c r="H11200"/>
      <c r="I11200"/>
      <c r="J11200" s="248"/>
      <c r="K11200"/>
      <c r="L11200"/>
      <c r="M11200"/>
      <c r="N11200"/>
      <c r="O11200"/>
      <c r="P11200"/>
      <c r="Q11200"/>
      <c r="S11200" s="115"/>
      <c r="U11200"/>
      <c r="V11200"/>
      <c r="W11200" s="248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5">
      <c r="A11201" s="247"/>
      <c r="B11201" s="248"/>
      <c r="C11201" s="248"/>
      <c r="D11201" s="249"/>
      <c r="E11201"/>
      <c r="F11201" s="126"/>
      <c r="G11201" s="249"/>
      <c r="H11201"/>
      <c r="I11201"/>
      <c r="J11201" s="248"/>
      <c r="K11201"/>
      <c r="L11201"/>
      <c r="M11201"/>
      <c r="N11201"/>
      <c r="O11201"/>
      <c r="P11201"/>
      <c r="Q11201"/>
      <c r="S11201" s="115"/>
      <c r="U11201"/>
      <c r="V11201"/>
      <c r="W11201" s="248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5">
      <c r="A11202" s="247"/>
      <c r="B11202" s="248"/>
      <c r="C11202" s="248"/>
      <c r="D11202" s="249"/>
      <c r="E11202"/>
      <c r="F11202" s="126"/>
      <c r="G11202" s="249"/>
      <c r="H11202"/>
      <c r="I11202"/>
      <c r="J11202" s="248"/>
      <c r="K11202"/>
      <c r="L11202"/>
      <c r="M11202"/>
      <c r="N11202"/>
      <c r="O11202"/>
      <c r="P11202"/>
      <c r="Q11202"/>
      <c r="S11202" s="115"/>
      <c r="U11202"/>
      <c r="V11202"/>
      <c r="W11202" s="248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5">
      <c r="A11203" s="244"/>
      <c r="B11203" s="245"/>
      <c r="C11203" s="245"/>
      <c r="D11203" s="246"/>
      <c r="F11203" s="238"/>
      <c r="G11203" s="246"/>
      <c r="I11203"/>
      <c r="J11203" s="245"/>
      <c r="S11203" s="115"/>
      <c r="U11203"/>
      <c r="V11203"/>
      <c r="W11203" s="245"/>
    </row>
    <row r="11204" spans="1:33" x14ac:dyDescent="0.25">
      <c r="A11204" s="247"/>
      <c r="B11204" s="248"/>
      <c r="C11204" s="248"/>
      <c r="D11204" s="249"/>
      <c r="E11204"/>
      <c r="F11204" s="126"/>
      <c r="G11204" s="249"/>
      <c r="H11204"/>
      <c r="I11204"/>
      <c r="J11204" s="248"/>
      <c r="K11204"/>
      <c r="L11204"/>
      <c r="M11204"/>
      <c r="N11204"/>
      <c r="O11204"/>
      <c r="P11204"/>
      <c r="Q11204"/>
      <c r="S11204" s="115"/>
      <c r="U11204"/>
      <c r="V11204"/>
      <c r="W11204" s="248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5">
      <c r="A11205" s="247"/>
      <c r="B11205" s="248"/>
      <c r="C11205" s="248"/>
      <c r="D11205" s="249"/>
      <c r="E11205"/>
      <c r="F11205" s="126"/>
      <c r="G11205" s="249"/>
      <c r="H11205"/>
      <c r="I11205"/>
      <c r="J11205" s="248"/>
      <c r="K11205"/>
      <c r="L11205"/>
      <c r="M11205"/>
      <c r="N11205"/>
      <c r="O11205"/>
      <c r="P11205"/>
      <c r="Q11205"/>
      <c r="S11205" s="115"/>
      <c r="U11205"/>
      <c r="V11205"/>
      <c r="W11205" s="248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5">
      <c r="A11206" s="247"/>
      <c r="B11206" s="248"/>
      <c r="C11206" s="248"/>
      <c r="D11206" s="249"/>
      <c r="E11206"/>
      <c r="F11206" s="126"/>
      <c r="G11206" s="249"/>
      <c r="H11206"/>
      <c r="I11206"/>
      <c r="J11206" s="248"/>
      <c r="K11206"/>
      <c r="L11206"/>
      <c r="M11206"/>
      <c r="N11206"/>
      <c r="O11206"/>
      <c r="P11206"/>
      <c r="Q11206"/>
      <c r="S11206" s="115"/>
      <c r="U11206"/>
      <c r="V11206"/>
      <c r="W11206" s="248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5">
      <c r="A11207" s="244"/>
      <c r="B11207" s="245"/>
      <c r="C11207" s="245"/>
      <c r="D11207" s="246"/>
      <c r="F11207" s="238"/>
      <c r="G11207" s="246"/>
      <c r="I11207"/>
      <c r="J11207" s="245"/>
      <c r="S11207" s="115"/>
      <c r="U11207"/>
      <c r="V11207"/>
      <c r="W11207" s="245"/>
    </row>
    <row r="11208" spans="1:33" x14ac:dyDescent="0.25">
      <c r="A11208" s="247"/>
      <c r="B11208" s="248"/>
      <c r="C11208" s="248"/>
      <c r="D11208" s="249"/>
      <c r="E11208"/>
      <c r="F11208" s="126"/>
      <c r="G11208" s="249"/>
      <c r="H11208"/>
      <c r="I11208"/>
      <c r="J11208" s="248"/>
      <c r="K11208"/>
      <c r="L11208"/>
      <c r="M11208"/>
      <c r="N11208"/>
      <c r="O11208"/>
      <c r="P11208"/>
      <c r="Q11208"/>
      <c r="S11208" s="115"/>
      <c r="U11208"/>
      <c r="V11208"/>
      <c r="W11208" s="24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5">
      <c r="A11209" s="247"/>
      <c r="B11209" s="248"/>
      <c r="C11209" s="248"/>
      <c r="D11209" s="249"/>
      <c r="E11209"/>
      <c r="F11209" s="126"/>
      <c r="G11209" s="249"/>
      <c r="H11209"/>
      <c r="I11209"/>
      <c r="J11209" s="248"/>
      <c r="K11209"/>
      <c r="L11209"/>
      <c r="M11209"/>
      <c r="N11209"/>
      <c r="O11209"/>
      <c r="P11209"/>
      <c r="Q11209"/>
      <c r="S11209" s="115"/>
      <c r="U11209"/>
      <c r="V11209"/>
      <c r="W11209" s="248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5">
      <c r="A11210" s="244"/>
      <c r="B11210" s="245"/>
      <c r="C11210" s="245"/>
      <c r="D11210" s="246"/>
      <c r="F11210" s="238"/>
      <c r="G11210" s="246"/>
      <c r="I11210"/>
      <c r="J11210" s="245"/>
      <c r="S11210" s="115"/>
      <c r="U11210"/>
      <c r="V11210"/>
      <c r="W11210" s="245"/>
    </row>
    <row r="11211" spans="1:33" x14ac:dyDescent="0.25">
      <c r="A11211" s="247"/>
      <c r="B11211" s="248"/>
      <c r="C11211" s="248"/>
      <c r="D11211" s="249"/>
      <c r="E11211"/>
      <c r="F11211" s="126"/>
      <c r="G11211" s="249"/>
      <c r="H11211"/>
      <c r="I11211"/>
      <c r="J11211" s="248"/>
      <c r="K11211"/>
      <c r="L11211"/>
      <c r="M11211"/>
      <c r="N11211"/>
      <c r="O11211"/>
      <c r="P11211"/>
      <c r="Q11211"/>
      <c r="S11211" s="115"/>
      <c r="U11211"/>
      <c r="V11211"/>
      <c r="W11211" s="248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5">
      <c r="A11212" s="247"/>
      <c r="B11212" s="248"/>
      <c r="C11212" s="248"/>
      <c r="D11212" s="249"/>
      <c r="E11212"/>
      <c r="F11212" s="126"/>
      <c r="G11212" s="249"/>
      <c r="H11212"/>
      <c r="I11212"/>
      <c r="J11212" s="248"/>
      <c r="K11212"/>
      <c r="L11212"/>
      <c r="M11212"/>
      <c r="N11212"/>
      <c r="O11212"/>
      <c r="P11212"/>
      <c r="Q11212"/>
      <c r="S11212" s="115"/>
      <c r="U11212"/>
      <c r="V11212"/>
      <c r="W11212" s="248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5">
      <c r="A11213" s="247"/>
      <c r="B11213" s="248"/>
      <c r="C11213" s="248"/>
      <c r="D11213" s="249"/>
      <c r="E11213"/>
      <c r="F11213" s="126"/>
      <c r="G11213" s="249"/>
      <c r="H11213"/>
      <c r="I11213"/>
      <c r="J11213" s="248"/>
      <c r="K11213"/>
      <c r="L11213"/>
      <c r="M11213"/>
      <c r="N11213"/>
      <c r="O11213"/>
      <c r="P11213"/>
      <c r="Q11213"/>
      <c r="S11213" s="115"/>
      <c r="U11213"/>
      <c r="V11213"/>
      <c r="W11213" s="248"/>
      <c r="X11213"/>
      <c r="Y11213"/>
      <c r="Z11213"/>
      <c r="AA11213"/>
      <c r="AB11213"/>
      <c r="AC11213"/>
      <c r="AD11213"/>
      <c r="AE11213"/>
      <c r="AF11213"/>
      <c r="AG11213"/>
    </row>
    <row r="11214" spans="1:33" ht="18" x14ac:dyDescent="0.25">
      <c r="A11214" s="250"/>
      <c r="B11214" s="251"/>
      <c r="C11214" s="251"/>
      <c r="D11214" s="252"/>
      <c r="E11214"/>
      <c r="F11214" s="126"/>
      <c r="G11214" s="253"/>
      <c r="H11214"/>
      <c r="I11214"/>
      <c r="J11214" s="254"/>
      <c r="K11214"/>
      <c r="L11214"/>
      <c r="M11214"/>
      <c r="N11214"/>
      <c r="O11214"/>
      <c r="P11214"/>
      <c r="Q11214"/>
      <c r="S11214" s="115"/>
      <c r="U11214"/>
      <c r="V11214"/>
      <c r="W11214" s="25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5">
      <c r="A11215" s="247"/>
      <c r="B11215" s="248"/>
      <c r="C11215" s="248"/>
      <c r="D11215" s="249"/>
      <c r="E11215"/>
      <c r="F11215" s="126"/>
      <c r="G11215" s="249"/>
      <c r="H11215"/>
      <c r="I11215"/>
      <c r="J11215" s="248"/>
      <c r="K11215"/>
      <c r="L11215"/>
      <c r="M11215"/>
      <c r="N11215"/>
      <c r="O11215"/>
      <c r="P11215"/>
      <c r="Q11215"/>
      <c r="S11215" s="115"/>
      <c r="U11215"/>
      <c r="V11215"/>
      <c r="W11215" s="248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5">
      <c r="A11216" s="247"/>
      <c r="B11216" s="248"/>
      <c r="C11216" s="248"/>
      <c r="D11216" s="249"/>
      <c r="E11216"/>
      <c r="F11216" s="126"/>
      <c r="G11216" s="249"/>
      <c r="H11216"/>
      <c r="I11216"/>
      <c r="J11216" s="248"/>
      <c r="K11216"/>
      <c r="L11216"/>
      <c r="M11216"/>
      <c r="N11216"/>
      <c r="O11216"/>
      <c r="P11216"/>
      <c r="Q11216"/>
      <c r="S11216" s="115"/>
      <c r="U11216"/>
      <c r="V11216"/>
      <c r="W11216" s="248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5">
      <c r="A11217" s="247"/>
      <c r="B11217" s="248"/>
      <c r="C11217" s="248"/>
      <c r="D11217" s="249"/>
      <c r="E11217"/>
      <c r="F11217" s="126"/>
      <c r="G11217" s="249"/>
      <c r="H11217"/>
      <c r="I11217"/>
      <c r="J11217" s="248"/>
      <c r="K11217"/>
      <c r="L11217"/>
      <c r="M11217"/>
      <c r="N11217"/>
      <c r="O11217"/>
      <c r="P11217"/>
      <c r="Q11217"/>
      <c r="S11217" s="115"/>
      <c r="U11217"/>
      <c r="V11217"/>
      <c r="W11217" s="248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5">
      <c r="A11218" s="247"/>
      <c r="B11218" s="248"/>
      <c r="C11218" s="248"/>
      <c r="D11218" s="249"/>
      <c r="E11218"/>
      <c r="F11218" s="126"/>
      <c r="G11218" s="249"/>
      <c r="H11218"/>
      <c r="I11218"/>
      <c r="J11218" s="248"/>
      <c r="K11218"/>
      <c r="L11218"/>
      <c r="M11218"/>
      <c r="N11218"/>
      <c r="O11218"/>
      <c r="P11218"/>
      <c r="Q11218"/>
      <c r="S11218" s="115"/>
      <c r="U11218"/>
      <c r="V11218"/>
      <c r="W11218" s="24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5">
      <c r="A11219" s="247"/>
      <c r="B11219" s="248"/>
      <c r="C11219" s="248"/>
      <c r="D11219" s="249"/>
      <c r="E11219"/>
      <c r="F11219" s="126"/>
      <c r="G11219" s="249"/>
      <c r="H11219"/>
      <c r="I11219"/>
      <c r="J11219" s="248"/>
      <c r="K11219"/>
      <c r="L11219"/>
      <c r="M11219"/>
      <c r="N11219"/>
      <c r="O11219"/>
      <c r="P11219"/>
      <c r="Q11219"/>
      <c r="S11219" s="115"/>
      <c r="U11219"/>
      <c r="V11219"/>
      <c r="W11219" s="248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5">
      <c r="A11220" s="244"/>
      <c r="B11220" s="245"/>
      <c r="C11220" s="245"/>
      <c r="D11220" s="246"/>
      <c r="F11220" s="238"/>
      <c r="G11220" s="246"/>
      <c r="I11220"/>
      <c r="J11220" s="245"/>
      <c r="S11220" s="115"/>
      <c r="U11220"/>
      <c r="V11220"/>
      <c r="W11220" s="245"/>
    </row>
    <row r="11221" spans="1:33" x14ac:dyDescent="0.25">
      <c r="A11221" s="247"/>
      <c r="B11221" s="248"/>
      <c r="C11221" s="248"/>
      <c r="D11221" s="249"/>
      <c r="E11221"/>
      <c r="F11221" s="126"/>
      <c r="G11221" s="249"/>
      <c r="H11221"/>
      <c r="I11221"/>
      <c r="J11221" s="248"/>
      <c r="K11221"/>
      <c r="L11221"/>
      <c r="M11221"/>
      <c r="N11221"/>
      <c r="O11221"/>
      <c r="P11221"/>
      <c r="Q11221"/>
      <c r="S11221" s="115"/>
      <c r="U11221"/>
      <c r="V11221"/>
      <c r="W11221" s="248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5">
      <c r="A11222" s="244"/>
      <c r="B11222" s="245"/>
      <c r="C11222" s="245"/>
      <c r="D11222" s="246"/>
      <c r="F11222" s="238"/>
      <c r="G11222" s="246"/>
      <c r="I11222"/>
      <c r="J11222" s="245"/>
      <c r="S11222" s="115"/>
      <c r="U11222"/>
      <c r="V11222"/>
      <c r="W11222" s="245"/>
    </row>
    <row r="11223" spans="1:33" x14ac:dyDescent="0.25">
      <c r="A11223" s="244"/>
      <c r="B11223" s="245"/>
      <c r="C11223" s="245"/>
      <c r="D11223" s="246"/>
      <c r="F11223" s="238"/>
      <c r="G11223" s="246"/>
      <c r="I11223"/>
      <c r="J11223" s="245"/>
      <c r="S11223" s="115"/>
      <c r="U11223"/>
      <c r="V11223"/>
      <c r="W11223" s="245"/>
    </row>
    <row r="11224" spans="1:33" x14ac:dyDescent="0.25">
      <c r="A11224" s="247"/>
      <c r="B11224" s="248"/>
      <c r="C11224" s="248"/>
      <c r="D11224" s="249"/>
      <c r="E11224"/>
      <c r="F11224" s="126"/>
      <c r="G11224" s="249"/>
      <c r="H11224"/>
      <c r="I11224"/>
      <c r="J11224" s="248"/>
      <c r="K11224"/>
      <c r="L11224"/>
      <c r="M11224"/>
      <c r="N11224"/>
      <c r="O11224"/>
      <c r="P11224"/>
      <c r="Q11224"/>
      <c r="S11224" s="115"/>
      <c r="U11224"/>
      <c r="V11224"/>
      <c r="W11224" s="248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5">
      <c r="A11225" s="244"/>
      <c r="B11225" s="245"/>
      <c r="C11225" s="245"/>
      <c r="D11225" s="246"/>
      <c r="F11225" s="238"/>
      <c r="G11225" s="246"/>
      <c r="I11225"/>
      <c r="J11225" s="245"/>
      <c r="S11225" s="115"/>
      <c r="U11225"/>
      <c r="V11225"/>
      <c r="W11225" s="245"/>
    </row>
    <row r="11226" spans="1:33" x14ac:dyDescent="0.25">
      <c r="A11226" s="247"/>
      <c r="B11226" s="248"/>
      <c r="C11226" s="248"/>
      <c r="D11226" s="249"/>
      <c r="E11226"/>
      <c r="F11226" s="126"/>
      <c r="G11226" s="249"/>
      <c r="H11226"/>
      <c r="I11226"/>
      <c r="J11226" s="248"/>
      <c r="K11226"/>
      <c r="L11226"/>
      <c r="M11226"/>
      <c r="N11226"/>
      <c r="O11226"/>
      <c r="P11226"/>
      <c r="Q11226"/>
      <c r="S11226" s="115"/>
      <c r="U11226"/>
      <c r="V11226"/>
      <c r="W11226" s="248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5">
      <c r="A11227" s="244"/>
      <c r="B11227" s="245"/>
      <c r="C11227" s="245"/>
      <c r="D11227" s="246"/>
      <c r="F11227" s="238"/>
      <c r="G11227" s="246"/>
      <c r="I11227"/>
      <c r="J11227" s="245"/>
      <c r="S11227" s="115"/>
      <c r="U11227"/>
      <c r="V11227"/>
      <c r="W11227" s="245"/>
    </row>
    <row r="11228" spans="1:33" x14ac:dyDescent="0.25">
      <c r="A11228" s="247"/>
      <c r="B11228" s="248"/>
      <c r="C11228" s="248"/>
      <c r="D11228" s="249"/>
      <c r="E11228"/>
      <c r="F11228" s="126"/>
      <c r="G11228" s="249"/>
      <c r="H11228"/>
      <c r="I11228"/>
      <c r="J11228" s="248"/>
      <c r="K11228"/>
      <c r="L11228"/>
      <c r="M11228"/>
      <c r="N11228"/>
      <c r="O11228"/>
      <c r="P11228"/>
      <c r="Q11228"/>
      <c r="S11228" s="115"/>
      <c r="U11228"/>
      <c r="V11228"/>
      <c r="W11228" s="24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5">
      <c r="A11229" s="244"/>
      <c r="B11229" s="245"/>
      <c r="C11229" s="245"/>
      <c r="D11229" s="246"/>
      <c r="F11229" s="238"/>
      <c r="G11229" s="246"/>
      <c r="I11229"/>
      <c r="J11229" s="245"/>
      <c r="S11229" s="115"/>
      <c r="U11229"/>
      <c r="V11229"/>
      <c r="W11229" s="245"/>
    </row>
    <row r="11230" spans="1:33" x14ac:dyDescent="0.25">
      <c r="A11230" s="247"/>
      <c r="B11230" s="248"/>
      <c r="C11230" s="248"/>
      <c r="D11230" s="249"/>
      <c r="E11230"/>
      <c r="F11230" s="126"/>
      <c r="G11230" s="249"/>
      <c r="H11230"/>
      <c r="I11230"/>
      <c r="J11230" s="248"/>
      <c r="K11230"/>
      <c r="L11230"/>
      <c r="M11230"/>
      <c r="N11230"/>
      <c r="O11230"/>
      <c r="P11230"/>
      <c r="Q11230"/>
      <c r="S11230" s="115"/>
      <c r="U11230"/>
      <c r="V11230"/>
      <c r="W11230" s="248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5">
      <c r="A11231" s="247"/>
      <c r="B11231" s="248"/>
      <c r="C11231" s="248"/>
      <c r="D11231" s="249"/>
      <c r="E11231"/>
      <c r="F11231" s="126"/>
      <c r="G11231" s="249"/>
      <c r="H11231"/>
      <c r="I11231"/>
      <c r="J11231" s="248"/>
      <c r="K11231"/>
      <c r="L11231"/>
      <c r="M11231"/>
      <c r="N11231"/>
      <c r="O11231"/>
      <c r="P11231"/>
      <c r="Q11231"/>
      <c r="S11231" s="115"/>
      <c r="U11231"/>
      <c r="V11231"/>
      <c r="W11231" s="248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5">
      <c r="A11232" s="247"/>
      <c r="B11232" s="248"/>
      <c r="C11232" s="248"/>
      <c r="D11232" s="249"/>
      <c r="E11232"/>
      <c r="F11232" s="126"/>
      <c r="G11232" s="249"/>
      <c r="H11232"/>
      <c r="I11232"/>
      <c r="J11232" s="248"/>
      <c r="K11232"/>
      <c r="L11232"/>
      <c r="M11232"/>
      <c r="N11232"/>
      <c r="O11232"/>
      <c r="P11232"/>
      <c r="Q11232"/>
      <c r="S11232" s="115"/>
      <c r="U11232"/>
      <c r="V11232"/>
      <c r="W11232" s="248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5">
      <c r="A11233" s="247"/>
      <c r="B11233" s="248"/>
      <c r="C11233" s="248"/>
      <c r="D11233" s="249"/>
      <c r="E11233"/>
      <c r="F11233" s="126"/>
      <c r="G11233" s="249"/>
      <c r="H11233"/>
      <c r="I11233"/>
      <c r="J11233" s="248"/>
      <c r="K11233"/>
      <c r="L11233"/>
      <c r="M11233"/>
      <c r="N11233"/>
      <c r="O11233"/>
      <c r="P11233"/>
      <c r="Q11233"/>
      <c r="S11233" s="115"/>
      <c r="U11233"/>
      <c r="V11233"/>
      <c r="W11233" s="248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5">
      <c r="A11234" s="247"/>
      <c r="B11234" s="248"/>
      <c r="C11234" s="248"/>
      <c r="D11234" s="249"/>
      <c r="E11234"/>
      <c r="F11234" s="126"/>
      <c r="G11234" s="249"/>
      <c r="H11234"/>
      <c r="I11234"/>
      <c r="J11234" s="248"/>
      <c r="K11234"/>
      <c r="L11234"/>
      <c r="M11234"/>
      <c r="N11234"/>
      <c r="O11234"/>
      <c r="P11234"/>
      <c r="Q11234"/>
      <c r="S11234" s="115"/>
      <c r="U11234"/>
      <c r="V11234"/>
      <c r="W11234" s="248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5">
      <c r="A11235" s="247"/>
      <c r="B11235" s="248"/>
      <c r="C11235" s="248"/>
      <c r="D11235" s="249"/>
      <c r="E11235"/>
      <c r="F11235" s="126"/>
      <c r="G11235" s="249"/>
      <c r="H11235"/>
      <c r="I11235"/>
      <c r="J11235" s="248"/>
      <c r="K11235"/>
      <c r="L11235"/>
      <c r="M11235"/>
      <c r="N11235"/>
      <c r="O11235"/>
      <c r="P11235"/>
      <c r="Q11235"/>
      <c r="S11235" s="115"/>
      <c r="U11235"/>
      <c r="V11235"/>
      <c r="W11235" s="248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5">
      <c r="A11236" s="244"/>
      <c r="B11236" s="245"/>
      <c r="C11236" s="245"/>
      <c r="D11236" s="246"/>
      <c r="F11236" s="238"/>
      <c r="G11236" s="246"/>
      <c r="I11236"/>
      <c r="J11236" s="245"/>
      <c r="S11236" s="115"/>
      <c r="U11236"/>
      <c r="V11236"/>
      <c r="W11236" s="245"/>
    </row>
    <row r="11237" spans="1:33" x14ac:dyDescent="0.25">
      <c r="A11237" s="247"/>
      <c r="B11237" s="248"/>
      <c r="C11237" s="248"/>
      <c r="D11237" s="249"/>
      <c r="E11237"/>
      <c r="F11237" s="126"/>
      <c r="G11237" s="249"/>
      <c r="H11237"/>
      <c r="I11237"/>
      <c r="J11237" s="248"/>
      <c r="K11237"/>
      <c r="L11237"/>
      <c r="M11237"/>
      <c r="N11237"/>
      <c r="O11237"/>
      <c r="P11237"/>
      <c r="Q11237"/>
      <c r="S11237" s="115"/>
      <c r="U11237"/>
      <c r="V11237"/>
      <c r="W11237" s="248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5">
      <c r="A11238" s="244"/>
      <c r="B11238" s="245"/>
      <c r="C11238" s="245"/>
      <c r="D11238" s="246"/>
      <c r="F11238" s="238"/>
      <c r="G11238" s="246"/>
      <c r="I11238"/>
      <c r="J11238" s="245"/>
      <c r="S11238" s="115"/>
      <c r="U11238"/>
      <c r="V11238"/>
      <c r="W11238" s="245"/>
    </row>
    <row r="11239" spans="1:33" x14ac:dyDescent="0.25">
      <c r="A11239" s="244"/>
      <c r="B11239" s="245"/>
      <c r="C11239" s="245"/>
      <c r="D11239" s="246"/>
      <c r="F11239" s="238"/>
      <c r="G11239" s="246"/>
      <c r="I11239"/>
      <c r="J11239" s="245"/>
      <c r="S11239" s="115"/>
      <c r="U11239"/>
      <c r="V11239"/>
      <c r="W11239" s="245"/>
    </row>
    <row r="11240" spans="1:33" x14ac:dyDescent="0.25">
      <c r="A11240" s="244"/>
      <c r="B11240" s="245"/>
      <c r="C11240" s="245"/>
      <c r="D11240" s="246"/>
      <c r="F11240" s="238"/>
      <c r="G11240" s="246"/>
      <c r="I11240"/>
      <c r="J11240" s="245"/>
      <c r="S11240" s="115"/>
      <c r="U11240"/>
      <c r="V11240"/>
      <c r="W11240" s="245"/>
    </row>
    <row r="11241" spans="1:33" x14ac:dyDescent="0.25">
      <c r="A11241" s="247"/>
      <c r="B11241" s="248"/>
      <c r="C11241" s="248"/>
      <c r="D11241" s="249"/>
      <c r="E11241"/>
      <c r="F11241" s="126"/>
      <c r="G11241" s="249"/>
      <c r="H11241"/>
      <c r="I11241"/>
      <c r="J11241" s="248"/>
      <c r="K11241"/>
      <c r="L11241"/>
      <c r="M11241"/>
      <c r="N11241"/>
      <c r="O11241"/>
      <c r="P11241"/>
      <c r="Q11241"/>
      <c r="S11241" s="115"/>
      <c r="U11241"/>
      <c r="V11241"/>
      <c r="W11241" s="248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5">
      <c r="A11242" s="247"/>
      <c r="B11242" s="248"/>
      <c r="C11242" s="248"/>
      <c r="D11242" s="249"/>
      <c r="E11242"/>
      <c r="F11242" s="126"/>
      <c r="G11242" s="249"/>
      <c r="H11242"/>
      <c r="I11242"/>
      <c r="J11242" s="248"/>
      <c r="K11242"/>
      <c r="L11242"/>
      <c r="M11242"/>
      <c r="N11242"/>
      <c r="O11242"/>
      <c r="P11242"/>
      <c r="Q11242"/>
      <c r="S11242" s="115"/>
      <c r="U11242"/>
      <c r="V11242"/>
      <c r="W11242" s="248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5">
      <c r="A11243" s="244"/>
      <c r="B11243" s="245"/>
      <c r="C11243" s="245"/>
      <c r="D11243" s="246"/>
      <c r="F11243" s="238"/>
      <c r="G11243" s="246"/>
      <c r="I11243"/>
      <c r="J11243" s="245"/>
      <c r="S11243" s="115"/>
      <c r="U11243"/>
      <c r="V11243"/>
      <c r="W11243" s="245"/>
    </row>
    <row r="11244" spans="1:33" x14ac:dyDescent="0.25">
      <c r="A11244" s="244"/>
      <c r="B11244" s="245"/>
      <c r="C11244" s="245"/>
      <c r="D11244" s="246"/>
      <c r="F11244" s="238"/>
      <c r="G11244" s="246"/>
      <c r="I11244"/>
      <c r="J11244" s="245"/>
      <c r="S11244" s="115"/>
      <c r="U11244"/>
      <c r="V11244"/>
      <c r="W11244" s="245"/>
    </row>
    <row r="11245" spans="1:33" x14ac:dyDescent="0.25">
      <c r="A11245" s="247"/>
      <c r="B11245" s="248"/>
      <c r="C11245" s="248"/>
      <c r="D11245" s="249"/>
      <c r="E11245"/>
      <c r="F11245" s="126"/>
      <c r="G11245" s="249"/>
      <c r="H11245"/>
      <c r="I11245"/>
      <c r="J11245" s="248"/>
      <c r="K11245"/>
      <c r="L11245"/>
      <c r="M11245"/>
      <c r="N11245"/>
      <c r="O11245"/>
      <c r="P11245"/>
      <c r="Q11245"/>
      <c r="S11245" s="115"/>
      <c r="U11245"/>
      <c r="V11245"/>
      <c r="W11245" s="248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5">
      <c r="A11246" s="247"/>
      <c r="B11246" s="248"/>
      <c r="C11246" s="248"/>
      <c r="D11246" s="249"/>
      <c r="E11246"/>
      <c r="F11246" s="126"/>
      <c r="G11246" s="249"/>
      <c r="H11246"/>
      <c r="I11246"/>
      <c r="J11246" s="248"/>
      <c r="K11246"/>
      <c r="L11246"/>
      <c r="M11246"/>
      <c r="N11246"/>
      <c r="O11246"/>
      <c r="P11246"/>
      <c r="Q11246"/>
      <c r="S11246" s="115"/>
      <c r="U11246"/>
      <c r="V11246"/>
      <c r="W11246" s="248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5">
      <c r="A11247" s="247"/>
      <c r="B11247" s="248"/>
      <c r="C11247" s="248"/>
      <c r="D11247" s="249"/>
      <c r="E11247"/>
      <c r="F11247" s="126"/>
      <c r="G11247" s="249"/>
      <c r="H11247"/>
      <c r="I11247"/>
      <c r="J11247" s="248"/>
      <c r="K11247"/>
      <c r="L11247"/>
      <c r="M11247"/>
      <c r="N11247"/>
      <c r="O11247"/>
      <c r="P11247"/>
      <c r="Q11247"/>
      <c r="S11247" s="115"/>
      <c r="U11247"/>
      <c r="V11247"/>
      <c r="W11247" s="248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5">
      <c r="A11248" s="244"/>
      <c r="B11248" s="245"/>
      <c r="C11248" s="245"/>
      <c r="D11248" s="246"/>
      <c r="F11248" s="238"/>
      <c r="G11248" s="246"/>
      <c r="I11248"/>
      <c r="J11248" s="245"/>
      <c r="S11248" s="115"/>
      <c r="U11248"/>
      <c r="V11248"/>
      <c r="W11248" s="245"/>
    </row>
    <row r="11249" spans="1:33" x14ac:dyDescent="0.25">
      <c r="A11249" s="244"/>
      <c r="B11249" s="245"/>
      <c r="C11249" s="245"/>
      <c r="D11249" s="246"/>
      <c r="F11249" s="238"/>
      <c r="G11249" s="246"/>
      <c r="I11249"/>
      <c r="J11249" s="245"/>
      <c r="S11249" s="115"/>
      <c r="U11249"/>
      <c r="V11249"/>
      <c r="W11249" s="245"/>
    </row>
    <row r="11250" spans="1:33" x14ac:dyDescent="0.25">
      <c r="A11250" s="244"/>
      <c r="B11250" s="245"/>
      <c r="C11250" s="245"/>
      <c r="D11250" s="246"/>
      <c r="F11250" s="238"/>
      <c r="G11250" s="246"/>
      <c r="I11250"/>
      <c r="J11250" s="245"/>
      <c r="S11250" s="115"/>
      <c r="U11250"/>
      <c r="V11250"/>
      <c r="W11250" s="245"/>
    </row>
    <row r="11251" spans="1:33" x14ac:dyDescent="0.25">
      <c r="A11251" s="244"/>
      <c r="B11251" s="245"/>
      <c r="C11251" s="245"/>
      <c r="D11251" s="246"/>
      <c r="F11251" s="238"/>
      <c r="G11251" s="246"/>
      <c r="I11251"/>
      <c r="J11251" s="245"/>
      <c r="S11251" s="115"/>
      <c r="U11251"/>
      <c r="V11251"/>
      <c r="W11251" s="245"/>
    </row>
    <row r="11252" spans="1:33" x14ac:dyDescent="0.25">
      <c r="A11252" s="247"/>
      <c r="B11252" s="248"/>
      <c r="C11252" s="248"/>
      <c r="D11252" s="249"/>
      <c r="E11252"/>
      <c r="F11252" s="126"/>
      <c r="G11252" s="249"/>
      <c r="H11252"/>
      <c r="I11252"/>
      <c r="J11252" s="248"/>
      <c r="K11252"/>
      <c r="L11252"/>
      <c r="M11252"/>
      <c r="N11252"/>
      <c r="O11252"/>
      <c r="P11252"/>
      <c r="Q11252"/>
      <c r="S11252" s="115"/>
      <c r="U11252"/>
      <c r="V11252"/>
      <c r="W11252" s="248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5">
      <c r="A11253" s="247"/>
      <c r="B11253" s="248"/>
      <c r="C11253" s="248"/>
      <c r="D11253" s="249"/>
      <c r="E11253"/>
      <c r="F11253" s="126"/>
      <c r="G11253" s="249"/>
      <c r="H11253"/>
      <c r="I11253"/>
      <c r="J11253" s="248"/>
      <c r="K11253"/>
      <c r="L11253"/>
      <c r="M11253"/>
      <c r="N11253"/>
      <c r="O11253"/>
      <c r="P11253"/>
      <c r="Q11253"/>
      <c r="S11253" s="115"/>
      <c r="U11253"/>
      <c r="V11253"/>
      <c r="W11253" s="248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5">
      <c r="A11254" s="247"/>
      <c r="B11254" s="248"/>
      <c r="C11254" s="248"/>
      <c r="D11254" s="249"/>
      <c r="E11254"/>
      <c r="F11254" s="126"/>
      <c r="G11254" s="249"/>
      <c r="H11254"/>
      <c r="I11254"/>
      <c r="J11254" s="248"/>
      <c r="K11254"/>
      <c r="L11254"/>
      <c r="M11254"/>
      <c r="N11254"/>
      <c r="O11254"/>
      <c r="P11254"/>
      <c r="Q11254"/>
      <c r="S11254" s="115"/>
      <c r="U11254"/>
      <c r="V11254"/>
      <c r="W11254" s="248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5">
      <c r="A11255" s="244"/>
      <c r="B11255" s="245"/>
      <c r="C11255" s="245"/>
      <c r="D11255" s="246"/>
      <c r="F11255" s="238"/>
      <c r="G11255" s="246"/>
      <c r="I11255"/>
      <c r="J11255" s="245"/>
      <c r="S11255" s="115"/>
      <c r="U11255"/>
      <c r="V11255"/>
      <c r="W11255" s="245"/>
    </row>
    <row r="11256" spans="1:33" x14ac:dyDescent="0.25">
      <c r="A11256" s="247"/>
      <c r="B11256" s="248"/>
      <c r="C11256" s="248"/>
      <c r="D11256" s="249"/>
      <c r="E11256"/>
      <c r="F11256" s="126"/>
      <c r="G11256" s="249"/>
      <c r="H11256"/>
      <c r="I11256"/>
      <c r="J11256" s="248"/>
      <c r="K11256"/>
      <c r="L11256"/>
      <c r="M11256"/>
      <c r="N11256"/>
      <c r="O11256"/>
      <c r="P11256"/>
      <c r="Q11256"/>
      <c r="S11256" s="115"/>
      <c r="U11256"/>
      <c r="V11256"/>
      <c r="W11256" s="248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5">
      <c r="A11257" s="244"/>
      <c r="B11257" s="245"/>
      <c r="C11257" s="245"/>
      <c r="D11257" s="246"/>
      <c r="F11257" s="238"/>
      <c r="G11257" s="246"/>
      <c r="I11257"/>
      <c r="J11257" s="245"/>
      <c r="S11257" s="115"/>
      <c r="U11257"/>
      <c r="V11257"/>
      <c r="W11257" s="245"/>
    </row>
    <row r="11258" spans="1:33" x14ac:dyDescent="0.25">
      <c r="A11258" s="244"/>
      <c r="B11258" s="245"/>
      <c r="C11258" s="245"/>
      <c r="D11258" s="246"/>
      <c r="F11258" s="238"/>
      <c r="G11258" s="246"/>
      <c r="I11258"/>
      <c r="J11258" s="245"/>
      <c r="S11258" s="115"/>
      <c r="U11258"/>
      <c r="V11258"/>
      <c r="W11258" s="245"/>
    </row>
    <row r="11259" spans="1:33" x14ac:dyDescent="0.25">
      <c r="A11259" s="244"/>
      <c r="B11259" s="245"/>
      <c r="C11259" s="245"/>
      <c r="D11259" s="246"/>
      <c r="F11259" s="238"/>
      <c r="G11259" s="246"/>
      <c r="I11259"/>
      <c r="J11259" s="245"/>
      <c r="S11259" s="115"/>
      <c r="U11259"/>
      <c r="V11259"/>
      <c r="W11259" s="245"/>
    </row>
    <row r="11260" spans="1:33" x14ac:dyDescent="0.25">
      <c r="A11260" s="247"/>
      <c r="B11260" s="248"/>
      <c r="C11260" s="248"/>
      <c r="D11260" s="249"/>
      <c r="E11260"/>
      <c r="F11260" s="126"/>
      <c r="G11260" s="249"/>
      <c r="H11260"/>
      <c r="I11260"/>
      <c r="J11260" s="248"/>
      <c r="K11260"/>
      <c r="L11260"/>
      <c r="M11260"/>
      <c r="N11260"/>
      <c r="O11260"/>
      <c r="P11260"/>
      <c r="Q11260"/>
      <c r="S11260" s="115"/>
      <c r="U11260"/>
      <c r="V11260"/>
      <c r="W11260" s="248"/>
      <c r="X11260"/>
      <c r="Y11260"/>
      <c r="Z11260"/>
      <c r="AA11260"/>
      <c r="AB11260"/>
      <c r="AC11260"/>
      <c r="AD11260"/>
      <c r="AE11260"/>
      <c r="AF11260"/>
      <c r="AG11260"/>
    </row>
    <row r="11261" spans="1:33" ht="18" x14ac:dyDescent="0.25">
      <c r="A11261" s="250"/>
      <c r="B11261" s="251"/>
      <c r="C11261" s="251"/>
      <c r="D11261" s="252"/>
      <c r="E11261"/>
      <c r="F11261" s="126"/>
      <c r="G11261" s="253"/>
      <c r="H11261"/>
      <c r="I11261"/>
      <c r="J11261" s="254"/>
      <c r="K11261"/>
      <c r="L11261"/>
      <c r="M11261"/>
      <c r="N11261"/>
      <c r="O11261"/>
      <c r="P11261"/>
      <c r="Q11261"/>
      <c r="S11261" s="115"/>
      <c r="U11261"/>
      <c r="V11261"/>
      <c r="W11261" s="254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5">
      <c r="A11262" s="247"/>
      <c r="B11262" s="248"/>
      <c r="C11262" s="248"/>
      <c r="D11262" s="249"/>
      <c r="E11262"/>
      <c r="F11262" s="126"/>
      <c r="G11262" s="249"/>
      <c r="H11262"/>
      <c r="I11262"/>
      <c r="J11262" s="248"/>
      <c r="K11262"/>
      <c r="L11262"/>
      <c r="M11262"/>
      <c r="N11262"/>
      <c r="O11262"/>
      <c r="P11262"/>
      <c r="Q11262"/>
      <c r="S11262" s="115"/>
      <c r="U11262"/>
      <c r="V11262"/>
      <c r="W11262" s="248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5">
      <c r="A11263" s="244"/>
      <c r="B11263" s="245"/>
      <c r="C11263" s="245"/>
      <c r="D11263" s="246"/>
      <c r="F11263" s="238"/>
      <c r="G11263" s="246"/>
      <c r="I11263"/>
      <c r="J11263" s="245"/>
      <c r="S11263" s="115"/>
      <c r="U11263"/>
      <c r="V11263"/>
      <c r="W11263" s="245"/>
    </row>
    <row r="11264" spans="1:33" x14ac:dyDescent="0.25">
      <c r="A11264" s="247"/>
      <c r="B11264" s="248"/>
      <c r="C11264" s="248"/>
      <c r="D11264" s="249"/>
      <c r="E11264"/>
      <c r="F11264" s="126"/>
      <c r="G11264" s="249"/>
      <c r="H11264"/>
      <c r="I11264"/>
      <c r="J11264" s="248"/>
      <c r="K11264"/>
      <c r="L11264"/>
      <c r="M11264"/>
      <c r="N11264"/>
      <c r="O11264"/>
      <c r="P11264"/>
      <c r="Q11264"/>
      <c r="S11264" s="115"/>
      <c r="U11264"/>
      <c r="V11264"/>
      <c r="W11264" s="248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5">
      <c r="A11265" s="244"/>
      <c r="B11265" s="245"/>
      <c r="C11265" s="245"/>
      <c r="D11265" s="246"/>
      <c r="F11265" s="238"/>
      <c r="G11265" s="246"/>
      <c r="I11265"/>
      <c r="J11265" s="245"/>
      <c r="S11265" s="115"/>
      <c r="U11265"/>
      <c r="V11265"/>
      <c r="W11265" s="245"/>
    </row>
    <row r="11266" spans="1:33" x14ac:dyDescent="0.25">
      <c r="A11266" s="247"/>
      <c r="B11266" s="248"/>
      <c r="C11266" s="248"/>
      <c r="D11266" s="249"/>
      <c r="E11266"/>
      <c r="F11266" s="126"/>
      <c r="G11266" s="249"/>
      <c r="H11266"/>
      <c r="I11266"/>
      <c r="J11266" s="248"/>
      <c r="K11266"/>
      <c r="L11266"/>
      <c r="M11266"/>
      <c r="N11266"/>
      <c r="O11266"/>
      <c r="P11266"/>
      <c r="Q11266"/>
      <c r="S11266" s="115"/>
      <c r="U11266"/>
      <c r="V11266"/>
      <c r="W11266" s="248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5">
      <c r="A11267" s="247"/>
      <c r="B11267" s="248"/>
      <c r="C11267" s="248"/>
      <c r="D11267" s="249"/>
      <c r="E11267"/>
      <c r="F11267" s="126"/>
      <c r="G11267" s="249"/>
      <c r="H11267"/>
      <c r="I11267"/>
      <c r="J11267" s="248"/>
      <c r="K11267"/>
      <c r="L11267"/>
      <c r="M11267"/>
      <c r="N11267"/>
      <c r="O11267"/>
      <c r="P11267"/>
      <c r="Q11267"/>
      <c r="S11267" s="115"/>
      <c r="U11267"/>
      <c r="V11267"/>
      <c r="W11267" s="248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5">
      <c r="A11268" s="247"/>
      <c r="B11268" s="248"/>
      <c r="C11268" s="248"/>
      <c r="D11268" s="249"/>
      <c r="E11268"/>
      <c r="F11268" s="126"/>
      <c r="G11268" s="249"/>
      <c r="H11268"/>
      <c r="I11268"/>
      <c r="J11268" s="248"/>
      <c r="K11268"/>
      <c r="L11268"/>
      <c r="M11268"/>
      <c r="N11268"/>
      <c r="O11268"/>
      <c r="P11268"/>
      <c r="Q11268"/>
      <c r="S11268" s="115"/>
      <c r="U11268"/>
      <c r="V11268"/>
      <c r="W11268" s="24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5">
      <c r="A11269" s="244"/>
      <c r="B11269" s="245"/>
      <c r="C11269" s="245"/>
      <c r="D11269" s="246"/>
      <c r="F11269" s="238"/>
      <c r="G11269" s="246"/>
      <c r="I11269"/>
      <c r="J11269" s="245"/>
      <c r="S11269" s="115"/>
      <c r="U11269"/>
      <c r="V11269"/>
      <c r="W11269" s="245"/>
    </row>
    <row r="11270" spans="1:33" x14ac:dyDescent="0.25">
      <c r="A11270" s="247"/>
      <c r="B11270" s="248"/>
      <c r="C11270" s="248"/>
      <c r="D11270" s="249"/>
      <c r="E11270"/>
      <c r="F11270" s="126"/>
      <c r="G11270" s="249"/>
      <c r="H11270"/>
      <c r="I11270"/>
      <c r="J11270" s="248"/>
      <c r="K11270"/>
      <c r="L11270"/>
      <c r="M11270"/>
      <c r="N11270"/>
      <c r="O11270"/>
      <c r="P11270"/>
      <c r="Q11270"/>
      <c r="S11270" s="115"/>
      <c r="U11270"/>
      <c r="V11270"/>
      <c r="W11270" s="248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5">
      <c r="A11271" s="247"/>
      <c r="B11271" s="248"/>
      <c r="C11271" s="248"/>
      <c r="D11271" s="249"/>
      <c r="E11271"/>
      <c r="F11271" s="126"/>
      <c r="G11271" s="249"/>
      <c r="H11271"/>
      <c r="I11271"/>
      <c r="J11271" s="248"/>
      <c r="K11271"/>
      <c r="L11271"/>
      <c r="M11271"/>
      <c r="N11271"/>
      <c r="O11271"/>
      <c r="P11271"/>
      <c r="Q11271"/>
      <c r="S11271" s="115"/>
      <c r="U11271"/>
      <c r="V11271"/>
      <c r="W11271" s="248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5">
      <c r="A11272" s="244"/>
      <c r="B11272" s="245"/>
      <c r="C11272" s="245"/>
      <c r="D11272" s="246"/>
      <c r="F11272" s="238"/>
      <c r="G11272" s="246"/>
      <c r="I11272"/>
      <c r="J11272" s="245"/>
      <c r="S11272" s="115"/>
      <c r="U11272"/>
      <c r="V11272"/>
      <c r="W11272" s="245"/>
    </row>
    <row r="11273" spans="1:33" x14ac:dyDescent="0.25">
      <c r="A11273" s="247"/>
      <c r="B11273" s="248"/>
      <c r="C11273" s="248"/>
      <c r="D11273" s="249"/>
      <c r="E11273"/>
      <c r="F11273" s="126"/>
      <c r="G11273" s="249"/>
      <c r="H11273"/>
      <c r="I11273"/>
      <c r="J11273" s="248"/>
      <c r="K11273"/>
      <c r="L11273"/>
      <c r="M11273"/>
      <c r="N11273"/>
      <c r="O11273"/>
      <c r="P11273"/>
      <c r="Q11273"/>
      <c r="S11273" s="115"/>
      <c r="U11273"/>
      <c r="V11273"/>
      <c r="W11273" s="248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5">
      <c r="A11274" s="244"/>
      <c r="B11274" s="245"/>
      <c r="C11274" s="245"/>
      <c r="D11274" s="246"/>
      <c r="F11274" s="238"/>
      <c r="G11274" s="246"/>
      <c r="I11274"/>
      <c r="J11274" s="245"/>
      <c r="S11274" s="115"/>
      <c r="U11274"/>
      <c r="V11274"/>
      <c r="W11274" s="245"/>
    </row>
    <row r="11275" spans="1:33" x14ac:dyDescent="0.25">
      <c r="A11275" s="244"/>
      <c r="B11275" s="245"/>
      <c r="C11275" s="245"/>
      <c r="D11275" s="246"/>
      <c r="F11275" s="238"/>
      <c r="G11275" s="246"/>
      <c r="I11275"/>
      <c r="J11275" s="245"/>
      <c r="S11275" s="115"/>
      <c r="U11275"/>
      <c r="V11275"/>
      <c r="W11275" s="245"/>
    </row>
    <row r="11276" spans="1:33" x14ac:dyDescent="0.25">
      <c r="A11276" s="247"/>
      <c r="B11276" s="248"/>
      <c r="C11276" s="248"/>
      <c r="D11276" s="249"/>
      <c r="E11276"/>
      <c r="F11276" s="126"/>
      <c r="G11276" s="249"/>
      <c r="H11276"/>
      <c r="I11276"/>
      <c r="J11276" s="248"/>
      <c r="K11276"/>
      <c r="L11276"/>
      <c r="M11276"/>
      <c r="N11276"/>
      <c r="O11276"/>
      <c r="P11276"/>
      <c r="Q11276"/>
      <c r="S11276" s="115"/>
      <c r="U11276"/>
      <c r="V11276"/>
      <c r="W11276" s="248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5">
      <c r="A11277" s="247"/>
      <c r="B11277" s="248"/>
      <c r="C11277" s="248"/>
      <c r="D11277" s="249"/>
      <c r="E11277"/>
      <c r="F11277" s="126"/>
      <c r="G11277" s="249"/>
      <c r="H11277"/>
      <c r="I11277"/>
      <c r="J11277" s="248"/>
      <c r="K11277"/>
      <c r="L11277"/>
      <c r="M11277"/>
      <c r="N11277"/>
      <c r="O11277"/>
      <c r="P11277"/>
      <c r="Q11277"/>
      <c r="S11277" s="115"/>
      <c r="U11277"/>
      <c r="V11277"/>
      <c r="W11277" s="248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5">
      <c r="A11278" s="244"/>
      <c r="B11278" s="245"/>
      <c r="C11278" s="245"/>
      <c r="D11278" s="246"/>
      <c r="F11278" s="238"/>
      <c r="G11278" s="246"/>
      <c r="I11278"/>
      <c r="J11278" s="245"/>
      <c r="S11278" s="115"/>
      <c r="U11278"/>
      <c r="V11278"/>
      <c r="W11278" s="245"/>
    </row>
    <row r="11279" spans="1:33" x14ac:dyDescent="0.25">
      <c r="A11279" s="247"/>
      <c r="B11279" s="248"/>
      <c r="C11279" s="248"/>
      <c r="D11279" s="249"/>
      <c r="E11279"/>
      <c r="F11279" s="126"/>
      <c r="G11279" s="249"/>
      <c r="H11279"/>
      <c r="I11279"/>
      <c r="J11279" s="248"/>
      <c r="K11279"/>
      <c r="L11279"/>
      <c r="M11279"/>
      <c r="N11279"/>
      <c r="O11279"/>
      <c r="P11279"/>
      <c r="Q11279"/>
      <c r="S11279" s="115"/>
      <c r="U11279"/>
      <c r="V11279"/>
      <c r="W11279" s="248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5">
      <c r="A11280" s="244"/>
      <c r="B11280" s="245"/>
      <c r="C11280" s="245"/>
      <c r="D11280" s="246"/>
      <c r="F11280" s="238"/>
      <c r="G11280" s="246"/>
      <c r="I11280"/>
      <c r="J11280" s="245"/>
      <c r="S11280" s="115"/>
      <c r="U11280"/>
      <c r="V11280"/>
      <c r="W11280" s="245"/>
    </row>
    <row r="11281" spans="1:33" x14ac:dyDescent="0.25">
      <c r="A11281" s="244"/>
      <c r="B11281" s="245"/>
      <c r="C11281" s="245"/>
      <c r="D11281" s="246"/>
      <c r="F11281" s="238"/>
      <c r="G11281" s="246"/>
      <c r="I11281"/>
      <c r="J11281" s="245"/>
      <c r="S11281" s="115"/>
      <c r="U11281"/>
      <c r="V11281"/>
      <c r="W11281" s="245"/>
    </row>
    <row r="11282" spans="1:33" x14ac:dyDescent="0.25">
      <c r="A11282" s="247"/>
      <c r="B11282" s="248"/>
      <c r="C11282" s="248"/>
      <c r="D11282" s="249"/>
      <c r="E11282"/>
      <c r="F11282" s="126"/>
      <c r="G11282" s="249"/>
      <c r="H11282"/>
      <c r="I11282"/>
      <c r="J11282" s="248"/>
      <c r="K11282"/>
      <c r="L11282"/>
      <c r="M11282"/>
      <c r="N11282"/>
      <c r="O11282"/>
      <c r="P11282"/>
      <c r="Q11282"/>
      <c r="S11282" s="115"/>
      <c r="U11282"/>
      <c r="V11282"/>
      <c r="W11282" s="248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5">
      <c r="A11283" s="244"/>
      <c r="B11283" s="245"/>
      <c r="C11283" s="245"/>
      <c r="D11283" s="246"/>
      <c r="F11283" s="238"/>
      <c r="G11283" s="246"/>
      <c r="I11283"/>
      <c r="J11283" s="245"/>
      <c r="S11283" s="115"/>
      <c r="U11283"/>
      <c r="V11283"/>
      <c r="W11283" s="245"/>
    </row>
    <row r="11284" spans="1:33" x14ac:dyDescent="0.25">
      <c r="A11284" s="244"/>
      <c r="B11284" s="245"/>
      <c r="C11284" s="245"/>
      <c r="D11284" s="246"/>
      <c r="F11284" s="238"/>
      <c r="G11284" s="246"/>
      <c r="I11284"/>
      <c r="J11284" s="245"/>
      <c r="S11284" s="115"/>
      <c r="U11284"/>
      <c r="V11284"/>
      <c r="W11284" s="245"/>
    </row>
    <row r="11285" spans="1:33" x14ac:dyDescent="0.25">
      <c r="A11285" s="247"/>
      <c r="B11285" s="248"/>
      <c r="C11285" s="248"/>
      <c r="D11285" s="249"/>
      <c r="E11285"/>
      <c r="F11285" s="126"/>
      <c r="G11285" s="249"/>
      <c r="H11285"/>
      <c r="I11285"/>
      <c r="J11285" s="248"/>
      <c r="K11285"/>
      <c r="L11285"/>
      <c r="M11285"/>
      <c r="N11285"/>
      <c r="O11285"/>
      <c r="P11285"/>
      <c r="Q11285"/>
      <c r="S11285" s="115"/>
      <c r="U11285"/>
      <c r="V11285"/>
      <c r="W11285" s="248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5">
      <c r="A11286" s="247"/>
      <c r="B11286" s="248"/>
      <c r="C11286" s="248"/>
      <c r="D11286" s="249"/>
      <c r="E11286"/>
      <c r="F11286" s="126"/>
      <c r="G11286" s="249"/>
      <c r="H11286"/>
      <c r="I11286"/>
      <c r="J11286" s="248"/>
      <c r="K11286"/>
      <c r="L11286"/>
      <c r="M11286"/>
      <c r="N11286"/>
      <c r="O11286"/>
      <c r="P11286"/>
      <c r="Q11286"/>
      <c r="S11286" s="115"/>
      <c r="U11286"/>
      <c r="V11286"/>
      <c r="W11286" s="248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5">
      <c r="A11287" s="247"/>
      <c r="B11287" s="248"/>
      <c r="C11287" s="248"/>
      <c r="D11287" s="249"/>
      <c r="E11287"/>
      <c r="F11287" s="126"/>
      <c r="G11287" s="249"/>
      <c r="H11287"/>
      <c r="I11287"/>
      <c r="J11287" s="248"/>
      <c r="K11287"/>
      <c r="L11287"/>
      <c r="M11287"/>
      <c r="N11287"/>
      <c r="O11287"/>
      <c r="P11287"/>
      <c r="Q11287"/>
      <c r="S11287" s="115"/>
      <c r="U11287"/>
      <c r="V11287"/>
      <c r="W11287" s="248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5">
      <c r="A11288" s="247"/>
      <c r="B11288" s="248"/>
      <c r="C11288" s="248"/>
      <c r="D11288" s="249"/>
      <c r="E11288"/>
      <c r="F11288" s="126"/>
      <c r="G11288" s="249"/>
      <c r="H11288"/>
      <c r="I11288"/>
      <c r="J11288" s="248"/>
      <c r="K11288"/>
      <c r="L11288"/>
      <c r="M11288"/>
      <c r="N11288"/>
      <c r="O11288"/>
      <c r="P11288"/>
      <c r="Q11288"/>
      <c r="S11288" s="115"/>
      <c r="U11288"/>
      <c r="V11288"/>
      <c r="W11288" s="24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5">
      <c r="A11289" s="247"/>
      <c r="B11289" s="248"/>
      <c r="C11289" s="248"/>
      <c r="D11289" s="249"/>
      <c r="E11289"/>
      <c r="F11289" s="126"/>
      <c r="G11289" s="249"/>
      <c r="H11289"/>
      <c r="I11289"/>
      <c r="J11289" s="248"/>
      <c r="K11289"/>
      <c r="L11289"/>
      <c r="M11289"/>
      <c r="N11289"/>
      <c r="O11289"/>
      <c r="P11289"/>
      <c r="Q11289"/>
      <c r="S11289" s="115"/>
      <c r="U11289"/>
      <c r="V11289"/>
      <c r="W11289" s="248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5">
      <c r="A11290" s="247"/>
      <c r="B11290" s="248"/>
      <c r="C11290" s="248"/>
      <c r="D11290" s="249"/>
      <c r="E11290"/>
      <c r="F11290" s="126"/>
      <c r="G11290" s="249"/>
      <c r="H11290"/>
      <c r="I11290"/>
      <c r="J11290" s="248"/>
      <c r="K11290"/>
      <c r="L11290"/>
      <c r="M11290"/>
      <c r="N11290"/>
      <c r="O11290"/>
      <c r="P11290"/>
      <c r="Q11290"/>
      <c r="S11290" s="115"/>
      <c r="U11290"/>
      <c r="V11290"/>
      <c r="W11290" s="248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5">
      <c r="A11291" s="247"/>
      <c r="B11291" s="248"/>
      <c r="C11291" s="248"/>
      <c r="D11291" s="249"/>
      <c r="E11291"/>
      <c r="F11291" s="126"/>
      <c r="G11291" s="249"/>
      <c r="H11291"/>
      <c r="I11291"/>
      <c r="J11291" s="248"/>
      <c r="K11291"/>
      <c r="L11291"/>
      <c r="M11291"/>
      <c r="N11291"/>
      <c r="O11291"/>
      <c r="P11291"/>
      <c r="Q11291"/>
      <c r="S11291" s="115"/>
      <c r="U11291"/>
      <c r="V11291"/>
      <c r="W11291" s="248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5">
      <c r="A11292" s="247"/>
      <c r="B11292" s="248"/>
      <c r="C11292" s="248"/>
      <c r="D11292" s="249"/>
      <c r="E11292"/>
      <c r="F11292" s="126"/>
      <c r="G11292" s="249"/>
      <c r="H11292"/>
      <c r="I11292"/>
      <c r="J11292" s="248"/>
      <c r="K11292"/>
      <c r="L11292"/>
      <c r="M11292"/>
      <c r="N11292"/>
      <c r="O11292"/>
      <c r="P11292"/>
      <c r="Q11292"/>
      <c r="S11292" s="115"/>
      <c r="U11292"/>
      <c r="V11292"/>
      <c r="W11292" s="248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5">
      <c r="A11293" s="247"/>
      <c r="B11293" s="248"/>
      <c r="C11293" s="248"/>
      <c r="D11293" s="249"/>
      <c r="E11293"/>
      <c r="F11293" s="126"/>
      <c r="G11293" s="249"/>
      <c r="H11293"/>
      <c r="I11293"/>
      <c r="J11293" s="248"/>
      <c r="K11293"/>
      <c r="L11293"/>
      <c r="M11293"/>
      <c r="N11293"/>
      <c r="O11293"/>
      <c r="P11293"/>
      <c r="Q11293"/>
      <c r="S11293" s="115"/>
      <c r="U11293"/>
      <c r="V11293"/>
      <c r="W11293" s="248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5">
      <c r="A11294" s="244"/>
      <c r="B11294" s="245"/>
      <c r="C11294" s="245"/>
      <c r="D11294" s="246"/>
      <c r="F11294" s="238"/>
      <c r="G11294" s="246"/>
      <c r="I11294"/>
      <c r="J11294" s="245"/>
      <c r="S11294" s="115"/>
      <c r="U11294"/>
      <c r="V11294"/>
      <c r="W11294" s="245"/>
    </row>
    <row r="11295" spans="1:33" x14ac:dyDescent="0.25">
      <c r="A11295" s="244"/>
      <c r="B11295" s="245"/>
      <c r="C11295" s="245"/>
      <c r="D11295" s="246"/>
      <c r="F11295" s="238"/>
      <c r="G11295" s="246"/>
      <c r="I11295"/>
      <c r="J11295" s="245"/>
      <c r="S11295" s="115"/>
      <c r="U11295"/>
      <c r="V11295"/>
      <c r="W11295" s="245"/>
    </row>
    <row r="11296" spans="1:33" x14ac:dyDescent="0.25">
      <c r="A11296" s="247"/>
      <c r="B11296" s="248"/>
      <c r="C11296" s="248"/>
      <c r="D11296" s="249"/>
      <c r="E11296"/>
      <c r="F11296" s="126"/>
      <c r="G11296" s="249"/>
      <c r="H11296"/>
      <c r="I11296"/>
      <c r="J11296" s="248"/>
      <c r="K11296"/>
      <c r="L11296"/>
      <c r="M11296"/>
      <c r="N11296"/>
      <c r="O11296"/>
      <c r="P11296"/>
      <c r="Q11296"/>
      <c r="S11296" s="115"/>
      <c r="U11296"/>
      <c r="V11296"/>
      <c r="W11296" s="248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5">
      <c r="A11297" s="244"/>
      <c r="B11297" s="245"/>
      <c r="C11297" s="245"/>
      <c r="D11297" s="246"/>
      <c r="F11297" s="238"/>
      <c r="G11297" s="246"/>
      <c r="I11297"/>
      <c r="J11297" s="245"/>
      <c r="S11297" s="115"/>
      <c r="U11297"/>
      <c r="V11297"/>
      <c r="W11297" s="245"/>
    </row>
    <row r="11298" spans="1:33" x14ac:dyDescent="0.25">
      <c r="A11298" s="247"/>
      <c r="B11298" s="248"/>
      <c r="C11298" s="248"/>
      <c r="D11298" s="249"/>
      <c r="E11298"/>
      <c r="F11298" s="126"/>
      <c r="G11298" s="249"/>
      <c r="H11298"/>
      <c r="I11298"/>
      <c r="J11298" s="248"/>
      <c r="K11298"/>
      <c r="L11298"/>
      <c r="M11298"/>
      <c r="N11298"/>
      <c r="O11298"/>
      <c r="P11298"/>
      <c r="Q11298"/>
      <c r="S11298" s="115"/>
      <c r="U11298"/>
      <c r="V11298"/>
      <c r="W11298" s="24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5">
      <c r="A11299" s="247"/>
      <c r="B11299" s="248"/>
      <c r="C11299" s="248"/>
      <c r="D11299" s="249"/>
      <c r="E11299"/>
      <c r="F11299" s="126"/>
      <c r="G11299" s="249"/>
      <c r="H11299"/>
      <c r="I11299"/>
      <c r="J11299" s="248"/>
      <c r="K11299"/>
      <c r="L11299"/>
      <c r="M11299"/>
      <c r="N11299"/>
      <c r="O11299"/>
      <c r="P11299"/>
      <c r="Q11299"/>
      <c r="S11299" s="115"/>
      <c r="U11299"/>
      <c r="V11299"/>
      <c r="W11299" s="248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5">
      <c r="A11300" s="244"/>
      <c r="B11300" s="245"/>
      <c r="C11300" s="245"/>
      <c r="D11300" s="246"/>
      <c r="F11300" s="238"/>
      <c r="G11300" s="246"/>
      <c r="I11300"/>
      <c r="J11300" s="245"/>
      <c r="S11300" s="115"/>
      <c r="U11300"/>
      <c r="V11300"/>
      <c r="W11300" s="245"/>
    </row>
    <row r="11301" spans="1:33" x14ac:dyDescent="0.25">
      <c r="A11301" s="247"/>
      <c r="B11301" s="248"/>
      <c r="C11301" s="248"/>
      <c r="D11301" s="249"/>
      <c r="E11301"/>
      <c r="F11301" s="126"/>
      <c r="G11301" s="249"/>
      <c r="H11301"/>
      <c r="I11301"/>
      <c r="J11301" s="248"/>
      <c r="K11301"/>
      <c r="L11301"/>
      <c r="M11301"/>
      <c r="N11301"/>
      <c r="O11301"/>
      <c r="P11301"/>
      <c r="Q11301"/>
      <c r="S11301" s="115"/>
      <c r="U11301"/>
      <c r="V11301"/>
      <c r="W11301" s="248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5">
      <c r="A11302" s="247"/>
      <c r="B11302" s="248"/>
      <c r="C11302" s="248"/>
      <c r="D11302" s="249"/>
      <c r="E11302"/>
      <c r="F11302" s="126"/>
      <c r="G11302" s="249"/>
      <c r="H11302"/>
      <c r="I11302"/>
      <c r="J11302" s="248"/>
      <c r="K11302"/>
      <c r="L11302"/>
      <c r="M11302"/>
      <c r="N11302"/>
      <c r="O11302"/>
      <c r="P11302"/>
      <c r="Q11302"/>
      <c r="S11302" s="115"/>
      <c r="U11302"/>
      <c r="V11302"/>
      <c r="W11302" s="248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5">
      <c r="A11303" s="247"/>
      <c r="B11303" s="248"/>
      <c r="C11303" s="248"/>
      <c r="D11303" s="249"/>
      <c r="E11303"/>
      <c r="F11303" s="126"/>
      <c r="G11303" s="249"/>
      <c r="H11303"/>
      <c r="I11303"/>
      <c r="J11303" s="248"/>
      <c r="K11303"/>
      <c r="L11303"/>
      <c r="M11303"/>
      <c r="N11303"/>
      <c r="O11303"/>
      <c r="P11303"/>
      <c r="Q11303"/>
      <c r="S11303" s="115"/>
      <c r="U11303"/>
      <c r="V11303"/>
      <c r="W11303" s="248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5">
      <c r="A11304" s="244"/>
      <c r="B11304" s="245"/>
      <c r="C11304" s="245"/>
      <c r="D11304" s="246"/>
      <c r="F11304" s="238"/>
      <c r="G11304" s="246"/>
      <c r="I11304"/>
      <c r="J11304" s="245"/>
      <c r="S11304" s="115"/>
      <c r="U11304"/>
      <c r="V11304"/>
      <c r="W11304" s="245"/>
    </row>
    <row r="11305" spans="1:33" x14ac:dyDescent="0.25">
      <c r="A11305" s="247"/>
      <c r="B11305" s="248"/>
      <c r="C11305" s="248"/>
      <c r="D11305" s="249"/>
      <c r="E11305"/>
      <c r="F11305" s="126"/>
      <c r="G11305" s="249"/>
      <c r="H11305"/>
      <c r="I11305"/>
      <c r="J11305" s="248"/>
      <c r="K11305"/>
      <c r="L11305"/>
      <c r="M11305"/>
      <c r="N11305"/>
      <c r="O11305"/>
      <c r="P11305"/>
      <c r="Q11305"/>
      <c r="S11305" s="115"/>
      <c r="U11305"/>
      <c r="V11305"/>
      <c r="W11305" s="248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5">
      <c r="A11306" s="247"/>
      <c r="B11306" s="248"/>
      <c r="C11306" s="248"/>
      <c r="D11306" s="249"/>
      <c r="E11306"/>
      <c r="F11306" s="126"/>
      <c r="G11306" s="249"/>
      <c r="H11306"/>
      <c r="I11306"/>
      <c r="J11306" s="248"/>
      <c r="K11306"/>
      <c r="L11306"/>
      <c r="M11306"/>
      <c r="N11306"/>
      <c r="O11306"/>
      <c r="P11306"/>
      <c r="Q11306"/>
      <c r="S11306" s="115"/>
      <c r="U11306"/>
      <c r="V11306"/>
      <c r="W11306" s="248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5">
      <c r="A11307" s="247"/>
      <c r="B11307" s="248"/>
      <c r="C11307" s="248"/>
      <c r="D11307" s="249"/>
      <c r="E11307"/>
      <c r="F11307" s="126"/>
      <c r="G11307" s="249"/>
      <c r="H11307"/>
      <c r="I11307"/>
      <c r="J11307" s="248"/>
      <c r="K11307"/>
      <c r="L11307"/>
      <c r="M11307"/>
      <c r="N11307"/>
      <c r="O11307"/>
      <c r="P11307"/>
      <c r="Q11307"/>
      <c r="S11307" s="115"/>
      <c r="U11307"/>
      <c r="V11307"/>
      <c r="W11307" s="248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5">
      <c r="A11308" s="244"/>
      <c r="B11308" s="245"/>
      <c r="C11308" s="245"/>
      <c r="D11308" s="246"/>
      <c r="F11308" s="238"/>
      <c r="G11308" s="246"/>
      <c r="I11308"/>
      <c r="J11308" s="245"/>
      <c r="S11308" s="115"/>
      <c r="U11308"/>
      <c r="V11308"/>
      <c r="W11308" s="245"/>
    </row>
    <row r="11309" spans="1:33" x14ac:dyDescent="0.25">
      <c r="A11309" s="247"/>
      <c r="B11309" s="248"/>
      <c r="C11309" s="248"/>
      <c r="D11309" s="249"/>
      <c r="E11309"/>
      <c r="F11309" s="126"/>
      <c r="G11309" s="249"/>
      <c r="H11309"/>
      <c r="I11309"/>
      <c r="J11309" s="248"/>
      <c r="K11309"/>
      <c r="L11309"/>
      <c r="M11309"/>
      <c r="N11309"/>
      <c r="O11309"/>
      <c r="P11309"/>
      <c r="Q11309"/>
      <c r="S11309" s="115"/>
      <c r="U11309"/>
      <c r="V11309"/>
      <c r="W11309" s="248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5">
      <c r="A11310" s="247"/>
      <c r="B11310" s="248"/>
      <c r="C11310" s="248"/>
      <c r="D11310" s="249"/>
      <c r="E11310"/>
      <c r="F11310" s="126"/>
      <c r="G11310" s="249"/>
      <c r="H11310"/>
      <c r="I11310"/>
      <c r="J11310" s="248"/>
      <c r="K11310"/>
      <c r="L11310"/>
      <c r="M11310"/>
      <c r="N11310"/>
      <c r="O11310"/>
      <c r="P11310"/>
      <c r="Q11310"/>
      <c r="S11310" s="115"/>
      <c r="U11310"/>
      <c r="V11310"/>
      <c r="W11310" s="248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5">
      <c r="A11311" s="247"/>
      <c r="B11311" s="248"/>
      <c r="C11311" s="248"/>
      <c r="D11311" s="249"/>
      <c r="E11311"/>
      <c r="F11311" s="126"/>
      <c r="G11311" s="249"/>
      <c r="H11311"/>
      <c r="I11311"/>
      <c r="J11311" s="248"/>
      <c r="K11311"/>
      <c r="L11311"/>
      <c r="M11311"/>
      <c r="N11311"/>
      <c r="O11311"/>
      <c r="P11311"/>
      <c r="Q11311"/>
      <c r="S11311" s="115"/>
      <c r="U11311"/>
      <c r="V11311"/>
      <c r="W11311" s="248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5">
      <c r="A11312" s="247"/>
      <c r="B11312" s="248"/>
      <c r="C11312" s="248"/>
      <c r="D11312" s="249"/>
      <c r="E11312"/>
      <c r="F11312" s="126"/>
      <c r="G11312" s="249"/>
      <c r="H11312"/>
      <c r="I11312"/>
      <c r="J11312" s="248"/>
      <c r="K11312"/>
      <c r="L11312"/>
      <c r="M11312"/>
      <c r="N11312"/>
      <c r="O11312"/>
      <c r="P11312"/>
      <c r="Q11312"/>
      <c r="S11312" s="115"/>
      <c r="U11312"/>
      <c r="V11312"/>
      <c r="W11312" s="248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5">
      <c r="A11313" s="247"/>
      <c r="B11313" s="248"/>
      <c r="C11313" s="248"/>
      <c r="D11313" s="249"/>
      <c r="E11313"/>
      <c r="F11313" s="126"/>
      <c r="G11313" s="249"/>
      <c r="H11313"/>
      <c r="I11313"/>
      <c r="J11313" s="248"/>
      <c r="K11313"/>
      <c r="L11313"/>
      <c r="M11313"/>
      <c r="N11313"/>
      <c r="O11313"/>
      <c r="P11313"/>
      <c r="Q11313"/>
      <c r="S11313" s="115"/>
      <c r="U11313"/>
      <c r="V11313"/>
      <c r="W11313" s="248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5">
      <c r="A11314" s="247"/>
      <c r="B11314" s="248"/>
      <c r="C11314" s="248"/>
      <c r="D11314" s="249"/>
      <c r="E11314"/>
      <c r="F11314" s="126"/>
      <c r="G11314" s="249"/>
      <c r="H11314"/>
      <c r="I11314"/>
      <c r="J11314" s="248"/>
      <c r="K11314"/>
      <c r="L11314"/>
      <c r="M11314"/>
      <c r="N11314"/>
      <c r="O11314"/>
      <c r="P11314"/>
      <c r="Q11314"/>
      <c r="S11314" s="115"/>
      <c r="U11314"/>
      <c r="V11314"/>
      <c r="W11314" s="248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5">
      <c r="A11315" s="247"/>
      <c r="B11315" s="248"/>
      <c r="C11315" s="248"/>
      <c r="D11315" s="249"/>
      <c r="E11315"/>
      <c r="F11315" s="126"/>
      <c r="G11315" s="249"/>
      <c r="H11315"/>
      <c r="I11315"/>
      <c r="J11315" s="248"/>
      <c r="K11315"/>
      <c r="L11315"/>
      <c r="M11315"/>
      <c r="N11315"/>
      <c r="O11315"/>
      <c r="P11315"/>
      <c r="Q11315"/>
      <c r="S11315" s="115"/>
      <c r="U11315"/>
      <c r="V11315"/>
      <c r="W11315" s="248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5">
      <c r="A11316" s="244"/>
      <c r="B11316" s="245"/>
      <c r="C11316" s="245"/>
      <c r="D11316" s="246"/>
      <c r="F11316" s="238"/>
      <c r="G11316" s="246"/>
      <c r="I11316"/>
      <c r="J11316" s="245"/>
      <c r="S11316" s="115"/>
      <c r="U11316"/>
      <c r="V11316"/>
      <c r="W11316" s="245"/>
    </row>
    <row r="11317" spans="1:33" x14ac:dyDescent="0.25">
      <c r="A11317" s="247"/>
      <c r="B11317" s="248"/>
      <c r="C11317" s="248"/>
      <c r="D11317" s="249"/>
      <c r="E11317"/>
      <c r="F11317" s="126"/>
      <c r="G11317" s="249"/>
      <c r="H11317"/>
      <c r="I11317"/>
      <c r="J11317" s="248"/>
      <c r="K11317"/>
      <c r="L11317"/>
      <c r="M11317"/>
      <c r="N11317"/>
      <c r="O11317"/>
      <c r="P11317"/>
      <c r="Q11317"/>
      <c r="S11317" s="115"/>
      <c r="U11317"/>
      <c r="V11317"/>
      <c r="W11317" s="248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5">
      <c r="A11318" s="244"/>
      <c r="B11318" s="245"/>
      <c r="C11318" s="245"/>
      <c r="D11318" s="246"/>
      <c r="F11318" s="238"/>
      <c r="G11318" s="246"/>
      <c r="I11318"/>
      <c r="J11318" s="245"/>
      <c r="S11318" s="115"/>
      <c r="U11318"/>
      <c r="V11318"/>
      <c r="W11318" s="245"/>
    </row>
    <row r="11319" spans="1:33" x14ac:dyDescent="0.25">
      <c r="A11319" s="244"/>
      <c r="B11319" s="245"/>
      <c r="C11319" s="245"/>
      <c r="D11319" s="246"/>
      <c r="F11319" s="238"/>
      <c r="G11319" s="246"/>
      <c r="I11319"/>
      <c r="J11319" s="245"/>
      <c r="S11319" s="115"/>
      <c r="U11319"/>
      <c r="V11319"/>
      <c r="W11319" s="245"/>
    </row>
    <row r="11320" spans="1:33" x14ac:dyDescent="0.25">
      <c r="A11320" s="247"/>
      <c r="B11320" s="248"/>
      <c r="C11320" s="248"/>
      <c r="D11320" s="249"/>
      <c r="E11320"/>
      <c r="F11320" s="126"/>
      <c r="G11320" s="249"/>
      <c r="H11320"/>
      <c r="I11320"/>
      <c r="J11320" s="248"/>
      <c r="K11320"/>
      <c r="L11320"/>
      <c r="M11320"/>
      <c r="N11320"/>
      <c r="O11320"/>
      <c r="P11320"/>
      <c r="Q11320"/>
      <c r="S11320" s="115"/>
      <c r="U11320"/>
      <c r="V11320"/>
      <c r="W11320" s="248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5">
      <c r="A11321" s="247"/>
      <c r="B11321" s="248"/>
      <c r="C11321" s="248"/>
      <c r="D11321" s="249"/>
      <c r="E11321"/>
      <c r="F11321" s="126"/>
      <c r="G11321" s="249"/>
      <c r="H11321"/>
      <c r="I11321"/>
      <c r="J11321" s="248"/>
      <c r="K11321"/>
      <c r="L11321"/>
      <c r="M11321"/>
      <c r="N11321"/>
      <c r="O11321"/>
      <c r="P11321"/>
      <c r="Q11321"/>
      <c r="S11321" s="115"/>
      <c r="U11321"/>
      <c r="V11321"/>
      <c r="W11321" s="248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5">
      <c r="A11322" s="247"/>
      <c r="B11322" s="248"/>
      <c r="C11322" s="248"/>
      <c r="D11322" s="249"/>
      <c r="E11322"/>
      <c r="F11322" s="126"/>
      <c r="G11322" s="249"/>
      <c r="H11322"/>
      <c r="I11322"/>
      <c r="J11322" s="248"/>
      <c r="K11322"/>
      <c r="L11322"/>
      <c r="M11322"/>
      <c r="N11322"/>
      <c r="O11322"/>
      <c r="P11322"/>
      <c r="Q11322"/>
      <c r="S11322" s="115"/>
      <c r="U11322"/>
      <c r="V11322"/>
      <c r="W11322" s="248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5">
      <c r="A11323" s="247"/>
      <c r="B11323" s="248"/>
      <c r="C11323" s="248"/>
      <c r="D11323" s="249"/>
      <c r="E11323"/>
      <c r="F11323" s="126"/>
      <c r="G11323" s="249"/>
      <c r="H11323"/>
      <c r="I11323"/>
      <c r="J11323" s="248"/>
      <c r="K11323"/>
      <c r="L11323"/>
      <c r="M11323"/>
      <c r="N11323"/>
      <c r="O11323"/>
      <c r="P11323"/>
      <c r="Q11323"/>
      <c r="S11323" s="115"/>
      <c r="U11323"/>
      <c r="V11323"/>
      <c r="W11323" s="248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5">
      <c r="A11324" s="247"/>
      <c r="B11324" s="248"/>
      <c r="C11324" s="248"/>
      <c r="D11324" s="249"/>
      <c r="E11324"/>
      <c r="F11324" s="126"/>
      <c r="G11324" s="249"/>
      <c r="H11324"/>
      <c r="I11324"/>
      <c r="J11324" s="248"/>
      <c r="K11324"/>
      <c r="L11324"/>
      <c r="M11324"/>
      <c r="N11324"/>
      <c r="O11324"/>
      <c r="P11324"/>
      <c r="Q11324"/>
      <c r="S11324" s="115"/>
      <c r="U11324"/>
      <c r="V11324"/>
      <c r="W11324" s="248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5">
      <c r="A11325" s="244"/>
      <c r="B11325" s="245"/>
      <c r="C11325" s="245"/>
      <c r="D11325" s="246"/>
      <c r="F11325" s="238"/>
      <c r="G11325" s="246"/>
      <c r="I11325"/>
      <c r="J11325" s="245"/>
      <c r="S11325" s="115"/>
      <c r="U11325"/>
      <c r="V11325"/>
      <c r="W11325" s="245"/>
    </row>
    <row r="11326" spans="1:33" x14ac:dyDescent="0.25">
      <c r="A11326" s="244"/>
      <c r="B11326" s="245"/>
      <c r="C11326" s="245"/>
      <c r="D11326" s="246"/>
      <c r="F11326" s="238"/>
      <c r="G11326" s="246"/>
      <c r="I11326"/>
      <c r="J11326" s="245"/>
      <c r="S11326" s="115"/>
      <c r="U11326"/>
      <c r="V11326"/>
      <c r="W11326" s="245"/>
    </row>
    <row r="11327" spans="1:33" x14ac:dyDescent="0.25">
      <c r="A11327" s="244"/>
      <c r="B11327" s="245"/>
      <c r="C11327" s="245"/>
      <c r="D11327" s="246"/>
      <c r="F11327" s="238"/>
      <c r="G11327" s="246"/>
      <c r="I11327"/>
      <c r="J11327" s="245"/>
      <c r="S11327" s="115"/>
      <c r="U11327"/>
      <c r="V11327"/>
      <c r="W11327" s="245"/>
    </row>
    <row r="11328" spans="1:33" x14ac:dyDescent="0.25">
      <c r="A11328" s="244"/>
      <c r="B11328" s="245"/>
      <c r="C11328" s="245"/>
      <c r="D11328" s="246"/>
      <c r="F11328" s="238"/>
      <c r="G11328" s="246"/>
      <c r="I11328"/>
      <c r="J11328" s="245"/>
      <c r="S11328" s="115"/>
      <c r="U11328"/>
      <c r="V11328"/>
      <c r="W11328" s="245"/>
    </row>
    <row r="11329" spans="1:33" x14ac:dyDescent="0.25">
      <c r="A11329" s="244"/>
      <c r="B11329" s="245"/>
      <c r="C11329" s="245"/>
      <c r="D11329" s="246"/>
      <c r="F11329" s="238"/>
      <c r="G11329" s="246"/>
      <c r="I11329"/>
      <c r="J11329" s="245"/>
      <c r="S11329" s="115"/>
      <c r="U11329"/>
      <c r="V11329"/>
      <c r="W11329" s="245"/>
    </row>
    <row r="11330" spans="1:33" x14ac:dyDescent="0.25">
      <c r="A11330" s="247"/>
      <c r="B11330" s="248"/>
      <c r="C11330" s="248"/>
      <c r="D11330" s="249"/>
      <c r="E11330"/>
      <c r="F11330" s="126"/>
      <c r="G11330" s="249"/>
      <c r="H11330"/>
      <c r="I11330"/>
      <c r="J11330" s="248"/>
      <c r="K11330"/>
      <c r="L11330"/>
      <c r="M11330"/>
      <c r="N11330"/>
      <c r="O11330"/>
      <c r="P11330"/>
      <c r="Q11330"/>
      <c r="S11330" s="115"/>
      <c r="U11330"/>
      <c r="V11330"/>
      <c r="W11330" s="248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5">
      <c r="A11331" s="247"/>
      <c r="B11331" s="248"/>
      <c r="C11331" s="248"/>
      <c r="D11331" s="249"/>
      <c r="E11331"/>
      <c r="F11331" s="126"/>
      <c r="G11331" s="249"/>
      <c r="H11331"/>
      <c r="I11331"/>
      <c r="J11331" s="248"/>
      <c r="K11331"/>
      <c r="L11331"/>
      <c r="M11331"/>
      <c r="N11331"/>
      <c r="O11331"/>
      <c r="P11331"/>
      <c r="Q11331"/>
      <c r="S11331" s="115"/>
      <c r="U11331"/>
      <c r="V11331"/>
      <c r="W11331" s="248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5">
      <c r="A11332" s="244"/>
      <c r="B11332" s="245"/>
      <c r="C11332" s="245"/>
      <c r="D11332" s="246"/>
      <c r="F11332" s="238"/>
      <c r="G11332" s="246"/>
      <c r="I11332"/>
      <c r="J11332" s="245"/>
      <c r="S11332" s="115"/>
      <c r="U11332"/>
      <c r="V11332"/>
      <c r="W11332" s="245"/>
    </row>
    <row r="11333" spans="1:33" x14ac:dyDescent="0.25">
      <c r="A11333" s="244"/>
      <c r="B11333" s="245"/>
      <c r="C11333" s="245"/>
      <c r="D11333" s="246"/>
      <c r="F11333" s="238"/>
      <c r="G11333" s="246"/>
      <c r="I11333"/>
      <c r="J11333" s="245"/>
      <c r="S11333" s="115"/>
      <c r="U11333"/>
      <c r="V11333"/>
      <c r="W11333" s="245"/>
    </row>
    <row r="11334" spans="1:33" x14ac:dyDescent="0.25">
      <c r="A11334" s="244"/>
      <c r="B11334" s="245"/>
      <c r="C11334" s="245"/>
      <c r="D11334" s="246"/>
      <c r="F11334" s="238"/>
      <c r="G11334" s="246"/>
      <c r="I11334"/>
      <c r="J11334" s="245"/>
      <c r="S11334" s="115"/>
      <c r="U11334"/>
      <c r="V11334"/>
      <c r="W11334" s="245"/>
    </row>
    <row r="11335" spans="1:33" x14ac:dyDescent="0.25">
      <c r="A11335" s="244"/>
      <c r="B11335" s="245"/>
      <c r="C11335" s="245"/>
      <c r="D11335" s="246"/>
      <c r="F11335" s="238"/>
      <c r="G11335" s="246"/>
      <c r="I11335"/>
      <c r="J11335" s="245"/>
      <c r="S11335" s="115"/>
      <c r="U11335"/>
      <c r="V11335"/>
      <c r="W11335" s="245"/>
    </row>
    <row r="11336" spans="1:33" x14ac:dyDescent="0.25">
      <c r="A11336" s="247"/>
      <c r="B11336" s="248"/>
      <c r="C11336" s="248"/>
      <c r="D11336" s="249"/>
      <c r="E11336"/>
      <c r="F11336" s="126"/>
      <c r="G11336" s="249"/>
      <c r="H11336"/>
      <c r="I11336"/>
      <c r="J11336" s="248"/>
      <c r="K11336"/>
      <c r="L11336"/>
      <c r="M11336"/>
      <c r="N11336"/>
      <c r="O11336"/>
      <c r="P11336"/>
      <c r="Q11336"/>
      <c r="S11336" s="115"/>
      <c r="U11336"/>
      <c r="V11336"/>
      <c r="W11336" s="248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5">
      <c r="A11337" s="247"/>
      <c r="B11337" s="248"/>
      <c r="C11337" s="248"/>
      <c r="D11337" s="249"/>
      <c r="E11337"/>
      <c r="F11337" s="126"/>
      <c r="G11337" s="249"/>
      <c r="H11337"/>
      <c r="I11337"/>
      <c r="J11337" s="248"/>
      <c r="K11337"/>
      <c r="L11337"/>
      <c r="M11337"/>
      <c r="N11337"/>
      <c r="O11337"/>
      <c r="P11337"/>
      <c r="Q11337"/>
      <c r="S11337" s="115"/>
      <c r="U11337"/>
      <c r="V11337"/>
      <c r="W11337" s="248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5">
      <c r="A11338" s="247"/>
      <c r="B11338" s="248"/>
      <c r="C11338" s="248"/>
      <c r="D11338" s="249"/>
      <c r="E11338"/>
      <c r="F11338" s="126"/>
      <c r="G11338" s="249"/>
      <c r="H11338"/>
      <c r="I11338"/>
      <c r="J11338" s="248"/>
      <c r="K11338"/>
      <c r="L11338"/>
      <c r="M11338"/>
      <c r="N11338"/>
      <c r="O11338"/>
      <c r="P11338"/>
      <c r="Q11338"/>
      <c r="S11338" s="115"/>
      <c r="U11338"/>
      <c r="V11338"/>
      <c r="W11338" s="24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5">
      <c r="A11339" s="244"/>
      <c r="B11339" s="245"/>
      <c r="C11339" s="245"/>
      <c r="D11339" s="246"/>
      <c r="F11339" s="238"/>
      <c r="G11339" s="246"/>
      <c r="I11339"/>
      <c r="J11339" s="245"/>
      <c r="S11339" s="115"/>
      <c r="U11339"/>
      <c r="V11339"/>
      <c r="W11339" s="245"/>
    </row>
    <row r="11340" spans="1:33" x14ac:dyDescent="0.25">
      <c r="A11340" s="247"/>
      <c r="B11340" s="248"/>
      <c r="C11340" s="248"/>
      <c r="D11340" s="249"/>
      <c r="E11340"/>
      <c r="F11340" s="126"/>
      <c r="G11340" s="249"/>
      <c r="H11340"/>
      <c r="I11340"/>
      <c r="J11340" s="248"/>
      <c r="K11340"/>
      <c r="L11340"/>
      <c r="M11340"/>
      <c r="N11340"/>
      <c r="O11340"/>
      <c r="P11340"/>
      <c r="Q11340"/>
      <c r="S11340" s="115"/>
      <c r="U11340"/>
      <c r="V11340"/>
      <c r="W11340" s="248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5">
      <c r="A11341" s="244"/>
      <c r="B11341" s="245"/>
      <c r="C11341" s="245"/>
      <c r="D11341" s="246"/>
      <c r="F11341" s="238"/>
      <c r="G11341" s="246"/>
      <c r="I11341"/>
      <c r="J11341" s="245"/>
      <c r="S11341" s="115"/>
      <c r="U11341"/>
      <c r="V11341"/>
      <c r="W11341" s="245"/>
    </row>
    <row r="11342" spans="1:33" x14ac:dyDescent="0.25">
      <c r="A11342" s="244"/>
      <c r="B11342" s="245"/>
      <c r="C11342" s="245"/>
      <c r="D11342" s="246"/>
      <c r="F11342" s="238"/>
      <c r="G11342" s="246"/>
      <c r="I11342"/>
      <c r="J11342" s="245"/>
      <c r="S11342" s="115"/>
      <c r="U11342"/>
      <c r="V11342"/>
      <c r="W11342" s="245"/>
    </row>
    <row r="11343" spans="1:33" x14ac:dyDescent="0.25">
      <c r="A11343" s="244"/>
      <c r="B11343" s="245"/>
      <c r="C11343" s="245"/>
      <c r="D11343" s="246"/>
      <c r="F11343" s="238"/>
      <c r="G11343" s="246"/>
      <c r="I11343"/>
      <c r="J11343" s="245"/>
      <c r="S11343" s="115"/>
      <c r="U11343"/>
      <c r="V11343"/>
      <c r="W11343" s="245"/>
    </row>
    <row r="11344" spans="1:33" x14ac:dyDescent="0.25">
      <c r="A11344" s="247"/>
      <c r="B11344" s="248"/>
      <c r="C11344" s="248"/>
      <c r="D11344" s="249"/>
      <c r="E11344"/>
      <c r="F11344" s="126"/>
      <c r="G11344" s="249"/>
      <c r="H11344"/>
      <c r="I11344"/>
      <c r="J11344" s="248"/>
      <c r="K11344"/>
      <c r="L11344"/>
      <c r="M11344"/>
      <c r="N11344"/>
      <c r="O11344"/>
      <c r="P11344"/>
      <c r="Q11344"/>
      <c r="S11344" s="115"/>
      <c r="U11344"/>
      <c r="V11344"/>
      <c r="W11344" s="248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5">
      <c r="A11345" s="247"/>
      <c r="B11345" s="248"/>
      <c r="C11345" s="248"/>
      <c r="D11345" s="249"/>
      <c r="E11345"/>
      <c r="F11345" s="126"/>
      <c r="G11345" s="249"/>
      <c r="H11345"/>
      <c r="I11345"/>
      <c r="J11345" s="248"/>
      <c r="K11345"/>
      <c r="L11345"/>
      <c r="M11345"/>
      <c r="N11345"/>
      <c r="O11345"/>
      <c r="P11345"/>
      <c r="Q11345"/>
      <c r="S11345" s="115"/>
      <c r="U11345"/>
      <c r="V11345"/>
      <c r="W11345" s="248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5">
      <c r="A11346" s="247"/>
      <c r="B11346" s="248"/>
      <c r="C11346" s="248"/>
      <c r="D11346" s="249"/>
      <c r="E11346"/>
      <c r="F11346" s="126"/>
      <c r="G11346" s="249"/>
      <c r="H11346"/>
      <c r="I11346"/>
      <c r="J11346" s="248"/>
      <c r="K11346"/>
      <c r="L11346"/>
      <c r="M11346"/>
      <c r="N11346"/>
      <c r="O11346"/>
      <c r="P11346"/>
      <c r="Q11346"/>
      <c r="S11346" s="115"/>
      <c r="U11346"/>
      <c r="V11346"/>
      <c r="W11346" s="248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5">
      <c r="A11347" s="244"/>
      <c r="B11347" s="245"/>
      <c r="C11347" s="245"/>
      <c r="D11347" s="246"/>
      <c r="F11347" s="238"/>
      <c r="G11347" s="246"/>
      <c r="I11347"/>
      <c r="J11347" s="245"/>
      <c r="S11347" s="115"/>
      <c r="U11347"/>
      <c r="V11347"/>
      <c r="W11347" s="245"/>
    </row>
    <row r="11348" spans="1:33" x14ac:dyDescent="0.25">
      <c r="A11348" s="244"/>
      <c r="B11348" s="245"/>
      <c r="C11348" s="245"/>
      <c r="D11348" s="246"/>
      <c r="F11348" s="238"/>
      <c r="G11348" s="246"/>
      <c r="I11348"/>
      <c r="J11348" s="245"/>
      <c r="S11348" s="115"/>
      <c r="U11348"/>
      <c r="V11348"/>
      <c r="W11348" s="245"/>
    </row>
    <row r="11349" spans="1:33" x14ac:dyDescent="0.25">
      <c r="A11349" s="247"/>
      <c r="B11349" s="248"/>
      <c r="C11349" s="248"/>
      <c r="D11349" s="249"/>
      <c r="E11349"/>
      <c r="F11349" s="126"/>
      <c r="G11349" s="249"/>
      <c r="H11349"/>
      <c r="I11349"/>
      <c r="J11349" s="248"/>
      <c r="K11349"/>
      <c r="L11349"/>
      <c r="M11349"/>
      <c r="N11349"/>
      <c r="O11349"/>
      <c r="P11349"/>
      <c r="Q11349"/>
      <c r="S11349" s="115"/>
      <c r="U11349"/>
      <c r="V11349"/>
      <c r="W11349" s="248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5">
      <c r="A11350" s="247"/>
      <c r="B11350" s="248"/>
      <c r="C11350" s="248"/>
      <c r="D11350" s="249"/>
      <c r="E11350"/>
      <c r="F11350" s="126"/>
      <c r="G11350" s="249"/>
      <c r="H11350"/>
      <c r="I11350"/>
      <c r="J11350" s="248"/>
      <c r="K11350"/>
      <c r="L11350"/>
      <c r="M11350"/>
      <c r="N11350"/>
      <c r="O11350"/>
      <c r="P11350"/>
      <c r="Q11350"/>
      <c r="S11350" s="115"/>
      <c r="U11350"/>
      <c r="V11350"/>
      <c r="W11350" s="248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5">
      <c r="A11351" s="247"/>
      <c r="B11351" s="248"/>
      <c r="C11351" s="248"/>
      <c r="D11351" s="249"/>
      <c r="E11351"/>
      <c r="F11351" s="126"/>
      <c r="G11351" s="249"/>
      <c r="H11351"/>
      <c r="I11351"/>
      <c r="J11351" s="248"/>
      <c r="K11351"/>
      <c r="L11351"/>
      <c r="M11351"/>
      <c r="N11351"/>
      <c r="O11351"/>
      <c r="P11351"/>
      <c r="Q11351"/>
      <c r="S11351" s="115"/>
      <c r="U11351"/>
      <c r="V11351"/>
      <c r="W11351" s="248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5">
      <c r="A11352" s="247"/>
      <c r="B11352" s="248"/>
      <c r="C11352" s="248"/>
      <c r="D11352" s="249"/>
      <c r="E11352"/>
      <c r="F11352" s="126"/>
      <c r="G11352" s="249"/>
      <c r="H11352"/>
      <c r="I11352"/>
      <c r="J11352" s="248"/>
      <c r="K11352"/>
      <c r="L11352"/>
      <c r="M11352"/>
      <c r="N11352"/>
      <c r="O11352"/>
      <c r="P11352"/>
      <c r="Q11352"/>
      <c r="S11352" s="115"/>
      <c r="U11352"/>
      <c r="V11352"/>
      <c r="W11352" s="248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5">
      <c r="A11353" s="247"/>
      <c r="B11353" s="248"/>
      <c r="C11353" s="248"/>
      <c r="D11353" s="249"/>
      <c r="E11353"/>
      <c r="F11353" s="126"/>
      <c r="G11353" s="249"/>
      <c r="H11353"/>
      <c r="I11353"/>
      <c r="J11353" s="248"/>
      <c r="K11353"/>
      <c r="L11353"/>
      <c r="M11353"/>
      <c r="N11353"/>
      <c r="O11353"/>
      <c r="P11353"/>
      <c r="Q11353"/>
      <c r="S11353" s="115"/>
      <c r="U11353"/>
      <c r="V11353"/>
      <c r="W11353" s="248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5">
      <c r="A11354" s="247"/>
      <c r="B11354" s="248"/>
      <c r="C11354" s="248"/>
      <c r="D11354" s="249"/>
      <c r="E11354"/>
      <c r="F11354" s="126"/>
      <c r="G11354" s="249"/>
      <c r="H11354"/>
      <c r="I11354"/>
      <c r="J11354" s="248"/>
      <c r="K11354"/>
      <c r="L11354"/>
      <c r="M11354"/>
      <c r="N11354"/>
      <c r="O11354"/>
      <c r="P11354"/>
      <c r="Q11354"/>
      <c r="S11354" s="115"/>
      <c r="U11354"/>
      <c r="V11354"/>
      <c r="W11354" s="248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5">
      <c r="A11355" s="244"/>
      <c r="B11355" s="245"/>
      <c r="C11355" s="245"/>
      <c r="D11355" s="246"/>
      <c r="F11355" s="238"/>
      <c r="G11355" s="246"/>
      <c r="I11355"/>
      <c r="J11355" s="245"/>
      <c r="S11355" s="115"/>
      <c r="U11355"/>
      <c r="V11355"/>
      <c r="W11355" s="245"/>
    </row>
    <row r="11356" spans="1:33" x14ac:dyDescent="0.25">
      <c r="A11356" s="247"/>
      <c r="B11356" s="248"/>
      <c r="C11356" s="248"/>
      <c r="D11356" s="249"/>
      <c r="E11356"/>
      <c r="F11356" s="126"/>
      <c r="G11356" s="249"/>
      <c r="H11356"/>
      <c r="I11356"/>
      <c r="J11356" s="248"/>
      <c r="K11356"/>
      <c r="L11356"/>
      <c r="M11356"/>
      <c r="N11356"/>
      <c r="O11356"/>
      <c r="P11356"/>
      <c r="Q11356"/>
      <c r="S11356" s="115"/>
      <c r="U11356"/>
      <c r="V11356"/>
      <c r="W11356" s="248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5">
      <c r="A11357" s="247"/>
      <c r="B11357" s="248"/>
      <c r="C11357" s="248"/>
      <c r="D11357" s="249"/>
      <c r="E11357"/>
      <c r="F11357" s="126"/>
      <c r="G11357" s="249"/>
      <c r="H11357"/>
      <c r="I11357"/>
      <c r="J11357" s="248"/>
      <c r="K11357"/>
      <c r="L11357"/>
      <c r="M11357"/>
      <c r="N11357"/>
      <c r="O11357"/>
      <c r="P11357"/>
      <c r="Q11357"/>
      <c r="S11357" s="115"/>
      <c r="U11357"/>
      <c r="V11357"/>
      <c r="W11357" s="248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5">
      <c r="A11358" s="244"/>
      <c r="B11358" s="245"/>
      <c r="C11358" s="245"/>
      <c r="D11358" s="246"/>
      <c r="F11358" s="238"/>
      <c r="G11358" s="246"/>
      <c r="I11358"/>
      <c r="J11358" s="245"/>
      <c r="S11358" s="115"/>
      <c r="U11358"/>
      <c r="V11358"/>
      <c r="W11358" s="245"/>
    </row>
    <row r="11359" spans="1:33" x14ac:dyDescent="0.25">
      <c r="A11359" s="244"/>
      <c r="B11359" s="245"/>
      <c r="C11359" s="245"/>
      <c r="D11359" s="246"/>
      <c r="F11359" s="238"/>
      <c r="G11359" s="246"/>
      <c r="I11359"/>
      <c r="J11359" s="245"/>
      <c r="S11359" s="115"/>
      <c r="U11359"/>
      <c r="V11359"/>
      <c r="W11359" s="245"/>
    </row>
    <row r="11360" spans="1:33" x14ac:dyDescent="0.25">
      <c r="A11360" s="247"/>
      <c r="B11360" s="248"/>
      <c r="C11360" s="248"/>
      <c r="D11360" s="249"/>
      <c r="E11360"/>
      <c r="F11360" s="126"/>
      <c r="G11360" s="249"/>
      <c r="H11360"/>
      <c r="I11360"/>
      <c r="J11360" s="248"/>
      <c r="K11360"/>
      <c r="L11360"/>
      <c r="M11360"/>
      <c r="N11360"/>
      <c r="O11360"/>
      <c r="P11360"/>
      <c r="Q11360"/>
      <c r="S11360" s="115"/>
      <c r="U11360"/>
      <c r="V11360"/>
      <c r="W11360" s="248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5">
      <c r="A11361" s="244"/>
      <c r="B11361" s="245"/>
      <c r="C11361" s="245"/>
      <c r="D11361" s="246"/>
      <c r="F11361" s="238"/>
      <c r="G11361" s="246"/>
      <c r="I11361"/>
      <c r="J11361" s="245"/>
      <c r="S11361" s="115"/>
      <c r="U11361"/>
      <c r="V11361"/>
      <c r="W11361" s="245"/>
    </row>
    <row r="11362" spans="1:33" x14ac:dyDescent="0.25">
      <c r="A11362" s="244"/>
      <c r="B11362" s="245"/>
      <c r="C11362" s="245"/>
      <c r="D11362" s="246"/>
      <c r="F11362" s="238"/>
      <c r="G11362" s="246"/>
      <c r="I11362"/>
      <c r="J11362" s="245"/>
      <c r="S11362" s="115"/>
      <c r="U11362"/>
      <c r="V11362"/>
      <c r="W11362" s="245"/>
    </row>
    <row r="11363" spans="1:33" x14ac:dyDescent="0.25">
      <c r="A11363" s="247"/>
      <c r="B11363" s="248"/>
      <c r="C11363" s="248"/>
      <c r="D11363" s="249"/>
      <c r="E11363"/>
      <c r="F11363" s="126"/>
      <c r="G11363" s="249"/>
      <c r="H11363"/>
      <c r="I11363"/>
      <c r="J11363" s="248"/>
      <c r="K11363"/>
      <c r="L11363"/>
      <c r="M11363"/>
      <c r="N11363"/>
      <c r="O11363"/>
      <c r="P11363"/>
      <c r="Q11363"/>
      <c r="S11363" s="115"/>
      <c r="U11363"/>
      <c r="V11363"/>
      <c r="W11363" s="248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5">
      <c r="A11364" s="244"/>
      <c r="B11364" s="245"/>
      <c r="C11364" s="245"/>
      <c r="D11364" s="246"/>
      <c r="F11364" s="238"/>
      <c r="G11364" s="246"/>
      <c r="I11364"/>
      <c r="J11364" s="245"/>
      <c r="S11364" s="115"/>
      <c r="U11364"/>
      <c r="V11364"/>
      <c r="W11364" s="245"/>
    </row>
    <row r="11365" spans="1:33" x14ac:dyDescent="0.25">
      <c r="A11365" s="247"/>
      <c r="B11365" s="248"/>
      <c r="C11365" s="248"/>
      <c r="D11365" s="249"/>
      <c r="E11365"/>
      <c r="F11365" s="126"/>
      <c r="G11365" s="249"/>
      <c r="H11365"/>
      <c r="I11365"/>
      <c r="J11365" s="248"/>
      <c r="K11365"/>
      <c r="L11365"/>
      <c r="M11365"/>
      <c r="N11365"/>
      <c r="O11365"/>
      <c r="P11365"/>
      <c r="Q11365"/>
      <c r="S11365" s="115"/>
      <c r="U11365"/>
      <c r="V11365"/>
      <c r="W11365" s="248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5">
      <c r="A11366" s="247"/>
      <c r="B11366" s="248"/>
      <c r="C11366" s="248"/>
      <c r="D11366" s="249"/>
      <c r="E11366"/>
      <c r="F11366" s="126"/>
      <c r="G11366" s="249"/>
      <c r="H11366"/>
      <c r="I11366"/>
      <c r="J11366" s="248"/>
      <c r="K11366"/>
      <c r="L11366"/>
      <c r="M11366"/>
      <c r="N11366"/>
      <c r="O11366"/>
      <c r="P11366"/>
      <c r="Q11366"/>
      <c r="S11366" s="115"/>
      <c r="U11366"/>
      <c r="V11366"/>
      <c r="W11366" s="248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5">
      <c r="A11367" s="244"/>
      <c r="B11367" s="245"/>
      <c r="C11367" s="245"/>
      <c r="D11367" s="246"/>
      <c r="F11367" s="238"/>
      <c r="G11367" s="246"/>
      <c r="I11367"/>
      <c r="J11367" s="245"/>
      <c r="S11367" s="115"/>
      <c r="U11367"/>
      <c r="V11367"/>
      <c r="W11367" s="245"/>
    </row>
    <row r="11368" spans="1:33" x14ac:dyDescent="0.25">
      <c r="A11368" s="247"/>
      <c r="B11368" s="248"/>
      <c r="C11368" s="248"/>
      <c r="D11368" s="249"/>
      <c r="E11368"/>
      <c r="F11368" s="126"/>
      <c r="G11368" s="249"/>
      <c r="H11368"/>
      <c r="I11368"/>
      <c r="J11368" s="248"/>
      <c r="K11368"/>
      <c r="L11368"/>
      <c r="M11368"/>
      <c r="N11368"/>
      <c r="O11368"/>
      <c r="P11368"/>
      <c r="Q11368"/>
      <c r="S11368" s="115"/>
      <c r="U11368"/>
      <c r="V11368"/>
      <c r="W11368" s="24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5">
      <c r="A11369" s="247"/>
      <c r="B11369" s="248"/>
      <c r="C11369" s="248"/>
      <c r="D11369" s="249"/>
      <c r="E11369"/>
      <c r="F11369" s="126"/>
      <c r="G11369" s="249"/>
      <c r="H11369"/>
      <c r="I11369"/>
      <c r="J11369" s="248"/>
      <c r="K11369"/>
      <c r="L11369"/>
      <c r="M11369"/>
      <c r="N11369"/>
      <c r="O11369"/>
      <c r="P11369"/>
      <c r="Q11369"/>
      <c r="S11369" s="115"/>
      <c r="U11369"/>
      <c r="V11369"/>
      <c r="W11369" s="248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5">
      <c r="A11370" s="244"/>
      <c r="B11370" s="245"/>
      <c r="C11370" s="245"/>
      <c r="D11370" s="246"/>
      <c r="F11370" s="238"/>
      <c r="G11370" s="246"/>
      <c r="I11370"/>
      <c r="J11370" s="245"/>
      <c r="S11370" s="115"/>
      <c r="U11370"/>
      <c r="V11370"/>
      <c r="W11370" s="245"/>
    </row>
    <row r="11371" spans="1:33" x14ac:dyDescent="0.25">
      <c r="A11371" s="244"/>
      <c r="B11371" s="245"/>
      <c r="C11371" s="245"/>
      <c r="D11371" s="246"/>
      <c r="F11371" s="238"/>
      <c r="G11371" s="246"/>
      <c r="I11371"/>
      <c r="J11371" s="245"/>
      <c r="S11371" s="115"/>
      <c r="U11371"/>
      <c r="V11371"/>
      <c r="W11371" s="245"/>
    </row>
    <row r="11372" spans="1:33" x14ac:dyDescent="0.25">
      <c r="A11372" s="247"/>
      <c r="B11372" s="248"/>
      <c r="C11372" s="248"/>
      <c r="D11372" s="249"/>
      <c r="E11372"/>
      <c r="F11372" s="126"/>
      <c r="G11372" s="249"/>
      <c r="H11372"/>
      <c r="I11372"/>
      <c r="J11372" s="248"/>
      <c r="K11372"/>
      <c r="L11372"/>
      <c r="M11372"/>
      <c r="N11372"/>
      <c r="O11372"/>
      <c r="P11372"/>
      <c r="Q11372"/>
      <c r="S11372" s="115"/>
      <c r="U11372"/>
      <c r="V11372"/>
      <c r="W11372" s="248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5">
      <c r="A11373" s="244"/>
      <c r="B11373" s="245"/>
      <c r="C11373" s="245"/>
      <c r="D11373" s="246"/>
      <c r="F11373" s="238"/>
      <c r="G11373" s="246"/>
      <c r="I11373"/>
      <c r="J11373" s="245"/>
      <c r="S11373" s="115"/>
      <c r="U11373"/>
      <c r="V11373"/>
      <c r="W11373" s="245"/>
    </row>
    <row r="11374" spans="1:33" x14ac:dyDescent="0.25">
      <c r="A11374" s="244"/>
      <c r="B11374" s="245"/>
      <c r="C11374" s="245"/>
      <c r="D11374" s="246"/>
      <c r="F11374" s="238"/>
      <c r="G11374" s="246"/>
      <c r="I11374"/>
      <c r="J11374" s="245"/>
      <c r="S11374" s="115"/>
      <c r="U11374"/>
      <c r="V11374"/>
      <c r="W11374" s="245"/>
    </row>
    <row r="11375" spans="1:33" x14ac:dyDescent="0.25">
      <c r="A11375" s="247"/>
      <c r="B11375" s="248"/>
      <c r="C11375" s="248"/>
      <c r="D11375" s="249"/>
      <c r="E11375"/>
      <c r="F11375" s="126"/>
      <c r="G11375" s="249"/>
      <c r="H11375"/>
      <c r="I11375"/>
      <c r="J11375" s="248"/>
      <c r="K11375"/>
      <c r="L11375"/>
      <c r="M11375"/>
      <c r="N11375"/>
      <c r="O11375"/>
      <c r="P11375"/>
      <c r="Q11375"/>
      <c r="S11375" s="115"/>
      <c r="U11375"/>
      <c r="V11375"/>
      <c r="W11375" s="248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5">
      <c r="A11376" s="247"/>
      <c r="B11376" s="248"/>
      <c r="C11376" s="248"/>
      <c r="D11376" s="249"/>
      <c r="E11376"/>
      <c r="F11376" s="126"/>
      <c r="G11376" s="249"/>
      <c r="H11376"/>
      <c r="I11376"/>
      <c r="J11376" s="248"/>
      <c r="K11376"/>
      <c r="L11376"/>
      <c r="M11376"/>
      <c r="N11376"/>
      <c r="O11376"/>
      <c r="P11376"/>
      <c r="Q11376"/>
      <c r="S11376" s="115"/>
      <c r="U11376"/>
      <c r="V11376"/>
      <c r="W11376" s="248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5">
      <c r="A11377" s="247"/>
      <c r="B11377" s="248"/>
      <c r="C11377" s="248"/>
      <c r="D11377" s="249"/>
      <c r="E11377"/>
      <c r="F11377" s="126"/>
      <c r="G11377" s="249"/>
      <c r="H11377"/>
      <c r="I11377"/>
      <c r="J11377" s="248"/>
      <c r="K11377"/>
      <c r="L11377"/>
      <c r="M11377"/>
      <c r="N11377"/>
      <c r="O11377"/>
      <c r="P11377"/>
      <c r="Q11377"/>
      <c r="S11377" s="115"/>
      <c r="U11377"/>
      <c r="V11377"/>
      <c r="W11377" s="248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5">
      <c r="A11378" s="247"/>
      <c r="B11378" s="248"/>
      <c r="C11378" s="248"/>
      <c r="D11378" s="249"/>
      <c r="E11378"/>
      <c r="F11378" s="126"/>
      <c r="G11378" s="249"/>
      <c r="H11378"/>
      <c r="I11378"/>
      <c r="J11378" s="248"/>
      <c r="K11378"/>
      <c r="L11378"/>
      <c r="M11378"/>
      <c r="N11378"/>
      <c r="O11378"/>
      <c r="P11378"/>
      <c r="Q11378"/>
      <c r="S11378" s="115"/>
      <c r="U11378"/>
      <c r="V11378"/>
      <c r="W11378" s="24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5">
      <c r="A11379" s="244"/>
      <c r="B11379" s="245"/>
      <c r="C11379" s="245"/>
      <c r="D11379" s="246"/>
      <c r="F11379" s="238"/>
      <c r="G11379" s="246"/>
      <c r="I11379"/>
      <c r="J11379" s="245"/>
      <c r="S11379" s="115"/>
      <c r="U11379"/>
      <c r="V11379"/>
      <c r="W11379" s="245"/>
    </row>
    <row r="11380" spans="1:33" x14ac:dyDescent="0.25">
      <c r="A11380" s="247"/>
      <c r="B11380" s="248"/>
      <c r="C11380" s="248"/>
      <c r="D11380" s="249"/>
      <c r="E11380"/>
      <c r="F11380" s="126"/>
      <c r="G11380" s="249"/>
      <c r="H11380"/>
      <c r="I11380"/>
      <c r="J11380" s="248"/>
      <c r="K11380"/>
      <c r="L11380"/>
      <c r="M11380"/>
      <c r="N11380"/>
      <c r="O11380"/>
      <c r="P11380"/>
      <c r="Q11380"/>
      <c r="S11380" s="115"/>
      <c r="U11380"/>
      <c r="V11380"/>
      <c r="W11380" s="248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5">
      <c r="A11381" s="244"/>
      <c r="B11381" s="245"/>
      <c r="C11381" s="245"/>
      <c r="D11381" s="246"/>
      <c r="F11381" s="238"/>
      <c r="G11381" s="246"/>
      <c r="I11381"/>
      <c r="J11381" s="245"/>
      <c r="S11381" s="115"/>
      <c r="U11381"/>
      <c r="V11381"/>
      <c r="W11381" s="245"/>
    </row>
    <row r="11382" spans="1:33" x14ac:dyDescent="0.25">
      <c r="A11382" s="247"/>
      <c r="B11382" s="248"/>
      <c r="C11382" s="248"/>
      <c r="D11382" s="249"/>
      <c r="E11382"/>
      <c r="F11382" s="126"/>
      <c r="G11382" s="249"/>
      <c r="H11382"/>
      <c r="I11382"/>
      <c r="J11382" s="248"/>
      <c r="K11382"/>
      <c r="L11382"/>
      <c r="M11382"/>
      <c r="N11382"/>
      <c r="O11382"/>
      <c r="P11382"/>
      <c r="Q11382"/>
      <c r="S11382" s="115"/>
      <c r="U11382"/>
      <c r="V11382"/>
      <c r="W11382" s="248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5">
      <c r="A11383" s="244"/>
      <c r="B11383" s="245"/>
      <c r="C11383" s="245"/>
      <c r="D11383" s="246"/>
      <c r="F11383" s="238"/>
      <c r="G11383" s="246"/>
      <c r="I11383"/>
      <c r="J11383" s="245"/>
      <c r="S11383" s="115"/>
      <c r="U11383"/>
      <c r="V11383"/>
      <c r="W11383" s="245"/>
    </row>
    <row r="11384" spans="1:33" x14ac:dyDescent="0.25">
      <c r="A11384" s="244"/>
      <c r="B11384" s="245"/>
      <c r="C11384" s="245"/>
      <c r="D11384" s="246"/>
      <c r="F11384" s="238"/>
      <c r="G11384" s="246"/>
      <c r="I11384"/>
      <c r="J11384" s="245"/>
      <c r="S11384" s="115"/>
      <c r="U11384"/>
      <c r="V11384"/>
      <c r="W11384" s="245"/>
    </row>
    <row r="11385" spans="1:33" x14ac:dyDescent="0.25">
      <c r="A11385" s="244"/>
      <c r="B11385" s="245"/>
      <c r="C11385" s="245"/>
      <c r="D11385" s="246"/>
      <c r="F11385" s="238"/>
      <c r="G11385" s="246"/>
      <c r="I11385"/>
      <c r="J11385" s="245"/>
      <c r="S11385" s="115"/>
      <c r="U11385"/>
      <c r="V11385"/>
      <c r="W11385" s="245"/>
    </row>
    <row r="11386" spans="1:33" x14ac:dyDescent="0.25">
      <c r="A11386" s="244"/>
      <c r="B11386" s="245"/>
      <c r="C11386" s="245"/>
      <c r="D11386" s="246"/>
      <c r="F11386" s="238"/>
      <c r="G11386" s="246"/>
      <c r="I11386"/>
      <c r="J11386" s="245"/>
      <c r="S11386" s="115"/>
      <c r="U11386"/>
      <c r="V11386"/>
      <c r="W11386" s="245"/>
    </row>
    <row r="11387" spans="1:33" x14ac:dyDescent="0.25">
      <c r="A11387" s="247"/>
      <c r="B11387" s="248"/>
      <c r="C11387" s="248"/>
      <c r="D11387" s="249"/>
      <c r="E11387"/>
      <c r="F11387" s="126"/>
      <c r="G11387" s="249"/>
      <c r="H11387"/>
      <c r="I11387"/>
      <c r="J11387" s="248"/>
      <c r="K11387"/>
      <c r="L11387"/>
      <c r="M11387"/>
      <c r="N11387"/>
      <c r="O11387"/>
      <c r="P11387"/>
      <c r="Q11387"/>
      <c r="S11387" s="115"/>
      <c r="U11387"/>
      <c r="V11387"/>
      <c r="W11387" s="248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5">
      <c r="A11388" s="244"/>
      <c r="B11388" s="245"/>
      <c r="C11388" s="245"/>
      <c r="D11388" s="246"/>
      <c r="F11388" s="238"/>
      <c r="G11388" s="246"/>
      <c r="I11388"/>
      <c r="J11388" s="245"/>
      <c r="S11388" s="115"/>
      <c r="U11388"/>
      <c r="V11388"/>
      <c r="W11388" s="245"/>
    </row>
    <row r="11389" spans="1:33" x14ac:dyDescent="0.25">
      <c r="A11389" s="247"/>
      <c r="B11389" s="248"/>
      <c r="C11389" s="248"/>
      <c r="D11389" s="249"/>
      <c r="E11389"/>
      <c r="F11389" s="126"/>
      <c r="G11389" s="249"/>
      <c r="H11389"/>
      <c r="I11389"/>
      <c r="J11389" s="248"/>
      <c r="K11389"/>
      <c r="L11389"/>
      <c r="M11389"/>
      <c r="N11389"/>
      <c r="O11389"/>
      <c r="P11389"/>
      <c r="Q11389"/>
      <c r="S11389" s="115"/>
      <c r="U11389"/>
      <c r="V11389"/>
      <c r="W11389" s="248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5">
      <c r="A11390" s="247"/>
      <c r="B11390" s="248"/>
      <c r="C11390" s="248"/>
      <c r="D11390" s="249"/>
      <c r="E11390"/>
      <c r="F11390" s="126"/>
      <c r="G11390" s="249"/>
      <c r="H11390"/>
      <c r="I11390"/>
      <c r="J11390" s="248"/>
      <c r="K11390"/>
      <c r="L11390"/>
      <c r="M11390"/>
      <c r="N11390"/>
      <c r="O11390"/>
      <c r="P11390"/>
      <c r="Q11390"/>
      <c r="S11390" s="115"/>
      <c r="U11390"/>
      <c r="V11390"/>
      <c r="W11390" s="248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5">
      <c r="A11391" s="247"/>
      <c r="B11391" s="248"/>
      <c r="C11391" s="248"/>
      <c r="D11391" s="249"/>
      <c r="E11391"/>
      <c r="F11391" s="126"/>
      <c r="G11391" s="249"/>
      <c r="H11391"/>
      <c r="I11391"/>
      <c r="J11391" s="248"/>
      <c r="K11391"/>
      <c r="L11391"/>
      <c r="M11391"/>
      <c r="N11391"/>
      <c r="O11391"/>
      <c r="P11391"/>
      <c r="Q11391"/>
      <c r="S11391" s="115"/>
      <c r="U11391"/>
      <c r="V11391"/>
      <c r="W11391" s="248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5">
      <c r="A11392" s="247"/>
      <c r="B11392" s="248"/>
      <c r="C11392" s="248"/>
      <c r="D11392" s="249"/>
      <c r="E11392"/>
      <c r="F11392" s="126"/>
      <c r="G11392" s="249"/>
      <c r="H11392"/>
      <c r="I11392"/>
      <c r="J11392" s="248"/>
      <c r="K11392"/>
      <c r="L11392"/>
      <c r="M11392"/>
      <c r="N11392"/>
      <c r="O11392"/>
      <c r="P11392"/>
      <c r="Q11392"/>
      <c r="S11392" s="115"/>
      <c r="U11392"/>
      <c r="V11392"/>
      <c r="W11392" s="248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5">
      <c r="A11393" s="244"/>
      <c r="B11393" s="245"/>
      <c r="C11393" s="245"/>
      <c r="D11393" s="246"/>
      <c r="F11393" s="238"/>
      <c r="G11393" s="246"/>
      <c r="I11393"/>
      <c r="J11393" s="245"/>
      <c r="S11393" s="115"/>
      <c r="U11393"/>
      <c r="V11393"/>
      <c r="W11393" s="245"/>
    </row>
    <row r="11394" spans="1:33" x14ac:dyDescent="0.25">
      <c r="A11394" s="247"/>
      <c r="B11394" s="248"/>
      <c r="C11394" s="248"/>
      <c r="D11394" s="249"/>
      <c r="E11394"/>
      <c r="F11394" s="126"/>
      <c r="G11394" s="249"/>
      <c r="H11394"/>
      <c r="I11394"/>
      <c r="J11394" s="248"/>
      <c r="K11394"/>
      <c r="L11394"/>
      <c r="M11394"/>
      <c r="N11394"/>
      <c r="O11394"/>
      <c r="P11394"/>
      <c r="Q11394"/>
      <c r="S11394" s="115"/>
      <c r="U11394"/>
      <c r="V11394"/>
      <c r="W11394" s="248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5">
      <c r="A11395" s="247"/>
      <c r="B11395" s="248"/>
      <c r="C11395" s="248"/>
      <c r="D11395" s="249"/>
      <c r="E11395"/>
      <c r="F11395" s="126"/>
      <c r="G11395" s="249"/>
      <c r="H11395"/>
      <c r="I11395"/>
      <c r="J11395" s="248"/>
      <c r="K11395"/>
      <c r="L11395"/>
      <c r="M11395"/>
      <c r="N11395"/>
      <c r="O11395"/>
      <c r="P11395"/>
      <c r="Q11395"/>
      <c r="S11395" s="115"/>
      <c r="U11395"/>
      <c r="V11395"/>
      <c r="W11395" s="248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5">
      <c r="A11396" s="247"/>
      <c r="B11396" s="248"/>
      <c r="C11396" s="248"/>
      <c r="D11396" s="249"/>
      <c r="E11396"/>
      <c r="F11396" s="126"/>
      <c r="G11396" s="249"/>
      <c r="H11396"/>
      <c r="I11396"/>
      <c r="J11396" s="248"/>
      <c r="K11396"/>
      <c r="L11396"/>
      <c r="M11396"/>
      <c r="N11396"/>
      <c r="O11396"/>
      <c r="P11396"/>
      <c r="Q11396"/>
      <c r="S11396" s="115"/>
      <c r="U11396"/>
      <c r="V11396"/>
      <c r="W11396" s="248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5">
      <c r="A11397" s="244"/>
      <c r="B11397" s="245"/>
      <c r="C11397" s="245"/>
      <c r="D11397" s="246"/>
      <c r="F11397" s="238"/>
      <c r="G11397" s="246"/>
      <c r="I11397"/>
      <c r="J11397" s="245"/>
      <c r="S11397" s="115"/>
      <c r="U11397"/>
      <c r="V11397"/>
      <c r="W11397" s="245"/>
    </row>
    <row r="11398" spans="1:33" x14ac:dyDescent="0.25">
      <c r="A11398" s="244"/>
      <c r="B11398" s="245"/>
      <c r="C11398" s="245"/>
      <c r="D11398" s="246"/>
      <c r="F11398" s="238"/>
      <c r="G11398" s="246"/>
      <c r="I11398"/>
      <c r="J11398" s="245"/>
      <c r="S11398" s="115"/>
      <c r="U11398"/>
      <c r="V11398"/>
      <c r="W11398" s="245"/>
    </row>
    <row r="11399" spans="1:33" x14ac:dyDescent="0.25">
      <c r="A11399" s="244"/>
      <c r="B11399" s="245"/>
      <c r="C11399" s="245"/>
      <c r="D11399" s="246"/>
      <c r="F11399" s="238"/>
      <c r="G11399" s="246"/>
      <c r="I11399"/>
      <c r="J11399" s="245"/>
      <c r="S11399" s="115"/>
      <c r="U11399"/>
      <c r="V11399"/>
      <c r="W11399" s="245"/>
    </row>
    <row r="11400" spans="1:33" x14ac:dyDescent="0.25">
      <c r="A11400" s="244"/>
      <c r="B11400" s="245"/>
      <c r="C11400" s="245"/>
      <c r="D11400" s="246"/>
      <c r="F11400" s="238"/>
      <c r="G11400" s="246"/>
      <c r="I11400"/>
      <c r="J11400" s="245"/>
      <c r="S11400" s="115"/>
      <c r="U11400"/>
      <c r="V11400"/>
      <c r="W11400" s="245"/>
    </row>
    <row r="11401" spans="1:33" x14ac:dyDescent="0.25">
      <c r="A11401" s="247"/>
      <c r="B11401" s="248"/>
      <c r="C11401" s="248"/>
      <c r="D11401" s="249"/>
      <c r="E11401"/>
      <c r="F11401" s="126"/>
      <c r="G11401" s="249"/>
      <c r="H11401"/>
      <c r="I11401"/>
      <c r="J11401" s="248"/>
      <c r="K11401"/>
      <c r="L11401"/>
      <c r="M11401"/>
      <c r="N11401"/>
      <c r="O11401"/>
      <c r="P11401"/>
      <c r="Q11401"/>
      <c r="S11401" s="115"/>
      <c r="U11401"/>
      <c r="V11401"/>
      <c r="W11401" s="248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5">
      <c r="A11402" s="247"/>
      <c r="B11402" s="248"/>
      <c r="C11402" s="248"/>
      <c r="D11402" s="249"/>
      <c r="E11402"/>
      <c r="F11402" s="126"/>
      <c r="G11402" s="249"/>
      <c r="H11402"/>
      <c r="I11402"/>
      <c r="J11402" s="248"/>
      <c r="K11402"/>
      <c r="L11402"/>
      <c r="M11402"/>
      <c r="N11402"/>
      <c r="O11402"/>
      <c r="P11402"/>
      <c r="Q11402"/>
      <c r="S11402" s="115"/>
      <c r="U11402"/>
      <c r="V11402"/>
      <c r="W11402" s="248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5">
      <c r="A11403" s="247"/>
      <c r="B11403" s="248"/>
      <c r="C11403" s="248"/>
      <c r="D11403" s="249"/>
      <c r="E11403"/>
      <c r="F11403" s="126"/>
      <c r="G11403" s="249"/>
      <c r="H11403"/>
      <c r="I11403"/>
      <c r="J11403" s="248"/>
      <c r="K11403"/>
      <c r="L11403"/>
      <c r="M11403"/>
      <c r="N11403"/>
      <c r="O11403"/>
      <c r="P11403"/>
      <c r="Q11403"/>
      <c r="S11403" s="115"/>
      <c r="U11403"/>
      <c r="V11403"/>
      <c r="W11403" s="248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5">
      <c r="A11404" s="247"/>
      <c r="B11404" s="248"/>
      <c r="C11404" s="248"/>
      <c r="D11404" s="249"/>
      <c r="E11404"/>
      <c r="F11404" s="126"/>
      <c r="G11404" s="249"/>
      <c r="H11404"/>
      <c r="I11404"/>
      <c r="J11404" s="248"/>
      <c r="K11404"/>
      <c r="L11404"/>
      <c r="M11404"/>
      <c r="N11404"/>
      <c r="O11404"/>
      <c r="P11404"/>
      <c r="Q11404"/>
      <c r="S11404" s="115"/>
      <c r="U11404"/>
      <c r="V11404"/>
      <c r="W11404" s="248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5">
      <c r="A11405" s="247"/>
      <c r="B11405" s="248"/>
      <c r="C11405" s="248"/>
      <c r="D11405" s="249"/>
      <c r="E11405"/>
      <c r="F11405" s="126"/>
      <c r="G11405" s="249"/>
      <c r="H11405"/>
      <c r="I11405"/>
      <c r="J11405" s="248"/>
      <c r="K11405"/>
      <c r="L11405"/>
      <c r="M11405"/>
      <c r="N11405"/>
      <c r="O11405"/>
      <c r="P11405"/>
      <c r="Q11405"/>
      <c r="S11405" s="115"/>
      <c r="U11405"/>
      <c r="V11405"/>
      <c r="W11405" s="248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5">
      <c r="A11406" s="247"/>
      <c r="B11406" s="248"/>
      <c r="C11406" s="248"/>
      <c r="D11406" s="249"/>
      <c r="E11406"/>
      <c r="F11406" s="126"/>
      <c r="G11406" s="249"/>
      <c r="H11406"/>
      <c r="I11406"/>
      <c r="J11406" s="248"/>
      <c r="K11406"/>
      <c r="L11406"/>
      <c r="M11406"/>
      <c r="N11406"/>
      <c r="O11406"/>
      <c r="P11406"/>
      <c r="Q11406"/>
      <c r="S11406" s="115"/>
      <c r="U11406"/>
      <c r="V11406"/>
      <c r="W11406" s="248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5">
      <c r="A11407" s="247"/>
      <c r="B11407" s="248"/>
      <c r="C11407" s="248"/>
      <c r="D11407" s="249"/>
      <c r="E11407"/>
      <c r="F11407" s="126"/>
      <c r="G11407" s="249"/>
      <c r="H11407"/>
      <c r="I11407"/>
      <c r="J11407" s="248"/>
      <c r="K11407"/>
      <c r="L11407"/>
      <c r="M11407"/>
      <c r="N11407"/>
      <c r="O11407"/>
      <c r="P11407"/>
      <c r="Q11407"/>
      <c r="S11407" s="115"/>
      <c r="U11407"/>
      <c r="V11407"/>
      <c r="W11407" s="248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5">
      <c r="A11408" s="247"/>
      <c r="B11408" s="248"/>
      <c r="C11408" s="248"/>
      <c r="D11408" s="249"/>
      <c r="E11408"/>
      <c r="F11408" s="126"/>
      <c r="G11408" s="249"/>
      <c r="H11408"/>
      <c r="I11408"/>
      <c r="J11408" s="248"/>
      <c r="K11408"/>
      <c r="L11408"/>
      <c r="M11408"/>
      <c r="N11408"/>
      <c r="O11408"/>
      <c r="P11408"/>
      <c r="Q11408"/>
      <c r="S11408" s="115"/>
      <c r="U11408"/>
      <c r="V11408"/>
      <c r="W11408" s="24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5">
      <c r="A11409" s="247"/>
      <c r="B11409" s="248"/>
      <c r="C11409" s="248"/>
      <c r="D11409" s="249"/>
      <c r="E11409"/>
      <c r="F11409" s="126"/>
      <c r="G11409" s="249"/>
      <c r="H11409"/>
      <c r="I11409"/>
      <c r="J11409" s="248"/>
      <c r="K11409"/>
      <c r="L11409"/>
      <c r="M11409"/>
      <c r="N11409"/>
      <c r="O11409"/>
      <c r="P11409"/>
      <c r="Q11409"/>
      <c r="S11409" s="115"/>
      <c r="U11409"/>
      <c r="V11409"/>
      <c r="W11409" s="248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5">
      <c r="A11410" s="247"/>
      <c r="B11410" s="248"/>
      <c r="C11410" s="248"/>
      <c r="D11410" s="249"/>
      <c r="E11410"/>
      <c r="F11410" s="126"/>
      <c r="G11410" s="249"/>
      <c r="H11410"/>
      <c r="I11410"/>
      <c r="J11410" s="248"/>
      <c r="K11410"/>
      <c r="L11410"/>
      <c r="M11410"/>
      <c r="N11410"/>
      <c r="O11410"/>
      <c r="P11410"/>
      <c r="Q11410"/>
      <c r="S11410" s="115"/>
      <c r="U11410"/>
      <c r="V11410"/>
      <c r="W11410" s="248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5">
      <c r="A11411" s="247"/>
      <c r="B11411" s="248"/>
      <c r="C11411" s="248"/>
      <c r="D11411" s="249"/>
      <c r="E11411"/>
      <c r="F11411" s="126"/>
      <c r="G11411" s="249"/>
      <c r="H11411"/>
      <c r="I11411"/>
      <c r="J11411" s="248"/>
      <c r="K11411"/>
      <c r="L11411"/>
      <c r="M11411"/>
      <c r="N11411"/>
      <c r="O11411"/>
      <c r="P11411"/>
      <c r="Q11411"/>
      <c r="S11411" s="115"/>
      <c r="U11411"/>
      <c r="V11411"/>
      <c r="W11411" s="248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5">
      <c r="A11412" s="244"/>
      <c r="B11412" s="245"/>
      <c r="C11412" s="245"/>
      <c r="D11412" s="246"/>
      <c r="F11412" s="238"/>
      <c r="G11412" s="246"/>
      <c r="I11412"/>
      <c r="J11412" s="245"/>
      <c r="S11412" s="115"/>
      <c r="U11412"/>
      <c r="V11412"/>
      <c r="W11412" s="245"/>
    </row>
    <row r="11413" spans="1:33" x14ac:dyDescent="0.25">
      <c r="A11413" s="247"/>
      <c r="B11413" s="248"/>
      <c r="C11413" s="248"/>
      <c r="D11413" s="249"/>
      <c r="E11413"/>
      <c r="F11413" s="126"/>
      <c r="G11413" s="249"/>
      <c r="H11413"/>
      <c r="I11413"/>
      <c r="J11413" s="248"/>
      <c r="K11413"/>
      <c r="L11413"/>
      <c r="M11413"/>
      <c r="N11413"/>
      <c r="O11413"/>
      <c r="P11413"/>
      <c r="Q11413"/>
      <c r="S11413" s="115"/>
      <c r="U11413"/>
      <c r="V11413"/>
      <c r="W11413" s="248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5">
      <c r="A11414" s="247"/>
      <c r="B11414" s="248"/>
      <c r="C11414" s="248"/>
      <c r="D11414" s="249"/>
      <c r="E11414"/>
      <c r="F11414" s="126"/>
      <c r="G11414" s="249"/>
      <c r="H11414"/>
      <c r="I11414"/>
      <c r="J11414" s="248"/>
      <c r="K11414"/>
      <c r="L11414"/>
      <c r="M11414"/>
      <c r="N11414"/>
      <c r="O11414"/>
      <c r="P11414"/>
      <c r="Q11414"/>
      <c r="S11414" s="115"/>
      <c r="U11414"/>
      <c r="V11414"/>
      <c r="W11414" s="248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5">
      <c r="A11415" s="247"/>
      <c r="B11415" s="248"/>
      <c r="C11415" s="248"/>
      <c r="D11415" s="249"/>
      <c r="E11415"/>
      <c r="F11415" s="126"/>
      <c r="G11415" s="249"/>
      <c r="H11415"/>
      <c r="I11415"/>
      <c r="J11415" s="248"/>
      <c r="K11415"/>
      <c r="L11415"/>
      <c r="M11415"/>
      <c r="N11415"/>
      <c r="O11415"/>
      <c r="P11415"/>
      <c r="Q11415"/>
      <c r="S11415" s="115"/>
      <c r="U11415"/>
      <c r="V11415"/>
      <c r="W11415" s="248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5">
      <c r="A11416" s="247"/>
      <c r="B11416" s="248"/>
      <c r="C11416" s="248"/>
      <c r="D11416" s="249"/>
      <c r="E11416"/>
      <c r="F11416" s="126"/>
      <c r="G11416" s="249"/>
      <c r="H11416"/>
      <c r="I11416"/>
      <c r="J11416" s="248"/>
      <c r="K11416"/>
      <c r="L11416"/>
      <c r="M11416"/>
      <c r="N11416"/>
      <c r="O11416"/>
      <c r="P11416"/>
      <c r="Q11416"/>
      <c r="S11416" s="115"/>
      <c r="U11416"/>
      <c r="V11416"/>
      <c r="W11416" s="248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5">
      <c r="A11417" s="247"/>
      <c r="B11417" s="248"/>
      <c r="C11417" s="248"/>
      <c r="D11417" s="249"/>
      <c r="E11417"/>
      <c r="F11417" s="126"/>
      <c r="G11417" s="249"/>
      <c r="H11417"/>
      <c r="I11417"/>
      <c r="J11417" s="248"/>
      <c r="K11417"/>
      <c r="L11417"/>
      <c r="M11417"/>
      <c r="N11417"/>
      <c r="O11417"/>
      <c r="P11417"/>
      <c r="Q11417"/>
      <c r="S11417" s="115"/>
      <c r="U11417"/>
      <c r="V11417"/>
      <c r="W11417" s="248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5">
      <c r="A11418" s="247"/>
      <c r="B11418" s="248"/>
      <c r="C11418" s="248"/>
      <c r="D11418" s="249"/>
      <c r="E11418"/>
      <c r="F11418" s="126"/>
      <c r="G11418" s="249"/>
      <c r="H11418"/>
      <c r="I11418"/>
      <c r="J11418" s="248"/>
      <c r="K11418"/>
      <c r="L11418"/>
      <c r="M11418"/>
      <c r="N11418"/>
      <c r="O11418"/>
      <c r="P11418"/>
      <c r="Q11418"/>
      <c r="S11418" s="115"/>
      <c r="U11418"/>
      <c r="V11418"/>
      <c r="W11418" s="24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5">
      <c r="A11419" s="247"/>
      <c r="B11419" s="248"/>
      <c r="C11419" s="248"/>
      <c r="D11419" s="249"/>
      <c r="E11419"/>
      <c r="F11419" s="126"/>
      <c r="G11419" s="249"/>
      <c r="H11419"/>
      <c r="I11419"/>
      <c r="J11419" s="248"/>
      <c r="K11419"/>
      <c r="L11419"/>
      <c r="M11419"/>
      <c r="N11419"/>
      <c r="O11419"/>
      <c r="P11419"/>
      <c r="Q11419"/>
      <c r="S11419" s="115"/>
      <c r="U11419"/>
      <c r="V11419"/>
      <c r="W11419" s="248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5">
      <c r="A11420" s="244"/>
      <c r="B11420" s="245"/>
      <c r="C11420" s="245"/>
      <c r="D11420" s="246"/>
      <c r="F11420" s="238"/>
      <c r="G11420" s="246"/>
      <c r="I11420"/>
      <c r="J11420" s="245"/>
      <c r="S11420" s="115"/>
      <c r="U11420"/>
      <c r="V11420"/>
      <c r="W11420" s="245"/>
    </row>
    <row r="11421" spans="1:33" x14ac:dyDescent="0.25">
      <c r="A11421" s="247"/>
      <c r="B11421" s="248"/>
      <c r="C11421" s="248"/>
      <c r="D11421" s="249"/>
      <c r="E11421"/>
      <c r="F11421" s="126"/>
      <c r="G11421" s="249"/>
      <c r="H11421"/>
      <c r="I11421"/>
      <c r="J11421" s="248"/>
      <c r="K11421"/>
      <c r="L11421"/>
      <c r="M11421"/>
      <c r="N11421"/>
      <c r="O11421"/>
      <c r="P11421"/>
      <c r="Q11421"/>
      <c r="S11421" s="115"/>
      <c r="U11421"/>
      <c r="V11421"/>
      <c r="W11421" s="248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5">
      <c r="A11422" s="244"/>
      <c r="B11422" s="245"/>
      <c r="C11422" s="245"/>
      <c r="D11422" s="246"/>
      <c r="F11422" s="238"/>
      <c r="G11422" s="246"/>
      <c r="I11422"/>
      <c r="J11422" s="245"/>
      <c r="S11422" s="115"/>
      <c r="U11422"/>
      <c r="V11422"/>
      <c r="W11422" s="245"/>
    </row>
    <row r="11423" spans="1:33" x14ac:dyDescent="0.25">
      <c r="A11423" s="244"/>
      <c r="B11423" s="245"/>
      <c r="C11423" s="245"/>
      <c r="D11423" s="246"/>
      <c r="F11423" s="238"/>
      <c r="G11423" s="246"/>
      <c r="I11423"/>
      <c r="J11423" s="245"/>
      <c r="S11423" s="115"/>
      <c r="U11423"/>
      <c r="V11423"/>
      <c r="W11423" s="245"/>
    </row>
    <row r="11424" spans="1:33" x14ac:dyDescent="0.25">
      <c r="A11424" s="244"/>
      <c r="B11424" s="245"/>
      <c r="C11424" s="245"/>
      <c r="D11424" s="246"/>
      <c r="F11424" s="238"/>
      <c r="G11424" s="246"/>
      <c r="I11424"/>
      <c r="J11424" s="245"/>
      <c r="S11424" s="115"/>
      <c r="U11424"/>
      <c r="V11424"/>
      <c r="W11424" s="245"/>
    </row>
    <row r="11425" spans="1:33" x14ac:dyDescent="0.25">
      <c r="A11425" s="247"/>
      <c r="B11425" s="248"/>
      <c r="C11425" s="248"/>
      <c r="D11425" s="249"/>
      <c r="E11425"/>
      <c r="F11425" s="126"/>
      <c r="G11425" s="249"/>
      <c r="H11425"/>
      <c r="I11425"/>
      <c r="J11425" s="248"/>
      <c r="K11425"/>
      <c r="L11425"/>
      <c r="M11425"/>
      <c r="N11425"/>
      <c r="O11425"/>
      <c r="P11425"/>
      <c r="Q11425"/>
      <c r="S11425" s="115"/>
      <c r="U11425"/>
      <c r="V11425"/>
      <c r="W11425" s="248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5">
      <c r="A11426" s="247"/>
      <c r="B11426" s="248"/>
      <c r="C11426" s="248"/>
      <c r="D11426" s="249"/>
      <c r="E11426"/>
      <c r="F11426" s="126"/>
      <c r="G11426" s="249"/>
      <c r="H11426"/>
      <c r="I11426"/>
      <c r="J11426" s="248"/>
      <c r="K11426"/>
      <c r="L11426"/>
      <c r="M11426"/>
      <c r="N11426"/>
      <c r="O11426"/>
      <c r="P11426"/>
      <c r="Q11426"/>
      <c r="S11426" s="115"/>
      <c r="U11426"/>
      <c r="V11426"/>
      <c r="W11426" s="248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5">
      <c r="A11427" s="244"/>
      <c r="B11427" s="245"/>
      <c r="C11427" s="245"/>
      <c r="D11427" s="246"/>
      <c r="F11427" s="238"/>
      <c r="G11427" s="246"/>
      <c r="I11427"/>
      <c r="J11427" s="245"/>
      <c r="S11427" s="115"/>
      <c r="U11427"/>
      <c r="V11427"/>
      <c r="W11427" s="245"/>
    </row>
    <row r="11428" spans="1:33" x14ac:dyDescent="0.25">
      <c r="A11428" s="244"/>
      <c r="B11428" s="245"/>
      <c r="C11428" s="245"/>
      <c r="D11428" s="246"/>
      <c r="F11428" s="238"/>
      <c r="G11428" s="246"/>
      <c r="I11428"/>
      <c r="J11428" s="245"/>
      <c r="S11428" s="115"/>
      <c r="U11428"/>
      <c r="V11428"/>
      <c r="W11428" s="245"/>
    </row>
    <row r="11429" spans="1:33" x14ac:dyDescent="0.25">
      <c r="A11429" s="244"/>
      <c r="B11429" s="245"/>
      <c r="C11429" s="245"/>
      <c r="D11429" s="246"/>
      <c r="F11429" s="238"/>
      <c r="G11429" s="246"/>
      <c r="I11429"/>
      <c r="J11429" s="245"/>
      <c r="S11429" s="115"/>
      <c r="U11429"/>
      <c r="V11429"/>
      <c r="W11429" s="245"/>
    </row>
    <row r="11430" spans="1:33" x14ac:dyDescent="0.25">
      <c r="A11430" s="247"/>
      <c r="B11430" s="248"/>
      <c r="C11430" s="248"/>
      <c r="D11430" s="249"/>
      <c r="E11430"/>
      <c r="F11430" s="126"/>
      <c r="G11430" s="249"/>
      <c r="H11430"/>
      <c r="I11430"/>
      <c r="J11430" s="248"/>
      <c r="K11430"/>
      <c r="L11430"/>
      <c r="M11430"/>
      <c r="N11430"/>
      <c r="O11430"/>
      <c r="P11430"/>
      <c r="Q11430"/>
      <c r="S11430" s="115"/>
      <c r="U11430"/>
      <c r="V11430"/>
      <c r="W11430" s="248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5">
      <c r="A11431" s="247"/>
      <c r="B11431" s="248"/>
      <c r="C11431" s="248"/>
      <c r="D11431" s="249"/>
      <c r="E11431"/>
      <c r="F11431" s="126"/>
      <c r="G11431" s="249"/>
      <c r="H11431"/>
      <c r="I11431"/>
      <c r="J11431" s="248"/>
      <c r="K11431"/>
      <c r="L11431"/>
      <c r="M11431"/>
      <c r="N11431"/>
      <c r="O11431"/>
      <c r="P11431"/>
      <c r="Q11431"/>
      <c r="S11431" s="115"/>
      <c r="U11431"/>
      <c r="V11431"/>
      <c r="W11431" s="248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5">
      <c r="A11432" s="247"/>
      <c r="B11432" s="248"/>
      <c r="C11432" s="248"/>
      <c r="D11432" s="249"/>
      <c r="E11432"/>
      <c r="F11432" s="126"/>
      <c r="G11432" s="249"/>
      <c r="H11432"/>
      <c r="I11432"/>
      <c r="J11432" s="248"/>
      <c r="K11432"/>
      <c r="L11432"/>
      <c r="M11432"/>
      <c r="N11432"/>
      <c r="O11432"/>
      <c r="P11432"/>
      <c r="Q11432"/>
      <c r="S11432" s="115"/>
      <c r="U11432"/>
      <c r="V11432"/>
      <c r="W11432" s="248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5">
      <c r="A11433" s="247"/>
      <c r="B11433" s="248"/>
      <c r="C11433" s="248"/>
      <c r="D11433" s="249"/>
      <c r="E11433"/>
      <c r="F11433" s="126"/>
      <c r="G11433" s="249"/>
      <c r="H11433"/>
      <c r="I11433"/>
      <c r="J11433" s="248"/>
      <c r="K11433"/>
      <c r="L11433"/>
      <c r="M11433"/>
      <c r="N11433"/>
      <c r="O11433"/>
      <c r="P11433"/>
      <c r="Q11433"/>
      <c r="S11433" s="115"/>
      <c r="U11433"/>
      <c r="V11433"/>
      <c r="W11433" s="248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5">
      <c r="A11434" s="247"/>
      <c r="B11434" s="248"/>
      <c r="C11434" s="248"/>
      <c r="D11434" s="249"/>
      <c r="E11434"/>
      <c r="F11434" s="126"/>
      <c r="G11434" s="249"/>
      <c r="H11434"/>
      <c r="I11434"/>
      <c r="J11434" s="248"/>
      <c r="K11434"/>
      <c r="L11434"/>
      <c r="M11434"/>
      <c r="N11434"/>
      <c r="O11434"/>
      <c r="P11434"/>
      <c r="Q11434"/>
      <c r="S11434" s="115"/>
      <c r="U11434"/>
      <c r="V11434"/>
      <c r="W11434" s="248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5">
      <c r="A11435" s="244"/>
      <c r="B11435" s="245"/>
      <c r="C11435" s="245"/>
      <c r="D11435" s="246"/>
      <c r="F11435" s="238"/>
      <c r="G11435" s="246"/>
      <c r="I11435"/>
      <c r="J11435" s="245"/>
      <c r="S11435" s="115"/>
      <c r="U11435"/>
      <c r="V11435"/>
      <c r="W11435" s="245"/>
    </row>
    <row r="11436" spans="1:33" x14ac:dyDescent="0.25">
      <c r="A11436" s="244"/>
      <c r="B11436" s="245"/>
      <c r="C11436" s="245"/>
      <c r="D11436" s="246"/>
      <c r="F11436" s="238"/>
      <c r="G11436" s="246"/>
      <c r="I11436"/>
      <c r="J11436" s="245"/>
      <c r="S11436" s="115"/>
      <c r="U11436"/>
      <c r="V11436"/>
      <c r="W11436" s="245"/>
    </row>
    <row r="11437" spans="1:33" x14ac:dyDescent="0.25">
      <c r="A11437" s="244"/>
      <c r="B11437" s="245"/>
      <c r="C11437" s="245"/>
      <c r="D11437" s="246"/>
      <c r="F11437" s="238"/>
      <c r="G11437" s="246"/>
      <c r="I11437"/>
      <c r="J11437" s="245"/>
      <c r="S11437" s="115"/>
      <c r="U11437"/>
      <c r="V11437"/>
      <c r="W11437" s="245"/>
    </row>
    <row r="11438" spans="1:33" x14ac:dyDescent="0.25">
      <c r="A11438" s="247"/>
      <c r="B11438" s="248"/>
      <c r="C11438" s="248"/>
      <c r="D11438" s="249"/>
      <c r="E11438"/>
      <c r="F11438" s="126"/>
      <c r="G11438" s="249"/>
      <c r="H11438"/>
      <c r="I11438"/>
      <c r="J11438" s="248"/>
      <c r="K11438"/>
      <c r="L11438"/>
      <c r="M11438"/>
      <c r="N11438"/>
      <c r="O11438"/>
      <c r="P11438"/>
      <c r="Q11438"/>
      <c r="S11438" s="115"/>
      <c r="U11438"/>
      <c r="V11438"/>
      <c r="W11438" s="24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5">
      <c r="A11439" s="247"/>
      <c r="B11439" s="248"/>
      <c r="C11439" s="248"/>
      <c r="D11439" s="249"/>
      <c r="E11439"/>
      <c r="F11439" s="126"/>
      <c r="G11439" s="249"/>
      <c r="H11439"/>
      <c r="I11439"/>
      <c r="J11439" s="248"/>
      <c r="K11439"/>
      <c r="L11439"/>
      <c r="M11439"/>
      <c r="N11439"/>
      <c r="O11439"/>
      <c r="P11439"/>
      <c r="Q11439"/>
      <c r="S11439" s="115"/>
      <c r="U11439"/>
      <c r="V11439"/>
      <c r="W11439" s="248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5">
      <c r="A11440" s="247"/>
      <c r="B11440" s="248"/>
      <c r="C11440" s="248"/>
      <c r="D11440" s="249"/>
      <c r="E11440"/>
      <c r="F11440" s="126"/>
      <c r="G11440" s="249"/>
      <c r="H11440"/>
      <c r="I11440"/>
      <c r="J11440" s="248"/>
      <c r="K11440"/>
      <c r="L11440"/>
      <c r="M11440"/>
      <c r="N11440"/>
      <c r="O11440"/>
      <c r="P11440"/>
      <c r="Q11440"/>
      <c r="S11440" s="115"/>
      <c r="U11440"/>
      <c r="V11440"/>
      <c r="W11440" s="248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5">
      <c r="A11441" s="247"/>
      <c r="B11441" s="248"/>
      <c r="C11441" s="248"/>
      <c r="D11441" s="249"/>
      <c r="E11441"/>
      <c r="F11441" s="126"/>
      <c r="G11441" s="249"/>
      <c r="H11441"/>
      <c r="I11441"/>
      <c r="J11441" s="248"/>
      <c r="K11441"/>
      <c r="L11441"/>
      <c r="M11441"/>
      <c r="N11441"/>
      <c r="O11441"/>
      <c r="P11441"/>
      <c r="Q11441"/>
      <c r="S11441" s="115"/>
      <c r="U11441"/>
      <c r="V11441"/>
      <c r="W11441" s="248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5">
      <c r="A11442" s="244"/>
      <c r="B11442" s="245"/>
      <c r="C11442" s="245"/>
      <c r="D11442" s="246"/>
      <c r="F11442" s="238"/>
      <c r="G11442" s="246"/>
      <c r="I11442"/>
      <c r="J11442" s="245"/>
      <c r="S11442" s="115"/>
      <c r="U11442"/>
      <c r="V11442"/>
      <c r="W11442" s="245"/>
    </row>
    <row r="11443" spans="1:33" x14ac:dyDescent="0.25">
      <c r="A11443" s="244"/>
      <c r="B11443" s="245"/>
      <c r="C11443" s="245"/>
      <c r="D11443" s="246"/>
      <c r="F11443" s="238"/>
      <c r="G11443" s="246"/>
      <c r="I11443"/>
      <c r="J11443" s="245"/>
      <c r="S11443" s="115"/>
      <c r="U11443"/>
      <c r="V11443"/>
      <c r="W11443" s="245"/>
    </row>
    <row r="11444" spans="1:33" x14ac:dyDescent="0.25">
      <c r="A11444" s="247"/>
      <c r="B11444" s="248"/>
      <c r="C11444" s="248"/>
      <c r="D11444" s="249"/>
      <c r="E11444"/>
      <c r="F11444" s="126"/>
      <c r="G11444" s="249"/>
      <c r="H11444"/>
      <c r="I11444"/>
      <c r="J11444" s="248"/>
      <c r="K11444"/>
      <c r="L11444"/>
      <c r="M11444"/>
      <c r="N11444"/>
      <c r="O11444"/>
      <c r="P11444"/>
      <c r="Q11444"/>
      <c r="S11444" s="115"/>
      <c r="U11444"/>
      <c r="V11444"/>
      <c r="W11444" s="248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5">
      <c r="A11445" s="244"/>
      <c r="B11445" s="245"/>
      <c r="C11445" s="245"/>
      <c r="D11445" s="246"/>
      <c r="F11445" s="238"/>
      <c r="G11445" s="246"/>
      <c r="I11445"/>
      <c r="J11445" s="245"/>
      <c r="S11445" s="115"/>
      <c r="U11445"/>
      <c r="V11445"/>
      <c r="W11445" s="245"/>
    </row>
    <row r="11446" spans="1:33" x14ac:dyDescent="0.25">
      <c r="A11446" s="247"/>
      <c r="B11446" s="248"/>
      <c r="C11446" s="248"/>
      <c r="D11446" s="249"/>
      <c r="E11446"/>
      <c r="F11446" s="126"/>
      <c r="G11446" s="249"/>
      <c r="H11446"/>
      <c r="I11446"/>
      <c r="J11446" s="248"/>
      <c r="K11446"/>
      <c r="L11446"/>
      <c r="M11446"/>
      <c r="N11446"/>
      <c r="O11446"/>
      <c r="P11446"/>
      <c r="Q11446"/>
      <c r="S11446" s="115"/>
      <c r="U11446"/>
      <c r="V11446"/>
      <c r="W11446" s="248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5">
      <c r="A11447" s="244"/>
      <c r="B11447" s="245"/>
      <c r="C11447" s="245"/>
      <c r="D11447" s="246"/>
      <c r="F11447" s="238"/>
      <c r="G11447" s="246"/>
      <c r="I11447"/>
      <c r="J11447" s="245"/>
      <c r="S11447" s="115"/>
      <c r="U11447"/>
      <c r="V11447"/>
      <c r="W11447" s="245"/>
    </row>
    <row r="11448" spans="1:33" x14ac:dyDescent="0.25">
      <c r="A11448" s="247"/>
      <c r="B11448" s="248"/>
      <c r="C11448" s="248"/>
      <c r="D11448" s="249"/>
      <c r="E11448"/>
      <c r="F11448" s="126"/>
      <c r="G11448" s="249"/>
      <c r="H11448"/>
      <c r="I11448"/>
      <c r="J11448" s="248"/>
      <c r="K11448"/>
      <c r="L11448"/>
      <c r="M11448"/>
      <c r="N11448"/>
      <c r="O11448"/>
      <c r="P11448"/>
      <c r="Q11448"/>
      <c r="S11448" s="115"/>
      <c r="U11448"/>
      <c r="V11448"/>
      <c r="W11448" s="2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5">
      <c r="A11449" s="244"/>
      <c r="B11449" s="245"/>
      <c r="C11449" s="245"/>
      <c r="D11449" s="246"/>
      <c r="F11449" s="238"/>
      <c r="G11449" s="246"/>
      <c r="I11449"/>
      <c r="J11449" s="245"/>
      <c r="S11449" s="115"/>
      <c r="U11449"/>
      <c r="V11449"/>
      <c r="W11449" s="245"/>
    </row>
    <row r="11450" spans="1:33" x14ac:dyDescent="0.25">
      <c r="A11450" s="247"/>
      <c r="B11450" s="248"/>
      <c r="C11450" s="248"/>
      <c r="D11450" s="249"/>
      <c r="E11450"/>
      <c r="F11450" s="126"/>
      <c r="G11450" s="249"/>
      <c r="H11450"/>
      <c r="I11450"/>
      <c r="J11450" s="248"/>
      <c r="K11450"/>
      <c r="L11450"/>
      <c r="M11450"/>
      <c r="N11450"/>
      <c r="O11450"/>
      <c r="P11450"/>
      <c r="Q11450"/>
      <c r="S11450" s="115"/>
      <c r="U11450"/>
      <c r="V11450"/>
      <c r="W11450" s="248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5">
      <c r="A11451" s="247"/>
      <c r="B11451" s="248"/>
      <c r="C11451" s="248"/>
      <c r="D11451" s="249"/>
      <c r="E11451"/>
      <c r="F11451" s="126"/>
      <c r="G11451" s="249"/>
      <c r="H11451"/>
      <c r="I11451"/>
      <c r="J11451" s="248"/>
      <c r="K11451"/>
      <c r="L11451"/>
      <c r="M11451"/>
      <c r="N11451"/>
      <c r="O11451"/>
      <c r="P11451"/>
      <c r="Q11451"/>
      <c r="S11451" s="115"/>
      <c r="U11451"/>
      <c r="V11451"/>
      <c r="W11451" s="248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5">
      <c r="A11452" s="247"/>
      <c r="B11452" s="248"/>
      <c r="C11452" s="248"/>
      <c r="D11452" s="249"/>
      <c r="E11452"/>
      <c r="F11452" s="126"/>
      <c r="G11452" s="249"/>
      <c r="H11452"/>
      <c r="I11452"/>
      <c r="J11452" s="248"/>
      <c r="K11452"/>
      <c r="L11452"/>
      <c r="M11452"/>
      <c r="N11452"/>
      <c r="O11452"/>
      <c r="P11452"/>
      <c r="Q11452"/>
      <c r="S11452" s="115"/>
      <c r="U11452"/>
      <c r="V11452"/>
      <c r="W11452" s="248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5">
      <c r="A11453" s="244"/>
      <c r="B11453" s="245"/>
      <c r="C11453" s="245"/>
      <c r="D11453" s="246"/>
      <c r="F11453" s="238"/>
      <c r="G11453" s="246"/>
      <c r="I11453"/>
      <c r="J11453" s="245"/>
      <c r="S11453" s="115"/>
      <c r="U11453"/>
      <c r="V11453"/>
      <c r="W11453" s="245"/>
    </row>
    <row r="11454" spans="1:33" x14ac:dyDescent="0.25">
      <c r="A11454" s="247"/>
      <c r="B11454" s="248"/>
      <c r="C11454" s="248"/>
      <c r="D11454" s="249"/>
      <c r="E11454"/>
      <c r="F11454" s="126"/>
      <c r="G11454" s="249"/>
      <c r="H11454"/>
      <c r="I11454"/>
      <c r="J11454" s="248"/>
      <c r="K11454"/>
      <c r="L11454"/>
      <c r="M11454"/>
      <c r="N11454"/>
      <c r="O11454"/>
      <c r="P11454"/>
      <c r="Q11454"/>
      <c r="S11454" s="115"/>
      <c r="U11454"/>
      <c r="V11454"/>
      <c r="W11454" s="248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5">
      <c r="A11455" s="244"/>
      <c r="B11455" s="245"/>
      <c r="C11455" s="245"/>
      <c r="D11455" s="246"/>
      <c r="F11455" s="238"/>
      <c r="G11455" s="246"/>
      <c r="I11455"/>
      <c r="J11455" s="245"/>
      <c r="S11455" s="115"/>
      <c r="U11455"/>
      <c r="V11455"/>
      <c r="W11455" s="245"/>
    </row>
    <row r="11456" spans="1:33" x14ac:dyDescent="0.25">
      <c r="A11456" s="247"/>
      <c r="B11456" s="248"/>
      <c r="C11456" s="248"/>
      <c r="D11456" s="249"/>
      <c r="E11456"/>
      <c r="F11456" s="126"/>
      <c r="G11456" s="249"/>
      <c r="H11456"/>
      <c r="I11456"/>
      <c r="J11456" s="248"/>
      <c r="K11456"/>
      <c r="L11456"/>
      <c r="M11456"/>
      <c r="N11456"/>
      <c r="O11456"/>
      <c r="P11456"/>
      <c r="Q11456"/>
      <c r="S11456" s="115"/>
      <c r="U11456"/>
      <c r="V11456"/>
      <c r="W11456" s="248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5">
      <c r="A11457" s="247"/>
      <c r="B11457" s="248"/>
      <c r="C11457" s="248"/>
      <c r="D11457" s="249"/>
      <c r="E11457"/>
      <c r="F11457" s="126"/>
      <c r="G11457" s="249"/>
      <c r="H11457"/>
      <c r="I11457"/>
      <c r="J11457" s="248"/>
      <c r="K11457"/>
      <c r="L11457"/>
      <c r="M11457"/>
      <c r="N11457"/>
      <c r="O11457"/>
      <c r="P11457"/>
      <c r="Q11457"/>
      <c r="S11457" s="115"/>
      <c r="U11457"/>
      <c r="V11457"/>
      <c r="W11457" s="248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5">
      <c r="A11458" s="244"/>
      <c r="B11458" s="245"/>
      <c r="C11458" s="245"/>
      <c r="D11458" s="246"/>
      <c r="F11458" s="238"/>
      <c r="G11458" s="246"/>
      <c r="I11458"/>
      <c r="J11458" s="245"/>
      <c r="S11458" s="115"/>
      <c r="U11458"/>
      <c r="V11458"/>
      <c r="W11458" s="245"/>
    </row>
    <row r="11459" spans="1:33" x14ac:dyDescent="0.25">
      <c r="A11459" s="244"/>
      <c r="B11459" s="245"/>
      <c r="C11459" s="245"/>
      <c r="D11459" s="246"/>
      <c r="F11459" s="238"/>
      <c r="G11459" s="246"/>
      <c r="I11459"/>
      <c r="J11459" s="245"/>
      <c r="S11459" s="115"/>
      <c r="U11459"/>
      <c r="V11459"/>
      <c r="W11459" s="245"/>
    </row>
    <row r="11460" spans="1:33" x14ac:dyDescent="0.25">
      <c r="A11460" s="247"/>
      <c r="B11460" s="248"/>
      <c r="C11460" s="248"/>
      <c r="D11460" s="249"/>
      <c r="E11460"/>
      <c r="F11460" s="126"/>
      <c r="G11460" s="249"/>
      <c r="H11460"/>
      <c r="I11460"/>
      <c r="J11460" s="248"/>
      <c r="K11460"/>
      <c r="L11460"/>
      <c r="M11460"/>
      <c r="N11460"/>
      <c r="O11460"/>
      <c r="P11460"/>
      <c r="Q11460"/>
      <c r="S11460" s="115"/>
      <c r="U11460"/>
      <c r="V11460"/>
      <c r="W11460" s="248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5">
      <c r="A11461" s="244"/>
      <c r="B11461" s="245"/>
      <c r="C11461" s="245"/>
      <c r="D11461" s="246"/>
      <c r="F11461" s="238"/>
      <c r="G11461" s="246"/>
      <c r="I11461"/>
      <c r="J11461" s="245"/>
      <c r="S11461" s="115"/>
      <c r="U11461"/>
      <c r="V11461"/>
      <c r="W11461" s="245"/>
    </row>
    <row r="11462" spans="1:33" x14ac:dyDescent="0.25">
      <c r="A11462" s="247"/>
      <c r="B11462" s="248"/>
      <c r="C11462" s="248"/>
      <c r="D11462" s="249"/>
      <c r="E11462"/>
      <c r="F11462" s="126"/>
      <c r="G11462" s="249"/>
      <c r="H11462"/>
      <c r="I11462"/>
      <c r="J11462" s="248"/>
      <c r="K11462"/>
      <c r="L11462"/>
      <c r="M11462"/>
      <c r="N11462"/>
      <c r="O11462"/>
      <c r="P11462"/>
      <c r="Q11462"/>
      <c r="S11462" s="115"/>
      <c r="U11462"/>
      <c r="V11462"/>
      <c r="W11462" s="248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5">
      <c r="A11463" s="244"/>
      <c r="B11463" s="245"/>
      <c r="C11463" s="245"/>
      <c r="D11463" s="246"/>
      <c r="F11463" s="238"/>
      <c r="G11463" s="246"/>
      <c r="I11463"/>
      <c r="J11463" s="245"/>
      <c r="S11463" s="115"/>
      <c r="U11463"/>
      <c r="V11463"/>
      <c r="W11463" s="245"/>
    </row>
    <row r="11464" spans="1:33" x14ac:dyDescent="0.25">
      <c r="A11464" s="247"/>
      <c r="B11464" s="248"/>
      <c r="C11464" s="248"/>
      <c r="D11464" s="249"/>
      <c r="E11464"/>
      <c r="F11464" s="126"/>
      <c r="G11464" s="249"/>
      <c r="H11464"/>
      <c r="I11464"/>
      <c r="J11464" s="248"/>
      <c r="K11464"/>
      <c r="L11464"/>
      <c r="M11464"/>
      <c r="N11464"/>
      <c r="O11464"/>
      <c r="P11464"/>
      <c r="Q11464"/>
      <c r="S11464" s="115"/>
      <c r="U11464"/>
      <c r="V11464"/>
      <c r="W11464" s="248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5">
      <c r="A11465" s="247"/>
      <c r="B11465" s="248"/>
      <c r="C11465" s="248"/>
      <c r="D11465" s="249"/>
      <c r="E11465"/>
      <c r="F11465" s="126"/>
      <c r="G11465" s="249"/>
      <c r="H11465"/>
      <c r="I11465"/>
      <c r="J11465" s="248"/>
      <c r="K11465"/>
      <c r="L11465"/>
      <c r="M11465"/>
      <c r="N11465"/>
      <c r="O11465"/>
      <c r="P11465"/>
      <c r="Q11465"/>
      <c r="S11465" s="115"/>
      <c r="U11465"/>
      <c r="V11465"/>
      <c r="W11465" s="248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5">
      <c r="A11466" s="247"/>
      <c r="B11466" s="248"/>
      <c r="C11466" s="248"/>
      <c r="D11466" s="249"/>
      <c r="E11466"/>
      <c r="F11466" s="126"/>
      <c r="G11466" s="249"/>
      <c r="H11466"/>
      <c r="I11466"/>
      <c r="J11466" s="248"/>
      <c r="K11466"/>
      <c r="L11466"/>
      <c r="M11466"/>
      <c r="N11466"/>
      <c r="O11466"/>
      <c r="P11466"/>
      <c r="Q11466"/>
      <c r="S11466" s="115"/>
      <c r="U11466"/>
      <c r="V11466"/>
      <c r="W11466" s="248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5">
      <c r="A11467" s="244"/>
      <c r="B11467" s="245"/>
      <c r="C11467" s="245"/>
      <c r="D11467" s="246"/>
      <c r="F11467" s="238"/>
      <c r="G11467" s="246"/>
      <c r="I11467"/>
      <c r="J11467" s="245"/>
      <c r="S11467" s="115"/>
      <c r="U11467"/>
      <c r="V11467"/>
      <c r="W11467" s="245"/>
    </row>
    <row r="11468" spans="1:33" x14ac:dyDescent="0.25">
      <c r="A11468" s="244"/>
      <c r="B11468" s="245"/>
      <c r="C11468" s="245"/>
      <c r="D11468" s="246"/>
      <c r="F11468" s="238"/>
      <c r="G11468" s="246"/>
      <c r="I11468"/>
      <c r="J11468" s="245"/>
      <c r="S11468" s="115"/>
      <c r="U11468"/>
      <c r="V11468"/>
      <c r="W11468" s="245"/>
    </row>
    <row r="11469" spans="1:33" x14ac:dyDescent="0.25">
      <c r="A11469" s="247"/>
      <c r="B11469" s="248"/>
      <c r="C11469" s="248"/>
      <c r="D11469" s="249"/>
      <c r="E11469"/>
      <c r="F11469" s="126"/>
      <c r="G11469" s="249"/>
      <c r="H11469"/>
      <c r="I11469"/>
      <c r="J11469" s="248"/>
      <c r="K11469"/>
      <c r="L11469"/>
      <c r="M11469"/>
      <c r="N11469"/>
      <c r="O11469"/>
      <c r="P11469"/>
      <c r="Q11469"/>
      <c r="S11469" s="115"/>
      <c r="U11469"/>
      <c r="V11469"/>
      <c r="W11469" s="248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5">
      <c r="A11470" s="244"/>
      <c r="B11470" s="245"/>
      <c r="C11470" s="245"/>
      <c r="D11470" s="246"/>
      <c r="F11470" s="238"/>
      <c r="G11470" s="246"/>
      <c r="I11470"/>
      <c r="J11470" s="245"/>
      <c r="S11470" s="115"/>
      <c r="U11470"/>
      <c r="V11470"/>
      <c r="W11470" s="245"/>
    </row>
    <row r="11471" spans="1:33" x14ac:dyDescent="0.25">
      <c r="A11471" s="247"/>
      <c r="B11471" s="248"/>
      <c r="C11471" s="248"/>
      <c r="D11471" s="249"/>
      <c r="E11471"/>
      <c r="F11471" s="126"/>
      <c r="G11471" s="249"/>
      <c r="H11471"/>
      <c r="I11471"/>
      <c r="J11471" s="248"/>
      <c r="K11471"/>
      <c r="L11471"/>
      <c r="M11471"/>
      <c r="N11471"/>
      <c r="O11471"/>
      <c r="P11471"/>
      <c r="Q11471"/>
      <c r="S11471" s="115"/>
      <c r="U11471"/>
      <c r="V11471"/>
      <c r="W11471" s="248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5">
      <c r="A11472" s="244"/>
      <c r="B11472" s="245"/>
      <c r="C11472" s="245"/>
      <c r="D11472" s="246"/>
      <c r="F11472" s="238"/>
      <c r="G11472" s="246"/>
      <c r="I11472"/>
      <c r="J11472" s="245"/>
      <c r="S11472" s="115"/>
      <c r="U11472"/>
      <c r="V11472"/>
      <c r="W11472" s="245"/>
    </row>
    <row r="11473" spans="1:33" x14ac:dyDescent="0.25">
      <c r="A11473" s="244"/>
      <c r="B11473" s="245"/>
      <c r="C11473" s="245"/>
      <c r="D11473" s="246"/>
      <c r="F11473" s="238"/>
      <c r="G11473" s="246"/>
      <c r="I11473"/>
      <c r="J11473" s="245"/>
      <c r="S11473" s="115"/>
      <c r="U11473"/>
      <c r="V11473"/>
      <c r="W11473" s="245"/>
    </row>
    <row r="11474" spans="1:33" x14ac:dyDescent="0.25">
      <c r="A11474" s="247"/>
      <c r="B11474" s="248"/>
      <c r="C11474" s="248"/>
      <c r="D11474" s="249"/>
      <c r="E11474"/>
      <c r="F11474" s="126"/>
      <c r="G11474" s="249"/>
      <c r="H11474"/>
      <c r="I11474"/>
      <c r="J11474" s="248"/>
      <c r="K11474"/>
      <c r="L11474"/>
      <c r="M11474"/>
      <c r="N11474"/>
      <c r="O11474"/>
      <c r="P11474"/>
      <c r="Q11474"/>
      <c r="S11474" s="115"/>
      <c r="U11474"/>
      <c r="V11474"/>
      <c r="W11474" s="248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5">
      <c r="A11475" s="247"/>
      <c r="B11475" s="248"/>
      <c r="C11475" s="248"/>
      <c r="D11475" s="249"/>
      <c r="E11475"/>
      <c r="F11475" s="126"/>
      <c r="G11475" s="249"/>
      <c r="H11475"/>
      <c r="I11475"/>
      <c r="J11475" s="248"/>
      <c r="K11475"/>
      <c r="L11475"/>
      <c r="M11475"/>
      <c r="N11475"/>
      <c r="O11475"/>
      <c r="P11475"/>
      <c r="Q11475"/>
      <c r="S11475" s="115"/>
      <c r="U11475"/>
      <c r="V11475"/>
      <c r="W11475" s="248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5">
      <c r="A11476" s="244"/>
      <c r="B11476" s="245"/>
      <c r="C11476" s="245"/>
      <c r="D11476" s="246"/>
      <c r="F11476" s="238"/>
      <c r="G11476" s="246"/>
      <c r="I11476"/>
      <c r="J11476" s="245"/>
      <c r="S11476" s="115"/>
      <c r="U11476"/>
      <c r="V11476"/>
      <c r="W11476" s="245"/>
    </row>
    <row r="11477" spans="1:33" x14ac:dyDescent="0.25">
      <c r="A11477" s="247"/>
      <c r="B11477" s="248"/>
      <c r="C11477" s="248"/>
      <c r="D11477" s="249"/>
      <c r="E11477"/>
      <c r="F11477" s="126"/>
      <c r="G11477" s="249"/>
      <c r="H11477"/>
      <c r="I11477"/>
      <c r="J11477" s="248"/>
      <c r="K11477"/>
      <c r="L11477"/>
      <c r="M11477"/>
      <c r="N11477"/>
      <c r="O11477"/>
      <c r="P11477"/>
      <c r="Q11477"/>
      <c r="S11477" s="115"/>
      <c r="U11477"/>
      <c r="V11477"/>
      <c r="W11477" s="248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5">
      <c r="A11478" s="247"/>
      <c r="B11478" s="248"/>
      <c r="C11478" s="248"/>
      <c r="D11478" s="249"/>
      <c r="E11478"/>
      <c r="F11478" s="126"/>
      <c r="G11478" s="249"/>
      <c r="H11478"/>
      <c r="I11478"/>
      <c r="J11478" s="248"/>
      <c r="K11478"/>
      <c r="L11478"/>
      <c r="M11478"/>
      <c r="N11478"/>
      <c r="O11478"/>
      <c r="P11478"/>
      <c r="Q11478"/>
      <c r="S11478" s="115"/>
      <c r="U11478"/>
      <c r="V11478"/>
      <c r="W11478" s="24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5">
      <c r="A11479" s="247"/>
      <c r="B11479" s="248"/>
      <c r="C11479" s="248"/>
      <c r="D11479" s="249"/>
      <c r="E11479"/>
      <c r="F11479" s="126"/>
      <c r="G11479" s="249"/>
      <c r="H11479"/>
      <c r="I11479"/>
      <c r="J11479" s="248"/>
      <c r="K11479"/>
      <c r="L11479"/>
      <c r="M11479"/>
      <c r="N11479"/>
      <c r="O11479"/>
      <c r="P11479"/>
      <c r="Q11479"/>
      <c r="S11479" s="115"/>
      <c r="U11479"/>
      <c r="V11479"/>
      <c r="W11479" s="248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5">
      <c r="A11480" s="247"/>
      <c r="B11480" s="248"/>
      <c r="C11480" s="248"/>
      <c r="D11480" s="249"/>
      <c r="E11480"/>
      <c r="F11480" s="126"/>
      <c r="G11480" s="249"/>
      <c r="H11480"/>
      <c r="I11480"/>
      <c r="J11480" s="248"/>
      <c r="K11480"/>
      <c r="L11480"/>
      <c r="M11480"/>
      <c r="N11480"/>
      <c r="O11480"/>
      <c r="P11480"/>
      <c r="Q11480"/>
      <c r="S11480" s="115"/>
      <c r="U11480"/>
      <c r="V11480"/>
      <c r="W11480" s="248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5">
      <c r="A11481" s="247"/>
      <c r="B11481" s="248"/>
      <c r="C11481" s="248"/>
      <c r="D11481" s="249"/>
      <c r="E11481"/>
      <c r="F11481" s="126"/>
      <c r="G11481" s="249"/>
      <c r="H11481"/>
      <c r="I11481"/>
      <c r="J11481" s="248"/>
      <c r="K11481"/>
      <c r="L11481"/>
      <c r="M11481"/>
      <c r="N11481"/>
      <c r="O11481"/>
      <c r="P11481"/>
      <c r="Q11481"/>
      <c r="S11481" s="115"/>
      <c r="U11481"/>
      <c r="V11481"/>
      <c r="W11481" s="248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5">
      <c r="A11482" s="244"/>
      <c r="B11482" s="245"/>
      <c r="C11482" s="245"/>
      <c r="D11482" s="246"/>
      <c r="F11482" s="238"/>
      <c r="G11482" s="246"/>
      <c r="I11482"/>
      <c r="J11482" s="245"/>
      <c r="S11482" s="115"/>
      <c r="U11482"/>
      <c r="V11482"/>
      <c r="W11482" s="245"/>
    </row>
    <row r="11483" spans="1:33" x14ac:dyDescent="0.25">
      <c r="A11483" s="247"/>
      <c r="B11483" s="248"/>
      <c r="C11483" s="248"/>
      <c r="D11483" s="249"/>
      <c r="E11483"/>
      <c r="F11483" s="126"/>
      <c r="G11483" s="249"/>
      <c r="H11483"/>
      <c r="I11483"/>
      <c r="J11483" s="248"/>
      <c r="K11483"/>
      <c r="L11483"/>
      <c r="M11483"/>
      <c r="N11483"/>
      <c r="O11483"/>
      <c r="P11483"/>
      <c r="Q11483"/>
      <c r="S11483" s="115"/>
      <c r="U11483"/>
      <c r="V11483"/>
      <c r="W11483" s="248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5">
      <c r="A11484" s="244"/>
      <c r="B11484" s="245"/>
      <c r="C11484" s="245"/>
      <c r="D11484" s="246"/>
      <c r="F11484" s="238"/>
      <c r="G11484" s="246"/>
      <c r="I11484"/>
      <c r="J11484" s="245"/>
      <c r="S11484" s="115"/>
      <c r="U11484"/>
      <c r="V11484"/>
      <c r="W11484" s="245"/>
    </row>
    <row r="11485" spans="1:33" x14ac:dyDescent="0.25">
      <c r="A11485" s="244"/>
      <c r="B11485" s="245"/>
      <c r="C11485" s="245"/>
      <c r="D11485" s="246"/>
      <c r="F11485" s="238"/>
      <c r="G11485" s="246"/>
      <c r="I11485"/>
      <c r="J11485" s="245"/>
      <c r="S11485" s="115"/>
      <c r="U11485"/>
      <c r="V11485"/>
      <c r="W11485" s="245"/>
    </row>
    <row r="11486" spans="1:33" x14ac:dyDescent="0.25">
      <c r="A11486" s="247"/>
      <c r="B11486" s="248"/>
      <c r="C11486" s="248"/>
      <c r="D11486" s="249"/>
      <c r="E11486"/>
      <c r="F11486" s="126"/>
      <c r="G11486" s="249"/>
      <c r="H11486"/>
      <c r="I11486"/>
      <c r="J11486" s="248"/>
      <c r="K11486"/>
      <c r="L11486"/>
      <c r="M11486"/>
      <c r="N11486"/>
      <c r="O11486"/>
      <c r="P11486"/>
      <c r="Q11486"/>
      <c r="S11486" s="115"/>
      <c r="U11486"/>
      <c r="V11486"/>
      <c r="W11486" s="248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5">
      <c r="A11487" s="244"/>
      <c r="B11487" s="245"/>
      <c r="C11487" s="245"/>
      <c r="D11487" s="246"/>
      <c r="F11487" s="238"/>
      <c r="G11487" s="246"/>
      <c r="I11487"/>
      <c r="J11487" s="245"/>
      <c r="S11487" s="115"/>
      <c r="U11487"/>
      <c r="V11487"/>
      <c r="W11487" s="245"/>
    </row>
    <row r="11488" spans="1:33" x14ac:dyDescent="0.25">
      <c r="A11488" s="244"/>
      <c r="B11488" s="245"/>
      <c r="C11488" s="245"/>
      <c r="D11488" s="246"/>
      <c r="F11488" s="238"/>
      <c r="G11488" s="246"/>
      <c r="I11488"/>
      <c r="J11488" s="245"/>
      <c r="S11488" s="115"/>
      <c r="U11488"/>
      <c r="V11488"/>
      <c r="W11488" s="245"/>
    </row>
    <row r="11489" spans="1:33" x14ac:dyDescent="0.25">
      <c r="A11489" s="247"/>
      <c r="B11489" s="248"/>
      <c r="C11489" s="248"/>
      <c r="D11489" s="249"/>
      <c r="E11489"/>
      <c r="F11489" s="126"/>
      <c r="G11489" s="249"/>
      <c r="H11489"/>
      <c r="I11489"/>
      <c r="J11489" s="248"/>
      <c r="K11489"/>
      <c r="L11489"/>
      <c r="M11489"/>
      <c r="N11489"/>
      <c r="O11489"/>
      <c r="P11489"/>
      <c r="Q11489"/>
      <c r="S11489" s="115"/>
      <c r="U11489"/>
      <c r="V11489"/>
      <c r="W11489" s="248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5">
      <c r="A11490" s="247"/>
      <c r="B11490" s="248"/>
      <c r="C11490" s="248"/>
      <c r="D11490" s="249"/>
      <c r="E11490"/>
      <c r="F11490" s="126"/>
      <c r="G11490" s="249"/>
      <c r="H11490"/>
      <c r="I11490"/>
      <c r="J11490" s="248"/>
      <c r="K11490"/>
      <c r="L11490"/>
      <c r="M11490"/>
      <c r="N11490"/>
      <c r="O11490"/>
      <c r="P11490"/>
      <c r="Q11490"/>
      <c r="S11490" s="115"/>
      <c r="U11490"/>
      <c r="V11490"/>
      <c r="W11490" s="248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5">
      <c r="A11491" s="247"/>
      <c r="B11491" s="248"/>
      <c r="C11491" s="248"/>
      <c r="D11491" s="249"/>
      <c r="E11491"/>
      <c r="F11491" s="126"/>
      <c r="G11491" s="249"/>
      <c r="H11491"/>
      <c r="I11491"/>
      <c r="J11491" s="248"/>
      <c r="K11491"/>
      <c r="L11491"/>
      <c r="M11491"/>
      <c r="N11491"/>
      <c r="O11491"/>
      <c r="P11491"/>
      <c r="Q11491"/>
      <c r="S11491" s="115"/>
      <c r="U11491"/>
      <c r="V11491"/>
      <c r="W11491" s="248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5">
      <c r="A11492" s="244"/>
      <c r="B11492" s="245"/>
      <c r="C11492" s="245"/>
      <c r="D11492" s="246"/>
      <c r="F11492" s="238"/>
      <c r="G11492" s="246"/>
      <c r="I11492"/>
      <c r="J11492" s="245"/>
      <c r="S11492" s="115"/>
      <c r="U11492"/>
      <c r="V11492"/>
      <c r="W11492" s="245"/>
    </row>
    <row r="11493" spans="1:33" x14ac:dyDescent="0.25">
      <c r="A11493" s="244"/>
      <c r="B11493" s="245"/>
      <c r="C11493" s="245"/>
      <c r="D11493" s="246"/>
      <c r="F11493" s="238"/>
      <c r="G11493" s="246"/>
      <c r="I11493"/>
      <c r="J11493" s="245"/>
      <c r="S11493" s="115"/>
      <c r="U11493"/>
      <c r="V11493"/>
      <c r="W11493" s="245"/>
    </row>
    <row r="11494" spans="1:33" x14ac:dyDescent="0.25">
      <c r="A11494" s="247"/>
      <c r="B11494" s="248"/>
      <c r="C11494" s="248"/>
      <c r="D11494" s="249"/>
      <c r="E11494"/>
      <c r="F11494" s="126"/>
      <c r="G11494" s="249"/>
      <c r="H11494"/>
      <c r="I11494"/>
      <c r="J11494" s="248"/>
      <c r="K11494"/>
      <c r="L11494"/>
      <c r="M11494"/>
      <c r="N11494"/>
      <c r="O11494"/>
      <c r="P11494"/>
      <c r="Q11494"/>
      <c r="S11494" s="115"/>
      <c r="U11494"/>
      <c r="V11494"/>
      <c r="W11494" s="248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5">
      <c r="A11495" s="247"/>
      <c r="B11495" s="248"/>
      <c r="C11495" s="248"/>
      <c r="D11495" s="249"/>
      <c r="E11495"/>
      <c r="F11495" s="126"/>
      <c r="G11495" s="249"/>
      <c r="H11495"/>
      <c r="I11495"/>
      <c r="J11495" s="248"/>
      <c r="K11495"/>
      <c r="L11495"/>
      <c r="M11495"/>
      <c r="N11495"/>
      <c r="O11495"/>
      <c r="P11495"/>
      <c r="Q11495"/>
      <c r="S11495" s="115"/>
      <c r="U11495"/>
      <c r="V11495"/>
      <c r="W11495" s="248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5">
      <c r="A11496" s="247"/>
      <c r="B11496" s="248"/>
      <c r="C11496" s="248"/>
      <c r="D11496" s="249"/>
      <c r="E11496"/>
      <c r="F11496" s="126"/>
      <c r="G11496" s="249"/>
      <c r="H11496"/>
      <c r="I11496"/>
      <c r="J11496" s="248"/>
      <c r="K11496"/>
      <c r="L11496"/>
      <c r="M11496"/>
      <c r="N11496"/>
      <c r="O11496"/>
      <c r="P11496"/>
      <c r="Q11496"/>
      <c r="S11496" s="115"/>
      <c r="U11496"/>
      <c r="V11496"/>
      <c r="W11496" s="248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5">
      <c r="A11497" s="247"/>
      <c r="B11497" s="248"/>
      <c r="C11497" s="248"/>
      <c r="D11497" s="249"/>
      <c r="E11497"/>
      <c r="F11497" s="126"/>
      <c r="G11497" s="249"/>
      <c r="H11497"/>
      <c r="I11497"/>
      <c r="J11497" s="248"/>
      <c r="K11497"/>
      <c r="L11497"/>
      <c r="M11497"/>
      <c r="N11497"/>
      <c r="O11497"/>
      <c r="P11497"/>
      <c r="Q11497"/>
      <c r="S11497" s="115"/>
      <c r="U11497"/>
      <c r="V11497"/>
      <c r="W11497" s="248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5">
      <c r="A11498" s="244"/>
      <c r="B11498" s="245"/>
      <c r="C11498" s="245"/>
      <c r="D11498" s="246"/>
      <c r="F11498" s="238"/>
      <c r="G11498" s="246"/>
      <c r="I11498"/>
      <c r="J11498" s="245"/>
      <c r="S11498" s="115"/>
      <c r="U11498"/>
      <c r="V11498"/>
      <c r="W11498" s="245"/>
    </row>
    <row r="11499" spans="1:33" x14ac:dyDescent="0.25">
      <c r="A11499" s="244"/>
      <c r="B11499" s="245"/>
      <c r="C11499" s="245"/>
      <c r="D11499" s="246"/>
      <c r="F11499" s="238"/>
      <c r="G11499" s="246"/>
      <c r="I11499"/>
      <c r="J11499" s="245"/>
      <c r="S11499" s="115"/>
      <c r="U11499"/>
      <c r="V11499"/>
      <c r="W11499" s="245"/>
    </row>
    <row r="11500" spans="1:33" x14ac:dyDescent="0.25">
      <c r="A11500" s="244"/>
      <c r="B11500" s="245"/>
      <c r="C11500" s="245"/>
      <c r="D11500" s="246"/>
      <c r="F11500" s="238"/>
      <c r="G11500" s="246"/>
      <c r="I11500"/>
      <c r="J11500" s="245"/>
      <c r="S11500" s="115"/>
      <c r="U11500"/>
      <c r="V11500"/>
      <c r="W11500" s="245"/>
    </row>
    <row r="11501" spans="1:33" x14ac:dyDescent="0.25">
      <c r="A11501" s="244"/>
      <c r="B11501" s="245"/>
      <c r="C11501" s="245"/>
      <c r="D11501" s="246"/>
      <c r="F11501" s="238"/>
      <c r="G11501" s="246"/>
      <c r="I11501"/>
      <c r="J11501" s="245"/>
      <c r="S11501" s="115"/>
      <c r="U11501"/>
      <c r="V11501"/>
      <c r="W11501" s="245"/>
    </row>
    <row r="11502" spans="1:33" x14ac:dyDescent="0.25">
      <c r="A11502" s="247"/>
      <c r="B11502" s="248"/>
      <c r="C11502" s="248"/>
      <c r="D11502" s="249"/>
      <c r="E11502"/>
      <c r="F11502" s="126"/>
      <c r="G11502" s="249"/>
      <c r="H11502"/>
      <c r="I11502"/>
      <c r="J11502" s="248"/>
      <c r="K11502"/>
      <c r="L11502"/>
      <c r="M11502"/>
      <c r="N11502"/>
      <c r="O11502"/>
      <c r="P11502"/>
      <c r="Q11502"/>
      <c r="S11502" s="115"/>
      <c r="U11502"/>
      <c r="V11502"/>
      <c r="W11502" s="248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5">
      <c r="A11503" s="247"/>
      <c r="B11503" s="248"/>
      <c r="C11503" s="248"/>
      <c r="D11503" s="249"/>
      <c r="E11503"/>
      <c r="F11503" s="126"/>
      <c r="G11503" s="249"/>
      <c r="H11503"/>
      <c r="I11503"/>
      <c r="J11503" s="248"/>
      <c r="K11503"/>
      <c r="L11503"/>
      <c r="M11503"/>
      <c r="N11503"/>
      <c r="O11503"/>
      <c r="P11503"/>
      <c r="Q11503"/>
      <c r="S11503" s="115"/>
      <c r="U11503"/>
      <c r="V11503"/>
      <c r="W11503" s="248"/>
      <c r="X11503"/>
      <c r="Y11503"/>
      <c r="Z11503"/>
      <c r="AA11503"/>
      <c r="AB11503"/>
      <c r="AC11503"/>
      <c r="AD11503"/>
      <c r="AE11503"/>
      <c r="AF11503"/>
      <c r="AG11503"/>
    </row>
    <row r="11504" spans="1:33" ht="18" x14ac:dyDescent="0.25">
      <c r="A11504" s="250"/>
      <c r="B11504" s="251"/>
      <c r="C11504" s="251"/>
      <c r="D11504" s="252"/>
      <c r="E11504"/>
      <c r="F11504" s="126"/>
      <c r="G11504" s="253"/>
      <c r="H11504"/>
      <c r="I11504"/>
      <c r="J11504" s="254"/>
      <c r="K11504"/>
      <c r="L11504"/>
      <c r="M11504"/>
      <c r="N11504"/>
      <c r="O11504"/>
      <c r="P11504"/>
      <c r="Q11504"/>
      <c r="S11504" s="115"/>
      <c r="U11504"/>
      <c r="V11504"/>
      <c r="W11504" s="25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5">
      <c r="A11505" s="247"/>
      <c r="B11505" s="248"/>
      <c r="C11505" s="248"/>
      <c r="D11505" s="249"/>
      <c r="E11505"/>
      <c r="F11505" s="126"/>
      <c r="G11505" s="249"/>
      <c r="H11505"/>
      <c r="I11505"/>
      <c r="J11505" s="248"/>
      <c r="K11505"/>
      <c r="L11505"/>
      <c r="M11505"/>
      <c r="N11505"/>
      <c r="O11505"/>
      <c r="P11505"/>
      <c r="Q11505"/>
      <c r="S11505" s="115"/>
      <c r="U11505"/>
      <c r="V11505"/>
      <c r="W11505" s="248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5">
      <c r="A11506" s="244"/>
      <c r="B11506" s="245"/>
      <c r="C11506" s="245"/>
      <c r="D11506" s="246"/>
      <c r="F11506" s="238"/>
      <c r="G11506" s="246"/>
      <c r="I11506"/>
      <c r="J11506" s="245"/>
      <c r="S11506" s="115"/>
      <c r="U11506"/>
      <c r="V11506"/>
      <c r="W11506" s="245"/>
    </row>
    <row r="11507" spans="1:33" x14ac:dyDescent="0.25">
      <c r="A11507" s="247"/>
      <c r="B11507" s="248"/>
      <c r="C11507" s="248"/>
      <c r="D11507" s="249"/>
      <c r="E11507"/>
      <c r="F11507" s="126"/>
      <c r="G11507" s="249"/>
      <c r="H11507"/>
      <c r="I11507"/>
      <c r="J11507" s="248"/>
      <c r="K11507"/>
      <c r="L11507"/>
      <c r="M11507"/>
      <c r="N11507"/>
      <c r="O11507"/>
      <c r="P11507"/>
      <c r="Q11507"/>
      <c r="S11507" s="115"/>
      <c r="U11507"/>
      <c r="V11507"/>
      <c r="W11507" s="248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5">
      <c r="A11508" s="247"/>
      <c r="B11508" s="248"/>
      <c r="C11508" s="248"/>
      <c r="D11508" s="249"/>
      <c r="E11508"/>
      <c r="F11508" s="126"/>
      <c r="G11508" s="249"/>
      <c r="H11508"/>
      <c r="I11508"/>
      <c r="J11508" s="248"/>
      <c r="K11508"/>
      <c r="L11508"/>
      <c r="M11508"/>
      <c r="N11508"/>
      <c r="O11508"/>
      <c r="P11508"/>
      <c r="Q11508"/>
      <c r="S11508" s="115"/>
      <c r="U11508"/>
      <c r="V11508"/>
      <c r="W11508" s="24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5">
      <c r="A11509" s="247"/>
      <c r="B11509" s="248"/>
      <c r="C11509" s="248"/>
      <c r="D11509" s="249"/>
      <c r="E11509"/>
      <c r="F11509" s="126"/>
      <c r="G11509" s="249"/>
      <c r="H11509"/>
      <c r="I11509"/>
      <c r="J11509" s="248"/>
      <c r="K11509"/>
      <c r="L11509"/>
      <c r="M11509"/>
      <c r="N11509"/>
      <c r="O11509"/>
      <c r="P11509"/>
      <c r="Q11509"/>
      <c r="S11509" s="115"/>
      <c r="U11509"/>
      <c r="V11509"/>
      <c r="W11509" s="248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5">
      <c r="A11510" s="247"/>
      <c r="B11510" s="248"/>
      <c r="C11510" s="248"/>
      <c r="D11510" s="249"/>
      <c r="E11510"/>
      <c r="F11510" s="126"/>
      <c r="G11510" s="249"/>
      <c r="H11510"/>
      <c r="I11510"/>
      <c r="J11510" s="248"/>
      <c r="K11510"/>
      <c r="L11510"/>
      <c r="M11510"/>
      <c r="N11510"/>
      <c r="O11510"/>
      <c r="P11510"/>
      <c r="Q11510"/>
      <c r="S11510" s="115"/>
      <c r="U11510"/>
      <c r="V11510"/>
      <c r="W11510" s="248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5">
      <c r="A11511" s="247"/>
      <c r="B11511" s="248"/>
      <c r="C11511" s="248"/>
      <c r="D11511" s="249"/>
      <c r="E11511"/>
      <c r="F11511" s="126"/>
      <c r="G11511" s="249"/>
      <c r="H11511"/>
      <c r="I11511"/>
      <c r="J11511" s="248"/>
      <c r="K11511"/>
      <c r="L11511"/>
      <c r="M11511"/>
      <c r="N11511"/>
      <c r="O11511"/>
      <c r="P11511"/>
      <c r="Q11511"/>
      <c r="S11511" s="115"/>
      <c r="U11511"/>
      <c r="V11511"/>
      <c r="W11511" s="248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5">
      <c r="A11512" s="244"/>
      <c r="B11512" s="245"/>
      <c r="C11512" s="245"/>
      <c r="D11512" s="246"/>
      <c r="F11512" s="238"/>
      <c r="G11512" s="246"/>
      <c r="I11512"/>
      <c r="J11512" s="245"/>
      <c r="S11512" s="115"/>
      <c r="U11512"/>
      <c r="V11512"/>
      <c r="W11512" s="245"/>
    </row>
    <row r="11513" spans="1:33" x14ac:dyDescent="0.25">
      <c r="A11513" s="244"/>
      <c r="B11513" s="245"/>
      <c r="C11513" s="245"/>
      <c r="D11513" s="246"/>
      <c r="F11513" s="238"/>
      <c r="G11513" s="246"/>
      <c r="I11513"/>
      <c r="J11513" s="245"/>
      <c r="S11513" s="115"/>
      <c r="U11513"/>
      <c r="V11513"/>
      <c r="W11513" s="245"/>
    </row>
    <row r="11514" spans="1:33" x14ac:dyDescent="0.25">
      <c r="A11514" s="244"/>
      <c r="B11514" s="245"/>
      <c r="C11514" s="245"/>
      <c r="D11514" s="246"/>
      <c r="F11514" s="238"/>
      <c r="G11514" s="246"/>
      <c r="I11514"/>
      <c r="J11514" s="245"/>
      <c r="S11514" s="115"/>
      <c r="U11514"/>
      <c r="V11514"/>
      <c r="W11514" s="245"/>
    </row>
    <row r="11515" spans="1:33" x14ac:dyDescent="0.25">
      <c r="A11515" s="247"/>
      <c r="B11515" s="248"/>
      <c r="C11515" s="248"/>
      <c r="D11515" s="249"/>
      <c r="E11515"/>
      <c r="F11515" s="126"/>
      <c r="G11515" s="249"/>
      <c r="H11515"/>
      <c r="I11515"/>
      <c r="J11515" s="248"/>
      <c r="K11515"/>
      <c r="L11515"/>
      <c r="M11515"/>
      <c r="N11515"/>
      <c r="O11515"/>
      <c r="P11515"/>
      <c r="Q11515"/>
      <c r="S11515" s="115"/>
      <c r="U11515"/>
      <c r="V11515"/>
      <c r="W11515" s="248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5">
      <c r="A11516" s="244"/>
      <c r="B11516" s="245"/>
      <c r="C11516" s="245"/>
      <c r="D11516" s="246"/>
      <c r="F11516" s="238"/>
      <c r="G11516" s="246"/>
      <c r="I11516"/>
      <c r="J11516" s="245"/>
      <c r="S11516" s="115"/>
      <c r="U11516"/>
      <c r="V11516"/>
      <c r="W11516" s="245"/>
    </row>
    <row r="11517" spans="1:33" x14ac:dyDescent="0.25">
      <c r="A11517" s="247"/>
      <c r="B11517" s="248"/>
      <c r="C11517" s="248"/>
      <c r="D11517" s="249"/>
      <c r="E11517"/>
      <c r="F11517" s="126"/>
      <c r="G11517" s="249"/>
      <c r="H11517"/>
      <c r="I11517"/>
      <c r="J11517" s="248"/>
      <c r="K11517"/>
      <c r="L11517"/>
      <c r="M11517"/>
      <c r="N11517"/>
      <c r="O11517"/>
      <c r="P11517"/>
      <c r="Q11517"/>
      <c r="S11517" s="115"/>
      <c r="U11517"/>
      <c r="V11517"/>
      <c r="W11517" s="248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5">
      <c r="A11518" s="244"/>
      <c r="B11518" s="245"/>
      <c r="C11518" s="245"/>
      <c r="D11518" s="246"/>
      <c r="F11518" s="238"/>
      <c r="G11518" s="246"/>
      <c r="I11518"/>
      <c r="J11518" s="245"/>
      <c r="S11518" s="115"/>
      <c r="U11518"/>
      <c r="V11518"/>
      <c r="W11518" s="245"/>
    </row>
    <row r="11519" spans="1:33" x14ac:dyDescent="0.25">
      <c r="A11519" s="247"/>
      <c r="B11519" s="248"/>
      <c r="C11519" s="248"/>
      <c r="D11519" s="249"/>
      <c r="E11519"/>
      <c r="F11519" s="126"/>
      <c r="G11519" s="249"/>
      <c r="H11519"/>
      <c r="I11519"/>
      <c r="J11519" s="248"/>
      <c r="K11519"/>
      <c r="L11519"/>
      <c r="M11519"/>
      <c r="N11519"/>
      <c r="O11519"/>
      <c r="P11519"/>
      <c r="Q11519"/>
      <c r="S11519" s="115"/>
      <c r="U11519"/>
      <c r="V11519"/>
      <c r="W11519" s="248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5">
      <c r="A11520" s="244"/>
      <c r="B11520" s="245"/>
      <c r="C11520" s="245"/>
      <c r="D11520" s="246"/>
      <c r="F11520" s="238"/>
      <c r="G11520" s="246"/>
      <c r="I11520"/>
      <c r="J11520" s="245"/>
      <c r="S11520" s="115"/>
      <c r="U11520"/>
      <c r="V11520"/>
      <c r="W11520" s="245"/>
    </row>
    <row r="11521" spans="1:33" x14ac:dyDescent="0.25">
      <c r="A11521" s="247"/>
      <c r="B11521" s="248"/>
      <c r="C11521" s="248"/>
      <c r="D11521" s="249"/>
      <c r="E11521"/>
      <c r="F11521" s="126"/>
      <c r="G11521" s="249"/>
      <c r="H11521"/>
      <c r="I11521"/>
      <c r="J11521" s="248"/>
      <c r="K11521"/>
      <c r="L11521"/>
      <c r="M11521"/>
      <c r="N11521"/>
      <c r="O11521"/>
      <c r="P11521"/>
      <c r="Q11521"/>
      <c r="S11521" s="115"/>
      <c r="U11521"/>
      <c r="V11521"/>
      <c r="W11521" s="248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5">
      <c r="A11522" s="244"/>
      <c r="B11522" s="245"/>
      <c r="C11522" s="245"/>
      <c r="D11522" s="246"/>
      <c r="F11522" s="238"/>
      <c r="G11522" s="246"/>
      <c r="I11522"/>
      <c r="J11522" s="245"/>
      <c r="S11522" s="115"/>
      <c r="U11522"/>
      <c r="V11522"/>
      <c r="W11522" s="245"/>
    </row>
    <row r="11523" spans="1:33" x14ac:dyDescent="0.25">
      <c r="A11523" s="247"/>
      <c r="B11523" s="248"/>
      <c r="C11523" s="248"/>
      <c r="D11523" s="249"/>
      <c r="E11523"/>
      <c r="F11523" s="126"/>
      <c r="G11523" s="249"/>
      <c r="H11523"/>
      <c r="I11523"/>
      <c r="J11523" s="248"/>
      <c r="K11523"/>
      <c r="L11523"/>
      <c r="M11523"/>
      <c r="N11523"/>
      <c r="O11523"/>
      <c r="P11523"/>
      <c r="Q11523"/>
      <c r="S11523" s="115"/>
      <c r="U11523"/>
      <c r="V11523"/>
      <c r="W11523" s="248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5">
      <c r="A11524" s="247"/>
      <c r="B11524" s="248"/>
      <c r="C11524" s="248"/>
      <c r="D11524" s="249"/>
      <c r="E11524"/>
      <c r="F11524" s="126"/>
      <c r="G11524" s="249"/>
      <c r="H11524"/>
      <c r="I11524"/>
      <c r="J11524" s="248"/>
      <c r="K11524"/>
      <c r="L11524"/>
      <c r="M11524"/>
      <c r="N11524"/>
      <c r="O11524"/>
      <c r="P11524"/>
      <c r="Q11524"/>
      <c r="S11524" s="115"/>
      <c r="U11524"/>
      <c r="V11524"/>
      <c r="W11524" s="248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5">
      <c r="A11525" s="247"/>
      <c r="B11525" s="248"/>
      <c r="C11525" s="248"/>
      <c r="D11525" s="249"/>
      <c r="E11525"/>
      <c r="F11525" s="126"/>
      <c r="G11525" s="249"/>
      <c r="H11525"/>
      <c r="I11525"/>
      <c r="J11525" s="248"/>
      <c r="K11525"/>
      <c r="L11525"/>
      <c r="M11525"/>
      <c r="N11525"/>
      <c r="O11525"/>
      <c r="P11525"/>
      <c r="Q11525"/>
      <c r="S11525" s="115"/>
      <c r="U11525"/>
      <c r="V11525"/>
      <c r="W11525" s="248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5">
      <c r="A11526" s="247"/>
      <c r="B11526" s="248"/>
      <c r="C11526" s="248"/>
      <c r="D11526" s="249"/>
      <c r="E11526"/>
      <c r="F11526" s="126"/>
      <c r="G11526" s="249"/>
      <c r="H11526"/>
      <c r="I11526"/>
      <c r="J11526" s="248"/>
      <c r="K11526"/>
      <c r="L11526"/>
      <c r="M11526"/>
      <c r="N11526"/>
      <c r="O11526"/>
      <c r="P11526"/>
      <c r="Q11526"/>
      <c r="S11526" s="115"/>
      <c r="U11526"/>
      <c r="V11526"/>
      <c r="W11526" s="248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5">
      <c r="A11527" s="247"/>
      <c r="B11527" s="248"/>
      <c r="C11527" s="248"/>
      <c r="D11527" s="249"/>
      <c r="E11527"/>
      <c r="F11527" s="126"/>
      <c r="G11527" s="249"/>
      <c r="H11527"/>
      <c r="I11527"/>
      <c r="J11527" s="248"/>
      <c r="K11527"/>
      <c r="L11527"/>
      <c r="M11527"/>
      <c r="N11527"/>
      <c r="O11527"/>
      <c r="P11527"/>
      <c r="Q11527"/>
      <c r="S11527" s="115"/>
      <c r="U11527"/>
      <c r="V11527"/>
      <c r="W11527" s="248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5">
      <c r="A11528" s="247"/>
      <c r="B11528" s="248"/>
      <c r="C11528" s="248"/>
      <c r="D11528" s="249"/>
      <c r="E11528"/>
      <c r="F11528" s="126"/>
      <c r="G11528" s="249"/>
      <c r="H11528"/>
      <c r="I11528"/>
      <c r="J11528" s="248"/>
      <c r="K11528"/>
      <c r="L11528"/>
      <c r="M11528"/>
      <c r="N11528"/>
      <c r="O11528"/>
      <c r="P11528"/>
      <c r="Q11528"/>
      <c r="S11528" s="115"/>
      <c r="U11528"/>
      <c r="V11528"/>
      <c r="W11528" s="24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5">
      <c r="A11529" s="247"/>
      <c r="B11529" s="248"/>
      <c r="C11529" s="248"/>
      <c r="D11529" s="249"/>
      <c r="E11529"/>
      <c r="F11529" s="126"/>
      <c r="G11529" s="249"/>
      <c r="H11529"/>
      <c r="I11529"/>
      <c r="J11529" s="248"/>
      <c r="K11529"/>
      <c r="L11529"/>
      <c r="M11529"/>
      <c r="N11529"/>
      <c r="O11529"/>
      <c r="P11529"/>
      <c r="Q11529"/>
      <c r="S11529" s="115"/>
      <c r="U11529"/>
      <c r="V11529"/>
      <c r="W11529" s="248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5">
      <c r="A11530" s="247"/>
      <c r="B11530" s="248"/>
      <c r="C11530" s="248"/>
      <c r="D11530" s="249"/>
      <c r="E11530"/>
      <c r="F11530" s="126"/>
      <c r="G11530" s="249"/>
      <c r="H11530"/>
      <c r="I11530"/>
      <c r="J11530" s="248"/>
      <c r="K11530"/>
      <c r="L11530"/>
      <c r="M11530"/>
      <c r="N11530"/>
      <c r="O11530"/>
      <c r="P11530"/>
      <c r="Q11530"/>
      <c r="S11530" s="115"/>
      <c r="U11530"/>
      <c r="V11530"/>
      <c r="W11530" s="248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5">
      <c r="A11531" s="244"/>
      <c r="B11531" s="245"/>
      <c r="C11531" s="245"/>
      <c r="D11531" s="246"/>
      <c r="F11531" s="238"/>
      <c r="G11531" s="246"/>
      <c r="I11531"/>
      <c r="J11531" s="245"/>
      <c r="S11531" s="115"/>
      <c r="U11531"/>
      <c r="V11531"/>
      <c r="W11531" s="245"/>
    </row>
    <row r="11532" spans="1:33" x14ac:dyDescent="0.25">
      <c r="A11532" s="247"/>
      <c r="B11532" s="248"/>
      <c r="C11532" s="248"/>
      <c r="D11532" s="249"/>
      <c r="E11532"/>
      <c r="F11532" s="126"/>
      <c r="G11532" s="249"/>
      <c r="H11532"/>
      <c r="I11532"/>
      <c r="J11532" s="248"/>
      <c r="K11532"/>
      <c r="L11532"/>
      <c r="M11532"/>
      <c r="N11532"/>
      <c r="O11532"/>
      <c r="P11532"/>
      <c r="Q11532"/>
      <c r="S11532" s="115"/>
      <c r="U11532"/>
      <c r="V11532"/>
      <c r="W11532" s="248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5">
      <c r="A11533" s="247"/>
      <c r="B11533" s="248"/>
      <c r="C11533" s="248"/>
      <c r="D11533" s="249"/>
      <c r="E11533"/>
      <c r="F11533" s="126"/>
      <c r="G11533" s="249"/>
      <c r="H11533"/>
      <c r="I11533"/>
      <c r="J11533" s="248"/>
      <c r="K11533"/>
      <c r="L11533"/>
      <c r="M11533"/>
      <c r="N11533"/>
      <c r="O11533"/>
      <c r="P11533"/>
      <c r="Q11533"/>
      <c r="S11533" s="115"/>
      <c r="U11533"/>
      <c r="V11533"/>
      <c r="W11533" s="248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5">
      <c r="A11534" s="247"/>
      <c r="B11534" s="248"/>
      <c r="C11534" s="248"/>
      <c r="D11534" s="249"/>
      <c r="E11534"/>
      <c r="F11534" s="126"/>
      <c r="G11534" s="249"/>
      <c r="H11534"/>
      <c r="I11534"/>
      <c r="J11534" s="248"/>
      <c r="K11534"/>
      <c r="L11534"/>
      <c r="M11534"/>
      <c r="N11534"/>
      <c r="O11534"/>
      <c r="P11534"/>
      <c r="Q11534"/>
      <c r="S11534" s="115"/>
      <c r="U11534"/>
      <c r="V11534"/>
      <c r="W11534" s="248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5">
      <c r="A11535" s="247"/>
      <c r="B11535" s="248"/>
      <c r="C11535" s="248"/>
      <c r="D11535" s="249"/>
      <c r="E11535"/>
      <c r="F11535" s="126"/>
      <c r="G11535" s="249"/>
      <c r="H11535"/>
      <c r="I11535"/>
      <c r="J11535" s="248"/>
      <c r="K11535"/>
      <c r="L11535"/>
      <c r="M11535"/>
      <c r="N11535"/>
      <c r="O11535"/>
      <c r="P11535"/>
      <c r="Q11535"/>
      <c r="S11535" s="115"/>
      <c r="U11535"/>
      <c r="V11535"/>
      <c r="W11535" s="248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5">
      <c r="A11536" s="247"/>
      <c r="B11536" s="248"/>
      <c r="C11536" s="248"/>
      <c r="D11536" s="249"/>
      <c r="E11536"/>
      <c r="F11536" s="126"/>
      <c r="G11536" s="249"/>
      <c r="H11536"/>
      <c r="I11536"/>
      <c r="J11536" s="248"/>
      <c r="K11536"/>
      <c r="L11536"/>
      <c r="M11536"/>
      <c r="N11536"/>
      <c r="O11536"/>
      <c r="P11536"/>
      <c r="Q11536"/>
      <c r="S11536" s="115"/>
      <c r="U11536"/>
      <c r="V11536"/>
      <c r="W11536" s="248"/>
      <c r="X11536"/>
      <c r="Y11536"/>
      <c r="Z11536"/>
      <c r="AA11536"/>
      <c r="AB11536"/>
      <c r="AC11536"/>
      <c r="AD11536"/>
      <c r="AE11536"/>
      <c r="AF11536"/>
      <c r="AG11536"/>
    </row>
    <row r="11537" spans="1:33" ht="18" x14ac:dyDescent="0.25">
      <c r="A11537" s="250"/>
      <c r="B11537" s="251"/>
      <c r="C11537" s="251"/>
      <c r="D11537" s="252"/>
      <c r="E11537"/>
      <c r="F11537" s="126"/>
      <c r="G11537" s="253"/>
      <c r="H11537"/>
      <c r="I11537"/>
      <c r="J11537" s="254"/>
      <c r="K11537"/>
      <c r="L11537"/>
      <c r="M11537"/>
      <c r="N11537"/>
      <c r="O11537"/>
      <c r="P11537"/>
      <c r="Q11537"/>
      <c r="S11537" s="115"/>
      <c r="U11537"/>
      <c r="V11537"/>
      <c r="W11537" s="254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5">
      <c r="A11538" s="247"/>
      <c r="B11538" s="248"/>
      <c r="C11538" s="248"/>
      <c r="D11538" s="249"/>
      <c r="E11538"/>
      <c r="F11538" s="126"/>
      <c r="G11538" s="249"/>
      <c r="H11538"/>
      <c r="I11538"/>
      <c r="J11538" s="248"/>
      <c r="K11538"/>
      <c r="L11538"/>
      <c r="M11538"/>
      <c r="N11538"/>
      <c r="O11538"/>
      <c r="P11538"/>
      <c r="Q11538"/>
      <c r="S11538" s="115"/>
      <c r="U11538"/>
      <c r="V11538"/>
      <c r="W11538" s="248"/>
      <c r="X11538"/>
      <c r="Y11538"/>
      <c r="Z11538"/>
      <c r="AA11538"/>
      <c r="AB11538"/>
      <c r="AC11538"/>
      <c r="AD11538"/>
      <c r="AE11538"/>
      <c r="AF11538"/>
      <c r="AG11538"/>
    </row>
    <row r="11539" spans="1:33" ht="18" x14ac:dyDescent="0.25">
      <c r="A11539" s="250"/>
      <c r="B11539" s="251"/>
      <c r="C11539" s="251"/>
      <c r="D11539" s="252"/>
      <c r="E11539"/>
      <c r="F11539" s="126"/>
      <c r="G11539" s="253"/>
      <c r="H11539"/>
      <c r="I11539"/>
      <c r="J11539" s="254"/>
      <c r="K11539"/>
      <c r="L11539"/>
      <c r="M11539"/>
      <c r="N11539"/>
      <c r="O11539"/>
      <c r="P11539"/>
      <c r="Q11539"/>
      <c r="S11539" s="115"/>
      <c r="U11539"/>
      <c r="V11539"/>
      <c r="W11539" s="254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5">
      <c r="A11540" s="244"/>
      <c r="B11540" s="245"/>
      <c r="C11540" s="245"/>
      <c r="D11540" s="246"/>
      <c r="F11540" s="238"/>
      <c r="G11540" s="246"/>
      <c r="I11540"/>
      <c r="J11540" s="245"/>
      <c r="S11540" s="115"/>
      <c r="U11540"/>
      <c r="V11540"/>
      <c r="W11540" s="245"/>
    </row>
    <row r="11541" spans="1:33" x14ac:dyDescent="0.25">
      <c r="A11541" s="247"/>
      <c r="B11541" s="248"/>
      <c r="C11541" s="248"/>
      <c r="D11541" s="249"/>
      <c r="E11541"/>
      <c r="F11541" s="126"/>
      <c r="G11541" s="249"/>
      <c r="H11541"/>
      <c r="I11541"/>
      <c r="J11541" s="248"/>
      <c r="K11541"/>
      <c r="L11541"/>
      <c r="M11541"/>
      <c r="N11541"/>
      <c r="O11541"/>
      <c r="P11541"/>
      <c r="Q11541"/>
      <c r="S11541" s="115"/>
      <c r="U11541"/>
      <c r="V11541"/>
      <c r="W11541" s="248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5">
      <c r="A11542" s="247"/>
      <c r="B11542" s="248"/>
      <c r="C11542" s="248"/>
      <c r="D11542" s="249"/>
      <c r="E11542"/>
      <c r="F11542" s="126"/>
      <c r="G11542" s="249"/>
      <c r="H11542"/>
      <c r="I11542"/>
      <c r="J11542" s="248"/>
      <c r="K11542"/>
      <c r="L11542"/>
      <c r="M11542"/>
      <c r="N11542"/>
      <c r="O11542"/>
      <c r="P11542"/>
      <c r="Q11542"/>
      <c r="S11542" s="115"/>
      <c r="U11542"/>
      <c r="V11542"/>
      <c r="W11542" s="248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5">
      <c r="A11543" s="244"/>
      <c r="B11543" s="245"/>
      <c r="C11543" s="245"/>
      <c r="D11543" s="246"/>
      <c r="F11543" s="238"/>
      <c r="G11543" s="246"/>
      <c r="I11543"/>
      <c r="J11543" s="245"/>
      <c r="S11543" s="115"/>
      <c r="U11543"/>
      <c r="V11543"/>
      <c r="W11543" s="245"/>
    </row>
    <row r="11544" spans="1:33" x14ac:dyDescent="0.25">
      <c r="A11544" s="247"/>
      <c r="B11544" s="248"/>
      <c r="C11544" s="248"/>
      <c r="D11544" s="249"/>
      <c r="E11544"/>
      <c r="F11544" s="126"/>
      <c r="G11544" s="249"/>
      <c r="H11544"/>
      <c r="I11544"/>
      <c r="J11544" s="248"/>
      <c r="K11544"/>
      <c r="L11544"/>
      <c r="M11544"/>
      <c r="N11544"/>
      <c r="O11544"/>
      <c r="P11544"/>
      <c r="Q11544"/>
      <c r="S11544" s="115"/>
      <c r="U11544"/>
      <c r="V11544"/>
      <c r="W11544" s="248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5">
      <c r="A11545" s="247"/>
      <c r="B11545" s="248"/>
      <c r="C11545" s="248"/>
      <c r="D11545" s="249"/>
      <c r="E11545"/>
      <c r="F11545" s="126"/>
      <c r="G11545" s="249"/>
      <c r="H11545"/>
      <c r="I11545"/>
      <c r="J11545" s="248"/>
      <c r="K11545"/>
      <c r="L11545"/>
      <c r="M11545"/>
      <c r="N11545"/>
      <c r="O11545"/>
      <c r="P11545"/>
      <c r="Q11545"/>
      <c r="S11545" s="115"/>
      <c r="U11545"/>
      <c r="V11545"/>
      <c r="W11545" s="248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5">
      <c r="A11546" s="247"/>
      <c r="B11546" s="248"/>
      <c r="C11546" s="248"/>
      <c r="D11546" s="249"/>
      <c r="E11546"/>
      <c r="F11546" s="126"/>
      <c r="G11546" s="249"/>
      <c r="H11546"/>
      <c r="I11546"/>
      <c r="J11546" s="248"/>
      <c r="K11546"/>
      <c r="L11546"/>
      <c r="M11546"/>
      <c r="N11546"/>
      <c r="O11546"/>
      <c r="P11546"/>
      <c r="Q11546"/>
      <c r="S11546" s="115"/>
      <c r="U11546"/>
      <c r="V11546"/>
      <c r="W11546" s="248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5">
      <c r="A11547" s="244"/>
      <c r="B11547" s="245"/>
      <c r="C11547" s="245"/>
      <c r="D11547" s="246"/>
      <c r="F11547" s="238"/>
      <c r="G11547" s="246"/>
      <c r="I11547"/>
      <c r="J11547" s="245"/>
      <c r="S11547" s="115"/>
      <c r="U11547"/>
      <c r="V11547"/>
      <c r="W11547" s="245"/>
    </row>
    <row r="11548" spans="1:33" x14ac:dyDescent="0.25">
      <c r="A11548" s="247"/>
      <c r="B11548" s="248"/>
      <c r="C11548" s="248"/>
      <c r="D11548" s="249"/>
      <c r="E11548"/>
      <c r="F11548" s="126"/>
      <c r="G11548" s="249"/>
      <c r="H11548"/>
      <c r="I11548"/>
      <c r="J11548" s="248"/>
      <c r="K11548"/>
      <c r="L11548"/>
      <c r="M11548"/>
      <c r="N11548"/>
      <c r="O11548"/>
      <c r="P11548"/>
      <c r="Q11548"/>
      <c r="S11548" s="115"/>
      <c r="U11548"/>
      <c r="V11548"/>
      <c r="W11548" s="2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5">
      <c r="A11549" s="247"/>
      <c r="B11549" s="248"/>
      <c r="C11549" s="248"/>
      <c r="D11549" s="249"/>
      <c r="E11549"/>
      <c r="F11549" s="126"/>
      <c r="G11549" s="249"/>
      <c r="H11549"/>
      <c r="I11549"/>
      <c r="J11549" s="248"/>
      <c r="K11549"/>
      <c r="L11549"/>
      <c r="M11549"/>
      <c r="N11549"/>
      <c r="O11549"/>
      <c r="P11549"/>
      <c r="Q11549"/>
      <c r="S11549" s="115"/>
      <c r="U11549"/>
      <c r="V11549"/>
      <c r="W11549" s="248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5">
      <c r="A11550" s="247"/>
      <c r="B11550" s="248"/>
      <c r="C11550" s="248"/>
      <c r="D11550" s="249"/>
      <c r="E11550"/>
      <c r="F11550" s="126"/>
      <c r="G11550" s="249"/>
      <c r="H11550"/>
      <c r="I11550"/>
      <c r="J11550" s="248"/>
      <c r="K11550"/>
      <c r="L11550"/>
      <c r="M11550"/>
      <c r="N11550"/>
      <c r="O11550"/>
      <c r="P11550"/>
      <c r="Q11550"/>
      <c r="S11550" s="115"/>
      <c r="U11550"/>
      <c r="V11550"/>
      <c r="W11550" s="248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5">
      <c r="A11551" s="244"/>
      <c r="B11551" s="245"/>
      <c r="C11551" s="245"/>
      <c r="D11551" s="246"/>
      <c r="F11551" s="238"/>
      <c r="G11551" s="246"/>
      <c r="I11551"/>
      <c r="J11551" s="245"/>
      <c r="S11551" s="115"/>
      <c r="U11551"/>
      <c r="V11551"/>
      <c r="W11551" s="245"/>
    </row>
    <row r="11552" spans="1:33" x14ac:dyDescent="0.25">
      <c r="A11552" s="244"/>
      <c r="B11552" s="245"/>
      <c r="C11552" s="245"/>
      <c r="D11552" s="246"/>
      <c r="F11552" s="238"/>
      <c r="G11552" s="246"/>
      <c r="I11552"/>
      <c r="J11552" s="245"/>
      <c r="S11552" s="115"/>
      <c r="U11552"/>
      <c r="V11552"/>
      <c r="W11552" s="245"/>
    </row>
    <row r="11553" spans="1:33" x14ac:dyDescent="0.25">
      <c r="A11553" s="244"/>
      <c r="B11553" s="245"/>
      <c r="C11553" s="245"/>
      <c r="D11553" s="246"/>
      <c r="F11553" s="238"/>
      <c r="G11553" s="246"/>
      <c r="I11553"/>
      <c r="J11553" s="245"/>
      <c r="S11553" s="115"/>
      <c r="U11553"/>
      <c r="V11553"/>
      <c r="W11553" s="245"/>
    </row>
    <row r="11554" spans="1:33" x14ac:dyDescent="0.25">
      <c r="A11554" s="244"/>
      <c r="B11554" s="245"/>
      <c r="C11554" s="245"/>
      <c r="D11554" s="246"/>
      <c r="F11554" s="238"/>
      <c r="G11554" s="246"/>
      <c r="I11554"/>
      <c r="J11554" s="245"/>
      <c r="S11554" s="115"/>
      <c r="U11554"/>
      <c r="V11554"/>
      <c r="W11554" s="245"/>
    </row>
    <row r="11555" spans="1:33" x14ac:dyDescent="0.25">
      <c r="A11555" s="244"/>
      <c r="B11555" s="245"/>
      <c r="C11555" s="245"/>
      <c r="D11555" s="246"/>
      <c r="F11555" s="238"/>
      <c r="G11555" s="246"/>
      <c r="I11555"/>
      <c r="J11555" s="245"/>
      <c r="S11555" s="115"/>
      <c r="U11555"/>
      <c r="V11555"/>
      <c r="W11555" s="245"/>
    </row>
    <row r="11556" spans="1:33" x14ac:dyDescent="0.25">
      <c r="A11556" s="247"/>
      <c r="B11556" s="248"/>
      <c r="C11556" s="248"/>
      <c r="D11556" s="249"/>
      <c r="E11556"/>
      <c r="F11556" s="126"/>
      <c r="G11556" s="249"/>
      <c r="H11556"/>
      <c r="I11556"/>
      <c r="J11556" s="248"/>
      <c r="K11556"/>
      <c r="L11556"/>
      <c r="M11556"/>
      <c r="N11556"/>
      <c r="O11556"/>
      <c r="P11556"/>
      <c r="Q11556"/>
      <c r="S11556" s="115"/>
      <c r="U11556"/>
      <c r="V11556"/>
      <c r="W11556" s="248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5">
      <c r="A11557" s="244"/>
      <c r="B11557" s="245"/>
      <c r="C11557" s="245"/>
      <c r="D11557" s="246"/>
      <c r="F11557" s="238"/>
      <c r="G11557" s="246"/>
      <c r="I11557"/>
      <c r="J11557" s="245"/>
      <c r="S11557" s="115"/>
      <c r="U11557"/>
      <c r="V11557"/>
      <c r="W11557" s="245"/>
    </row>
    <row r="11558" spans="1:33" x14ac:dyDescent="0.25">
      <c r="A11558" s="247"/>
      <c r="B11558" s="248"/>
      <c r="C11558" s="248"/>
      <c r="D11558" s="249"/>
      <c r="E11558"/>
      <c r="F11558" s="126"/>
      <c r="G11558" s="249"/>
      <c r="H11558"/>
      <c r="I11558"/>
      <c r="J11558" s="248"/>
      <c r="K11558"/>
      <c r="L11558"/>
      <c r="M11558"/>
      <c r="N11558"/>
      <c r="O11558"/>
      <c r="P11558"/>
      <c r="Q11558"/>
      <c r="S11558" s="115"/>
      <c r="U11558"/>
      <c r="V11558"/>
      <c r="W11558" s="24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5">
      <c r="A11559" s="244"/>
      <c r="B11559" s="245"/>
      <c r="C11559" s="245"/>
      <c r="D11559" s="246"/>
      <c r="F11559" s="238"/>
      <c r="G11559" s="246"/>
      <c r="I11559"/>
      <c r="J11559" s="245"/>
      <c r="S11559" s="115"/>
      <c r="U11559"/>
      <c r="V11559"/>
      <c r="W11559" s="245"/>
    </row>
    <row r="11560" spans="1:33" x14ac:dyDescent="0.25">
      <c r="A11560" s="244"/>
      <c r="B11560" s="245"/>
      <c r="C11560" s="245"/>
      <c r="D11560" s="246"/>
      <c r="F11560" s="238"/>
      <c r="G11560" s="246"/>
      <c r="I11560"/>
      <c r="J11560" s="245"/>
      <c r="S11560" s="115"/>
      <c r="U11560"/>
      <c r="V11560"/>
      <c r="W11560" s="245"/>
    </row>
    <row r="11561" spans="1:33" x14ac:dyDescent="0.25">
      <c r="A11561" s="247"/>
      <c r="B11561" s="248"/>
      <c r="C11561" s="248"/>
      <c r="D11561" s="249"/>
      <c r="E11561"/>
      <c r="F11561" s="126"/>
      <c r="G11561" s="249"/>
      <c r="H11561"/>
      <c r="I11561"/>
      <c r="J11561" s="248"/>
      <c r="K11561"/>
      <c r="L11561"/>
      <c r="M11561"/>
      <c r="N11561"/>
      <c r="O11561"/>
      <c r="P11561"/>
      <c r="Q11561"/>
      <c r="S11561" s="115"/>
      <c r="U11561"/>
      <c r="V11561"/>
      <c r="W11561" s="248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5">
      <c r="A11562" s="247"/>
      <c r="B11562" s="248"/>
      <c r="C11562" s="248"/>
      <c r="D11562" s="249"/>
      <c r="E11562"/>
      <c r="F11562" s="126"/>
      <c r="G11562" s="249"/>
      <c r="H11562"/>
      <c r="I11562"/>
      <c r="J11562" s="248"/>
      <c r="K11562"/>
      <c r="L11562"/>
      <c r="M11562"/>
      <c r="N11562"/>
      <c r="O11562"/>
      <c r="P11562"/>
      <c r="Q11562"/>
      <c r="S11562" s="115"/>
      <c r="U11562"/>
      <c r="V11562"/>
      <c r="W11562" s="248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5">
      <c r="A11563" s="244"/>
      <c r="B11563" s="245"/>
      <c r="C11563" s="245"/>
      <c r="D11563" s="246"/>
      <c r="F11563" s="238"/>
      <c r="G11563" s="246"/>
      <c r="I11563"/>
      <c r="J11563" s="245"/>
      <c r="S11563" s="115"/>
      <c r="U11563"/>
      <c r="V11563"/>
      <c r="W11563" s="245"/>
    </row>
    <row r="11564" spans="1:33" x14ac:dyDescent="0.25">
      <c r="A11564" s="247"/>
      <c r="B11564" s="248"/>
      <c r="C11564" s="248"/>
      <c r="D11564" s="249"/>
      <c r="E11564"/>
      <c r="F11564" s="126"/>
      <c r="G11564" s="249"/>
      <c r="H11564"/>
      <c r="I11564"/>
      <c r="J11564" s="248"/>
      <c r="K11564"/>
      <c r="L11564"/>
      <c r="M11564"/>
      <c r="N11564"/>
      <c r="O11564"/>
      <c r="P11564"/>
      <c r="Q11564"/>
      <c r="S11564" s="115"/>
      <c r="U11564"/>
      <c r="V11564"/>
      <c r="W11564" s="248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5">
      <c r="A11565" s="244"/>
      <c r="B11565" s="245"/>
      <c r="C11565" s="245"/>
      <c r="D11565" s="246"/>
      <c r="F11565" s="238"/>
      <c r="G11565" s="246"/>
      <c r="I11565"/>
      <c r="J11565" s="245"/>
      <c r="S11565" s="115"/>
      <c r="U11565"/>
      <c r="V11565"/>
      <c r="W11565" s="245"/>
    </row>
    <row r="11566" spans="1:33" x14ac:dyDescent="0.25">
      <c r="A11566" s="244"/>
      <c r="B11566" s="245"/>
      <c r="C11566" s="245"/>
      <c r="D11566" s="246"/>
      <c r="F11566" s="238"/>
      <c r="G11566" s="246"/>
      <c r="I11566"/>
      <c r="J11566" s="245"/>
      <c r="S11566" s="115"/>
      <c r="U11566"/>
      <c r="V11566"/>
      <c r="W11566" s="245"/>
    </row>
    <row r="11567" spans="1:33" x14ac:dyDescent="0.25">
      <c r="A11567" s="244"/>
      <c r="B11567" s="245"/>
      <c r="C11567" s="245"/>
      <c r="D11567" s="246"/>
      <c r="F11567" s="238"/>
      <c r="G11567" s="246"/>
      <c r="I11567"/>
      <c r="J11567" s="245"/>
      <c r="S11567" s="115"/>
      <c r="U11567"/>
      <c r="V11567"/>
      <c r="W11567" s="245"/>
    </row>
    <row r="11568" spans="1:33" x14ac:dyDescent="0.25">
      <c r="A11568" s="247"/>
      <c r="B11568" s="248"/>
      <c r="C11568" s="248"/>
      <c r="D11568" s="249"/>
      <c r="E11568"/>
      <c r="F11568" s="126"/>
      <c r="G11568" s="249"/>
      <c r="H11568"/>
      <c r="I11568"/>
      <c r="J11568" s="248"/>
      <c r="K11568"/>
      <c r="L11568"/>
      <c r="M11568"/>
      <c r="N11568"/>
      <c r="O11568"/>
      <c r="P11568"/>
      <c r="Q11568"/>
      <c r="S11568" s="115"/>
      <c r="U11568"/>
      <c r="V11568"/>
      <c r="W11568" s="24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5">
      <c r="A11569" s="244"/>
      <c r="B11569" s="245"/>
      <c r="C11569" s="245"/>
      <c r="D11569" s="246"/>
      <c r="F11569" s="238"/>
      <c r="G11569" s="246"/>
      <c r="I11569"/>
      <c r="J11569" s="245"/>
      <c r="S11569" s="115"/>
      <c r="U11569"/>
      <c r="V11569"/>
      <c r="W11569" s="245"/>
    </row>
    <row r="11570" spans="1:33" x14ac:dyDescent="0.25">
      <c r="A11570" s="244"/>
      <c r="B11570" s="245"/>
      <c r="C11570" s="245"/>
      <c r="D11570" s="246"/>
      <c r="F11570" s="238"/>
      <c r="G11570" s="246"/>
      <c r="I11570"/>
      <c r="J11570" s="245"/>
      <c r="S11570" s="115"/>
      <c r="U11570"/>
      <c r="V11570"/>
      <c r="W11570" s="245"/>
    </row>
    <row r="11571" spans="1:33" x14ac:dyDescent="0.25">
      <c r="A11571" s="244"/>
      <c r="B11571" s="245"/>
      <c r="C11571" s="245"/>
      <c r="D11571" s="246"/>
      <c r="F11571" s="238"/>
      <c r="G11571" s="246"/>
      <c r="I11571"/>
      <c r="J11571" s="245"/>
      <c r="S11571" s="115"/>
      <c r="U11571"/>
      <c r="V11571"/>
      <c r="W11571" s="245"/>
    </row>
    <row r="11572" spans="1:33" x14ac:dyDescent="0.25">
      <c r="A11572" s="244"/>
      <c r="B11572" s="245"/>
      <c r="C11572" s="245"/>
      <c r="D11572" s="246"/>
      <c r="F11572" s="238"/>
      <c r="G11572" s="246"/>
      <c r="I11572"/>
      <c r="J11572" s="245"/>
      <c r="S11572" s="115"/>
      <c r="U11572"/>
      <c r="V11572"/>
      <c r="W11572" s="245"/>
    </row>
    <row r="11573" spans="1:33" x14ac:dyDescent="0.25">
      <c r="A11573" s="247"/>
      <c r="B11573" s="248"/>
      <c r="C11573" s="248"/>
      <c r="D11573" s="249"/>
      <c r="E11573"/>
      <c r="F11573" s="126"/>
      <c r="G11573" s="249"/>
      <c r="H11573"/>
      <c r="I11573"/>
      <c r="J11573" s="248"/>
      <c r="K11573"/>
      <c r="L11573"/>
      <c r="M11573"/>
      <c r="N11573"/>
      <c r="O11573"/>
      <c r="P11573"/>
      <c r="Q11573"/>
      <c r="S11573" s="115"/>
      <c r="U11573"/>
      <c r="V11573"/>
      <c r="W11573" s="248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5">
      <c r="A11574" s="247"/>
      <c r="B11574" s="248"/>
      <c r="C11574" s="248"/>
      <c r="D11574" s="249"/>
      <c r="E11574"/>
      <c r="F11574" s="126"/>
      <c r="G11574" s="249"/>
      <c r="H11574"/>
      <c r="I11574"/>
      <c r="J11574" s="248"/>
      <c r="K11574"/>
      <c r="L11574"/>
      <c r="M11574"/>
      <c r="N11574"/>
      <c r="O11574"/>
      <c r="P11574"/>
      <c r="Q11574"/>
      <c r="S11574" s="115"/>
      <c r="U11574"/>
      <c r="V11574"/>
      <c r="W11574" s="248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5">
      <c r="A11575" s="247"/>
      <c r="B11575" s="248"/>
      <c r="C11575" s="248"/>
      <c r="D11575" s="249"/>
      <c r="E11575"/>
      <c r="F11575" s="126"/>
      <c r="G11575" s="249"/>
      <c r="H11575"/>
      <c r="I11575"/>
      <c r="J11575" s="248"/>
      <c r="K11575"/>
      <c r="L11575"/>
      <c r="M11575"/>
      <c r="N11575"/>
      <c r="O11575"/>
      <c r="P11575"/>
      <c r="Q11575"/>
      <c r="S11575" s="115"/>
      <c r="U11575"/>
      <c r="V11575"/>
      <c r="W11575" s="248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5">
      <c r="A11576" s="244"/>
      <c r="B11576" s="245"/>
      <c r="C11576" s="245"/>
      <c r="D11576" s="246"/>
      <c r="F11576" s="238"/>
      <c r="G11576" s="246"/>
      <c r="I11576"/>
      <c r="J11576" s="245"/>
      <c r="S11576" s="115"/>
      <c r="U11576"/>
      <c r="V11576"/>
      <c r="W11576" s="245"/>
    </row>
    <row r="11577" spans="1:33" x14ac:dyDescent="0.25">
      <c r="A11577" s="247"/>
      <c r="B11577" s="248"/>
      <c r="C11577" s="248"/>
      <c r="D11577" s="249"/>
      <c r="E11577"/>
      <c r="F11577" s="126"/>
      <c r="G11577" s="249"/>
      <c r="H11577"/>
      <c r="I11577"/>
      <c r="J11577" s="248"/>
      <c r="K11577"/>
      <c r="L11577"/>
      <c r="M11577"/>
      <c r="N11577"/>
      <c r="O11577"/>
      <c r="P11577"/>
      <c r="Q11577"/>
      <c r="S11577" s="115"/>
      <c r="U11577"/>
      <c r="V11577"/>
      <c r="W11577" s="248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5">
      <c r="A11578" s="244"/>
      <c r="B11578" s="245"/>
      <c r="C11578" s="245"/>
      <c r="D11578" s="246"/>
      <c r="F11578" s="238"/>
      <c r="G11578" s="246"/>
      <c r="I11578"/>
      <c r="J11578" s="245"/>
      <c r="S11578" s="115"/>
      <c r="U11578"/>
      <c r="V11578"/>
      <c r="W11578" s="245"/>
    </row>
    <row r="11579" spans="1:33" x14ac:dyDescent="0.25">
      <c r="A11579" s="247"/>
      <c r="B11579" s="248"/>
      <c r="C11579" s="248"/>
      <c r="D11579" s="249"/>
      <c r="E11579"/>
      <c r="F11579" s="126"/>
      <c r="G11579" s="249"/>
      <c r="H11579"/>
      <c r="I11579"/>
      <c r="J11579" s="248"/>
      <c r="K11579"/>
      <c r="L11579"/>
      <c r="M11579"/>
      <c r="N11579"/>
      <c r="O11579"/>
      <c r="P11579"/>
      <c r="Q11579"/>
      <c r="S11579" s="115"/>
      <c r="U11579"/>
      <c r="V11579"/>
      <c r="W11579" s="248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5">
      <c r="A11580" s="247"/>
      <c r="B11580" s="248"/>
      <c r="C11580" s="248"/>
      <c r="D11580" s="249"/>
      <c r="E11580"/>
      <c r="F11580" s="126"/>
      <c r="G11580" s="249"/>
      <c r="H11580"/>
      <c r="I11580"/>
      <c r="J11580" s="248"/>
      <c r="K11580"/>
      <c r="L11580"/>
      <c r="M11580"/>
      <c r="N11580"/>
      <c r="O11580"/>
      <c r="P11580"/>
      <c r="Q11580"/>
      <c r="S11580" s="115"/>
      <c r="U11580"/>
      <c r="V11580"/>
      <c r="W11580" s="248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5">
      <c r="A11581" s="247"/>
      <c r="B11581" s="248"/>
      <c r="C11581" s="248"/>
      <c r="D11581" s="249"/>
      <c r="E11581"/>
      <c r="F11581" s="126"/>
      <c r="G11581" s="249"/>
      <c r="H11581"/>
      <c r="I11581"/>
      <c r="J11581" s="248"/>
      <c r="K11581"/>
      <c r="L11581"/>
      <c r="M11581"/>
      <c r="N11581"/>
      <c r="O11581"/>
      <c r="P11581"/>
      <c r="Q11581"/>
      <c r="S11581" s="115"/>
      <c r="U11581"/>
      <c r="V11581"/>
      <c r="W11581" s="248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5">
      <c r="A11582" s="244"/>
      <c r="B11582" s="245"/>
      <c r="C11582" s="245"/>
      <c r="D11582" s="246"/>
      <c r="F11582" s="238"/>
      <c r="G11582" s="246"/>
      <c r="I11582"/>
      <c r="J11582" s="245"/>
      <c r="S11582" s="115"/>
      <c r="U11582"/>
      <c r="V11582"/>
      <c r="W11582" s="245"/>
    </row>
    <row r="11583" spans="1:33" x14ac:dyDescent="0.25">
      <c r="A11583" s="247"/>
      <c r="B11583" s="248"/>
      <c r="C11583" s="248"/>
      <c r="D11583" s="249"/>
      <c r="E11583"/>
      <c r="F11583" s="126"/>
      <c r="G11583" s="249"/>
      <c r="H11583"/>
      <c r="I11583"/>
      <c r="J11583" s="248"/>
      <c r="K11583"/>
      <c r="L11583"/>
      <c r="M11583"/>
      <c r="N11583"/>
      <c r="O11583"/>
      <c r="P11583"/>
      <c r="Q11583"/>
      <c r="S11583" s="115"/>
      <c r="U11583"/>
      <c r="V11583"/>
      <c r="W11583" s="248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5">
      <c r="A11584" s="247"/>
      <c r="B11584" s="248"/>
      <c r="C11584" s="248"/>
      <c r="D11584" s="249"/>
      <c r="E11584"/>
      <c r="F11584" s="126"/>
      <c r="G11584" s="249"/>
      <c r="H11584"/>
      <c r="I11584"/>
      <c r="J11584" s="248"/>
      <c r="K11584"/>
      <c r="L11584"/>
      <c r="M11584"/>
      <c r="N11584"/>
      <c r="O11584"/>
      <c r="P11584"/>
      <c r="Q11584"/>
      <c r="S11584" s="115"/>
      <c r="U11584"/>
      <c r="V11584"/>
      <c r="W11584" s="248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5">
      <c r="A11585" s="247"/>
      <c r="B11585" s="248"/>
      <c r="C11585" s="248"/>
      <c r="D11585" s="249"/>
      <c r="E11585"/>
      <c r="F11585" s="126"/>
      <c r="G11585" s="249"/>
      <c r="H11585"/>
      <c r="I11585"/>
      <c r="J11585" s="248"/>
      <c r="K11585"/>
      <c r="L11585"/>
      <c r="M11585"/>
      <c r="N11585"/>
      <c r="O11585"/>
      <c r="P11585"/>
      <c r="Q11585"/>
      <c r="S11585" s="115"/>
      <c r="U11585"/>
      <c r="V11585"/>
      <c r="W11585" s="248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5">
      <c r="A11586" s="247"/>
      <c r="B11586" s="248"/>
      <c r="C11586" s="248"/>
      <c r="D11586" s="249"/>
      <c r="E11586"/>
      <c r="F11586" s="126"/>
      <c r="G11586" s="249"/>
      <c r="H11586"/>
      <c r="I11586"/>
      <c r="J11586" s="248"/>
      <c r="K11586"/>
      <c r="L11586"/>
      <c r="M11586"/>
      <c r="N11586"/>
      <c r="O11586"/>
      <c r="P11586"/>
      <c r="Q11586"/>
      <c r="S11586" s="115"/>
      <c r="U11586"/>
      <c r="V11586"/>
      <c r="W11586" s="248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5">
      <c r="A11587" s="244"/>
      <c r="B11587" s="245"/>
      <c r="C11587" s="245"/>
      <c r="D11587" s="246"/>
      <c r="F11587" s="238"/>
      <c r="G11587" s="246"/>
      <c r="I11587"/>
      <c r="J11587" s="245"/>
      <c r="S11587" s="115"/>
      <c r="U11587"/>
      <c r="V11587"/>
      <c r="W11587" s="245"/>
    </row>
    <row r="11588" spans="1:33" x14ac:dyDescent="0.25">
      <c r="A11588" s="247"/>
      <c r="B11588" s="248"/>
      <c r="C11588" s="248"/>
      <c r="D11588" s="249"/>
      <c r="E11588"/>
      <c r="F11588" s="126"/>
      <c r="G11588" s="249"/>
      <c r="H11588"/>
      <c r="I11588"/>
      <c r="J11588" s="248"/>
      <c r="K11588"/>
      <c r="L11588"/>
      <c r="M11588"/>
      <c r="N11588"/>
      <c r="O11588"/>
      <c r="P11588"/>
      <c r="Q11588"/>
      <c r="S11588" s="115"/>
      <c r="U11588"/>
      <c r="V11588"/>
      <c r="W11588" s="24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5">
      <c r="A11589" s="244"/>
      <c r="B11589" s="245"/>
      <c r="C11589" s="245"/>
      <c r="D11589" s="246"/>
      <c r="F11589" s="238"/>
      <c r="G11589" s="246"/>
      <c r="I11589"/>
      <c r="J11589" s="245"/>
      <c r="S11589" s="115"/>
      <c r="U11589"/>
      <c r="V11589"/>
      <c r="W11589" s="245"/>
    </row>
    <row r="11590" spans="1:33" x14ac:dyDescent="0.25">
      <c r="A11590" s="244"/>
      <c r="B11590" s="245"/>
      <c r="C11590" s="245"/>
      <c r="D11590" s="246"/>
      <c r="F11590" s="238"/>
      <c r="G11590" s="246"/>
      <c r="I11590"/>
      <c r="J11590" s="245"/>
      <c r="S11590" s="115"/>
      <c r="U11590"/>
      <c r="V11590"/>
      <c r="W11590" s="245"/>
    </row>
    <row r="11591" spans="1:33" x14ac:dyDescent="0.25">
      <c r="A11591" s="247"/>
      <c r="B11591" s="248"/>
      <c r="C11591" s="248"/>
      <c r="D11591" s="249"/>
      <c r="E11591"/>
      <c r="F11591" s="126"/>
      <c r="G11591" s="249"/>
      <c r="H11591"/>
      <c r="I11591"/>
      <c r="J11591" s="248"/>
      <c r="K11591"/>
      <c r="L11591"/>
      <c r="M11591"/>
      <c r="N11591"/>
      <c r="O11591"/>
      <c r="P11591"/>
      <c r="Q11591"/>
      <c r="S11591" s="115"/>
      <c r="U11591"/>
      <c r="V11591"/>
      <c r="W11591" s="248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5">
      <c r="A11592" s="244"/>
      <c r="B11592" s="245"/>
      <c r="C11592" s="245"/>
      <c r="D11592" s="246"/>
      <c r="F11592" s="238"/>
      <c r="G11592" s="246"/>
      <c r="I11592"/>
      <c r="J11592" s="245"/>
      <c r="S11592" s="115"/>
      <c r="U11592"/>
      <c r="V11592"/>
      <c r="W11592" s="245"/>
    </row>
    <row r="11593" spans="1:33" x14ac:dyDescent="0.25">
      <c r="A11593" s="244"/>
      <c r="B11593" s="245"/>
      <c r="C11593" s="245"/>
      <c r="D11593" s="246"/>
      <c r="F11593" s="238"/>
      <c r="G11593" s="246"/>
      <c r="I11593"/>
      <c r="J11593" s="245"/>
      <c r="S11593" s="115"/>
      <c r="U11593"/>
      <c r="V11593"/>
      <c r="W11593" s="245"/>
    </row>
    <row r="11594" spans="1:33" x14ac:dyDescent="0.25">
      <c r="A11594" s="247"/>
      <c r="B11594" s="248"/>
      <c r="C11594" s="248"/>
      <c r="D11594" s="249"/>
      <c r="E11594"/>
      <c r="F11594" s="126"/>
      <c r="G11594" s="249"/>
      <c r="H11594"/>
      <c r="I11594"/>
      <c r="J11594" s="248"/>
      <c r="K11594"/>
      <c r="L11594"/>
      <c r="M11594"/>
      <c r="N11594"/>
      <c r="O11594"/>
      <c r="P11594"/>
      <c r="Q11594"/>
      <c r="S11594" s="115"/>
      <c r="U11594"/>
      <c r="V11594"/>
      <c r="W11594" s="248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5">
      <c r="A11595" s="244"/>
      <c r="B11595" s="245"/>
      <c r="C11595" s="245"/>
      <c r="D11595" s="246"/>
      <c r="F11595" s="238"/>
      <c r="G11595" s="246"/>
      <c r="I11595"/>
      <c r="J11595" s="245"/>
      <c r="S11595" s="115"/>
      <c r="U11595"/>
      <c r="V11595"/>
      <c r="W11595" s="245"/>
    </row>
    <row r="11596" spans="1:33" x14ac:dyDescent="0.25">
      <c r="A11596" s="247"/>
      <c r="B11596" s="248"/>
      <c r="C11596" s="248"/>
      <c r="D11596" s="249"/>
      <c r="E11596"/>
      <c r="F11596" s="126"/>
      <c r="G11596" s="249"/>
      <c r="H11596"/>
      <c r="I11596"/>
      <c r="J11596" s="248"/>
      <c r="K11596"/>
      <c r="L11596"/>
      <c r="M11596"/>
      <c r="N11596"/>
      <c r="O11596"/>
      <c r="P11596"/>
      <c r="Q11596"/>
      <c r="S11596" s="115"/>
      <c r="U11596"/>
      <c r="V11596"/>
      <c r="W11596" s="248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5">
      <c r="A11597" s="247"/>
      <c r="B11597" s="248"/>
      <c r="C11597" s="248"/>
      <c r="D11597" s="249"/>
      <c r="E11597"/>
      <c r="F11597" s="126"/>
      <c r="G11597" s="249"/>
      <c r="H11597"/>
      <c r="I11597"/>
      <c r="J11597" s="248"/>
      <c r="K11597"/>
      <c r="L11597"/>
      <c r="M11597"/>
      <c r="N11597"/>
      <c r="O11597"/>
      <c r="P11597"/>
      <c r="Q11597"/>
      <c r="S11597" s="115"/>
      <c r="U11597"/>
      <c r="V11597"/>
      <c r="W11597" s="248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5">
      <c r="A11598" s="247"/>
      <c r="B11598" s="248"/>
      <c r="C11598" s="248"/>
      <c r="D11598" s="249"/>
      <c r="E11598"/>
      <c r="F11598" s="126"/>
      <c r="G11598" s="249"/>
      <c r="H11598"/>
      <c r="I11598"/>
      <c r="J11598" s="248"/>
      <c r="K11598"/>
      <c r="L11598"/>
      <c r="M11598"/>
      <c r="N11598"/>
      <c r="O11598"/>
      <c r="P11598"/>
      <c r="Q11598"/>
      <c r="S11598" s="115"/>
      <c r="U11598"/>
      <c r="V11598"/>
      <c r="W11598" s="24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5">
      <c r="A11599" s="247"/>
      <c r="B11599" s="248"/>
      <c r="C11599" s="248"/>
      <c r="D11599" s="249"/>
      <c r="E11599"/>
      <c r="F11599" s="126"/>
      <c r="G11599" s="249"/>
      <c r="H11599"/>
      <c r="I11599"/>
      <c r="J11599" s="248"/>
      <c r="K11599"/>
      <c r="L11599"/>
      <c r="M11599"/>
      <c r="N11599"/>
      <c r="O11599"/>
      <c r="P11599"/>
      <c r="Q11599"/>
      <c r="S11599" s="115"/>
      <c r="U11599"/>
      <c r="V11599"/>
      <c r="W11599" s="248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5">
      <c r="A11600" s="244"/>
      <c r="B11600" s="245"/>
      <c r="C11600" s="245"/>
      <c r="D11600" s="246"/>
      <c r="F11600" s="238"/>
      <c r="G11600" s="246"/>
      <c r="I11600"/>
      <c r="J11600" s="245"/>
      <c r="S11600" s="115"/>
      <c r="U11600"/>
      <c r="V11600"/>
      <c r="W11600" s="245"/>
    </row>
    <row r="11601" spans="1:33" x14ac:dyDescent="0.25">
      <c r="A11601" s="247"/>
      <c r="B11601" s="248"/>
      <c r="C11601" s="248"/>
      <c r="D11601" s="249"/>
      <c r="E11601"/>
      <c r="F11601" s="126"/>
      <c r="G11601" s="249"/>
      <c r="H11601"/>
      <c r="I11601"/>
      <c r="J11601" s="248"/>
      <c r="K11601"/>
      <c r="L11601"/>
      <c r="M11601"/>
      <c r="N11601"/>
      <c r="O11601"/>
      <c r="P11601"/>
      <c r="Q11601"/>
      <c r="S11601" s="115"/>
      <c r="U11601"/>
      <c r="V11601"/>
      <c r="W11601" s="248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5">
      <c r="A11602" s="244"/>
      <c r="B11602" s="245"/>
      <c r="C11602" s="245"/>
      <c r="D11602" s="246"/>
      <c r="F11602" s="238"/>
      <c r="G11602" s="246"/>
      <c r="I11602"/>
      <c r="J11602" s="245"/>
      <c r="S11602" s="115"/>
      <c r="U11602"/>
      <c r="V11602"/>
      <c r="W11602" s="245"/>
    </row>
    <row r="11603" spans="1:33" x14ac:dyDescent="0.25">
      <c r="A11603" s="244"/>
      <c r="B11603" s="245"/>
      <c r="C11603" s="245"/>
      <c r="D11603" s="246"/>
      <c r="F11603" s="238"/>
      <c r="G11603" s="246"/>
      <c r="I11603"/>
      <c r="J11603" s="245"/>
      <c r="S11603" s="115"/>
      <c r="U11603"/>
      <c r="V11603"/>
      <c r="W11603" s="245"/>
    </row>
    <row r="11604" spans="1:33" x14ac:dyDescent="0.25">
      <c r="A11604" s="247"/>
      <c r="B11604" s="248"/>
      <c r="C11604" s="248"/>
      <c r="D11604" s="249"/>
      <c r="E11604"/>
      <c r="F11604" s="126"/>
      <c r="G11604" s="249"/>
      <c r="H11604"/>
      <c r="I11604"/>
      <c r="J11604" s="248"/>
      <c r="K11604"/>
      <c r="L11604"/>
      <c r="M11604"/>
      <c r="N11604"/>
      <c r="O11604"/>
      <c r="P11604"/>
      <c r="Q11604"/>
      <c r="S11604" s="115"/>
      <c r="U11604"/>
      <c r="V11604"/>
      <c r="W11604" s="248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5">
      <c r="A11605" s="244"/>
      <c r="B11605" s="245"/>
      <c r="C11605" s="245"/>
      <c r="D11605" s="246"/>
      <c r="F11605" s="238"/>
      <c r="G11605" s="246"/>
      <c r="I11605"/>
      <c r="J11605" s="245"/>
      <c r="S11605" s="115"/>
      <c r="U11605"/>
      <c r="V11605"/>
      <c r="W11605" s="245"/>
    </row>
    <row r="11606" spans="1:33" x14ac:dyDescent="0.25">
      <c r="A11606" s="247"/>
      <c r="B11606" s="248"/>
      <c r="C11606" s="248"/>
      <c r="D11606" s="249"/>
      <c r="E11606"/>
      <c r="F11606" s="126"/>
      <c r="G11606" s="249"/>
      <c r="H11606"/>
      <c r="I11606"/>
      <c r="J11606" s="248"/>
      <c r="K11606"/>
      <c r="L11606"/>
      <c r="M11606"/>
      <c r="N11606"/>
      <c r="O11606"/>
      <c r="P11606"/>
      <c r="Q11606"/>
      <c r="S11606" s="115"/>
      <c r="U11606"/>
      <c r="V11606"/>
      <c r="W11606" s="248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5">
      <c r="A11607" s="244"/>
      <c r="B11607" s="245"/>
      <c r="C11607" s="245"/>
      <c r="D11607" s="246"/>
      <c r="F11607" s="238"/>
      <c r="G11607" s="246"/>
      <c r="I11607"/>
      <c r="J11607" s="245"/>
      <c r="S11607" s="115"/>
      <c r="U11607"/>
      <c r="V11607"/>
      <c r="W11607" s="245"/>
    </row>
    <row r="11608" spans="1:33" x14ac:dyDescent="0.25">
      <c r="A11608" s="244"/>
      <c r="B11608" s="245"/>
      <c r="C11608" s="245"/>
      <c r="D11608" s="246"/>
      <c r="F11608" s="238"/>
      <c r="G11608" s="246"/>
      <c r="I11608"/>
      <c r="J11608" s="245"/>
      <c r="S11608" s="115"/>
      <c r="U11608"/>
      <c r="V11608"/>
      <c r="W11608" s="245"/>
    </row>
    <row r="11609" spans="1:33" x14ac:dyDescent="0.25">
      <c r="A11609" s="247"/>
      <c r="B11609" s="248"/>
      <c r="C11609" s="248"/>
      <c r="D11609" s="249"/>
      <c r="E11609"/>
      <c r="F11609" s="126"/>
      <c r="G11609" s="249"/>
      <c r="H11609"/>
      <c r="I11609"/>
      <c r="J11609" s="248"/>
      <c r="K11609"/>
      <c r="L11609"/>
      <c r="M11609"/>
      <c r="N11609"/>
      <c r="O11609"/>
      <c r="P11609"/>
      <c r="Q11609"/>
      <c r="S11609" s="115"/>
      <c r="U11609"/>
      <c r="V11609"/>
      <c r="W11609" s="248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5">
      <c r="A11610" s="244"/>
      <c r="B11610" s="245"/>
      <c r="C11610" s="245"/>
      <c r="D11610" s="246"/>
      <c r="F11610" s="238"/>
      <c r="G11610" s="246"/>
      <c r="I11610"/>
      <c r="J11610" s="245"/>
      <c r="S11610" s="115"/>
      <c r="U11610"/>
      <c r="V11610"/>
      <c r="W11610" s="245"/>
    </row>
    <row r="11611" spans="1:33" x14ac:dyDescent="0.25">
      <c r="A11611" s="244"/>
      <c r="B11611" s="245"/>
      <c r="C11611" s="245"/>
      <c r="D11611" s="246"/>
      <c r="F11611" s="238"/>
      <c r="G11611" s="246"/>
      <c r="I11611"/>
      <c r="J11611" s="245"/>
      <c r="S11611" s="115"/>
      <c r="U11611"/>
      <c r="V11611"/>
      <c r="W11611" s="245"/>
    </row>
    <row r="11612" spans="1:33" x14ac:dyDescent="0.25">
      <c r="A11612" s="247"/>
      <c r="B11612" s="248"/>
      <c r="C11612" s="248"/>
      <c r="D11612" s="249"/>
      <c r="E11612"/>
      <c r="F11612" s="126"/>
      <c r="G11612" s="249"/>
      <c r="H11612"/>
      <c r="I11612"/>
      <c r="J11612" s="248"/>
      <c r="K11612"/>
      <c r="L11612"/>
      <c r="M11612"/>
      <c r="N11612"/>
      <c r="O11612"/>
      <c r="P11612"/>
      <c r="Q11612"/>
      <c r="S11612" s="115"/>
      <c r="U11612"/>
      <c r="V11612"/>
      <c r="W11612" s="248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5">
      <c r="A11613" s="244"/>
      <c r="B11613" s="245"/>
      <c r="C11613" s="245"/>
      <c r="D11613" s="246"/>
      <c r="F11613" s="238"/>
      <c r="G11613" s="246"/>
      <c r="I11613"/>
      <c r="J11613" s="245"/>
      <c r="S11613" s="115"/>
      <c r="U11613"/>
      <c r="V11613"/>
      <c r="W11613" s="245"/>
    </row>
    <row r="11614" spans="1:33" x14ac:dyDescent="0.25">
      <c r="A11614" s="244"/>
      <c r="B11614" s="245"/>
      <c r="C11614" s="245"/>
      <c r="D11614" s="246"/>
      <c r="F11614" s="238"/>
      <c r="G11614" s="246"/>
      <c r="I11614"/>
      <c r="J11614" s="245"/>
      <c r="S11614" s="115"/>
      <c r="U11614"/>
      <c r="V11614"/>
      <c r="W11614" s="245"/>
    </row>
    <row r="11615" spans="1:33" x14ac:dyDescent="0.25">
      <c r="A11615" s="247"/>
      <c r="B11615" s="248"/>
      <c r="C11615" s="248"/>
      <c r="D11615" s="249"/>
      <c r="E11615"/>
      <c r="F11615" s="126"/>
      <c r="G11615" s="249"/>
      <c r="H11615"/>
      <c r="I11615"/>
      <c r="J11615" s="248"/>
      <c r="K11615"/>
      <c r="L11615"/>
      <c r="M11615"/>
      <c r="N11615"/>
      <c r="O11615"/>
      <c r="P11615"/>
      <c r="Q11615"/>
      <c r="S11615" s="115"/>
      <c r="U11615"/>
      <c r="V11615"/>
      <c r="W11615" s="248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5">
      <c r="A11616" s="244"/>
      <c r="B11616" s="245"/>
      <c r="C11616" s="245"/>
      <c r="D11616" s="246"/>
      <c r="F11616" s="238"/>
      <c r="G11616" s="246"/>
      <c r="I11616"/>
      <c r="J11616" s="245"/>
      <c r="S11616" s="115"/>
      <c r="U11616"/>
      <c r="V11616"/>
      <c r="W11616" s="245"/>
    </row>
    <row r="11617" spans="1:33" x14ac:dyDescent="0.25">
      <c r="A11617" s="244"/>
      <c r="B11617" s="245"/>
      <c r="C11617" s="245"/>
      <c r="D11617" s="246"/>
      <c r="F11617" s="238"/>
      <c r="G11617" s="246"/>
      <c r="I11617"/>
      <c r="J11617" s="245"/>
      <c r="S11617" s="115"/>
      <c r="U11617"/>
      <c r="V11617"/>
      <c r="W11617" s="245"/>
    </row>
    <row r="11618" spans="1:33" x14ac:dyDescent="0.25">
      <c r="A11618" s="247"/>
      <c r="B11618" s="248"/>
      <c r="C11618" s="248"/>
      <c r="D11618" s="249"/>
      <c r="E11618"/>
      <c r="F11618" s="126"/>
      <c r="G11618" s="249"/>
      <c r="H11618"/>
      <c r="I11618"/>
      <c r="J11618" s="248"/>
      <c r="K11618"/>
      <c r="L11618"/>
      <c r="M11618"/>
      <c r="N11618"/>
      <c r="O11618"/>
      <c r="P11618"/>
      <c r="Q11618"/>
      <c r="S11618" s="115"/>
      <c r="U11618"/>
      <c r="V11618"/>
      <c r="W11618" s="24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5">
      <c r="A11619" s="244"/>
      <c r="B11619" s="245"/>
      <c r="C11619" s="245"/>
      <c r="D11619" s="246"/>
      <c r="F11619" s="238"/>
      <c r="G11619" s="246"/>
      <c r="I11619"/>
      <c r="J11619" s="245"/>
      <c r="S11619" s="115"/>
      <c r="U11619"/>
      <c r="V11619"/>
      <c r="W11619" s="245"/>
    </row>
    <row r="11620" spans="1:33" x14ac:dyDescent="0.25">
      <c r="A11620" s="247"/>
      <c r="B11620" s="248"/>
      <c r="C11620" s="248"/>
      <c r="D11620" s="249"/>
      <c r="E11620"/>
      <c r="F11620" s="126"/>
      <c r="G11620" s="249"/>
      <c r="H11620"/>
      <c r="I11620"/>
      <c r="J11620" s="248"/>
      <c r="K11620"/>
      <c r="L11620"/>
      <c r="M11620"/>
      <c r="N11620"/>
      <c r="O11620"/>
      <c r="P11620"/>
      <c r="Q11620"/>
      <c r="S11620" s="115"/>
      <c r="U11620"/>
      <c r="V11620"/>
      <c r="W11620" s="248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5">
      <c r="A11621" s="247"/>
      <c r="B11621" s="248"/>
      <c r="C11621" s="248"/>
      <c r="D11621" s="249"/>
      <c r="E11621"/>
      <c r="F11621" s="126"/>
      <c r="G11621" s="249"/>
      <c r="H11621"/>
      <c r="I11621"/>
      <c r="J11621" s="248"/>
      <c r="K11621"/>
      <c r="L11621"/>
      <c r="M11621"/>
      <c r="N11621"/>
      <c r="O11621"/>
      <c r="P11621"/>
      <c r="Q11621"/>
      <c r="S11621" s="115"/>
      <c r="U11621"/>
      <c r="V11621"/>
      <c r="W11621" s="248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5">
      <c r="A11622" s="247"/>
      <c r="B11622" s="248"/>
      <c r="C11622" s="248"/>
      <c r="D11622" s="249"/>
      <c r="E11622"/>
      <c r="F11622" s="126"/>
      <c r="G11622" s="249"/>
      <c r="H11622"/>
      <c r="I11622"/>
      <c r="J11622" s="248"/>
      <c r="K11622"/>
      <c r="L11622"/>
      <c r="M11622"/>
      <c r="N11622"/>
      <c r="O11622"/>
      <c r="P11622"/>
      <c r="Q11622"/>
      <c r="S11622" s="115"/>
      <c r="U11622"/>
      <c r="V11622"/>
      <c r="W11622" s="248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5">
      <c r="A11623" s="244"/>
      <c r="B11623" s="245"/>
      <c r="C11623" s="245"/>
      <c r="D11623" s="246"/>
      <c r="F11623" s="238"/>
      <c r="G11623" s="246"/>
      <c r="I11623"/>
      <c r="J11623" s="245"/>
      <c r="S11623" s="115"/>
      <c r="U11623"/>
      <c r="V11623"/>
      <c r="W11623" s="245"/>
    </row>
    <row r="11624" spans="1:33" x14ac:dyDescent="0.25">
      <c r="A11624" s="244"/>
      <c r="B11624" s="245"/>
      <c r="C11624" s="245"/>
      <c r="D11624" s="246"/>
      <c r="F11624" s="238"/>
      <c r="G11624" s="246"/>
      <c r="I11624"/>
      <c r="J11624" s="245"/>
      <c r="S11624" s="115"/>
      <c r="U11624"/>
      <c r="V11624"/>
      <c r="W11624" s="245"/>
    </row>
    <row r="11625" spans="1:33" x14ac:dyDescent="0.25">
      <c r="A11625" s="244"/>
      <c r="B11625" s="245"/>
      <c r="C11625" s="245"/>
      <c r="D11625" s="246"/>
      <c r="F11625" s="238"/>
      <c r="G11625" s="246"/>
      <c r="I11625"/>
      <c r="J11625" s="245"/>
      <c r="S11625" s="115"/>
      <c r="U11625"/>
      <c r="V11625"/>
      <c r="W11625" s="245"/>
    </row>
    <row r="11626" spans="1:33" x14ac:dyDescent="0.25">
      <c r="A11626" s="247"/>
      <c r="B11626" s="248"/>
      <c r="C11626" s="248"/>
      <c r="D11626" s="249"/>
      <c r="E11626"/>
      <c r="F11626" s="126"/>
      <c r="G11626" s="249"/>
      <c r="H11626"/>
      <c r="I11626"/>
      <c r="J11626" s="248"/>
      <c r="K11626"/>
      <c r="L11626"/>
      <c r="M11626"/>
      <c r="N11626"/>
      <c r="O11626"/>
      <c r="P11626"/>
      <c r="Q11626"/>
      <c r="S11626" s="115"/>
      <c r="U11626"/>
      <c r="V11626"/>
      <c r="W11626" s="248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5">
      <c r="A11627" s="247"/>
      <c r="B11627" s="248"/>
      <c r="C11627" s="248"/>
      <c r="D11627" s="249"/>
      <c r="E11627"/>
      <c r="F11627" s="126"/>
      <c r="G11627" s="249"/>
      <c r="H11627"/>
      <c r="I11627"/>
      <c r="J11627" s="248"/>
      <c r="K11627"/>
      <c r="L11627"/>
      <c r="M11627"/>
      <c r="N11627"/>
      <c r="O11627"/>
      <c r="P11627"/>
      <c r="Q11627"/>
      <c r="S11627" s="115"/>
      <c r="U11627"/>
      <c r="V11627"/>
      <c r="W11627" s="248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5">
      <c r="A11628" s="247"/>
      <c r="B11628" s="248"/>
      <c r="C11628" s="248"/>
      <c r="D11628" s="249"/>
      <c r="E11628"/>
      <c r="F11628" s="126"/>
      <c r="G11628" s="249"/>
      <c r="H11628"/>
      <c r="I11628"/>
      <c r="J11628" s="248"/>
      <c r="K11628"/>
      <c r="L11628"/>
      <c r="M11628"/>
      <c r="N11628"/>
      <c r="O11628"/>
      <c r="P11628"/>
      <c r="Q11628"/>
      <c r="S11628" s="115"/>
      <c r="U11628"/>
      <c r="V11628"/>
      <c r="W11628" s="24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5">
      <c r="A11629" s="247"/>
      <c r="B11629" s="248"/>
      <c r="C11629" s="248"/>
      <c r="D11629" s="249"/>
      <c r="E11629"/>
      <c r="F11629" s="126"/>
      <c r="G11629" s="249"/>
      <c r="H11629"/>
      <c r="I11629"/>
      <c r="J11629" s="248"/>
      <c r="K11629"/>
      <c r="L11629"/>
      <c r="M11629"/>
      <c r="N11629"/>
      <c r="O11629"/>
      <c r="P11629"/>
      <c r="Q11629"/>
      <c r="S11629" s="115"/>
      <c r="U11629"/>
      <c r="V11629"/>
      <c r="W11629" s="248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5">
      <c r="A11630" s="244"/>
      <c r="B11630" s="245"/>
      <c r="C11630" s="245"/>
      <c r="D11630" s="246"/>
      <c r="F11630" s="238"/>
      <c r="G11630" s="246"/>
      <c r="I11630"/>
      <c r="J11630" s="245"/>
      <c r="S11630" s="115"/>
      <c r="U11630"/>
      <c r="V11630"/>
      <c r="W11630" s="245"/>
    </row>
    <row r="11631" spans="1:33" x14ac:dyDescent="0.25">
      <c r="A11631" s="244"/>
      <c r="B11631" s="245"/>
      <c r="C11631" s="245"/>
      <c r="D11631" s="246"/>
      <c r="F11631" s="238"/>
      <c r="G11631" s="246"/>
      <c r="I11631"/>
      <c r="J11631" s="245"/>
      <c r="S11631" s="115"/>
      <c r="U11631"/>
      <c r="V11631"/>
      <c r="W11631" s="245"/>
    </row>
    <row r="11632" spans="1:33" x14ac:dyDescent="0.25">
      <c r="A11632" s="247"/>
      <c r="B11632" s="248"/>
      <c r="C11632" s="248"/>
      <c r="D11632" s="249"/>
      <c r="E11632"/>
      <c r="F11632" s="126"/>
      <c r="G11632" s="249"/>
      <c r="H11632"/>
      <c r="I11632"/>
      <c r="J11632" s="248"/>
      <c r="K11632"/>
      <c r="L11632"/>
      <c r="M11632"/>
      <c r="N11632"/>
      <c r="O11632"/>
      <c r="P11632"/>
      <c r="Q11632"/>
      <c r="S11632" s="115"/>
      <c r="U11632"/>
      <c r="V11632"/>
      <c r="W11632" s="248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5">
      <c r="A11633" s="247"/>
      <c r="B11633" s="248"/>
      <c r="C11633" s="248"/>
      <c r="D11633" s="249"/>
      <c r="E11633"/>
      <c r="F11633" s="126"/>
      <c r="G11633" s="249"/>
      <c r="H11633"/>
      <c r="I11633"/>
      <c r="J11633" s="248"/>
      <c r="K11633"/>
      <c r="L11633"/>
      <c r="M11633"/>
      <c r="N11633"/>
      <c r="O11633"/>
      <c r="P11633"/>
      <c r="Q11633"/>
      <c r="S11633" s="115"/>
      <c r="U11633"/>
      <c r="V11633"/>
      <c r="W11633" s="248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5">
      <c r="A11634" s="247"/>
      <c r="B11634" s="248"/>
      <c r="C11634" s="248"/>
      <c r="D11634" s="249"/>
      <c r="E11634"/>
      <c r="F11634" s="126"/>
      <c r="G11634" s="249"/>
      <c r="H11634"/>
      <c r="I11634"/>
      <c r="J11634" s="248"/>
      <c r="K11634"/>
      <c r="L11634"/>
      <c r="M11634"/>
      <c r="N11634"/>
      <c r="O11634"/>
      <c r="P11634"/>
      <c r="Q11634"/>
      <c r="S11634" s="115"/>
      <c r="U11634"/>
      <c r="V11634"/>
      <c r="W11634" s="248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5">
      <c r="A11635" s="244"/>
      <c r="B11635" s="245"/>
      <c r="C11635" s="245"/>
      <c r="D11635" s="246"/>
      <c r="F11635" s="238"/>
      <c r="G11635" s="246"/>
      <c r="I11635"/>
      <c r="J11635" s="245"/>
      <c r="S11635" s="115"/>
      <c r="U11635"/>
      <c r="V11635"/>
      <c r="W11635" s="245"/>
    </row>
    <row r="11636" spans="1:33" x14ac:dyDescent="0.25">
      <c r="A11636" s="244"/>
      <c r="B11636" s="245"/>
      <c r="C11636" s="245"/>
      <c r="D11636" s="246"/>
      <c r="F11636" s="238"/>
      <c r="G11636" s="246"/>
      <c r="I11636"/>
      <c r="J11636" s="245"/>
      <c r="S11636" s="115"/>
      <c r="U11636"/>
      <c r="V11636"/>
      <c r="W11636" s="245"/>
    </row>
    <row r="11637" spans="1:33" x14ac:dyDescent="0.25">
      <c r="A11637" s="244"/>
      <c r="B11637" s="245"/>
      <c r="C11637" s="245"/>
      <c r="D11637" s="246"/>
      <c r="F11637" s="238"/>
      <c r="G11637" s="246"/>
      <c r="I11637"/>
      <c r="J11637" s="245"/>
      <c r="S11637" s="115"/>
      <c r="U11637"/>
      <c r="V11637"/>
      <c r="W11637" s="245"/>
    </row>
    <row r="11638" spans="1:33" x14ac:dyDescent="0.25">
      <c r="A11638" s="247"/>
      <c r="B11638" s="248"/>
      <c r="C11638" s="248"/>
      <c r="D11638" s="249"/>
      <c r="E11638"/>
      <c r="F11638" s="126"/>
      <c r="G11638" s="249"/>
      <c r="H11638"/>
      <c r="I11638"/>
      <c r="J11638" s="248"/>
      <c r="K11638"/>
      <c r="L11638"/>
      <c r="M11638"/>
      <c r="N11638"/>
      <c r="O11638"/>
      <c r="P11638"/>
      <c r="Q11638"/>
      <c r="S11638" s="115"/>
      <c r="U11638"/>
      <c r="V11638"/>
      <c r="W11638" s="24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5">
      <c r="A11639" s="244"/>
      <c r="B11639" s="245"/>
      <c r="C11639" s="245"/>
      <c r="D11639" s="246"/>
      <c r="F11639" s="238"/>
      <c r="G11639" s="246"/>
      <c r="I11639"/>
      <c r="J11639" s="245"/>
      <c r="S11639" s="115"/>
      <c r="U11639"/>
      <c r="V11639"/>
      <c r="W11639" s="245"/>
    </row>
    <row r="11640" spans="1:33" x14ac:dyDescent="0.25">
      <c r="A11640" s="244"/>
      <c r="B11640" s="245"/>
      <c r="C11640" s="245"/>
      <c r="D11640" s="246"/>
      <c r="F11640" s="238"/>
      <c r="G11640" s="246"/>
      <c r="I11640"/>
      <c r="J11640" s="245"/>
      <c r="S11640" s="115"/>
      <c r="U11640"/>
      <c r="V11640"/>
      <c r="W11640" s="245"/>
    </row>
    <row r="11641" spans="1:33" x14ac:dyDescent="0.25">
      <c r="A11641" s="244"/>
      <c r="B11641" s="245"/>
      <c r="C11641" s="245"/>
      <c r="D11641" s="246"/>
      <c r="F11641" s="238"/>
      <c r="G11641" s="246"/>
      <c r="I11641"/>
      <c r="J11641" s="245"/>
      <c r="S11641" s="115"/>
      <c r="U11641"/>
      <c r="V11641"/>
      <c r="W11641" s="245"/>
    </row>
    <row r="11642" spans="1:33" x14ac:dyDescent="0.25">
      <c r="A11642" s="247"/>
      <c r="B11642" s="248"/>
      <c r="C11642" s="248"/>
      <c r="D11642" s="249"/>
      <c r="E11642"/>
      <c r="F11642" s="126"/>
      <c r="G11642" s="249"/>
      <c r="H11642"/>
      <c r="I11642"/>
      <c r="J11642" s="248"/>
      <c r="K11642"/>
      <c r="L11642"/>
      <c r="M11642"/>
      <c r="N11642"/>
      <c r="O11642"/>
      <c r="P11642"/>
      <c r="Q11642"/>
      <c r="S11642" s="115"/>
      <c r="U11642"/>
      <c r="V11642"/>
      <c r="W11642" s="248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5">
      <c r="A11643" s="244"/>
      <c r="B11643" s="245"/>
      <c r="C11643" s="245"/>
      <c r="D11643" s="246"/>
      <c r="F11643" s="238"/>
      <c r="G11643" s="246"/>
      <c r="I11643"/>
      <c r="J11643" s="245"/>
      <c r="S11643" s="115"/>
      <c r="U11643"/>
      <c r="V11643"/>
      <c r="W11643" s="245"/>
    </row>
    <row r="11644" spans="1:33" x14ac:dyDescent="0.25">
      <c r="A11644" s="247"/>
      <c r="B11644" s="248"/>
      <c r="C11644" s="248"/>
      <c r="D11644" s="249"/>
      <c r="E11644"/>
      <c r="F11644" s="126"/>
      <c r="G11644" s="249"/>
      <c r="H11644"/>
      <c r="I11644"/>
      <c r="J11644" s="248"/>
      <c r="K11644"/>
      <c r="L11644"/>
      <c r="M11644"/>
      <c r="N11644"/>
      <c r="O11644"/>
      <c r="P11644"/>
      <c r="Q11644"/>
      <c r="S11644" s="115"/>
      <c r="U11644"/>
      <c r="V11644"/>
      <c r="W11644" s="248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5">
      <c r="A11645" s="247"/>
      <c r="B11645" s="248"/>
      <c r="C11645" s="248"/>
      <c r="D11645" s="249"/>
      <c r="E11645"/>
      <c r="F11645" s="126"/>
      <c r="G11645" s="249"/>
      <c r="H11645"/>
      <c r="I11645"/>
      <c r="J11645" s="248"/>
      <c r="K11645"/>
      <c r="L11645"/>
      <c r="M11645"/>
      <c r="N11645"/>
      <c r="O11645"/>
      <c r="P11645"/>
      <c r="Q11645"/>
      <c r="S11645" s="115"/>
      <c r="U11645"/>
      <c r="V11645"/>
      <c r="W11645" s="248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5">
      <c r="A11646" s="247"/>
      <c r="B11646" s="248"/>
      <c r="C11646" s="248"/>
      <c r="D11646" s="249"/>
      <c r="E11646"/>
      <c r="F11646" s="126"/>
      <c r="G11646" s="249"/>
      <c r="H11646"/>
      <c r="I11646"/>
      <c r="J11646" s="248"/>
      <c r="K11646"/>
      <c r="L11646"/>
      <c r="M11646"/>
      <c r="N11646"/>
      <c r="O11646"/>
      <c r="P11646"/>
      <c r="Q11646"/>
      <c r="S11646" s="115"/>
      <c r="U11646"/>
      <c r="V11646"/>
      <c r="W11646" s="248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5">
      <c r="A11647" s="244"/>
      <c r="B11647" s="245"/>
      <c r="C11647" s="245"/>
      <c r="D11647" s="246"/>
      <c r="F11647" s="238"/>
      <c r="G11647" s="246"/>
      <c r="I11647"/>
      <c r="J11647" s="245"/>
      <c r="S11647" s="115"/>
      <c r="U11647"/>
      <c r="V11647"/>
      <c r="W11647" s="245"/>
    </row>
    <row r="11648" spans="1:33" x14ac:dyDescent="0.25">
      <c r="A11648" s="244"/>
      <c r="B11648" s="245"/>
      <c r="C11648" s="245"/>
      <c r="D11648" s="246"/>
      <c r="F11648" s="238"/>
      <c r="G11648" s="246"/>
      <c r="I11648"/>
      <c r="J11648" s="245"/>
      <c r="S11648" s="115"/>
      <c r="U11648"/>
      <c r="V11648"/>
      <c r="W11648" s="245"/>
    </row>
    <row r="11649" spans="1:33" x14ac:dyDescent="0.25">
      <c r="A11649" s="247"/>
      <c r="B11649" s="248"/>
      <c r="C11649" s="248"/>
      <c r="D11649" s="249"/>
      <c r="E11649"/>
      <c r="F11649" s="126"/>
      <c r="G11649" s="249"/>
      <c r="H11649"/>
      <c r="I11649"/>
      <c r="J11649" s="248"/>
      <c r="K11649"/>
      <c r="L11649"/>
      <c r="M11649"/>
      <c r="N11649"/>
      <c r="O11649"/>
      <c r="P11649"/>
      <c r="Q11649"/>
      <c r="S11649" s="115"/>
      <c r="U11649"/>
      <c r="V11649"/>
      <c r="W11649" s="248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5">
      <c r="A11650" s="244"/>
      <c r="B11650" s="245"/>
      <c r="C11650" s="245"/>
      <c r="D11650" s="246"/>
      <c r="F11650" s="238"/>
      <c r="G11650" s="246"/>
      <c r="I11650"/>
      <c r="J11650" s="245"/>
      <c r="S11650" s="115"/>
      <c r="U11650"/>
      <c r="V11650"/>
      <c r="W11650" s="245"/>
    </row>
    <row r="11651" spans="1:33" x14ac:dyDescent="0.25">
      <c r="A11651" s="247"/>
      <c r="B11651" s="248"/>
      <c r="C11651" s="248"/>
      <c r="D11651" s="249"/>
      <c r="E11651"/>
      <c r="F11651" s="126"/>
      <c r="G11651" s="249"/>
      <c r="H11651"/>
      <c r="I11651"/>
      <c r="J11651" s="248"/>
      <c r="K11651"/>
      <c r="L11651"/>
      <c r="M11651"/>
      <c r="N11651"/>
      <c r="O11651"/>
      <c r="P11651"/>
      <c r="Q11651"/>
      <c r="S11651" s="115"/>
      <c r="U11651"/>
      <c r="V11651"/>
      <c r="W11651" s="248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5">
      <c r="A11652" s="244"/>
      <c r="B11652" s="245"/>
      <c r="C11652" s="245"/>
      <c r="D11652" s="246"/>
      <c r="F11652" s="238"/>
      <c r="G11652" s="246"/>
      <c r="I11652"/>
      <c r="J11652" s="245"/>
      <c r="S11652" s="115"/>
      <c r="U11652"/>
      <c r="V11652"/>
      <c r="W11652" s="245"/>
    </row>
    <row r="11653" spans="1:33" x14ac:dyDescent="0.25">
      <c r="A11653" s="247"/>
      <c r="B11653" s="248"/>
      <c r="C11653" s="248"/>
      <c r="D11653" s="249"/>
      <c r="E11653"/>
      <c r="F11653" s="126"/>
      <c r="G11653" s="249"/>
      <c r="H11653"/>
      <c r="I11653"/>
      <c r="J11653" s="248"/>
      <c r="K11653"/>
      <c r="L11653"/>
      <c r="M11653"/>
      <c r="N11653"/>
      <c r="O11653"/>
      <c r="P11653"/>
      <c r="Q11653"/>
      <c r="S11653" s="115"/>
      <c r="U11653"/>
      <c r="V11653"/>
      <c r="W11653" s="248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5">
      <c r="A11654" s="244"/>
      <c r="B11654" s="245"/>
      <c r="C11654" s="245"/>
      <c r="D11654" s="246"/>
      <c r="F11654" s="238"/>
      <c r="G11654" s="246"/>
      <c r="I11654"/>
      <c r="J11654" s="245"/>
      <c r="S11654" s="115"/>
      <c r="U11654"/>
      <c r="V11654"/>
      <c r="W11654" s="245"/>
    </row>
    <row r="11655" spans="1:33" x14ac:dyDescent="0.25">
      <c r="A11655" s="244"/>
      <c r="B11655" s="245"/>
      <c r="C11655" s="245"/>
      <c r="D11655" s="246"/>
      <c r="F11655" s="238"/>
      <c r="G11655" s="246"/>
      <c r="I11655"/>
      <c r="J11655" s="245"/>
      <c r="S11655" s="115"/>
      <c r="U11655"/>
      <c r="V11655"/>
      <c r="W11655" s="245"/>
    </row>
    <row r="11656" spans="1:33" x14ac:dyDescent="0.25">
      <c r="A11656" s="244"/>
      <c r="B11656" s="245"/>
      <c r="C11656" s="245"/>
      <c r="D11656" s="246"/>
      <c r="F11656" s="238"/>
      <c r="G11656" s="246"/>
      <c r="I11656"/>
      <c r="J11656" s="245"/>
      <c r="S11656" s="115"/>
      <c r="U11656"/>
      <c r="V11656"/>
      <c r="W11656" s="245"/>
    </row>
    <row r="11657" spans="1:33" x14ac:dyDescent="0.25">
      <c r="A11657" s="244"/>
      <c r="B11657" s="245"/>
      <c r="C11657" s="245"/>
      <c r="D11657" s="246"/>
      <c r="F11657" s="238"/>
      <c r="G11657" s="246"/>
      <c r="I11657"/>
      <c r="J11657" s="245"/>
      <c r="S11657" s="115"/>
      <c r="U11657"/>
      <c r="V11657"/>
      <c r="W11657" s="245"/>
    </row>
    <row r="11658" spans="1:33" x14ac:dyDescent="0.25">
      <c r="A11658" s="244"/>
      <c r="B11658" s="245"/>
      <c r="C11658" s="245"/>
      <c r="D11658" s="246"/>
      <c r="F11658" s="238"/>
      <c r="G11658" s="246"/>
      <c r="I11658"/>
      <c r="J11658" s="245"/>
      <c r="S11658" s="115"/>
      <c r="U11658"/>
      <c r="V11658"/>
      <c r="W11658" s="245"/>
    </row>
    <row r="11659" spans="1:33" x14ac:dyDescent="0.25">
      <c r="A11659" s="244"/>
      <c r="B11659" s="245"/>
      <c r="C11659" s="245"/>
      <c r="D11659" s="246"/>
      <c r="F11659" s="238"/>
      <c r="G11659" s="246"/>
      <c r="I11659"/>
      <c r="J11659" s="245"/>
      <c r="S11659" s="115"/>
      <c r="U11659"/>
      <c r="V11659"/>
      <c r="W11659" s="245"/>
    </row>
    <row r="11660" spans="1:33" x14ac:dyDescent="0.25">
      <c r="A11660" s="244"/>
      <c r="B11660" s="245"/>
      <c r="C11660" s="245"/>
      <c r="D11660" s="246"/>
      <c r="F11660" s="238"/>
      <c r="G11660" s="246"/>
      <c r="I11660"/>
      <c r="J11660" s="245"/>
      <c r="S11660" s="115"/>
      <c r="U11660"/>
      <c r="V11660"/>
      <c r="W11660" s="245"/>
    </row>
    <row r="11661" spans="1:33" x14ac:dyDescent="0.25">
      <c r="A11661" s="244"/>
      <c r="B11661" s="245"/>
      <c r="C11661" s="245"/>
      <c r="D11661" s="246"/>
      <c r="F11661" s="238"/>
      <c r="G11661" s="246"/>
      <c r="I11661"/>
      <c r="J11661" s="245"/>
      <c r="S11661" s="115"/>
      <c r="U11661"/>
      <c r="V11661"/>
      <c r="W11661" s="245"/>
    </row>
    <row r="11662" spans="1:33" x14ac:dyDescent="0.25">
      <c r="A11662" s="244"/>
      <c r="B11662" s="245"/>
      <c r="C11662" s="245"/>
      <c r="D11662" s="246"/>
      <c r="F11662" s="238"/>
      <c r="G11662" s="246"/>
      <c r="I11662"/>
      <c r="J11662" s="245"/>
      <c r="S11662" s="115"/>
      <c r="U11662"/>
      <c r="V11662"/>
      <c r="W11662" s="245"/>
    </row>
    <row r="11663" spans="1:33" x14ac:dyDescent="0.25">
      <c r="A11663" s="244"/>
      <c r="B11663" s="245"/>
      <c r="C11663" s="245"/>
      <c r="D11663" s="246"/>
      <c r="F11663" s="238"/>
      <c r="G11663" s="246"/>
      <c r="I11663"/>
      <c r="J11663" s="245"/>
      <c r="S11663" s="115"/>
      <c r="U11663"/>
      <c r="V11663"/>
      <c r="W11663" s="245"/>
    </row>
    <row r="11664" spans="1:33" x14ac:dyDescent="0.25">
      <c r="A11664" s="244"/>
      <c r="B11664" s="245"/>
      <c r="C11664" s="245"/>
      <c r="D11664" s="246"/>
      <c r="F11664" s="238"/>
      <c r="G11664" s="246"/>
      <c r="I11664"/>
      <c r="J11664" s="245"/>
      <c r="S11664" s="115"/>
      <c r="U11664"/>
      <c r="V11664"/>
      <c r="W11664" s="245"/>
    </row>
    <row r="11665" spans="1:33" x14ac:dyDescent="0.25">
      <c r="A11665" s="244"/>
      <c r="B11665" s="245"/>
      <c r="C11665" s="245"/>
      <c r="D11665" s="246"/>
      <c r="F11665" s="238"/>
      <c r="G11665" s="246"/>
      <c r="I11665"/>
      <c r="J11665" s="245"/>
      <c r="S11665" s="115"/>
      <c r="U11665"/>
      <c r="V11665"/>
      <c r="W11665" s="245"/>
    </row>
    <row r="11666" spans="1:33" x14ac:dyDescent="0.25">
      <c r="A11666" s="247"/>
      <c r="B11666" s="248"/>
      <c r="C11666" s="248"/>
      <c r="D11666" s="249"/>
      <c r="E11666"/>
      <c r="F11666" s="126"/>
      <c r="G11666" s="249"/>
      <c r="H11666"/>
      <c r="I11666"/>
      <c r="J11666" s="248"/>
      <c r="K11666"/>
      <c r="L11666"/>
      <c r="M11666"/>
      <c r="N11666"/>
      <c r="O11666"/>
      <c r="P11666"/>
      <c r="Q11666"/>
      <c r="S11666" s="115"/>
      <c r="U11666"/>
      <c r="V11666"/>
      <c r="W11666" s="248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5">
      <c r="A11667" s="244"/>
      <c r="B11667" s="245"/>
      <c r="C11667" s="245"/>
      <c r="D11667" s="246"/>
      <c r="F11667" s="238"/>
      <c r="G11667" s="246"/>
      <c r="I11667"/>
      <c r="J11667" s="245"/>
      <c r="S11667" s="115"/>
      <c r="U11667"/>
      <c r="V11667"/>
      <c r="W11667" s="245"/>
    </row>
    <row r="11668" spans="1:33" x14ac:dyDescent="0.25">
      <c r="A11668" s="244"/>
      <c r="B11668" s="245"/>
      <c r="C11668" s="245"/>
      <c r="D11668" s="246"/>
      <c r="F11668" s="238"/>
      <c r="G11668" s="246"/>
      <c r="I11668"/>
      <c r="J11668" s="245"/>
      <c r="S11668" s="115"/>
      <c r="U11668"/>
      <c r="V11668"/>
      <c r="W11668" s="245"/>
    </row>
    <row r="11669" spans="1:33" x14ac:dyDescent="0.25">
      <c r="A11669" s="244"/>
      <c r="B11669" s="245"/>
      <c r="C11669" s="245"/>
      <c r="D11669" s="246"/>
      <c r="F11669" s="238"/>
      <c r="G11669" s="246"/>
      <c r="I11669"/>
      <c r="J11669" s="245"/>
      <c r="S11669" s="115"/>
      <c r="U11669"/>
      <c r="V11669"/>
      <c r="W11669" s="245"/>
    </row>
    <row r="11670" spans="1:33" x14ac:dyDescent="0.25">
      <c r="A11670" s="244"/>
      <c r="B11670" s="245"/>
      <c r="C11670" s="245"/>
      <c r="D11670" s="246"/>
      <c r="F11670" s="238"/>
      <c r="G11670" s="246"/>
      <c r="I11670"/>
      <c r="J11670" s="245"/>
      <c r="S11670" s="115"/>
      <c r="U11670"/>
      <c r="V11670"/>
      <c r="W11670" s="245"/>
    </row>
    <row r="11671" spans="1:33" x14ac:dyDescent="0.25">
      <c r="A11671" s="244"/>
      <c r="B11671" s="245"/>
      <c r="C11671" s="245"/>
      <c r="D11671" s="246"/>
      <c r="F11671" s="238"/>
      <c r="G11671" s="246"/>
      <c r="I11671"/>
      <c r="J11671" s="245"/>
      <c r="S11671" s="115"/>
      <c r="U11671"/>
      <c r="V11671"/>
      <c r="W11671" s="245"/>
    </row>
    <row r="11672" spans="1:33" x14ac:dyDescent="0.25">
      <c r="A11672" s="244"/>
      <c r="B11672" s="245"/>
      <c r="C11672" s="245"/>
      <c r="D11672" s="246"/>
      <c r="F11672" s="238"/>
      <c r="G11672" s="246"/>
      <c r="I11672"/>
      <c r="J11672" s="245"/>
      <c r="S11672" s="115"/>
      <c r="U11672"/>
      <c r="V11672"/>
      <c r="W11672" s="245"/>
    </row>
    <row r="11673" spans="1:33" x14ac:dyDescent="0.25">
      <c r="A11673" s="247"/>
      <c r="B11673" s="248"/>
      <c r="C11673" s="248"/>
      <c r="D11673" s="249"/>
      <c r="E11673"/>
      <c r="F11673" s="126"/>
      <c r="G11673" s="249"/>
      <c r="H11673"/>
      <c r="I11673"/>
      <c r="J11673" s="248"/>
      <c r="K11673"/>
      <c r="L11673"/>
      <c r="M11673"/>
      <c r="N11673"/>
      <c r="O11673"/>
      <c r="P11673"/>
      <c r="Q11673"/>
      <c r="S11673" s="115"/>
      <c r="U11673"/>
      <c r="V11673"/>
      <c r="W11673" s="248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5">
      <c r="A11674" s="244"/>
      <c r="B11674" s="245"/>
      <c r="C11674" s="245"/>
      <c r="D11674" s="246"/>
      <c r="F11674" s="238"/>
      <c r="G11674" s="246"/>
      <c r="I11674"/>
      <c r="J11674" s="245"/>
      <c r="S11674" s="115"/>
      <c r="U11674"/>
      <c r="V11674"/>
      <c r="W11674" s="245"/>
    </row>
    <row r="11675" spans="1:33" x14ac:dyDescent="0.25">
      <c r="A11675" s="244"/>
      <c r="B11675" s="245"/>
      <c r="C11675" s="245"/>
      <c r="D11675" s="246"/>
      <c r="F11675" s="238"/>
      <c r="G11675" s="246"/>
      <c r="I11675"/>
      <c r="J11675" s="245"/>
      <c r="S11675" s="115"/>
      <c r="U11675"/>
      <c r="V11675"/>
      <c r="W11675" s="245"/>
    </row>
    <row r="11676" spans="1:33" x14ac:dyDescent="0.25">
      <c r="A11676" s="244"/>
      <c r="B11676" s="245"/>
      <c r="C11676" s="245"/>
      <c r="D11676" s="246"/>
      <c r="F11676" s="238"/>
      <c r="G11676" s="246"/>
      <c r="I11676"/>
      <c r="J11676" s="245"/>
      <c r="S11676" s="115"/>
      <c r="U11676"/>
      <c r="V11676"/>
      <c r="W11676" s="245"/>
    </row>
    <row r="11677" spans="1:33" x14ac:dyDescent="0.25">
      <c r="A11677" s="244"/>
      <c r="B11677" s="245"/>
      <c r="C11677" s="245"/>
      <c r="D11677" s="246"/>
      <c r="F11677" s="238"/>
      <c r="G11677" s="246"/>
      <c r="I11677"/>
      <c r="J11677" s="245"/>
      <c r="S11677" s="115"/>
      <c r="U11677"/>
      <c r="V11677"/>
      <c r="W11677" s="245"/>
    </row>
    <row r="11678" spans="1:33" x14ac:dyDescent="0.25">
      <c r="A11678" s="247"/>
      <c r="B11678" s="248"/>
      <c r="C11678" s="248"/>
      <c r="D11678" s="249"/>
      <c r="E11678"/>
      <c r="F11678" s="126"/>
      <c r="G11678" s="249"/>
      <c r="H11678"/>
      <c r="I11678"/>
      <c r="J11678" s="248"/>
      <c r="K11678"/>
      <c r="L11678"/>
      <c r="M11678"/>
      <c r="N11678"/>
      <c r="O11678"/>
      <c r="P11678"/>
      <c r="Q11678"/>
      <c r="S11678" s="115"/>
      <c r="U11678"/>
      <c r="V11678"/>
      <c r="W11678" s="24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5">
      <c r="A11679" s="247"/>
      <c r="B11679" s="248"/>
      <c r="C11679" s="248"/>
      <c r="D11679" s="249"/>
      <c r="E11679"/>
      <c r="F11679" s="126"/>
      <c r="G11679" s="249"/>
      <c r="H11679"/>
      <c r="I11679"/>
      <c r="J11679" s="248"/>
      <c r="K11679"/>
      <c r="L11679"/>
      <c r="M11679"/>
      <c r="N11679"/>
      <c r="O11679"/>
      <c r="P11679"/>
      <c r="Q11679"/>
      <c r="S11679" s="115"/>
      <c r="U11679"/>
      <c r="V11679"/>
      <c r="W11679" s="248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5">
      <c r="A11680" s="244"/>
      <c r="B11680" s="245"/>
      <c r="C11680" s="245"/>
      <c r="D11680" s="246"/>
      <c r="F11680" s="238"/>
      <c r="G11680" s="246"/>
      <c r="I11680"/>
      <c r="J11680" s="245"/>
      <c r="S11680" s="115"/>
      <c r="U11680"/>
      <c r="V11680"/>
      <c r="W11680" s="245"/>
    </row>
    <row r="11681" spans="1:33" x14ac:dyDescent="0.25">
      <c r="A11681" s="244"/>
      <c r="B11681" s="245"/>
      <c r="C11681" s="245"/>
      <c r="D11681" s="246"/>
      <c r="F11681" s="238"/>
      <c r="G11681" s="246"/>
      <c r="I11681"/>
      <c r="J11681" s="245"/>
      <c r="S11681" s="115"/>
      <c r="U11681"/>
      <c r="V11681"/>
      <c r="W11681" s="245"/>
    </row>
    <row r="11682" spans="1:33" x14ac:dyDescent="0.25">
      <c r="A11682" s="244"/>
      <c r="B11682" s="245"/>
      <c r="C11682" s="245"/>
      <c r="D11682" s="246"/>
      <c r="F11682" s="238"/>
      <c r="G11682" s="246"/>
      <c r="I11682"/>
      <c r="J11682" s="245"/>
      <c r="S11682" s="115"/>
      <c r="U11682"/>
      <c r="V11682"/>
      <c r="W11682" s="245"/>
    </row>
    <row r="11683" spans="1:33" x14ac:dyDescent="0.25">
      <c r="A11683" s="244"/>
      <c r="B11683" s="245"/>
      <c r="C11683" s="245"/>
      <c r="D11683" s="246"/>
      <c r="F11683" s="238"/>
      <c r="G11683" s="246"/>
      <c r="I11683"/>
      <c r="J11683" s="245"/>
      <c r="S11683" s="115"/>
      <c r="U11683"/>
      <c r="V11683"/>
      <c r="W11683" s="245"/>
    </row>
    <row r="11684" spans="1:33" x14ac:dyDescent="0.25">
      <c r="A11684" s="247"/>
      <c r="B11684" s="248"/>
      <c r="C11684" s="248"/>
      <c r="D11684" s="249"/>
      <c r="E11684"/>
      <c r="F11684" s="126"/>
      <c r="G11684" s="249"/>
      <c r="H11684"/>
      <c r="I11684"/>
      <c r="J11684" s="248"/>
      <c r="K11684"/>
      <c r="L11684"/>
      <c r="M11684"/>
      <c r="N11684"/>
      <c r="O11684"/>
      <c r="P11684"/>
      <c r="Q11684"/>
      <c r="S11684" s="115"/>
      <c r="U11684"/>
      <c r="V11684"/>
      <c r="W11684" s="248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5">
      <c r="A11685" s="244"/>
      <c r="B11685" s="245"/>
      <c r="C11685" s="245"/>
      <c r="D11685" s="246"/>
      <c r="F11685" s="238"/>
      <c r="G11685" s="246"/>
      <c r="I11685"/>
      <c r="J11685" s="245"/>
      <c r="S11685" s="115"/>
      <c r="U11685"/>
      <c r="V11685"/>
      <c r="W11685" s="245"/>
    </row>
    <row r="11686" spans="1:33" x14ac:dyDescent="0.25">
      <c r="A11686" s="244"/>
      <c r="B11686" s="245"/>
      <c r="C11686" s="245"/>
      <c r="D11686" s="246"/>
      <c r="F11686" s="238"/>
      <c r="G11686" s="246"/>
      <c r="I11686"/>
      <c r="J11686" s="245"/>
      <c r="S11686" s="115"/>
      <c r="U11686"/>
      <c r="V11686"/>
      <c r="W11686" s="245"/>
    </row>
    <row r="11687" spans="1:33" x14ac:dyDescent="0.25">
      <c r="A11687" s="244"/>
      <c r="B11687" s="245"/>
      <c r="C11687" s="245"/>
      <c r="D11687" s="246"/>
      <c r="F11687" s="238"/>
      <c r="G11687" s="246"/>
      <c r="I11687"/>
      <c r="J11687" s="245"/>
      <c r="S11687" s="115"/>
      <c r="U11687"/>
      <c r="V11687"/>
      <c r="W11687" s="245"/>
    </row>
    <row r="11688" spans="1:33" x14ac:dyDescent="0.25">
      <c r="A11688" s="247"/>
      <c r="B11688" s="248"/>
      <c r="C11688" s="248"/>
      <c r="D11688" s="249"/>
      <c r="E11688"/>
      <c r="F11688" s="126"/>
      <c r="G11688" s="249"/>
      <c r="H11688"/>
      <c r="I11688"/>
      <c r="J11688" s="248"/>
      <c r="K11688"/>
      <c r="L11688"/>
      <c r="M11688"/>
      <c r="N11688"/>
      <c r="O11688"/>
      <c r="P11688"/>
      <c r="Q11688"/>
      <c r="S11688" s="115"/>
      <c r="U11688"/>
      <c r="V11688"/>
      <c r="W11688" s="24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5">
      <c r="A11689" s="244"/>
      <c r="B11689" s="245"/>
      <c r="C11689" s="245"/>
      <c r="D11689" s="246"/>
      <c r="F11689" s="238"/>
      <c r="G11689" s="246"/>
      <c r="I11689"/>
      <c r="J11689" s="245"/>
      <c r="S11689" s="115"/>
      <c r="U11689"/>
      <c r="V11689"/>
      <c r="W11689" s="245"/>
    </row>
    <row r="11690" spans="1:33" x14ac:dyDescent="0.25">
      <c r="A11690" s="244"/>
      <c r="B11690" s="245"/>
      <c r="C11690" s="245"/>
      <c r="D11690" s="246"/>
      <c r="F11690" s="238"/>
      <c r="G11690" s="246"/>
      <c r="I11690"/>
      <c r="J11690" s="245"/>
      <c r="S11690" s="115"/>
      <c r="U11690"/>
      <c r="V11690"/>
      <c r="W11690" s="245"/>
    </row>
    <row r="11691" spans="1:33" x14ac:dyDescent="0.25">
      <c r="A11691" s="247"/>
      <c r="B11691" s="248"/>
      <c r="C11691" s="248"/>
      <c r="D11691" s="249"/>
      <c r="E11691"/>
      <c r="F11691" s="126"/>
      <c r="G11691" s="249"/>
      <c r="H11691"/>
      <c r="I11691"/>
      <c r="J11691" s="248"/>
      <c r="K11691"/>
      <c r="L11691"/>
      <c r="M11691"/>
      <c r="N11691"/>
      <c r="O11691"/>
      <c r="P11691"/>
      <c r="Q11691"/>
      <c r="S11691" s="115"/>
      <c r="U11691"/>
      <c r="V11691"/>
      <c r="W11691" s="248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5">
      <c r="A11692" s="247"/>
      <c r="B11692" s="248"/>
      <c r="C11692" s="248"/>
      <c r="D11692" s="249"/>
      <c r="E11692"/>
      <c r="F11692" s="126"/>
      <c r="G11692" s="249"/>
      <c r="H11692"/>
      <c r="I11692"/>
      <c r="J11692" s="248"/>
      <c r="K11692"/>
      <c r="L11692"/>
      <c r="M11692"/>
      <c r="N11692"/>
      <c r="O11692"/>
      <c r="P11692"/>
      <c r="Q11692"/>
      <c r="S11692" s="115"/>
      <c r="U11692"/>
      <c r="V11692"/>
      <c r="W11692" s="248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5">
      <c r="A11693" s="247"/>
      <c r="B11693" s="248"/>
      <c r="C11693" s="248"/>
      <c r="D11693" s="249"/>
      <c r="E11693"/>
      <c r="F11693" s="126"/>
      <c r="G11693" s="249"/>
      <c r="H11693"/>
      <c r="I11693"/>
      <c r="J11693" s="248"/>
      <c r="K11693"/>
      <c r="L11693"/>
      <c r="M11693"/>
      <c r="N11693"/>
      <c r="O11693"/>
      <c r="P11693"/>
      <c r="Q11693"/>
      <c r="S11693" s="115"/>
      <c r="U11693"/>
      <c r="V11693"/>
      <c r="W11693" s="248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5">
      <c r="A11694" s="244"/>
      <c r="B11694" s="245"/>
      <c r="C11694" s="245"/>
      <c r="D11694" s="246"/>
      <c r="F11694" s="238"/>
      <c r="G11694" s="246"/>
      <c r="I11694"/>
      <c r="J11694" s="245"/>
      <c r="S11694" s="115"/>
      <c r="U11694"/>
      <c r="V11694"/>
      <c r="W11694" s="245"/>
    </row>
    <row r="11695" spans="1:33" x14ac:dyDescent="0.25">
      <c r="A11695" s="247"/>
      <c r="B11695" s="248"/>
      <c r="C11695" s="248"/>
      <c r="D11695" s="249"/>
      <c r="E11695"/>
      <c r="F11695" s="126"/>
      <c r="G11695" s="249"/>
      <c r="H11695"/>
      <c r="I11695"/>
      <c r="J11695" s="248"/>
      <c r="K11695"/>
      <c r="L11695"/>
      <c r="M11695"/>
      <c r="N11695"/>
      <c r="O11695"/>
      <c r="P11695"/>
      <c r="Q11695"/>
      <c r="S11695" s="115"/>
      <c r="U11695"/>
      <c r="V11695"/>
      <c r="W11695" s="248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5">
      <c r="A11696" s="247"/>
      <c r="B11696" s="248"/>
      <c r="C11696" s="248"/>
      <c r="D11696" s="249"/>
      <c r="E11696"/>
      <c r="F11696" s="126"/>
      <c r="G11696" s="249"/>
      <c r="H11696"/>
      <c r="I11696"/>
      <c r="J11696" s="248"/>
      <c r="K11696"/>
      <c r="L11696"/>
      <c r="M11696"/>
      <c r="N11696"/>
      <c r="O11696"/>
      <c r="P11696"/>
      <c r="Q11696"/>
      <c r="S11696" s="115"/>
      <c r="U11696"/>
      <c r="V11696"/>
      <c r="W11696" s="248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5">
      <c r="A11697" s="244"/>
      <c r="B11697" s="245"/>
      <c r="C11697" s="245"/>
      <c r="D11697" s="246"/>
      <c r="F11697" s="238"/>
      <c r="G11697" s="246"/>
      <c r="I11697"/>
      <c r="J11697" s="245"/>
      <c r="S11697" s="115"/>
      <c r="U11697"/>
      <c r="V11697"/>
      <c r="W11697" s="245"/>
    </row>
    <row r="11698" spans="1:33" x14ac:dyDescent="0.25">
      <c r="A11698" s="244"/>
      <c r="B11698" s="245"/>
      <c r="C11698" s="245"/>
      <c r="D11698" s="246"/>
      <c r="F11698" s="238"/>
      <c r="G11698" s="246"/>
      <c r="I11698"/>
      <c r="J11698" s="245"/>
      <c r="S11698" s="115"/>
      <c r="U11698"/>
      <c r="V11698"/>
      <c r="W11698" s="245"/>
    </row>
    <row r="11699" spans="1:33" x14ac:dyDescent="0.25">
      <c r="A11699" s="244"/>
      <c r="B11699" s="245"/>
      <c r="C11699" s="245"/>
      <c r="D11699" s="246"/>
      <c r="F11699" s="238"/>
      <c r="G11699" s="246"/>
      <c r="I11699"/>
      <c r="J11699" s="245"/>
      <c r="S11699" s="115"/>
      <c r="U11699"/>
      <c r="V11699"/>
      <c r="W11699" s="245"/>
    </row>
    <row r="11700" spans="1:33" x14ac:dyDescent="0.25">
      <c r="A11700" s="247"/>
      <c r="B11700" s="248"/>
      <c r="C11700" s="248"/>
      <c r="D11700" s="249"/>
      <c r="E11700"/>
      <c r="F11700" s="126"/>
      <c r="G11700" s="249"/>
      <c r="H11700"/>
      <c r="I11700"/>
      <c r="J11700" s="248"/>
      <c r="K11700"/>
      <c r="L11700"/>
      <c r="M11700"/>
      <c r="N11700"/>
      <c r="O11700"/>
      <c r="P11700"/>
      <c r="Q11700"/>
      <c r="S11700" s="115"/>
      <c r="U11700"/>
      <c r="V11700"/>
      <c r="W11700" s="248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5">
      <c r="A11701" s="244"/>
      <c r="B11701" s="245"/>
      <c r="C11701" s="245"/>
      <c r="D11701" s="246"/>
      <c r="F11701" s="238"/>
      <c r="G11701" s="246"/>
      <c r="I11701"/>
      <c r="J11701" s="245"/>
      <c r="S11701" s="115"/>
      <c r="U11701"/>
      <c r="V11701"/>
      <c r="W11701" s="245"/>
    </row>
    <row r="11702" spans="1:33" x14ac:dyDescent="0.25">
      <c r="A11702" s="247"/>
      <c r="B11702" s="248"/>
      <c r="C11702" s="248"/>
      <c r="D11702" s="249"/>
      <c r="E11702"/>
      <c r="F11702" s="126"/>
      <c r="G11702" s="249"/>
      <c r="H11702"/>
      <c r="I11702"/>
      <c r="J11702" s="248"/>
      <c r="K11702"/>
      <c r="L11702"/>
      <c r="M11702"/>
      <c r="N11702"/>
      <c r="O11702"/>
      <c r="P11702"/>
      <c r="Q11702"/>
      <c r="S11702" s="115"/>
      <c r="U11702"/>
      <c r="V11702"/>
      <c r="W11702" s="248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5">
      <c r="A11703" s="247"/>
      <c r="B11703" s="248"/>
      <c r="C11703" s="248"/>
      <c r="D11703" s="249"/>
      <c r="E11703"/>
      <c r="F11703" s="126"/>
      <c r="G11703" s="249"/>
      <c r="H11703"/>
      <c r="I11703"/>
      <c r="J11703" s="248"/>
      <c r="K11703"/>
      <c r="L11703"/>
      <c r="M11703"/>
      <c r="N11703"/>
      <c r="O11703"/>
      <c r="P11703"/>
      <c r="Q11703"/>
      <c r="S11703" s="115"/>
      <c r="U11703"/>
      <c r="V11703"/>
      <c r="W11703" s="248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5">
      <c r="A11704" s="247"/>
      <c r="B11704" s="248"/>
      <c r="C11704" s="248"/>
      <c r="D11704" s="249"/>
      <c r="E11704"/>
      <c r="F11704" s="126"/>
      <c r="G11704" s="249"/>
      <c r="H11704"/>
      <c r="I11704"/>
      <c r="J11704" s="248"/>
      <c r="K11704"/>
      <c r="L11704"/>
      <c r="M11704"/>
      <c r="N11704"/>
      <c r="O11704"/>
      <c r="P11704"/>
      <c r="Q11704"/>
      <c r="S11704" s="115"/>
      <c r="U11704"/>
      <c r="V11704"/>
      <c r="W11704" s="248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5">
      <c r="A11705" s="247"/>
      <c r="B11705" s="248"/>
      <c r="C11705" s="248"/>
      <c r="D11705" s="249"/>
      <c r="E11705"/>
      <c r="F11705" s="126"/>
      <c r="G11705" s="249"/>
      <c r="H11705"/>
      <c r="I11705"/>
      <c r="J11705" s="248"/>
      <c r="K11705"/>
      <c r="L11705"/>
      <c r="M11705"/>
      <c r="N11705"/>
      <c r="O11705"/>
      <c r="P11705"/>
      <c r="Q11705"/>
      <c r="S11705" s="115"/>
      <c r="U11705"/>
      <c r="V11705"/>
      <c r="W11705" s="248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5">
      <c r="A11706" s="247"/>
      <c r="B11706" s="248"/>
      <c r="C11706" s="248"/>
      <c r="D11706" s="249"/>
      <c r="E11706"/>
      <c r="F11706" s="126"/>
      <c r="G11706" s="249"/>
      <c r="H11706"/>
      <c r="I11706"/>
      <c r="J11706" s="248"/>
      <c r="K11706"/>
      <c r="L11706"/>
      <c r="M11706"/>
      <c r="N11706"/>
      <c r="O11706"/>
      <c r="P11706"/>
      <c r="Q11706"/>
      <c r="S11706" s="115"/>
      <c r="U11706"/>
      <c r="V11706"/>
      <c r="W11706" s="248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5">
      <c r="A11707" s="244"/>
      <c r="B11707" s="245"/>
      <c r="C11707" s="245"/>
      <c r="D11707" s="246"/>
      <c r="F11707" s="238"/>
      <c r="G11707" s="246"/>
      <c r="I11707"/>
      <c r="J11707" s="245"/>
      <c r="S11707" s="115"/>
      <c r="U11707"/>
      <c r="V11707"/>
      <c r="W11707" s="245"/>
    </row>
    <row r="11708" spans="1:33" x14ac:dyDescent="0.25">
      <c r="A11708" s="244"/>
      <c r="B11708" s="245"/>
      <c r="C11708" s="245"/>
      <c r="D11708" s="246"/>
      <c r="F11708" s="238"/>
      <c r="G11708" s="246"/>
      <c r="I11708"/>
      <c r="J11708" s="245"/>
      <c r="S11708" s="115"/>
      <c r="U11708"/>
      <c r="V11708"/>
      <c r="W11708" s="245"/>
    </row>
    <row r="11709" spans="1:33" x14ac:dyDescent="0.25">
      <c r="A11709" s="244"/>
      <c r="B11709" s="245"/>
      <c r="C11709" s="245"/>
      <c r="D11709" s="246"/>
      <c r="F11709" s="238"/>
      <c r="G11709" s="246"/>
      <c r="I11709"/>
      <c r="J11709" s="245"/>
      <c r="S11709" s="115"/>
      <c r="U11709"/>
      <c r="V11709"/>
      <c r="W11709" s="245"/>
    </row>
    <row r="11710" spans="1:33" x14ac:dyDescent="0.25">
      <c r="A11710" s="244"/>
      <c r="B11710" s="245"/>
      <c r="C11710" s="245"/>
      <c r="D11710" s="246"/>
      <c r="F11710" s="238"/>
      <c r="G11710" s="246"/>
      <c r="I11710"/>
      <c r="J11710" s="245"/>
      <c r="S11710" s="115"/>
      <c r="U11710"/>
      <c r="V11710"/>
      <c r="W11710" s="245"/>
    </row>
    <row r="11711" spans="1:33" x14ac:dyDescent="0.25">
      <c r="A11711" s="247"/>
      <c r="B11711" s="248"/>
      <c r="C11711" s="248"/>
      <c r="D11711" s="249"/>
      <c r="E11711"/>
      <c r="F11711" s="126"/>
      <c r="G11711" s="249"/>
      <c r="H11711"/>
      <c r="I11711"/>
      <c r="J11711" s="248"/>
      <c r="K11711"/>
      <c r="L11711"/>
      <c r="M11711"/>
      <c r="N11711"/>
      <c r="O11711"/>
      <c r="P11711"/>
      <c r="Q11711"/>
      <c r="S11711" s="115"/>
      <c r="U11711"/>
      <c r="V11711"/>
      <c r="W11711" s="248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5">
      <c r="A11712" s="244"/>
      <c r="B11712" s="245"/>
      <c r="C11712" s="245"/>
      <c r="D11712" s="246"/>
      <c r="F11712" s="238"/>
      <c r="G11712" s="246"/>
      <c r="I11712"/>
      <c r="J11712" s="245"/>
      <c r="S11712" s="115"/>
      <c r="U11712"/>
      <c r="V11712"/>
      <c r="W11712" s="245"/>
    </row>
    <row r="11713" spans="1:33" x14ac:dyDescent="0.25">
      <c r="A11713" s="244"/>
      <c r="B11713" s="245"/>
      <c r="C11713" s="245"/>
      <c r="D11713" s="246"/>
      <c r="F11713" s="238"/>
      <c r="G11713" s="246"/>
      <c r="I11713"/>
      <c r="J11713" s="245"/>
      <c r="S11713" s="115"/>
      <c r="U11713"/>
      <c r="V11713"/>
      <c r="W11713" s="245"/>
    </row>
    <row r="11714" spans="1:33" x14ac:dyDescent="0.25">
      <c r="A11714" s="247"/>
      <c r="B11714" s="248"/>
      <c r="C11714" s="248"/>
      <c r="D11714" s="249"/>
      <c r="E11714"/>
      <c r="F11714" s="126"/>
      <c r="G11714" s="249"/>
      <c r="H11714"/>
      <c r="I11714"/>
      <c r="J11714" s="248"/>
      <c r="K11714"/>
      <c r="L11714"/>
      <c r="M11714"/>
      <c r="N11714"/>
      <c r="O11714"/>
      <c r="P11714"/>
      <c r="Q11714"/>
      <c r="S11714" s="115"/>
      <c r="U11714"/>
      <c r="V11714"/>
      <c r="W11714" s="248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5">
      <c r="A11715" s="244"/>
      <c r="B11715" s="245"/>
      <c r="C11715" s="245"/>
      <c r="D11715" s="246"/>
      <c r="F11715" s="238"/>
      <c r="G11715" s="246"/>
      <c r="I11715"/>
      <c r="J11715" s="245"/>
      <c r="S11715" s="115"/>
      <c r="U11715"/>
      <c r="V11715"/>
      <c r="W11715" s="245"/>
    </row>
    <row r="11716" spans="1:33" x14ac:dyDescent="0.25">
      <c r="A11716" s="247"/>
      <c r="B11716" s="248"/>
      <c r="C11716" s="248"/>
      <c r="D11716" s="249"/>
      <c r="E11716"/>
      <c r="F11716" s="126"/>
      <c r="G11716" s="249"/>
      <c r="H11716"/>
      <c r="I11716"/>
      <c r="J11716" s="248"/>
      <c r="K11716"/>
      <c r="L11716"/>
      <c r="M11716"/>
      <c r="N11716"/>
      <c r="O11716"/>
      <c r="P11716"/>
      <c r="Q11716"/>
      <c r="S11716" s="115"/>
      <c r="U11716"/>
      <c r="V11716"/>
      <c r="W11716" s="248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5">
      <c r="A11717" s="244"/>
      <c r="B11717" s="245"/>
      <c r="C11717" s="245"/>
      <c r="D11717" s="246"/>
      <c r="F11717" s="238"/>
      <c r="G11717" s="246"/>
      <c r="I11717"/>
      <c r="J11717" s="245"/>
      <c r="S11717" s="115"/>
      <c r="U11717"/>
      <c r="V11717"/>
      <c r="W11717" s="245"/>
    </row>
    <row r="11718" spans="1:33" x14ac:dyDescent="0.25">
      <c r="A11718" s="244"/>
      <c r="B11718" s="245"/>
      <c r="C11718" s="245"/>
      <c r="D11718" s="246"/>
      <c r="F11718" s="238"/>
      <c r="G11718" s="246"/>
      <c r="I11718"/>
      <c r="J11718" s="245"/>
      <c r="S11718" s="115"/>
      <c r="U11718"/>
      <c r="V11718"/>
      <c r="W11718" s="245"/>
    </row>
    <row r="11719" spans="1:33" x14ac:dyDescent="0.25">
      <c r="A11719" s="247"/>
      <c r="B11719" s="248"/>
      <c r="C11719" s="248"/>
      <c r="D11719" s="249"/>
      <c r="E11719"/>
      <c r="F11719" s="126"/>
      <c r="G11719" s="249"/>
      <c r="H11719"/>
      <c r="I11719"/>
      <c r="J11719" s="248"/>
      <c r="K11719"/>
      <c r="L11719"/>
      <c r="M11719"/>
      <c r="N11719"/>
      <c r="O11719"/>
      <c r="P11719"/>
      <c r="Q11719"/>
      <c r="S11719" s="115"/>
      <c r="U11719"/>
      <c r="V11719"/>
      <c r="W11719" s="248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5">
      <c r="A11720" s="244"/>
      <c r="B11720" s="245"/>
      <c r="C11720" s="245"/>
      <c r="D11720" s="246"/>
      <c r="F11720" s="238"/>
      <c r="G11720" s="246"/>
      <c r="I11720"/>
      <c r="J11720" s="245"/>
      <c r="S11720" s="115"/>
      <c r="U11720"/>
      <c r="V11720"/>
      <c r="W11720" s="245"/>
    </row>
    <row r="11721" spans="1:33" x14ac:dyDescent="0.25">
      <c r="A11721" s="247"/>
      <c r="B11721" s="248"/>
      <c r="C11721" s="248"/>
      <c r="D11721" s="249"/>
      <c r="E11721"/>
      <c r="F11721" s="126"/>
      <c r="G11721" s="249"/>
      <c r="H11721"/>
      <c r="I11721"/>
      <c r="J11721" s="248"/>
      <c r="K11721"/>
      <c r="L11721"/>
      <c r="M11721"/>
      <c r="N11721"/>
      <c r="O11721"/>
      <c r="P11721"/>
      <c r="Q11721"/>
      <c r="S11721" s="115"/>
      <c r="U11721"/>
      <c r="V11721"/>
      <c r="W11721" s="248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5">
      <c r="A11722" s="247"/>
      <c r="B11722" s="248"/>
      <c r="C11722" s="248"/>
      <c r="D11722" s="249"/>
      <c r="E11722"/>
      <c r="F11722" s="126"/>
      <c r="G11722" s="249"/>
      <c r="H11722"/>
      <c r="I11722"/>
      <c r="J11722" s="248"/>
      <c r="K11722"/>
      <c r="L11722"/>
      <c r="M11722"/>
      <c r="N11722"/>
      <c r="O11722"/>
      <c r="P11722"/>
      <c r="Q11722"/>
      <c r="S11722" s="115"/>
      <c r="U11722"/>
      <c r="V11722"/>
      <c r="W11722" s="248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5">
      <c r="A11723" s="247"/>
      <c r="B11723" s="248"/>
      <c r="C11723" s="248"/>
      <c r="D11723" s="249"/>
      <c r="E11723"/>
      <c r="F11723" s="126"/>
      <c r="G11723" s="249"/>
      <c r="H11723"/>
      <c r="I11723"/>
      <c r="J11723" s="248"/>
      <c r="K11723"/>
      <c r="L11723"/>
      <c r="M11723"/>
      <c r="N11723"/>
      <c r="O11723"/>
      <c r="P11723"/>
      <c r="Q11723"/>
      <c r="S11723" s="115"/>
      <c r="U11723"/>
      <c r="V11723"/>
      <c r="W11723" s="248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5">
      <c r="A11724" s="244"/>
      <c r="B11724" s="245"/>
      <c r="C11724" s="245"/>
      <c r="D11724" s="246"/>
      <c r="F11724" s="238"/>
      <c r="G11724" s="246"/>
      <c r="I11724"/>
      <c r="J11724" s="245"/>
      <c r="S11724" s="115"/>
      <c r="U11724"/>
      <c r="V11724"/>
      <c r="W11724" s="245"/>
    </row>
    <row r="11725" spans="1:33" x14ac:dyDescent="0.25">
      <c r="A11725" s="247"/>
      <c r="B11725" s="248"/>
      <c r="C11725" s="248"/>
      <c r="D11725" s="249"/>
      <c r="E11725"/>
      <c r="F11725" s="126"/>
      <c r="G11725" s="249"/>
      <c r="H11725"/>
      <c r="I11725"/>
      <c r="J11725" s="248"/>
      <c r="K11725"/>
      <c r="L11725"/>
      <c r="M11725"/>
      <c r="N11725"/>
      <c r="O11725"/>
      <c r="P11725"/>
      <c r="Q11725"/>
      <c r="S11725" s="115"/>
      <c r="U11725"/>
      <c r="V11725"/>
      <c r="W11725" s="248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5">
      <c r="A11726" s="244"/>
      <c r="B11726" s="245"/>
      <c r="C11726" s="245"/>
      <c r="D11726" s="246"/>
      <c r="F11726" s="238"/>
      <c r="G11726" s="246"/>
      <c r="I11726"/>
      <c r="J11726" s="245"/>
      <c r="S11726" s="115"/>
      <c r="U11726"/>
      <c r="V11726"/>
      <c r="W11726" s="245"/>
    </row>
    <row r="11727" spans="1:33" x14ac:dyDescent="0.25">
      <c r="A11727" s="247"/>
      <c r="B11727" s="248"/>
      <c r="C11727" s="248"/>
      <c r="D11727" s="249"/>
      <c r="E11727"/>
      <c r="F11727" s="126"/>
      <c r="G11727" s="249"/>
      <c r="H11727"/>
      <c r="I11727"/>
      <c r="J11727" s="248"/>
      <c r="K11727"/>
      <c r="L11727"/>
      <c r="M11727"/>
      <c r="N11727"/>
      <c r="O11727"/>
      <c r="P11727"/>
      <c r="Q11727"/>
      <c r="S11727" s="115"/>
      <c r="U11727"/>
      <c r="V11727"/>
      <c r="W11727" s="248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5">
      <c r="A11728" s="247"/>
      <c r="B11728" s="248"/>
      <c r="C11728" s="248"/>
      <c r="D11728" s="249"/>
      <c r="E11728"/>
      <c r="F11728" s="126"/>
      <c r="G11728" s="249"/>
      <c r="H11728"/>
      <c r="I11728"/>
      <c r="J11728" s="248"/>
      <c r="K11728"/>
      <c r="L11728"/>
      <c r="M11728"/>
      <c r="N11728"/>
      <c r="O11728"/>
      <c r="P11728"/>
      <c r="Q11728"/>
      <c r="S11728" s="115"/>
      <c r="U11728"/>
      <c r="V11728"/>
      <c r="W11728" s="24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5">
      <c r="A11729" s="244"/>
      <c r="B11729" s="245"/>
      <c r="C11729" s="245"/>
      <c r="D11729" s="246"/>
      <c r="F11729" s="238"/>
      <c r="G11729" s="246"/>
      <c r="I11729"/>
      <c r="J11729" s="245"/>
      <c r="S11729" s="115"/>
      <c r="U11729"/>
      <c r="V11729"/>
      <c r="W11729" s="245"/>
    </row>
    <row r="11730" spans="1:33" x14ac:dyDescent="0.25">
      <c r="A11730" s="244"/>
      <c r="B11730" s="245"/>
      <c r="C11730" s="245"/>
      <c r="D11730" s="246"/>
      <c r="F11730" s="238"/>
      <c r="G11730" s="246"/>
      <c r="I11730"/>
      <c r="J11730" s="245"/>
      <c r="S11730" s="115"/>
      <c r="U11730"/>
      <c r="V11730"/>
      <c r="W11730" s="245"/>
    </row>
    <row r="11731" spans="1:33" x14ac:dyDescent="0.25">
      <c r="A11731" s="247"/>
      <c r="B11731" s="248"/>
      <c r="C11731" s="248"/>
      <c r="D11731" s="249"/>
      <c r="E11731"/>
      <c r="F11731" s="126"/>
      <c r="G11731" s="249"/>
      <c r="H11731"/>
      <c r="I11731"/>
      <c r="J11731" s="248"/>
      <c r="K11731"/>
      <c r="L11731"/>
      <c r="M11731"/>
      <c r="N11731"/>
      <c r="O11731"/>
      <c r="P11731"/>
      <c r="Q11731"/>
      <c r="S11731" s="115"/>
      <c r="U11731"/>
      <c r="V11731"/>
      <c r="W11731" s="248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5">
      <c r="A11732" s="244"/>
      <c r="B11732" s="245"/>
      <c r="C11732" s="245"/>
      <c r="D11732" s="246"/>
      <c r="F11732" s="238"/>
      <c r="G11732" s="246"/>
      <c r="I11732"/>
      <c r="J11732" s="245"/>
      <c r="S11732" s="115"/>
      <c r="U11732"/>
      <c r="V11732"/>
      <c r="W11732" s="245"/>
    </row>
    <row r="11733" spans="1:33" x14ac:dyDescent="0.25">
      <c r="A11733" s="247"/>
      <c r="B11733" s="248"/>
      <c r="C11733" s="248"/>
      <c r="D11733" s="249"/>
      <c r="E11733"/>
      <c r="F11733" s="126"/>
      <c r="G11733" s="249"/>
      <c r="H11733"/>
      <c r="I11733"/>
      <c r="J11733" s="248"/>
      <c r="K11733"/>
      <c r="L11733"/>
      <c r="M11733"/>
      <c r="N11733"/>
      <c r="O11733"/>
      <c r="P11733"/>
      <c r="Q11733"/>
      <c r="S11733" s="115"/>
      <c r="U11733"/>
      <c r="V11733"/>
      <c r="W11733" s="248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5">
      <c r="A11734" s="247"/>
      <c r="B11734" s="248"/>
      <c r="C11734" s="248"/>
      <c r="D11734" s="249"/>
      <c r="E11734"/>
      <c r="F11734" s="126"/>
      <c r="G11734" s="249"/>
      <c r="H11734"/>
      <c r="I11734"/>
      <c r="J11734" s="248"/>
      <c r="K11734"/>
      <c r="L11734"/>
      <c r="M11734"/>
      <c r="N11734"/>
      <c r="O11734"/>
      <c r="P11734"/>
      <c r="Q11734"/>
      <c r="S11734" s="115"/>
      <c r="U11734"/>
      <c r="V11734"/>
      <c r="W11734" s="248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5">
      <c r="A11735" s="244"/>
      <c r="B11735" s="245"/>
      <c r="C11735" s="245"/>
      <c r="D11735" s="246"/>
      <c r="F11735" s="238"/>
      <c r="G11735" s="246"/>
      <c r="I11735"/>
      <c r="J11735" s="245"/>
      <c r="S11735" s="115"/>
      <c r="U11735"/>
      <c r="V11735"/>
      <c r="W11735" s="245"/>
    </row>
    <row r="11736" spans="1:33" x14ac:dyDescent="0.25">
      <c r="A11736" s="247"/>
      <c r="B11736" s="248"/>
      <c r="C11736" s="248"/>
      <c r="D11736" s="249"/>
      <c r="E11736"/>
      <c r="F11736" s="126"/>
      <c r="G11736" s="249"/>
      <c r="H11736"/>
      <c r="I11736"/>
      <c r="J11736" s="248"/>
      <c r="K11736"/>
      <c r="L11736"/>
      <c r="M11736"/>
      <c r="N11736"/>
      <c r="O11736"/>
      <c r="P11736"/>
      <c r="Q11736"/>
      <c r="S11736" s="115"/>
      <c r="U11736"/>
      <c r="V11736"/>
      <c r="W11736" s="248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5">
      <c r="A11737" s="247"/>
      <c r="B11737" s="248"/>
      <c r="C11737" s="248"/>
      <c r="D11737" s="249"/>
      <c r="E11737"/>
      <c r="F11737" s="126"/>
      <c r="G11737" s="249"/>
      <c r="H11737"/>
      <c r="I11737"/>
      <c r="J11737" s="248"/>
      <c r="K11737"/>
      <c r="L11737"/>
      <c r="M11737"/>
      <c r="N11737"/>
      <c r="O11737"/>
      <c r="P11737"/>
      <c r="Q11737"/>
      <c r="S11737" s="115"/>
      <c r="U11737"/>
      <c r="V11737"/>
      <c r="W11737" s="248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5">
      <c r="A11738" s="247"/>
      <c r="B11738" s="248"/>
      <c r="C11738" s="248"/>
      <c r="D11738" s="249"/>
      <c r="E11738"/>
      <c r="F11738" s="126"/>
      <c r="G11738" s="249"/>
      <c r="H11738"/>
      <c r="I11738"/>
      <c r="J11738" s="248"/>
      <c r="K11738"/>
      <c r="L11738"/>
      <c r="M11738"/>
      <c r="N11738"/>
      <c r="O11738"/>
      <c r="P11738"/>
      <c r="Q11738"/>
      <c r="S11738" s="115"/>
      <c r="U11738"/>
      <c r="V11738"/>
      <c r="W11738" s="24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5">
      <c r="A11739" s="244"/>
      <c r="B11739" s="245"/>
      <c r="C11739" s="245"/>
      <c r="D11739" s="246"/>
      <c r="F11739" s="238"/>
      <c r="G11739" s="246"/>
      <c r="I11739"/>
      <c r="J11739" s="245"/>
      <c r="S11739" s="115"/>
      <c r="U11739"/>
      <c r="V11739"/>
      <c r="W11739" s="245"/>
    </row>
    <row r="11740" spans="1:33" x14ac:dyDescent="0.25">
      <c r="A11740" s="247"/>
      <c r="B11740" s="248"/>
      <c r="C11740" s="248"/>
      <c r="D11740" s="249"/>
      <c r="E11740"/>
      <c r="F11740" s="126"/>
      <c r="G11740" s="249"/>
      <c r="H11740"/>
      <c r="I11740"/>
      <c r="J11740" s="248"/>
      <c r="K11740"/>
      <c r="L11740"/>
      <c r="M11740"/>
      <c r="N11740"/>
      <c r="O11740"/>
      <c r="P11740"/>
      <c r="Q11740"/>
      <c r="S11740" s="115"/>
      <c r="U11740"/>
      <c r="V11740"/>
      <c r="W11740" s="248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5">
      <c r="A11741" s="244"/>
      <c r="B11741" s="245"/>
      <c r="C11741" s="245"/>
      <c r="D11741" s="246"/>
      <c r="F11741" s="238"/>
      <c r="G11741" s="246"/>
      <c r="I11741"/>
      <c r="J11741" s="245"/>
      <c r="S11741" s="115"/>
      <c r="U11741"/>
      <c r="V11741"/>
      <c r="W11741" s="245"/>
    </row>
    <row r="11742" spans="1:33" x14ac:dyDescent="0.25">
      <c r="A11742" s="244"/>
      <c r="B11742" s="245"/>
      <c r="C11742" s="245"/>
      <c r="D11742" s="246"/>
      <c r="F11742" s="238"/>
      <c r="G11742" s="246"/>
      <c r="I11742"/>
      <c r="J11742" s="245"/>
      <c r="S11742" s="115"/>
      <c r="U11742"/>
      <c r="V11742"/>
      <c r="W11742" s="245"/>
    </row>
    <row r="11743" spans="1:33" x14ac:dyDescent="0.25">
      <c r="A11743" s="247"/>
      <c r="B11743" s="248"/>
      <c r="C11743" s="248"/>
      <c r="D11743" s="249"/>
      <c r="E11743"/>
      <c r="F11743" s="126"/>
      <c r="G11743" s="249"/>
      <c r="H11743"/>
      <c r="I11743"/>
      <c r="J11743" s="248"/>
      <c r="K11743"/>
      <c r="L11743"/>
      <c r="M11743"/>
      <c r="N11743"/>
      <c r="O11743"/>
      <c r="P11743"/>
      <c r="Q11743"/>
      <c r="S11743" s="115"/>
      <c r="U11743"/>
      <c r="V11743"/>
      <c r="W11743" s="248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5">
      <c r="A11744" s="247"/>
      <c r="B11744" s="248"/>
      <c r="C11744" s="248"/>
      <c r="D11744" s="249"/>
      <c r="E11744"/>
      <c r="F11744" s="126"/>
      <c r="G11744" s="249"/>
      <c r="H11744"/>
      <c r="I11744"/>
      <c r="J11744" s="248"/>
      <c r="K11744"/>
      <c r="L11744"/>
      <c r="M11744"/>
      <c r="N11744"/>
      <c r="O11744"/>
      <c r="P11744"/>
      <c r="Q11744"/>
      <c r="S11744" s="115"/>
      <c r="U11744"/>
      <c r="V11744"/>
      <c r="W11744" s="248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5">
      <c r="A11745" s="244"/>
      <c r="B11745" s="245"/>
      <c r="C11745" s="245"/>
      <c r="D11745" s="246"/>
      <c r="F11745" s="238"/>
      <c r="G11745" s="246"/>
      <c r="I11745"/>
      <c r="J11745" s="245"/>
      <c r="S11745" s="115"/>
      <c r="U11745"/>
      <c r="V11745"/>
      <c r="W11745" s="245"/>
    </row>
    <row r="11746" spans="1:33" x14ac:dyDescent="0.25">
      <c r="A11746" s="244"/>
      <c r="B11746" s="245"/>
      <c r="C11746" s="245"/>
      <c r="D11746" s="246"/>
      <c r="F11746" s="238"/>
      <c r="G11746" s="246"/>
      <c r="I11746"/>
      <c r="J11746" s="245"/>
      <c r="S11746" s="115"/>
      <c r="U11746"/>
      <c r="V11746"/>
      <c r="W11746" s="245"/>
    </row>
    <row r="11747" spans="1:33" x14ac:dyDescent="0.25">
      <c r="A11747" s="247"/>
      <c r="B11747" s="248"/>
      <c r="C11747" s="248"/>
      <c r="D11747" s="249"/>
      <c r="E11747"/>
      <c r="F11747" s="126"/>
      <c r="G11747" s="249"/>
      <c r="H11747"/>
      <c r="I11747"/>
      <c r="J11747" s="248"/>
      <c r="K11747"/>
      <c r="L11747"/>
      <c r="M11747"/>
      <c r="N11747"/>
      <c r="O11747"/>
      <c r="P11747"/>
      <c r="Q11747"/>
      <c r="S11747" s="115"/>
      <c r="U11747"/>
      <c r="V11747"/>
      <c r="W11747" s="248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5">
      <c r="A11748" s="247"/>
      <c r="B11748" s="248"/>
      <c r="C11748" s="248"/>
      <c r="D11748" s="249"/>
      <c r="E11748"/>
      <c r="F11748" s="126"/>
      <c r="G11748" s="249"/>
      <c r="H11748"/>
      <c r="I11748"/>
      <c r="J11748" s="248"/>
      <c r="K11748"/>
      <c r="L11748"/>
      <c r="M11748"/>
      <c r="N11748"/>
      <c r="O11748"/>
      <c r="P11748"/>
      <c r="Q11748"/>
      <c r="S11748" s="115"/>
      <c r="U11748"/>
      <c r="V11748"/>
      <c r="W11748" s="2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5">
      <c r="A11749" s="247"/>
      <c r="B11749" s="248"/>
      <c r="C11749" s="248"/>
      <c r="D11749" s="249"/>
      <c r="E11749"/>
      <c r="F11749" s="126"/>
      <c r="G11749" s="249"/>
      <c r="H11749"/>
      <c r="I11749"/>
      <c r="J11749" s="248"/>
      <c r="K11749"/>
      <c r="L11749"/>
      <c r="M11749"/>
      <c r="N11749"/>
      <c r="O11749"/>
      <c r="P11749"/>
      <c r="Q11749"/>
      <c r="S11749" s="115"/>
      <c r="U11749"/>
      <c r="V11749"/>
      <c r="W11749" s="248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5">
      <c r="A11750" s="247"/>
      <c r="B11750" s="248"/>
      <c r="C11750" s="248"/>
      <c r="D11750" s="249"/>
      <c r="E11750"/>
      <c r="F11750" s="126"/>
      <c r="G11750" s="249"/>
      <c r="H11750"/>
      <c r="I11750"/>
      <c r="J11750" s="248"/>
      <c r="K11750"/>
      <c r="L11750"/>
      <c r="M11750"/>
      <c r="N11750"/>
      <c r="O11750"/>
      <c r="P11750"/>
      <c r="Q11750"/>
      <c r="S11750" s="115"/>
      <c r="U11750"/>
      <c r="V11750"/>
      <c r="W11750" s="248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5">
      <c r="A11751" s="244"/>
      <c r="B11751" s="245"/>
      <c r="C11751" s="245"/>
      <c r="D11751" s="246"/>
      <c r="F11751" s="238"/>
      <c r="G11751" s="246"/>
      <c r="I11751"/>
      <c r="J11751" s="245"/>
      <c r="S11751" s="115"/>
      <c r="U11751"/>
      <c r="V11751"/>
      <c r="W11751" s="245"/>
    </row>
    <row r="11752" spans="1:33" x14ac:dyDescent="0.25">
      <c r="A11752" s="247"/>
      <c r="B11752" s="248"/>
      <c r="C11752" s="248"/>
      <c r="D11752" s="249"/>
      <c r="E11752"/>
      <c r="F11752" s="126"/>
      <c r="G11752" s="249"/>
      <c r="H11752"/>
      <c r="I11752"/>
      <c r="J11752" s="248"/>
      <c r="K11752"/>
      <c r="L11752"/>
      <c r="M11752"/>
      <c r="N11752"/>
      <c r="O11752"/>
      <c r="P11752"/>
      <c r="Q11752"/>
      <c r="S11752" s="115"/>
      <c r="U11752"/>
      <c r="V11752"/>
      <c r="W11752" s="248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5">
      <c r="A11753" s="247"/>
      <c r="B11753" s="248"/>
      <c r="C11753" s="248"/>
      <c r="D11753" s="249"/>
      <c r="E11753"/>
      <c r="F11753" s="126"/>
      <c r="G11753" s="249"/>
      <c r="H11753"/>
      <c r="I11753"/>
      <c r="J11753" s="248"/>
      <c r="K11753"/>
      <c r="L11753"/>
      <c r="M11753"/>
      <c r="N11753"/>
      <c r="O11753"/>
      <c r="P11753"/>
      <c r="Q11753"/>
      <c r="S11753" s="115"/>
      <c r="U11753"/>
      <c r="V11753"/>
      <c r="W11753" s="248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5">
      <c r="A11754" s="244"/>
      <c r="B11754" s="245"/>
      <c r="C11754" s="245"/>
      <c r="D11754" s="246"/>
      <c r="F11754" s="238"/>
      <c r="G11754" s="246"/>
      <c r="I11754"/>
      <c r="J11754" s="245"/>
      <c r="S11754" s="115"/>
      <c r="U11754"/>
      <c r="V11754"/>
      <c r="W11754" s="245"/>
    </row>
    <row r="11755" spans="1:33" x14ac:dyDescent="0.25">
      <c r="A11755" s="244"/>
      <c r="B11755" s="245"/>
      <c r="C11755" s="245"/>
      <c r="D11755" s="246"/>
      <c r="F11755" s="238"/>
      <c r="G11755" s="246"/>
      <c r="I11755"/>
      <c r="J11755" s="245"/>
      <c r="S11755" s="115"/>
      <c r="U11755"/>
      <c r="V11755"/>
      <c r="W11755" s="245"/>
    </row>
    <row r="11756" spans="1:33" x14ac:dyDescent="0.25">
      <c r="A11756" s="247"/>
      <c r="B11756" s="248"/>
      <c r="C11756" s="248"/>
      <c r="D11756" s="249"/>
      <c r="E11756"/>
      <c r="F11756" s="126"/>
      <c r="G11756" s="249"/>
      <c r="H11756"/>
      <c r="I11756"/>
      <c r="J11756" s="248"/>
      <c r="K11756"/>
      <c r="L11756"/>
      <c r="M11756"/>
      <c r="N11756"/>
      <c r="O11756"/>
      <c r="P11756"/>
      <c r="Q11756"/>
      <c r="S11756" s="115"/>
      <c r="U11756"/>
      <c r="V11756"/>
      <c r="W11756" s="248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5">
      <c r="A11757" s="244"/>
      <c r="B11757" s="245"/>
      <c r="C11757" s="245"/>
      <c r="D11757" s="246"/>
      <c r="F11757" s="238"/>
      <c r="G11757" s="246"/>
      <c r="I11757"/>
      <c r="J11757" s="245"/>
      <c r="S11757" s="115"/>
      <c r="U11757"/>
      <c r="V11757"/>
      <c r="W11757" s="245"/>
    </row>
    <row r="11758" spans="1:33" x14ac:dyDescent="0.25">
      <c r="A11758" s="247"/>
      <c r="B11758" s="248"/>
      <c r="C11758" s="248"/>
      <c r="D11758" s="249"/>
      <c r="E11758"/>
      <c r="F11758" s="126"/>
      <c r="G11758" s="249"/>
      <c r="H11758"/>
      <c r="I11758"/>
      <c r="J11758" s="248"/>
      <c r="K11758"/>
      <c r="L11758"/>
      <c r="M11758"/>
      <c r="N11758"/>
      <c r="O11758"/>
      <c r="P11758"/>
      <c r="Q11758"/>
      <c r="S11758" s="115"/>
      <c r="U11758"/>
      <c r="V11758"/>
      <c r="W11758" s="24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5">
      <c r="A11759" s="247"/>
      <c r="B11759" s="248"/>
      <c r="C11759" s="248"/>
      <c r="D11759" s="249"/>
      <c r="E11759"/>
      <c r="F11759" s="126"/>
      <c r="G11759" s="249"/>
      <c r="H11759"/>
      <c r="I11759"/>
      <c r="J11759" s="248"/>
      <c r="K11759"/>
      <c r="L11759"/>
      <c r="M11759"/>
      <c r="N11759"/>
      <c r="O11759"/>
      <c r="P11759"/>
      <c r="Q11759"/>
      <c r="S11759" s="115"/>
      <c r="U11759"/>
      <c r="V11759"/>
      <c r="W11759" s="248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5">
      <c r="A11760" s="247"/>
      <c r="B11760" s="248"/>
      <c r="C11760" s="248"/>
      <c r="D11760" s="249"/>
      <c r="E11760"/>
      <c r="F11760" s="126"/>
      <c r="G11760" s="249"/>
      <c r="H11760"/>
      <c r="I11760"/>
      <c r="J11760" s="248"/>
      <c r="K11760"/>
      <c r="L11760"/>
      <c r="M11760"/>
      <c r="N11760"/>
      <c r="O11760"/>
      <c r="P11760"/>
      <c r="Q11760"/>
      <c r="S11760" s="115"/>
      <c r="U11760"/>
      <c r="V11760"/>
      <c r="W11760" s="248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5">
      <c r="A11761" s="244"/>
      <c r="B11761" s="245"/>
      <c r="C11761" s="245"/>
      <c r="D11761" s="246"/>
      <c r="F11761" s="238"/>
      <c r="G11761" s="246"/>
      <c r="I11761"/>
      <c r="J11761" s="245"/>
      <c r="S11761" s="115"/>
      <c r="U11761"/>
      <c r="V11761"/>
      <c r="W11761" s="245"/>
    </row>
    <row r="11762" spans="1:33" x14ac:dyDescent="0.25">
      <c r="A11762" s="247"/>
      <c r="B11762" s="248"/>
      <c r="C11762" s="248"/>
      <c r="D11762" s="249"/>
      <c r="E11762"/>
      <c r="F11762" s="126"/>
      <c r="G11762" s="249"/>
      <c r="H11762"/>
      <c r="I11762"/>
      <c r="J11762" s="248"/>
      <c r="K11762"/>
      <c r="L11762"/>
      <c r="M11762"/>
      <c r="N11762"/>
      <c r="O11762"/>
      <c r="P11762"/>
      <c r="Q11762"/>
      <c r="S11762" s="115"/>
      <c r="U11762"/>
      <c r="V11762"/>
      <c r="W11762" s="248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5">
      <c r="A11763" s="247"/>
      <c r="B11763" s="248"/>
      <c r="C11763" s="248"/>
      <c r="D11763" s="249"/>
      <c r="E11763"/>
      <c r="F11763" s="126"/>
      <c r="G11763" s="249"/>
      <c r="H11763"/>
      <c r="I11763"/>
      <c r="J11763" s="248"/>
      <c r="K11763"/>
      <c r="L11763"/>
      <c r="M11763"/>
      <c r="N11763"/>
      <c r="O11763"/>
      <c r="P11763"/>
      <c r="Q11763"/>
      <c r="S11763" s="115"/>
      <c r="U11763"/>
      <c r="V11763"/>
      <c r="W11763" s="248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5">
      <c r="A11764" s="247"/>
      <c r="B11764" s="248"/>
      <c r="C11764" s="248"/>
      <c r="D11764" s="249"/>
      <c r="E11764"/>
      <c r="F11764" s="126"/>
      <c r="G11764" s="249"/>
      <c r="H11764"/>
      <c r="I11764"/>
      <c r="J11764" s="248"/>
      <c r="K11764"/>
      <c r="L11764"/>
      <c r="M11764"/>
      <c r="N11764"/>
      <c r="O11764"/>
      <c r="P11764"/>
      <c r="Q11764"/>
      <c r="S11764" s="115"/>
      <c r="U11764"/>
      <c r="V11764"/>
      <c r="W11764" s="248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5">
      <c r="A11765" s="247"/>
      <c r="B11765" s="248"/>
      <c r="C11765" s="248"/>
      <c r="D11765" s="249"/>
      <c r="E11765"/>
      <c r="F11765" s="126"/>
      <c r="G11765" s="249"/>
      <c r="H11765"/>
      <c r="I11765"/>
      <c r="J11765" s="248"/>
      <c r="K11765"/>
      <c r="L11765"/>
      <c r="M11765"/>
      <c r="N11765"/>
      <c r="O11765"/>
      <c r="P11765"/>
      <c r="Q11765"/>
      <c r="S11765" s="115"/>
      <c r="U11765"/>
      <c r="V11765"/>
      <c r="W11765" s="248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5">
      <c r="A11766" s="244"/>
      <c r="B11766" s="245"/>
      <c r="C11766" s="245"/>
      <c r="D11766" s="246"/>
      <c r="F11766" s="238"/>
      <c r="G11766" s="246"/>
      <c r="I11766"/>
      <c r="J11766" s="245"/>
      <c r="S11766" s="115"/>
      <c r="U11766"/>
      <c r="V11766"/>
      <c r="W11766" s="245"/>
    </row>
    <row r="11767" spans="1:33" x14ac:dyDescent="0.25">
      <c r="A11767" s="244"/>
      <c r="B11767" s="245"/>
      <c r="C11767" s="245"/>
      <c r="D11767" s="246"/>
      <c r="F11767" s="238"/>
      <c r="G11767" s="246"/>
      <c r="I11767"/>
      <c r="J11767" s="245"/>
      <c r="S11767" s="115"/>
      <c r="U11767"/>
      <c r="V11767"/>
      <c r="W11767" s="245"/>
    </row>
    <row r="11768" spans="1:33" x14ac:dyDescent="0.25">
      <c r="A11768" s="247"/>
      <c r="B11768" s="248"/>
      <c r="C11768" s="248"/>
      <c r="D11768" s="249"/>
      <c r="E11768"/>
      <c r="F11768" s="126"/>
      <c r="G11768" s="249"/>
      <c r="H11768"/>
      <c r="I11768"/>
      <c r="J11768" s="248"/>
      <c r="K11768"/>
      <c r="L11768"/>
      <c r="M11768"/>
      <c r="N11768"/>
      <c r="O11768"/>
      <c r="P11768"/>
      <c r="Q11768"/>
      <c r="S11768" s="115"/>
      <c r="U11768"/>
      <c r="V11768"/>
      <c r="W11768" s="24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5">
      <c r="A11769" s="247"/>
      <c r="B11769" s="248"/>
      <c r="C11769" s="248"/>
      <c r="D11769" s="249"/>
      <c r="E11769"/>
      <c r="F11769" s="126"/>
      <c r="G11769" s="249"/>
      <c r="H11769"/>
      <c r="I11769"/>
      <c r="J11769" s="248"/>
      <c r="K11769"/>
      <c r="L11769"/>
      <c r="M11769"/>
      <c r="N11769"/>
      <c r="O11769"/>
      <c r="P11769"/>
      <c r="Q11769"/>
      <c r="S11769" s="115"/>
      <c r="U11769"/>
      <c r="V11769"/>
      <c r="W11769" s="248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5">
      <c r="A11770" s="244"/>
      <c r="B11770" s="245"/>
      <c r="C11770" s="245"/>
      <c r="D11770" s="246"/>
      <c r="F11770" s="238"/>
      <c r="G11770" s="246"/>
      <c r="I11770"/>
      <c r="J11770" s="245"/>
      <c r="S11770" s="115"/>
      <c r="U11770"/>
      <c r="V11770"/>
      <c r="W11770" s="245"/>
    </row>
    <row r="11771" spans="1:33" x14ac:dyDescent="0.25">
      <c r="A11771" s="244"/>
      <c r="B11771" s="245"/>
      <c r="C11771" s="245"/>
      <c r="D11771" s="246"/>
      <c r="F11771" s="238"/>
      <c r="G11771" s="246"/>
      <c r="I11771"/>
      <c r="J11771" s="245"/>
      <c r="S11771" s="115"/>
      <c r="U11771"/>
      <c r="V11771"/>
      <c r="W11771" s="245"/>
    </row>
    <row r="11772" spans="1:33" x14ac:dyDescent="0.25">
      <c r="A11772" s="247"/>
      <c r="B11772" s="248"/>
      <c r="C11772" s="248"/>
      <c r="D11772" s="249"/>
      <c r="E11772"/>
      <c r="F11772" s="126"/>
      <c r="G11772" s="249"/>
      <c r="H11772"/>
      <c r="I11772"/>
      <c r="J11772" s="248"/>
      <c r="K11772"/>
      <c r="L11772"/>
      <c r="M11772"/>
      <c r="N11772"/>
      <c r="O11772"/>
      <c r="P11772"/>
      <c r="Q11772"/>
      <c r="S11772" s="115"/>
      <c r="U11772"/>
      <c r="V11772"/>
      <c r="W11772" s="248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5">
      <c r="A11773" s="244"/>
      <c r="B11773" s="245"/>
      <c r="C11773" s="245"/>
      <c r="D11773" s="246"/>
      <c r="F11773" s="238"/>
      <c r="G11773" s="246"/>
      <c r="I11773"/>
      <c r="J11773" s="245"/>
      <c r="S11773" s="115"/>
      <c r="U11773"/>
      <c r="V11773"/>
      <c r="W11773" s="245"/>
    </row>
    <row r="11774" spans="1:33" x14ac:dyDescent="0.25">
      <c r="A11774" s="247"/>
      <c r="B11774" s="248"/>
      <c r="C11774" s="248"/>
      <c r="D11774" s="249"/>
      <c r="E11774"/>
      <c r="F11774" s="126"/>
      <c r="G11774" s="249"/>
      <c r="H11774"/>
      <c r="I11774"/>
      <c r="J11774" s="248"/>
      <c r="K11774"/>
      <c r="L11774"/>
      <c r="M11774"/>
      <c r="N11774"/>
      <c r="O11774"/>
      <c r="P11774"/>
      <c r="Q11774"/>
      <c r="S11774" s="115"/>
      <c r="U11774"/>
      <c r="V11774"/>
      <c r="W11774" s="248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5">
      <c r="A11775" s="247"/>
      <c r="B11775" s="248"/>
      <c r="C11775" s="248"/>
      <c r="D11775" s="249"/>
      <c r="E11775"/>
      <c r="F11775" s="126"/>
      <c r="G11775" s="249"/>
      <c r="H11775"/>
      <c r="I11775"/>
      <c r="J11775" s="248"/>
      <c r="K11775"/>
      <c r="L11775"/>
      <c r="M11775"/>
      <c r="N11775"/>
      <c r="O11775"/>
      <c r="P11775"/>
      <c r="Q11775"/>
      <c r="S11775" s="115"/>
      <c r="U11775"/>
      <c r="V11775"/>
      <c r="W11775" s="248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5">
      <c r="A11776" s="244"/>
      <c r="B11776" s="245"/>
      <c r="C11776" s="245"/>
      <c r="D11776" s="246"/>
      <c r="F11776" s="238"/>
      <c r="G11776" s="246"/>
      <c r="I11776"/>
      <c r="J11776" s="245"/>
      <c r="S11776" s="115"/>
      <c r="U11776"/>
      <c r="V11776"/>
      <c r="W11776" s="245"/>
    </row>
    <row r="11777" spans="1:33" x14ac:dyDescent="0.25">
      <c r="A11777" s="244"/>
      <c r="B11777" s="245"/>
      <c r="C11777" s="245"/>
      <c r="D11777" s="246"/>
      <c r="F11777" s="238"/>
      <c r="G11777" s="246"/>
      <c r="I11777"/>
      <c r="J11777" s="245"/>
      <c r="S11777" s="115"/>
      <c r="U11777"/>
      <c r="V11777"/>
      <c r="W11777" s="245"/>
    </row>
    <row r="11778" spans="1:33" x14ac:dyDescent="0.25">
      <c r="A11778" s="244"/>
      <c r="B11778" s="245"/>
      <c r="C11778" s="245"/>
      <c r="D11778" s="246"/>
      <c r="F11778" s="238"/>
      <c r="G11778" s="246"/>
      <c r="I11778"/>
      <c r="J11778" s="245"/>
      <c r="S11778" s="115"/>
      <c r="U11778"/>
      <c r="V11778"/>
      <c r="W11778" s="245"/>
    </row>
    <row r="11779" spans="1:33" x14ac:dyDescent="0.25">
      <c r="A11779" s="247"/>
      <c r="B11779" s="248"/>
      <c r="C11779" s="248"/>
      <c r="D11779" s="249"/>
      <c r="E11779"/>
      <c r="F11779" s="126"/>
      <c r="G11779" s="249"/>
      <c r="H11779"/>
      <c r="I11779"/>
      <c r="J11779" s="248"/>
      <c r="K11779"/>
      <c r="L11779"/>
      <c r="M11779"/>
      <c r="N11779"/>
      <c r="O11779"/>
      <c r="P11779"/>
      <c r="Q11779"/>
      <c r="S11779" s="115"/>
      <c r="U11779"/>
      <c r="V11779"/>
      <c r="W11779" s="248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5">
      <c r="A11780" s="244"/>
      <c r="B11780" s="245"/>
      <c r="C11780" s="245"/>
      <c r="D11780" s="246"/>
      <c r="F11780" s="238"/>
      <c r="G11780" s="246"/>
      <c r="I11780"/>
      <c r="J11780" s="245"/>
      <c r="S11780" s="115"/>
      <c r="U11780"/>
      <c r="V11780"/>
      <c r="W11780" s="245"/>
    </row>
    <row r="11781" spans="1:33" x14ac:dyDescent="0.25">
      <c r="A11781" s="244"/>
      <c r="B11781" s="245"/>
      <c r="C11781" s="245"/>
      <c r="D11781" s="246"/>
      <c r="F11781" s="238"/>
      <c r="G11781" s="246"/>
      <c r="I11781"/>
      <c r="J11781" s="245"/>
      <c r="S11781" s="115"/>
      <c r="U11781"/>
      <c r="V11781"/>
      <c r="W11781" s="245"/>
    </row>
    <row r="11782" spans="1:33" x14ac:dyDescent="0.25">
      <c r="A11782" s="244"/>
      <c r="B11782" s="245"/>
      <c r="C11782" s="245"/>
      <c r="D11782" s="246"/>
      <c r="F11782" s="238"/>
      <c r="G11782" s="246"/>
      <c r="I11782"/>
      <c r="J11782" s="245"/>
      <c r="S11782" s="115"/>
      <c r="U11782"/>
      <c r="V11782"/>
      <c r="W11782" s="245"/>
    </row>
    <row r="11783" spans="1:33" x14ac:dyDescent="0.25">
      <c r="A11783" s="244"/>
      <c r="B11783" s="245"/>
      <c r="C11783" s="245"/>
      <c r="D11783" s="246"/>
      <c r="F11783" s="238"/>
      <c r="G11783" s="246"/>
      <c r="I11783"/>
      <c r="J11783" s="245"/>
      <c r="S11783" s="115"/>
      <c r="U11783"/>
      <c r="V11783"/>
      <c r="W11783" s="245"/>
    </row>
    <row r="11784" spans="1:33" x14ac:dyDescent="0.25">
      <c r="A11784" s="244"/>
      <c r="B11784" s="245"/>
      <c r="C11784" s="245"/>
      <c r="D11784" s="246"/>
      <c r="F11784" s="238"/>
      <c r="G11784" s="246"/>
      <c r="I11784"/>
      <c r="J11784" s="245"/>
      <c r="S11784" s="115"/>
      <c r="U11784"/>
      <c r="V11784"/>
      <c r="W11784" s="245"/>
    </row>
    <row r="11785" spans="1:33" x14ac:dyDescent="0.25">
      <c r="A11785" s="247"/>
      <c r="B11785" s="248"/>
      <c r="C11785" s="248"/>
      <c r="D11785" s="249"/>
      <c r="E11785"/>
      <c r="F11785" s="126"/>
      <c r="G11785" s="249"/>
      <c r="H11785"/>
      <c r="I11785"/>
      <c r="J11785" s="248"/>
      <c r="K11785"/>
      <c r="L11785"/>
      <c r="M11785"/>
      <c r="N11785"/>
      <c r="O11785"/>
      <c r="P11785"/>
      <c r="Q11785"/>
      <c r="S11785" s="115"/>
      <c r="U11785"/>
      <c r="V11785"/>
      <c r="W11785" s="248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5">
      <c r="A11786" s="247"/>
      <c r="B11786" s="248"/>
      <c r="C11786" s="248"/>
      <c r="D11786" s="249"/>
      <c r="E11786"/>
      <c r="F11786" s="126"/>
      <c r="G11786" s="249"/>
      <c r="H11786"/>
      <c r="I11786"/>
      <c r="J11786" s="248"/>
      <c r="K11786"/>
      <c r="L11786"/>
      <c r="M11786"/>
      <c r="N11786"/>
      <c r="O11786"/>
      <c r="P11786"/>
      <c r="Q11786"/>
      <c r="S11786" s="115"/>
      <c r="U11786"/>
      <c r="V11786"/>
      <c r="W11786" s="248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5">
      <c r="A11787" s="244"/>
      <c r="B11787" s="245"/>
      <c r="C11787" s="245"/>
      <c r="D11787" s="246"/>
      <c r="F11787" s="238"/>
      <c r="G11787" s="246"/>
      <c r="I11787"/>
      <c r="J11787" s="245"/>
      <c r="S11787" s="115"/>
      <c r="U11787"/>
      <c r="V11787"/>
      <c r="W11787" s="245"/>
    </row>
    <row r="11788" spans="1:33" x14ac:dyDescent="0.25">
      <c r="A11788" s="244"/>
      <c r="B11788" s="245"/>
      <c r="C11788" s="245"/>
      <c r="D11788" s="246"/>
      <c r="F11788" s="238"/>
      <c r="G11788" s="246"/>
      <c r="I11788"/>
      <c r="J11788" s="245"/>
      <c r="S11788" s="115"/>
      <c r="U11788"/>
      <c r="V11788"/>
      <c r="W11788" s="245"/>
    </row>
    <row r="11789" spans="1:33" x14ac:dyDescent="0.25">
      <c r="A11789" s="244"/>
      <c r="B11789" s="245"/>
      <c r="C11789" s="245"/>
      <c r="D11789" s="246"/>
      <c r="F11789" s="238"/>
      <c r="G11789" s="246"/>
      <c r="I11789"/>
      <c r="J11789" s="245"/>
      <c r="S11789" s="115"/>
      <c r="U11789"/>
      <c r="V11789"/>
      <c r="W11789" s="245"/>
    </row>
    <row r="11790" spans="1:33" x14ac:dyDescent="0.25">
      <c r="A11790" s="247"/>
      <c r="B11790" s="248"/>
      <c r="C11790" s="248"/>
      <c r="D11790" s="249"/>
      <c r="E11790"/>
      <c r="F11790" s="126"/>
      <c r="G11790" s="249"/>
      <c r="H11790"/>
      <c r="I11790"/>
      <c r="J11790" s="248"/>
      <c r="K11790"/>
      <c r="L11790"/>
      <c r="M11790"/>
      <c r="N11790"/>
      <c r="O11790"/>
      <c r="P11790"/>
      <c r="Q11790"/>
      <c r="S11790" s="115"/>
      <c r="U11790"/>
      <c r="V11790"/>
      <c r="W11790" s="248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5">
      <c r="A11791" s="247"/>
      <c r="B11791" s="248"/>
      <c r="C11791" s="248"/>
      <c r="D11791" s="249"/>
      <c r="E11791"/>
      <c r="F11791" s="126"/>
      <c r="G11791" s="249"/>
      <c r="H11791"/>
      <c r="I11791"/>
      <c r="J11791" s="248"/>
      <c r="K11791"/>
      <c r="L11791"/>
      <c r="M11791"/>
      <c r="N11791"/>
      <c r="O11791"/>
      <c r="P11791"/>
      <c r="Q11791"/>
      <c r="S11791" s="115"/>
      <c r="U11791"/>
      <c r="V11791"/>
      <c r="W11791" s="248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5">
      <c r="A11792" s="247"/>
      <c r="B11792" s="248"/>
      <c r="C11792" s="248"/>
      <c r="D11792" s="249"/>
      <c r="E11792"/>
      <c r="F11792" s="126"/>
      <c r="G11792" s="249"/>
      <c r="H11792"/>
      <c r="I11792"/>
      <c r="J11792" s="248"/>
      <c r="K11792"/>
      <c r="L11792"/>
      <c r="M11792"/>
      <c r="N11792"/>
      <c r="O11792"/>
      <c r="P11792"/>
      <c r="Q11792"/>
      <c r="S11792" s="115"/>
      <c r="U11792"/>
      <c r="V11792"/>
      <c r="W11792" s="248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5">
      <c r="A11793" s="247"/>
      <c r="B11793" s="248"/>
      <c r="C11793" s="248"/>
      <c r="D11793" s="249"/>
      <c r="E11793"/>
      <c r="F11793" s="126"/>
      <c r="G11793" s="249"/>
      <c r="H11793"/>
      <c r="I11793"/>
      <c r="J11793" s="248"/>
      <c r="K11793"/>
      <c r="L11793"/>
      <c r="M11793"/>
      <c r="N11793"/>
      <c r="O11793"/>
      <c r="P11793"/>
      <c r="Q11793"/>
      <c r="S11793" s="115"/>
      <c r="U11793"/>
      <c r="V11793"/>
      <c r="W11793" s="248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5">
      <c r="A11794" s="244"/>
      <c r="B11794" s="245"/>
      <c r="C11794" s="245"/>
      <c r="D11794" s="246"/>
      <c r="F11794" s="238"/>
      <c r="G11794" s="246"/>
      <c r="I11794"/>
      <c r="J11794" s="245"/>
      <c r="S11794" s="115"/>
      <c r="U11794"/>
      <c r="V11794"/>
      <c r="W11794" s="245"/>
    </row>
    <row r="11795" spans="1:33" x14ac:dyDescent="0.25">
      <c r="A11795" s="247"/>
      <c r="B11795" s="248"/>
      <c r="C11795" s="248"/>
      <c r="D11795" s="249"/>
      <c r="E11795"/>
      <c r="F11795" s="126"/>
      <c r="G11795" s="249"/>
      <c r="H11795"/>
      <c r="I11795"/>
      <c r="J11795" s="248"/>
      <c r="K11795"/>
      <c r="L11795"/>
      <c r="M11795"/>
      <c r="N11795"/>
      <c r="O11795"/>
      <c r="P11795"/>
      <c r="Q11795"/>
      <c r="S11795" s="115"/>
      <c r="U11795"/>
      <c r="V11795"/>
      <c r="W11795" s="248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5">
      <c r="A11796" s="247"/>
      <c r="B11796" s="248"/>
      <c r="C11796" s="248"/>
      <c r="D11796" s="249"/>
      <c r="E11796"/>
      <c r="F11796" s="126"/>
      <c r="G11796" s="249"/>
      <c r="H11796"/>
      <c r="I11796"/>
      <c r="J11796" s="248"/>
      <c r="K11796"/>
      <c r="L11796"/>
      <c r="M11796"/>
      <c r="N11796"/>
      <c r="O11796"/>
      <c r="P11796"/>
      <c r="Q11796"/>
      <c r="S11796" s="115"/>
      <c r="U11796"/>
      <c r="V11796"/>
      <c r="W11796" s="248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5">
      <c r="A11797" s="244"/>
      <c r="B11797" s="245"/>
      <c r="C11797" s="245"/>
      <c r="D11797" s="246"/>
      <c r="F11797" s="238"/>
      <c r="G11797" s="246"/>
      <c r="I11797"/>
      <c r="J11797" s="245"/>
      <c r="S11797" s="115"/>
      <c r="U11797"/>
      <c r="V11797"/>
      <c r="W11797" s="245"/>
    </row>
    <row r="11798" spans="1:33" x14ac:dyDescent="0.25">
      <c r="A11798" s="244"/>
      <c r="B11798" s="245"/>
      <c r="C11798" s="245"/>
      <c r="D11798" s="246"/>
      <c r="F11798" s="238"/>
      <c r="G11798" s="246"/>
      <c r="I11798"/>
      <c r="J11798" s="245"/>
      <c r="S11798" s="115"/>
      <c r="U11798"/>
      <c r="V11798"/>
      <c r="W11798" s="245"/>
    </row>
    <row r="11799" spans="1:33" x14ac:dyDescent="0.25">
      <c r="A11799" s="244"/>
      <c r="B11799" s="245"/>
      <c r="C11799" s="245"/>
      <c r="D11799" s="246"/>
      <c r="F11799" s="238"/>
      <c r="G11799" s="246"/>
      <c r="I11799"/>
      <c r="J11799" s="245"/>
      <c r="S11799" s="115"/>
      <c r="U11799"/>
      <c r="V11799"/>
      <c r="W11799" s="245"/>
    </row>
    <row r="11800" spans="1:33" x14ac:dyDescent="0.25">
      <c r="A11800" s="244"/>
      <c r="B11800" s="245"/>
      <c r="C11800" s="245"/>
      <c r="D11800" s="246"/>
      <c r="F11800" s="238"/>
      <c r="G11800" s="246"/>
      <c r="I11800"/>
      <c r="J11800" s="245"/>
      <c r="S11800" s="115"/>
      <c r="U11800"/>
      <c r="V11800"/>
      <c r="W11800" s="245"/>
    </row>
    <row r="11801" spans="1:33" x14ac:dyDescent="0.25">
      <c r="A11801" s="247"/>
      <c r="B11801" s="248"/>
      <c r="C11801" s="248"/>
      <c r="D11801" s="249"/>
      <c r="E11801"/>
      <c r="F11801" s="126"/>
      <c r="G11801" s="249"/>
      <c r="H11801"/>
      <c r="I11801"/>
      <c r="J11801" s="248"/>
      <c r="K11801"/>
      <c r="L11801"/>
      <c r="M11801"/>
      <c r="N11801"/>
      <c r="O11801"/>
      <c r="P11801"/>
      <c r="Q11801"/>
      <c r="S11801" s="115"/>
      <c r="U11801"/>
      <c r="V11801"/>
      <c r="W11801" s="248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5">
      <c r="A11802" s="244"/>
      <c r="B11802" s="245"/>
      <c r="C11802" s="245"/>
      <c r="D11802" s="246"/>
      <c r="F11802" s="238"/>
      <c r="G11802" s="246"/>
      <c r="I11802"/>
      <c r="J11802" s="245"/>
      <c r="S11802" s="115"/>
      <c r="U11802"/>
      <c r="V11802"/>
      <c r="W11802" s="245"/>
    </row>
    <row r="11803" spans="1:33" x14ac:dyDescent="0.25">
      <c r="A11803" s="244"/>
      <c r="B11803" s="245"/>
      <c r="C11803" s="245"/>
      <c r="D11803" s="246"/>
      <c r="F11803" s="238"/>
      <c r="G11803" s="246"/>
      <c r="I11803"/>
      <c r="J11803" s="245"/>
      <c r="S11803" s="115"/>
      <c r="U11803"/>
      <c r="V11803"/>
      <c r="W11803" s="245"/>
    </row>
    <row r="11804" spans="1:33" x14ac:dyDescent="0.25">
      <c r="A11804" s="247"/>
      <c r="B11804" s="248"/>
      <c r="C11804" s="248"/>
      <c r="D11804" s="249"/>
      <c r="E11804"/>
      <c r="F11804" s="126"/>
      <c r="G11804" s="249"/>
      <c r="H11804"/>
      <c r="I11804"/>
      <c r="J11804" s="248"/>
      <c r="K11804"/>
      <c r="L11804"/>
      <c r="M11804"/>
      <c r="N11804"/>
      <c r="O11804"/>
      <c r="P11804"/>
      <c r="Q11804"/>
      <c r="S11804" s="115"/>
      <c r="U11804"/>
      <c r="V11804"/>
      <c r="W11804" s="248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5">
      <c r="A11805" s="247"/>
      <c r="B11805" s="248"/>
      <c r="C11805" s="248"/>
      <c r="D11805" s="249"/>
      <c r="E11805"/>
      <c r="F11805" s="126"/>
      <c r="G11805" s="249"/>
      <c r="H11805"/>
      <c r="I11805"/>
      <c r="J11805" s="248"/>
      <c r="K11805"/>
      <c r="L11805"/>
      <c r="M11805"/>
      <c r="N11805"/>
      <c r="O11805"/>
      <c r="P11805"/>
      <c r="Q11805"/>
      <c r="S11805" s="115"/>
      <c r="U11805"/>
      <c r="V11805"/>
      <c r="W11805" s="248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5">
      <c r="A11806" s="247"/>
      <c r="B11806" s="248"/>
      <c r="C11806" s="248"/>
      <c r="D11806" s="249"/>
      <c r="E11806"/>
      <c r="F11806" s="126"/>
      <c r="G11806" s="249"/>
      <c r="H11806"/>
      <c r="I11806"/>
      <c r="J11806" s="248"/>
      <c r="K11806"/>
      <c r="L11806"/>
      <c r="M11806"/>
      <c r="N11806"/>
      <c r="O11806"/>
      <c r="P11806"/>
      <c r="Q11806"/>
      <c r="S11806" s="115"/>
      <c r="U11806"/>
      <c r="V11806"/>
      <c r="W11806" s="248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5">
      <c r="A11807" s="247"/>
      <c r="B11807" s="248"/>
      <c r="C11807" s="248"/>
      <c r="D11807" s="249"/>
      <c r="E11807"/>
      <c r="F11807" s="126"/>
      <c r="G11807" s="249"/>
      <c r="H11807"/>
      <c r="I11807"/>
      <c r="J11807" s="248"/>
      <c r="K11807"/>
      <c r="L11807"/>
      <c r="M11807"/>
      <c r="N11807"/>
      <c r="O11807"/>
      <c r="P11807"/>
      <c r="Q11807"/>
      <c r="S11807" s="115"/>
      <c r="U11807"/>
      <c r="V11807"/>
      <c r="W11807" s="248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5">
      <c r="A11808" s="244"/>
      <c r="B11808" s="245"/>
      <c r="C11808" s="245"/>
      <c r="D11808" s="246"/>
      <c r="F11808" s="238"/>
      <c r="G11808" s="246"/>
      <c r="I11808"/>
      <c r="J11808" s="245"/>
      <c r="S11808" s="115"/>
      <c r="U11808"/>
      <c r="V11808"/>
      <c r="W11808" s="245"/>
    </row>
    <row r="11809" spans="1:33" x14ac:dyDescent="0.25">
      <c r="A11809" s="247"/>
      <c r="B11809" s="248"/>
      <c r="C11809" s="248"/>
      <c r="D11809" s="249"/>
      <c r="E11809"/>
      <c r="F11809" s="126"/>
      <c r="G11809" s="249"/>
      <c r="H11809"/>
      <c r="I11809"/>
      <c r="J11809" s="248"/>
      <c r="K11809"/>
      <c r="L11809"/>
      <c r="M11809"/>
      <c r="N11809"/>
      <c r="O11809"/>
      <c r="P11809"/>
      <c r="Q11809"/>
      <c r="S11809" s="115"/>
      <c r="U11809"/>
      <c r="V11809"/>
      <c r="W11809" s="248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5">
      <c r="A11810" s="244"/>
      <c r="B11810" s="245"/>
      <c r="C11810" s="245"/>
      <c r="D11810" s="246"/>
      <c r="F11810" s="238"/>
      <c r="G11810" s="246"/>
      <c r="I11810"/>
      <c r="J11810" s="245"/>
      <c r="S11810" s="115"/>
      <c r="U11810"/>
      <c r="V11810"/>
      <c r="W11810" s="245"/>
    </row>
    <row r="11811" spans="1:33" x14ac:dyDescent="0.25">
      <c r="A11811" s="244"/>
      <c r="B11811" s="245"/>
      <c r="C11811" s="245"/>
      <c r="D11811" s="246"/>
      <c r="F11811" s="238"/>
      <c r="G11811" s="246"/>
      <c r="I11811"/>
      <c r="J11811" s="245"/>
      <c r="S11811" s="115"/>
      <c r="U11811"/>
      <c r="V11811"/>
      <c r="W11811" s="245"/>
    </row>
    <row r="11812" spans="1:33" x14ac:dyDescent="0.25">
      <c r="A11812" s="244"/>
      <c r="B11812" s="245"/>
      <c r="C11812" s="245"/>
      <c r="D11812" s="246"/>
      <c r="F11812" s="238"/>
      <c r="G11812" s="246"/>
      <c r="I11812"/>
      <c r="J11812" s="245"/>
      <c r="S11812" s="115"/>
      <c r="U11812"/>
      <c r="V11812"/>
      <c r="W11812" s="245"/>
    </row>
    <row r="11813" spans="1:33" x14ac:dyDescent="0.25">
      <c r="A11813" s="244"/>
      <c r="B11813" s="245"/>
      <c r="C11813" s="245"/>
      <c r="D11813" s="246"/>
      <c r="F11813" s="238"/>
      <c r="G11813" s="246"/>
      <c r="I11813"/>
      <c r="J11813" s="245"/>
      <c r="S11813" s="115"/>
      <c r="U11813"/>
      <c r="V11813"/>
      <c r="W11813" s="245"/>
    </row>
    <row r="11814" spans="1:33" x14ac:dyDescent="0.25">
      <c r="A11814" s="244"/>
      <c r="B11814" s="245"/>
      <c r="C11814" s="245"/>
      <c r="D11814" s="246"/>
      <c r="F11814" s="238"/>
      <c r="G11814" s="246"/>
      <c r="I11814"/>
      <c r="J11814" s="245"/>
      <c r="S11814" s="115"/>
      <c r="U11814"/>
      <c r="V11814"/>
      <c r="W11814" s="245"/>
    </row>
    <row r="11815" spans="1:33" x14ac:dyDescent="0.25">
      <c r="A11815" s="247"/>
      <c r="B11815" s="248"/>
      <c r="C11815" s="248"/>
      <c r="D11815" s="249"/>
      <c r="E11815"/>
      <c r="F11815" s="126"/>
      <c r="G11815" s="249"/>
      <c r="H11815"/>
      <c r="I11815"/>
      <c r="J11815" s="248"/>
      <c r="K11815"/>
      <c r="L11815"/>
      <c r="M11815"/>
      <c r="N11815"/>
      <c r="O11815"/>
      <c r="P11815"/>
      <c r="Q11815"/>
      <c r="S11815" s="115"/>
      <c r="U11815"/>
      <c r="V11815"/>
      <c r="W11815" s="248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5">
      <c r="A11816" s="247"/>
      <c r="B11816" s="248"/>
      <c r="C11816" s="248"/>
      <c r="D11816" s="249"/>
      <c r="E11816"/>
      <c r="F11816" s="126"/>
      <c r="G11816" s="249"/>
      <c r="H11816"/>
      <c r="I11816"/>
      <c r="J11816" s="248"/>
      <c r="K11816"/>
      <c r="L11816"/>
      <c r="M11816"/>
      <c r="N11816"/>
      <c r="O11816"/>
      <c r="P11816"/>
      <c r="Q11816"/>
      <c r="S11816" s="115"/>
      <c r="U11816"/>
      <c r="V11816"/>
      <c r="W11816" s="248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5">
      <c r="A11817" s="244"/>
      <c r="B11817" s="245"/>
      <c r="C11817" s="245"/>
      <c r="D11817" s="246"/>
      <c r="F11817" s="238"/>
      <c r="G11817" s="246"/>
      <c r="I11817"/>
      <c r="J11817" s="245"/>
      <c r="S11817" s="115"/>
      <c r="U11817"/>
      <c r="V11817"/>
      <c r="W11817" s="245"/>
    </row>
    <row r="11818" spans="1:33" x14ac:dyDescent="0.25">
      <c r="A11818" s="244"/>
      <c r="B11818" s="245"/>
      <c r="C11818" s="245"/>
      <c r="D11818" s="246"/>
      <c r="F11818" s="238"/>
      <c r="G11818" s="246"/>
      <c r="I11818"/>
      <c r="J11818" s="245"/>
      <c r="S11818" s="115"/>
      <c r="U11818"/>
      <c r="V11818"/>
      <c r="W11818" s="245"/>
    </row>
    <row r="11819" spans="1:33" x14ac:dyDescent="0.25">
      <c r="A11819" s="244"/>
      <c r="B11819" s="245"/>
      <c r="C11819" s="245"/>
      <c r="D11819" s="246"/>
      <c r="F11819" s="238"/>
      <c r="G11819" s="246"/>
      <c r="I11819"/>
      <c r="J11819" s="245"/>
      <c r="S11819" s="115"/>
      <c r="U11819"/>
      <c r="V11819"/>
      <c r="W11819" s="245"/>
    </row>
    <row r="11820" spans="1:33" x14ac:dyDescent="0.25">
      <c r="A11820" s="244"/>
      <c r="B11820" s="245"/>
      <c r="C11820" s="245"/>
      <c r="D11820" s="246"/>
      <c r="F11820" s="238"/>
      <c r="G11820" s="246"/>
      <c r="I11820"/>
      <c r="J11820" s="245"/>
      <c r="S11820" s="115"/>
      <c r="U11820"/>
      <c r="V11820"/>
      <c r="W11820" s="245"/>
    </row>
    <row r="11821" spans="1:33" x14ac:dyDescent="0.25">
      <c r="A11821" s="244"/>
      <c r="B11821" s="245"/>
      <c r="C11821" s="245"/>
      <c r="D11821" s="246"/>
      <c r="F11821" s="238"/>
      <c r="G11821" s="246"/>
      <c r="I11821"/>
      <c r="J11821" s="245"/>
      <c r="S11821" s="115"/>
      <c r="U11821"/>
      <c r="V11821"/>
      <c r="W11821" s="245"/>
    </row>
    <row r="11822" spans="1:33" x14ac:dyDescent="0.25">
      <c r="A11822" s="244"/>
      <c r="B11822" s="245"/>
      <c r="C11822" s="245"/>
      <c r="D11822" s="246"/>
      <c r="F11822" s="238"/>
      <c r="G11822" s="246"/>
      <c r="I11822"/>
      <c r="J11822" s="245"/>
      <c r="S11822" s="115"/>
      <c r="U11822"/>
      <c r="V11822"/>
      <c r="W11822" s="245"/>
    </row>
    <row r="11823" spans="1:33" x14ac:dyDescent="0.25">
      <c r="A11823" s="247"/>
      <c r="B11823" s="248"/>
      <c r="C11823" s="248"/>
      <c r="D11823" s="249"/>
      <c r="E11823"/>
      <c r="F11823" s="126"/>
      <c r="G11823" s="249"/>
      <c r="H11823"/>
      <c r="I11823"/>
      <c r="J11823" s="248"/>
      <c r="K11823"/>
      <c r="L11823"/>
      <c r="M11823"/>
      <c r="N11823"/>
      <c r="O11823"/>
      <c r="P11823"/>
      <c r="Q11823"/>
      <c r="S11823" s="115"/>
      <c r="U11823"/>
      <c r="V11823"/>
      <c r="W11823" s="248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5">
      <c r="A11824" s="247"/>
      <c r="B11824" s="248"/>
      <c r="C11824" s="248"/>
      <c r="D11824" s="249"/>
      <c r="E11824"/>
      <c r="F11824" s="126"/>
      <c r="G11824" s="249"/>
      <c r="H11824"/>
      <c r="I11824"/>
      <c r="J11824" s="248"/>
      <c r="K11824"/>
      <c r="L11824"/>
      <c r="M11824"/>
      <c r="N11824"/>
      <c r="O11824"/>
      <c r="P11824"/>
      <c r="Q11824"/>
      <c r="S11824" s="115"/>
      <c r="U11824"/>
      <c r="V11824"/>
      <c r="W11824" s="248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5">
      <c r="A11825" s="244"/>
      <c r="B11825" s="245"/>
      <c r="C11825" s="245"/>
      <c r="D11825" s="246"/>
      <c r="F11825" s="238"/>
      <c r="G11825" s="246"/>
      <c r="I11825"/>
      <c r="J11825" s="245"/>
      <c r="S11825" s="115"/>
      <c r="U11825"/>
      <c r="V11825"/>
      <c r="W11825" s="245"/>
    </row>
    <row r="11826" spans="1:33" x14ac:dyDescent="0.25">
      <c r="A11826" s="244"/>
      <c r="B11826" s="245"/>
      <c r="C11826" s="245"/>
      <c r="D11826" s="246"/>
      <c r="F11826" s="238"/>
      <c r="G11826" s="246"/>
      <c r="I11826"/>
      <c r="J11826" s="245"/>
      <c r="S11826" s="115"/>
      <c r="U11826"/>
      <c r="V11826"/>
      <c r="W11826" s="245"/>
    </row>
    <row r="11827" spans="1:33" x14ac:dyDescent="0.25">
      <c r="A11827" s="247"/>
      <c r="B11827" s="248"/>
      <c r="C11827" s="248"/>
      <c r="D11827" s="249"/>
      <c r="E11827"/>
      <c r="F11827" s="126"/>
      <c r="G11827" s="249"/>
      <c r="H11827"/>
      <c r="I11827"/>
      <c r="J11827" s="248"/>
      <c r="K11827"/>
      <c r="L11827"/>
      <c r="M11827"/>
      <c r="N11827"/>
      <c r="O11827"/>
      <c r="P11827"/>
      <c r="Q11827"/>
      <c r="S11827" s="115"/>
      <c r="U11827"/>
      <c r="V11827"/>
      <c r="W11827" s="248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5">
      <c r="A11828" s="244"/>
      <c r="B11828" s="245"/>
      <c r="C11828" s="245"/>
      <c r="D11828" s="246"/>
      <c r="F11828" s="238"/>
      <c r="G11828" s="246"/>
      <c r="I11828"/>
      <c r="J11828" s="245"/>
      <c r="S11828" s="115"/>
      <c r="U11828"/>
      <c r="V11828"/>
      <c r="W11828" s="245"/>
    </row>
    <row r="11829" spans="1:33" x14ac:dyDescent="0.25">
      <c r="A11829" s="244"/>
      <c r="B11829" s="245"/>
      <c r="C11829" s="245"/>
      <c r="D11829" s="246"/>
      <c r="F11829" s="238"/>
      <c r="G11829" s="246"/>
      <c r="I11829"/>
      <c r="J11829" s="245"/>
      <c r="S11829" s="115"/>
      <c r="U11829"/>
      <c r="V11829"/>
      <c r="W11829" s="245"/>
    </row>
    <row r="11830" spans="1:33" x14ac:dyDescent="0.25">
      <c r="A11830" s="244"/>
      <c r="B11830" s="245"/>
      <c r="C11830" s="245"/>
      <c r="D11830" s="246"/>
      <c r="F11830" s="238"/>
      <c r="G11830" s="246"/>
      <c r="I11830"/>
      <c r="J11830" s="245"/>
      <c r="S11830" s="115"/>
      <c r="U11830"/>
      <c r="V11830"/>
      <c r="W11830" s="245"/>
    </row>
    <row r="11831" spans="1:33" x14ac:dyDescent="0.25">
      <c r="A11831" s="247"/>
      <c r="B11831" s="248"/>
      <c r="C11831" s="248"/>
      <c r="D11831" s="249"/>
      <c r="E11831"/>
      <c r="F11831" s="126"/>
      <c r="G11831" s="249"/>
      <c r="H11831"/>
      <c r="I11831"/>
      <c r="J11831" s="248"/>
      <c r="K11831"/>
      <c r="L11831"/>
      <c r="M11831"/>
      <c r="N11831"/>
      <c r="O11831"/>
      <c r="P11831"/>
      <c r="Q11831"/>
      <c r="S11831" s="115"/>
      <c r="U11831"/>
      <c r="V11831"/>
      <c r="W11831" s="248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5">
      <c r="A11832" s="247"/>
      <c r="B11832" s="248"/>
      <c r="C11832" s="248"/>
      <c r="D11832" s="249"/>
      <c r="E11832"/>
      <c r="F11832" s="126"/>
      <c r="G11832" s="249"/>
      <c r="H11832"/>
      <c r="I11832"/>
      <c r="J11832" s="248"/>
      <c r="K11832"/>
      <c r="L11832"/>
      <c r="M11832"/>
      <c r="N11832"/>
      <c r="O11832"/>
      <c r="P11832"/>
      <c r="Q11832"/>
      <c r="S11832" s="115"/>
      <c r="U11832"/>
      <c r="V11832"/>
      <c r="W11832" s="248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5">
      <c r="A11833" s="247"/>
      <c r="B11833" s="248"/>
      <c r="C11833" s="248"/>
      <c r="D11833" s="249"/>
      <c r="E11833"/>
      <c r="F11833" s="126"/>
      <c r="G11833" s="249"/>
      <c r="H11833"/>
      <c r="I11833"/>
      <c r="J11833" s="248"/>
      <c r="K11833"/>
      <c r="L11833"/>
      <c r="M11833"/>
      <c r="N11833"/>
      <c r="O11833"/>
      <c r="P11833"/>
      <c r="Q11833"/>
      <c r="S11833" s="115"/>
      <c r="U11833"/>
      <c r="V11833"/>
      <c r="W11833" s="248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5">
      <c r="A11834" s="247"/>
      <c r="B11834" s="248"/>
      <c r="C11834" s="248"/>
      <c r="D11834" s="249"/>
      <c r="E11834"/>
      <c r="F11834" s="126"/>
      <c r="G11834" s="249"/>
      <c r="H11834"/>
      <c r="I11834"/>
      <c r="J11834" s="248"/>
      <c r="K11834"/>
      <c r="L11834"/>
      <c r="M11834"/>
      <c r="N11834"/>
      <c r="O11834"/>
      <c r="P11834"/>
      <c r="Q11834"/>
      <c r="S11834" s="115"/>
      <c r="U11834"/>
      <c r="V11834"/>
      <c r="W11834" s="248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5">
      <c r="A11835" s="244"/>
      <c r="B11835" s="245"/>
      <c r="C11835" s="245"/>
      <c r="D11835" s="246"/>
      <c r="F11835" s="238"/>
      <c r="G11835" s="246"/>
      <c r="I11835"/>
      <c r="J11835" s="245"/>
      <c r="S11835" s="115"/>
      <c r="U11835"/>
      <c r="V11835"/>
      <c r="W11835" s="245"/>
    </row>
    <row r="11836" spans="1:33" x14ac:dyDescent="0.25">
      <c r="A11836" s="247"/>
      <c r="B11836" s="248"/>
      <c r="C11836" s="248"/>
      <c r="D11836" s="249"/>
      <c r="E11836"/>
      <c r="F11836" s="126"/>
      <c r="G11836" s="249"/>
      <c r="H11836"/>
      <c r="I11836"/>
      <c r="J11836" s="248"/>
      <c r="K11836"/>
      <c r="L11836"/>
      <c r="M11836"/>
      <c r="N11836"/>
      <c r="O11836"/>
      <c r="P11836"/>
      <c r="Q11836"/>
      <c r="S11836" s="115"/>
      <c r="U11836"/>
      <c r="V11836"/>
      <c r="W11836" s="248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5">
      <c r="A11837" s="244"/>
      <c r="B11837" s="245"/>
      <c r="C11837" s="245"/>
      <c r="D11837" s="246"/>
      <c r="F11837" s="238"/>
      <c r="G11837" s="246"/>
      <c r="I11837"/>
      <c r="J11837" s="245"/>
      <c r="S11837" s="115"/>
      <c r="U11837"/>
      <c r="V11837"/>
      <c r="W11837" s="245"/>
    </row>
    <row r="11838" spans="1:33" x14ac:dyDescent="0.25">
      <c r="A11838" s="247"/>
      <c r="B11838" s="248"/>
      <c r="C11838" s="248"/>
      <c r="D11838" s="249"/>
      <c r="E11838"/>
      <c r="F11838" s="126"/>
      <c r="G11838" s="249"/>
      <c r="H11838"/>
      <c r="I11838"/>
      <c r="J11838" s="248"/>
      <c r="K11838"/>
      <c r="L11838"/>
      <c r="M11838"/>
      <c r="N11838"/>
      <c r="O11838"/>
      <c r="P11838"/>
      <c r="Q11838"/>
      <c r="S11838" s="115"/>
      <c r="U11838"/>
      <c r="V11838"/>
      <c r="W11838" s="24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5">
      <c r="A11839" s="244"/>
      <c r="B11839" s="245"/>
      <c r="C11839" s="245"/>
      <c r="D11839" s="246"/>
      <c r="F11839" s="238"/>
      <c r="G11839" s="246"/>
      <c r="I11839"/>
      <c r="J11839" s="245"/>
      <c r="S11839" s="115"/>
      <c r="U11839"/>
      <c r="V11839"/>
      <c r="W11839" s="245"/>
    </row>
    <row r="11840" spans="1:33" x14ac:dyDescent="0.25">
      <c r="A11840" s="247"/>
      <c r="B11840" s="248"/>
      <c r="C11840" s="248"/>
      <c r="D11840" s="249"/>
      <c r="E11840"/>
      <c r="F11840" s="126"/>
      <c r="G11840" s="249"/>
      <c r="H11840"/>
      <c r="I11840"/>
      <c r="J11840" s="248"/>
      <c r="K11840"/>
      <c r="L11840"/>
      <c r="M11840"/>
      <c r="N11840"/>
      <c r="O11840"/>
      <c r="P11840"/>
      <c r="Q11840"/>
      <c r="S11840" s="115"/>
      <c r="U11840"/>
      <c r="V11840"/>
      <c r="W11840" s="248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5">
      <c r="A11841" s="247"/>
      <c r="B11841" s="248"/>
      <c r="C11841" s="248"/>
      <c r="D11841" s="249"/>
      <c r="E11841"/>
      <c r="F11841" s="126"/>
      <c r="G11841" s="249"/>
      <c r="H11841"/>
      <c r="I11841"/>
      <c r="J11841" s="248"/>
      <c r="K11841"/>
      <c r="L11841"/>
      <c r="M11841"/>
      <c r="N11841"/>
      <c r="O11841"/>
      <c r="P11841"/>
      <c r="Q11841"/>
      <c r="S11841" s="115"/>
      <c r="U11841"/>
      <c r="V11841"/>
      <c r="W11841" s="248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5">
      <c r="A11842" s="244"/>
      <c r="B11842" s="245"/>
      <c r="C11842" s="245"/>
      <c r="D11842" s="246"/>
      <c r="F11842" s="238"/>
      <c r="G11842" s="246"/>
      <c r="I11842"/>
      <c r="J11842" s="245"/>
      <c r="S11842" s="115"/>
      <c r="U11842"/>
      <c r="V11842"/>
      <c r="W11842" s="245"/>
    </row>
    <row r="11843" spans="1:33" x14ac:dyDescent="0.25">
      <c r="A11843" s="244"/>
      <c r="B11843" s="245"/>
      <c r="C11843" s="245"/>
      <c r="D11843" s="246"/>
      <c r="F11843" s="238"/>
      <c r="G11843" s="246"/>
      <c r="I11843"/>
      <c r="J11843" s="245"/>
      <c r="S11843" s="115"/>
      <c r="U11843"/>
      <c r="V11843"/>
      <c r="W11843" s="245"/>
    </row>
    <row r="11844" spans="1:33" x14ac:dyDescent="0.25">
      <c r="A11844" s="244"/>
      <c r="B11844" s="245"/>
      <c r="C11844" s="245"/>
      <c r="D11844" s="246"/>
      <c r="F11844" s="238"/>
      <c r="G11844" s="246"/>
      <c r="I11844"/>
      <c r="J11844" s="245"/>
      <c r="S11844" s="115"/>
      <c r="U11844"/>
      <c r="V11844"/>
      <c r="W11844" s="245"/>
    </row>
    <row r="11845" spans="1:33" x14ac:dyDescent="0.25">
      <c r="A11845" s="244"/>
      <c r="B11845" s="245"/>
      <c r="C11845" s="245"/>
      <c r="D11845" s="246"/>
      <c r="F11845" s="238"/>
      <c r="G11845" s="246"/>
      <c r="I11845"/>
      <c r="J11845" s="245"/>
      <c r="S11845" s="115"/>
      <c r="U11845"/>
      <c r="V11845"/>
      <c r="W11845" s="245"/>
    </row>
    <row r="11846" spans="1:33" x14ac:dyDescent="0.25">
      <c r="A11846" s="244"/>
      <c r="B11846" s="245"/>
      <c r="C11846" s="245"/>
      <c r="D11846" s="246"/>
      <c r="F11846" s="238"/>
      <c r="G11846" s="246"/>
      <c r="I11846"/>
      <c r="J11846" s="245"/>
      <c r="S11846" s="115"/>
      <c r="U11846"/>
      <c r="V11846"/>
      <c r="W11846" s="245"/>
    </row>
    <row r="11847" spans="1:33" x14ac:dyDescent="0.25">
      <c r="A11847" s="244"/>
      <c r="B11847" s="245"/>
      <c r="C11847" s="245"/>
      <c r="D11847" s="246"/>
      <c r="F11847" s="238"/>
      <c r="G11847" s="246"/>
      <c r="I11847"/>
      <c r="J11847" s="245"/>
      <c r="S11847" s="115"/>
      <c r="U11847"/>
      <c r="V11847"/>
      <c r="W11847" s="245"/>
    </row>
    <row r="11848" spans="1:33" x14ac:dyDescent="0.25">
      <c r="A11848" s="244"/>
      <c r="B11848" s="245"/>
      <c r="C11848" s="245"/>
      <c r="D11848" s="246"/>
      <c r="F11848" s="238"/>
      <c r="G11848" s="246"/>
      <c r="I11848"/>
      <c r="J11848" s="245"/>
      <c r="S11848" s="115"/>
      <c r="U11848"/>
      <c r="V11848"/>
      <c r="W11848" s="245"/>
    </row>
    <row r="11849" spans="1:33" x14ac:dyDescent="0.25">
      <c r="A11849" s="244"/>
      <c r="B11849" s="245"/>
      <c r="C11849" s="245"/>
      <c r="D11849" s="246"/>
      <c r="F11849" s="238"/>
      <c r="G11849" s="246"/>
      <c r="I11849"/>
      <c r="J11849" s="245"/>
      <c r="S11849" s="115"/>
      <c r="U11849"/>
      <c r="V11849"/>
      <c r="W11849" s="245"/>
    </row>
    <row r="11850" spans="1:33" x14ac:dyDescent="0.25">
      <c r="A11850" s="247"/>
      <c r="B11850" s="248"/>
      <c r="C11850" s="248"/>
      <c r="D11850" s="249"/>
      <c r="E11850"/>
      <c r="F11850" s="126"/>
      <c r="G11850" s="249"/>
      <c r="H11850"/>
      <c r="I11850"/>
      <c r="J11850" s="248"/>
      <c r="K11850"/>
      <c r="L11850"/>
      <c r="M11850"/>
      <c r="N11850"/>
      <c r="O11850"/>
      <c r="P11850"/>
      <c r="Q11850"/>
      <c r="S11850" s="115"/>
      <c r="U11850"/>
      <c r="V11850"/>
      <c r="W11850" s="248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5">
      <c r="A11851" s="247"/>
      <c r="B11851" s="248"/>
      <c r="C11851" s="248"/>
      <c r="D11851" s="249"/>
      <c r="E11851"/>
      <c r="F11851" s="126"/>
      <c r="G11851" s="249"/>
      <c r="H11851"/>
      <c r="I11851"/>
      <c r="J11851" s="248"/>
      <c r="K11851"/>
      <c r="L11851"/>
      <c r="M11851"/>
      <c r="N11851"/>
      <c r="O11851"/>
      <c r="P11851"/>
      <c r="Q11851"/>
      <c r="S11851" s="115"/>
      <c r="U11851"/>
      <c r="V11851"/>
      <c r="W11851" s="248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5">
      <c r="A11852" s="244"/>
      <c r="B11852" s="245"/>
      <c r="C11852" s="245"/>
      <c r="D11852" s="246"/>
      <c r="F11852" s="238"/>
      <c r="G11852" s="246"/>
      <c r="I11852"/>
      <c r="J11852" s="245"/>
      <c r="S11852" s="115"/>
      <c r="U11852"/>
      <c r="V11852"/>
      <c r="W11852" s="245"/>
    </row>
    <row r="11853" spans="1:33" x14ac:dyDescent="0.25">
      <c r="A11853" s="247"/>
      <c r="B11853" s="248"/>
      <c r="C11853" s="248"/>
      <c r="D11853" s="249"/>
      <c r="E11853"/>
      <c r="F11853" s="126"/>
      <c r="G11853" s="249"/>
      <c r="H11853"/>
      <c r="I11853"/>
      <c r="J11853" s="248"/>
      <c r="K11853"/>
      <c r="L11853"/>
      <c r="M11853"/>
      <c r="N11853"/>
      <c r="O11853"/>
      <c r="P11853"/>
      <c r="Q11853"/>
      <c r="S11853" s="115"/>
      <c r="U11853"/>
      <c r="V11853"/>
      <c r="W11853" s="248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5">
      <c r="A11854" s="247"/>
      <c r="B11854" s="248"/>
      <c r="C11854" s="248"/>
      <c r="D11854" s="249"/>
      <c r="E11854"/>
      <c r="F11854" s="126"/>
      <c r="G11854" s="249"/>
      <c r="H11854"/>
      <c r="I11854"/>
      <c r="J11854" s="248"/>
      <c r="K11854"/>
      <c r="L11854"/>
      <c r="M11854"/>
      <c r="N11854"/>
      <c r="O11854"/>
      <c r="P11854"/>
      <c r="Q11854"/>
      <c r="S11854" s="115"/>
      <c r="U11854"/>
      <c r="V11854"/>
      <c r="W11854" s="248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5">
      <c r="A11855" s="247"/>
      <c r="B11855" s="248"/>
      <c r="C11855" s="248"/>
      <c r="D11855" s="249"/>
      <c r="E11855"/>
      <c r="F11855" s="126"/>
      <c r="G11855" s="249"/>
      <c r="H11855"/>
      <c r="I11855"/>
      <c r="J11855" s="248"/>
      <c r="K11855"/>
      <c r="L11855"/>
      <c r="M11855"/>
      <c r="N11855"/>
      <c r="O11855"/>
      <c r="P11855"/>
      <c r="Q11855"/>
      <c r="S11855" s="115"/>
      <c r="U11855"/>
      <c r="V11855"/>
      <c r="W11855" s="248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5">
      <c r="A11856" s="244"/>
      <c r="B11856" s="245"/>
      <c r="C11856" s="245"/>
      <c r="D11856" s="246"/>
      <c r="F11856" s="238"/>
      <c r="G11856" s="246"/>
      <c r="I11856"/>
      <c r="J11856" s="245"/>
      <c r="S11856" s="115"/>
      <c r="U11856"/>
      <c r="V11856"/>
      <c r="W11856" s="245"/>
    </row>
    <row r="11857" spans="1:33" x14ac:dyDescent="0.25">
      <c r="A11857" s="247"/>
      <c r="B11857" s="248"/>
      <c r="C11857" s="248"/>
      <c r="D11857" s="249"/>
      <c r="E11857"/>
      <c r="F11857" s="126"/>
      <c r="G11857" s="249"/>
      <c r="H11857"/>
      <c r="I11857"/>
      <c r="J11857" s="248"/>
      <c r="K11857"/>
      <c r="L11857"/>
      <c r="M11857"/>
      <c r="N11857"/>
      <c r="O11857"/>
      <c r="P11857"/>
      <c r="Q11857"/>
      <c r="S11857" s="115"/>
      <c r="U11857"/>
      <c r="V11857"/>
      <c r="W11857" s="248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5">
      <c r="A11858" s="244"/>
      <c r="B11858" s="245"/>
      <c r="C11858" s="245"/>
      <c r="D11858" s="246"/>
      <c r="F11858" s="238"/>
      <c r="G11858" s="246"/>
      <c r="I11858"/>
      <c r="J11858" s="245"/>
      <c r="S11858" s="115"/>
      <c r="U11858"/>
      <c r="V11858"/>
      <c r="W11858" s="245"/>
    </row>
    <row r="11859" spans="1:33" x14ac:dyDescent="0.25">
      <c r="A11859" s="247"/>
      <c r="B11859" s="248"/>
      <c r="C11859" s="248"/>
      <c r="D11859" s="249"/>
      <c r="E11859"/>
      <c r="F11859" s="126"/>
      <c r="G11859" s="249"/>
      <c r="H11859"/>
      <c r="I11859"/>
      <c r="J11859" s="248"/>
      <c r="K11859"/>
      <c r="L11859"/>
      <c r="M11859"/>
      <c r="N11859"/>
      <c r="O11859"/>
      <c r="P11859"/>
      <c r="Q11859"/>
      <c r="S11859" s="115"/>
      <c r="U11859"/>
      <c r="V11859"/>
      <c r="W11859" s="248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5">
      <c r="A11860" s="244"/>
      <c r="B11860" s="245"/>
      <c r="C11860" s="245"/>
      <c r="D11860" s="246"/>
      <c r="F11860" s="238"/>
      <c r="G11860" s="246"/>
      <c r="I11860"/>
      <c r="J11860" s="245"/>
      <c r="S11860" s="115"/>
      <c r="U11860"/>
      <c r="V11860"/>
      <c r="W11860" s="245"/>
    </row>
    <row r="11861" spans="1:33" x14ac:dyDescent="0.25">
      <c r="A11861" s="244"/>
      <c r="B11861" s="245"/>
      <c r="C11861" s="245"/>
      <c r="D11861" s="246"/>
      <c r="F11861" s="238"/>
      <c r="G11861" s="246"/>
      <c r="I11861"/>
      <c r="J11861" s="245"/>
      <c r="S11861" s="115"/>
      <c r="U11861"/>
      <c r="V11861"/>
      <c r="W11861" s="245"/>
    </row>
    <row r="11862" spans="1:33" x14ac:dyDescent="0.25">
      <c r="A11862" s="244"/>
      <c r="B11862" s="245"/>
      <c r="C11862" s="245"/>
      <c r="D11862" s="246"/>
      <c r="F11862" s="238"/>
      <c r="G11862" s="246"/>
      <c r="I11862"/>
      <c r="J11862" s="245"/>
      <c r="S11862" s="115"/>
      <c r="U11862"/>
      <c r="V11862"/>
      <c r="W11862" s="245"/>
    </row>
    <row r="11863" spans="1:33" x14ac:dyDescent="0.25">
      <c r="A11863" s="247"/>
      <c r="B11863" s="248"/>
      <c r="C11863" s="248"/>
      <c r="D11863" s="249"/>
      <c r="E11863"/>
      <c r="F11863" s="126"/>
      <c r="G11863" s="249"/>
      <c r="H11863"/>
      <c r="I11863"/>
      <c r="J11863" s="248"/>
      <c r="K11863"/>
      <c r="L11863"/>
      <c r="M11863"/>
      <c r="N11863"/>
      <c r="O11863"/>
      <c r="P11863"/>
      <c r="Q11863"/>
      <c r="S11863" s="115"/>
      <c r="U11863"/>
      <c r="V11863"/>
      <c r="W11863" s="248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5">
      <c r="A11864" s="247"/>
      <c r="B11864" s="248"/>
      <c r="C11864" s="248"/>
      <c r="D11864" s="249"/>
      <c r="E11864"/>
      <c r="F11864" s="126"/>
      <c r="G11864" s="249"/>
      <c r="H11864"/>
      <c r="I11864"/>
      <c r="J11864" s="248"/>
      <c r="K11864"/>
      <c r="L11864"/>
      <c r="M11864"/>
      <c r="N11864"/>
      <c r="O11864"/>
      <c r="P11864"/>
      <c r="Q11864"/>
      <c r="S11864" s="115"/>
      <c r="U11864"/>
      <c r="V11864"/>
      <c r="W11864" s="248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5">
      <c r="A11865" s="247"/>
      <c r="B11865" s="248"/>
      <c r="C11865" s="248"/>
      <c r="D11865" s="249"/>
      <c r="E11865"/>
      <c r="F11865" s="126"/>
      <c r="G11865" s="249"/>
      <c r="H11865"/>
      <c r="I11865"/>
      <c r="J11865" s="248"/>
      <c r="K11865"/>
      <c r="L11865"/>
      <c r="M11865"/>
      <c r="N11865"/>
      <c r="O11865"/>
      <c r="P11865"/>
      <c r="Q11865"/>
      <c r="S11865" s="115"/>
      <c r="U11865"/>
      <c r="V11865"/>
      <c r="W11865" s="248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5">
      <c r="A11866" s="244"/>
      <c r="B11866" s="245"/>
      <c r="C11866" s="245"/>
      <c r="D11866" s="246"/>
      <c r="F11866" s="238"/>
      <c r="G11866" s="246"/>
      <c r="I11866"/>
      <c r="J11866" s="245"/>
      <c r="S11866" s="115"/>
      <c r="U11866"/>
      <c r="V11866"/>
      <c r="W11866" s="245"/>
    </row>
    <row r="11867" spans="1:33" x14ac:dyDescent="0.25">
      <c r="A11867" s="244"/>
      <c r="B11867" s="245"/>
      <c r="C11867" s="245"/>
      <c r="D11867" s="246"/>
      <c r="F11867" s="238"/>
      <c r="G11867" s="246"/>
      <c r="I11867"/>
      <c r="J11867" s="245"/>
      <c r="S11867" s="115"/>
      <c r="U11867"/>
      <c r="V11867"/>
      <c r="W11867" s="245"/>
    </row>
    <row r="11868" spans="1:33" x14ac:dyDescent="0.25">
      <c r="A11868" s="244"/>
      <c r="B11868" s="245"/>
      <c r="C11868" s="245"/>
      <c r="D11868" s="246"/>
      <c r="F11868" s="238"/>
      <c r="G11868" s="246"/>
      <c r="I11868"/>
      <c r="J11868" s="245"/>
      <c r="S11868" s="115"/>
      <c r="U11868"/>
      <c r="V11868"/>
      <c r="W11868" s="245"/>
    </row>
    <row r="11869" spans="1:33" x14ac:dyDescent="0.25">
      <c r="A11869" s="247"/>
      <c r="B11869" s="248"/>
      <c r="C11869" s="248"/>
      <c r="D11869" s="249"/>
      <c r="E11869"/>
      <c r="F11869" s="126"/>
      <c r="G11869" s="249"/>
      <c r="H11869"/>
      <c r="I11869"/>
      <c r="J11869" s="248"/>
      <c r="K11869"/>
      <c r="L11869"/>
      <c r="M11869"/>
      <c r="N11869"/>
      <c r="O11869"/>
      <c r="P11869"/>
      <c r="Q11869"/>
      <c r="S11869" s="115"/>
      <c r="U11869"/>
      <c r="V11869"/>
      <c r="W11869" s="248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5">
      <c r="A11870" s="244"/>
      <c r="B11870" s="245"/>
      <c r="C11870" s="245"/>
      <c r="D11870" s="246"/>
      <c r="F11870" s="238"/>
      <c r="G11870" s="246"/>
      <c r="I11870"/>
      <c r="J11870" s="245"/>
      <c r="S11870" s="115"/>
      <c r="U11870"/>
      <c r="V11870"/>
      <c r="W11870" s="245"/>
    </row>
    <row r="11871" spans="1:33" x14ac:dyDescent="0.25">
      <c r="A11871" s="247"/>
      <c r="B11871" s="248"/>
      <c r="C11871" s="248"/>
      <c r="D11871" s="249"/>
      <c r="E11871"/>
      <c r="F11871" s="126"/>
      <c r="G11871" s="249"/>
      <c r="H11871"/>
      <c r="I11871"/>
      <c r="J11871" s="248"/>
      <c r="K11871"/>
      <c r="L11871"/>
      <c r="M11871"/>
      <c r="N11871"/>
      <c r="O11871"/>
      <c r="P11871"/>
      <c r="Q11871"/>
      <c r="S11871" s="115"/>
      <c r="U11871"/>
      <c r="V11871"/>
      <c r="W11871" s="248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5">
      <c r="A11872" s="247"/>
      <c r="B11872" s="248"/>
      <c r="C11872" s="248"/>
      <c r="D11872" s="249"/>
      <c r="E11872"/>
      <c r="F11872" s="126"/>
      <c r="G11872" s="249"/>
      <c r="H11872"/>
      <c r="I11872"/>
      <c r="J11872" s="248"/>
      <c r="K11872"/>
      <c r="L11872"/>
      <c r="M11872"/>
      <c r="N11872"/>
      <c r="O11872"/>
      <c r="P11872"/>
      <c r="Q11872"/>
      <c r="S11872" s="115"/>
      <c r="U11872"/>
      <c r="V11872"/>
      <c r="W11872" s="248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5">
      <c r="A11873" s="247"/>
      <c r="B11873" s="248"/>
      <c r="C11873" s="248"/>
      <c r="D11873" s="249"/>
      <c r="E11873"/>
      <c r="F11873" s="126"/>
      <c r="G11873" s="249"/>
      <c r="H11873"/>
      <c r="I11873"/>
      <c r="J11873" s="248"/>
      <c r="K11873"/>
      <c r="L11873"/>
      <c r="M11873"/>
      <c r="N11873"/>
      <c r="O11873"/>
      <c r="P11873"/>
      <c r="Q11873"/>
      <c r="S11873" s="115"/>
      <c r="U11873"/>
      <c r="V11873"/>
      <c r="W11873" s="248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5">
      <c r="A11874" s="244"/>
      <c r="B11874" s="245"/>
      <c r="C11874" s="245"/>
      <c r="D11874" s="246"/>
      <c r="F11874" s="238"/>
      <c r="G11874" s="246"/>
      <c r="I11874"/>
      <c r="J11874" s="245"/>
      <c r="S11874" s="115"/>
      <c r="U11874"/>
      <c r="V11874"/>
      <c r="W11874" s="245"/>
    </row>
    <row r="11875" spans="1:33" x14ac:dyDescent="0.25">
      <c r="A11875" s="247"/>
      <c r="B11875" s="248"/>
      <c r="C11875" s="248"/>
      <c r="D11875" s="249"/>
      <c r="E11875"/>
      <c r="F11875" s="126"/>
      <c r="G11875" s="249"/>
      <c r="H11875"/>
      <c r="I11875"/>
      <c r="J11875" s="248"/>
      <c r="K11875"/>
      <c r="L11875"/>
      <c r="M11875"/>
      <c r="N11875"/>
      <c r="O11875"/>
      <c r="P11875"/>
      <c r="Q11875"/>
      <c r="S11875" s="115"/>
      <c r="U11875"/>
      <c r="V11875"/>
      <c r="W11875" s="248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5">
      <c r="A11876" s="247"/>
      <c r="B11876" s="248"/>
      <c r="C11876" s="248"/>
      <c r="D11876" s="249"/>
      <c r="E11876"/>
      <c r="F11876" s="126"/>
      <c r="G11876" s="249"/>
      <c r="H11876"/>
      <c r="I11876"/>
      <c r="J11876" s="248"/>
      <c r="K11876"/>
      <c r="L11876"/>
      <c r="M11876"/>
      <c r="N11876"/>
      <c r="O11876"/>
      <c r="P11876"/>
      <c r="Q11876"/>
      <c r="S11876" s="115"/>
      <c r="U11876"/>
      <c r="V11876"/>
      <c r="W11876" s="248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5">
      <c r="A11877" s="247"/>
      <c r="B11877" s="248"/>
      <c r="C11877" s="248"/>
      <c r="D11877" s="249"/>
      <c r="E11877"/>
      <c r="F11877" s="126"/>
      <c r="G11877" s="249"/>
      <c r="H11877"/>
      <c r="I11877"/>
      <c r="J11877" s="248"/>
      <c r="K11877"/>
      <c r="L11877"/>
      <c r="M11877"/>
      <c r="N11877"/>
      <c r="O11877"/>
      <c r="P11877"/>
      <c r="Q11877"/>
      <c r="S11877" s="115"/>
      <c r="U11877"/>
      <c r="V11877"/>
      <c r="W11877" s="248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5">
      <c r="A11878" s="247"/>
      <c r="B11878" s="248"/>
      <c r="C11878" s="248"/>
      <c r="D11878" s="249"/>
      <c r="E11878"/>
      <c r="F11878" s="126"/>
      <c r="G11878" s="249"/>
      <c r="H11878"/>
      <c r="I11878"/>
      <c r="J11878" s="248"/>
      <c r="K11878"/>
      <c r="L11878"/>
      <c r="M11878"/>
      <c r="N11878"/>
      <c r="O11878"/>
      <c r="P11878"/>
      <c r="Q11878"/>
      <c r="S11878" s="115"/>
      <c r="U11878"/>
      <c r="V11878"/>
      <c r="W11878" s="24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5">
      <c r="A11879" s="247"/>
      <c r="B11879" s="248"/>
      <c r="C11879" s="248"/>
      <c r="D11879" s="249"/>
      <c r="E11879"/>
      <c r="F11879" s="126"/>
      <c r="G11879" s="249"/>
      <c r="H11879"/>
      <c r="I11879"/>
      <c r="J11879" s="248"/>
      <c r="K11879"/>
      <c r="L11879"/>
      <c r="M11879"/>
      <c r="N11879"/>
      <c r="O11879"/>
      <c r="P11879"/>
      <c r="Q11879"/>
      <c r="S11879" s="115"/>
      <c r="U11879"/>
      <c r="V11879"/>
      <c r="W11879" s="248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5">
      <c r="A11880" s="244"/>
      <c r="B11880" s="245"/>
      <c r="C11880" s="245"/>
      <c r="D11880" s="246"/>
      <c r="F11880" s="238"/>
      <c r="G11880" s="246"/>
      <c r="I11880"/>
      <c r="J11880" s="245"/>
      <c r="S11880" s="115"/>
      <c r="U11880"/>
      <c r="V11880"/>
      <c r="W11880" s="245"/>
    </row>
    <row r="11881" spans="1:33" x14ac:dyDescent="0.25">
      <c r="A11881" s="247"/>
      <c r="B11881" s="248"/>
      <c r="C11881" s="248"/>
      <c r="D11881" s="249"/>
      <c r="E11881"/>
      <c r="F11881" s="126"/>
      <c r="G11881" s="249"/>
      <c r="H11881"/>
      <c r="I11881"/>
      <c r="J11881" s="248"/>
      <c r="K11881"/>
      <c r="L11881"/>
      <c r="M11881"/>
      <c r="N11881"/>
      <c r="O11881"/>
      <c r="P11881"/>
      <c r="Q11881"/>
      <c r="S11881" s="115"/>
      <c r="U11881"/>
      <c r="V11881"/>
      <c r="W11881" s="248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5">
      <c r="A11882" s="244"/>
      <c r="B11882" s="245"/>
      <c r="C11882" s="245"/>
      <c r="D11882" s="246"/>
      <c r="F11882" s="238"/>
      <c r="G11882" s="246"/>
      <c r="I11882"/>
      <c r="J11882" s="245"/>
      <c r="S11882" s="115"/>
      <c r="U11882"/>
      <c r="V11882"/>
      <c r="W11882" s="245"/>
    </row>
    <row r="11883" spans="1:33" x14ac:dyDescent="0.25">
      <c r="A11883" s="247"/>
      <c r="B11883" s="248"/>
      <c r="C11883" s="248"/>
      <c r="D11883" s="249"/>
      <c r="E11883"/>
      <c r="F11883" s="126"/>
      <c r="G11883" s="249"/>
      <c r="H11883"/>
      <c r="I11883"/>
      <c r="J11883" s="248"/>
      <c r="K11883"/>
      <c r="L11883"/>
      <c r="M11883"/>
      <c r="N11883"/>
      <c r="O11883"/>
      <c r="P11883"/>
      <c r="Q11883"/>
      <c r="S11883" s="115"/>
      <c r="U11883"/>
      <c r="V11883"/>
      <c r="W11883" s="248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5">
      <c r="A11884" s="247"/>
      <c r="B11884" s="248"/>
      <c r="C11884" s="248"/>
      <c r="D11884" s="249"/>
      <c r="E11884"/>
      <c r="F11884" s="126"/>
      <c r="G11884" s="249"/>
      <c r="H11884"/>
      <c r="I11884"/>
      <c r="J11884" s="248"/>
      <c r="K11884"/>
      <c r="L11884"/>
      <c r="M11884"/>
      <c r="N11884"/>
      <c r="O11884"/>
      <c r="P11884"/>
      <c r="Q11884"/>
      <c r="S11884" s="115"/>
      <c r="U11884"/>
      <c r="V11884"/>
      <c r="W11884" s="248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5">
      <c r="A11885" s="244"/>
      <c r="B11885" s="245"/>
      <c r="C11885" s="245"/>
      <c r="D11885" s="246"/>
      <c r="F11885" s="238"/>
      <c r="G11885" s="246"/>
      <c r="I11885"/>
      <c r="J11885" s="245"/>
      <c r="S11885" s="115"/>
      <c r="U11885"/>
      <c r="V11885"/>
      <c r="W11885" s="245"/>
    </row>
    <row r="11886" spans="1:33" x14ac:dyDescent="0.25">
      <c r="A11886" s="247"/>
      <c r="B11886" s="248"/>
      <c r="C11886" s="248"/>
      <c r="D11886" s="249"/>
      <c r="E11886"/>
      <c r="F11886" s="126"/>
      <c r="G11886" s="249"/>
      <c r="H11886"/>
      <c r="I11886"/>
      <c r="J11886" s="248"/>
      <c r="K11886"/>
      <c r="L11886"/>
      <c r="M11886"/>
      <c r="N11886"/>
      <c r="O11886"/>
      <c r="P11886"/>
      <c r="Q11886"/>
      <c r="S11886" s="115"/>
      <c r="U11886"/>
      <c r="V11886"/>
      <c r="W11886" s="248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5">
      <c r="A11887" s="244"/>
      <c r="B11887" s="245"/>
      <c r="C11887" s="245"/>
      <c r="D11887" s="246"/>
      <c r="F11887" s="238"/>
      <c r="G11887" s="246"/>
      <c r="I11887"/>
      <c r="J11887" s="245"/>
      <c r="S11887" s="115"/>
      <c r="U11887"/>
      <c r="V11887"/>
      <c r="W11887" s="245"/>
    </row>
    <row r="11888" spans="1:33" x14ac:dyDescent="0.25">
      <c r="A11888" s="244"/>
      <c r="B11888" s="245"/>
      <c r="C11888" s="245"/>
      <c r="D11888" s="246"/>
      <c r="F11888" s="238"/>
      <c r="G11888" s="246"/>
      <c r="I11888"/>
      <c r="J11888" s="245"/>
      <c r="S11888" s="115"/>
      <c r="U11888"/>
      <c r="V11888"/>
      <c r="W11888" s="245"/>
    </row>
    <row r="11889" spans="1:33" x14ac:dyDescent="0.25">
      <c r="A11889" s="247"/>
      <c r="B11889" s="248"/>
      <c r="C11889" s="248"/>
      <c r="D11889" s="249"/>
      <c r="E11889"/>
      <c r="F11889" s="126"/>
      <c r="G11889" s="249"/>
      <c r="H11889"/>
      <c r="I11889"/>
      <c r="J11889" s="248"/>
      <c r="K11889"/>
      <c r="L11889"/>
      <c r="M11889"/>
      <c r="N11889"/>
      <c r="O11889"/>
      <c r="P11889"/>
      <c r="Q11889"/>
      <c r="S11889" s="115"/>
      <c r="U11889"/>
      <c r="V11889"/>
      <c r="W11889" s="248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5">
      <c r="A11890" s="247"/>
      <c r="B11890" s="248"/>
      <c r="C11890" s="248"/>
      <c r="D11890" s="249"/>
      <c r="E11890"/>
      <c r="F11890" s="126"/>
      <c r="G11890" s="249"/>
      <c r="H11890"/>
      <c r="I11890"/>
      <c r="J11890" s="248"/>
      <c r="K11890"/>
      <c r="L11890"/>
      <c r="M11890"/>
      <c r="N11890"/>
      <c r="O11890"/>
      <c r="P11890"/>
      <c r="Q11890"/>
      <c r="S11890" s="115"/>
      <c r="U11890"/>
      <c r="V11890"/>
      <c r="W11890" s="248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5">
      <c r="A11891" s="247"/>
      <c r="B11891" s="248"/>
      <c r="C11891" s="248"/>
      <c r="D11891" s="249"/>
      <c r="E11891"/>
      <c r="F11891" s="126"/>
      <c r="G11891" s="249"/>
      <c r="H11891"/>
      <c r="I11891"/>
      <c r="J11891" s="248"/>
      <c r="K11891"/>
      <c r="L11891"/>
      <c r="M11891"/>
      <c r="N11891"/>
      <c r="O11891"/>
      <c r="P11891"/>
      <c r="Q11891"/>
      <c r="S11891" s="115"/>
      <c r="U11891"/>
      <c r="V11891"/>
      <c r="W11891" s="248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5">
      <c r="A11892" s="244"/>
      <c r="B11892" s="245"/>
      <c r="C11892" s="245"/>
      <c r="D11892" s="246"/>
      <c r="F11892" s="238"/>
      <c r="G11892" s="246"/>
      <c r="I11892"/>
      <c r="J11892" s="245"/>
      <c r="S11892" s="115"/>
      <c r="U11892"/>
      <c r="V11892"/>
      <c r="W11892" s="245"/>
    </row>
    <row r="11893" spans="1:33" x14ac:dyDescent="0.25">
      <c r="A11893" s="244"/>
      <c r="B11893" s="245"/>
      <c r="C11893" s="245"/>
      <c r="D11893" s="246"/>
      <c r="F11893" s="238"/>
      <c r="G11893" s="246"/>
      <c r="I11893"/>
      <c r="J11893" s="245"/>
      <c r="S11893" s="115"/>
      <c r="U11893"/>
      <c r="V11893"/>
      <c r="W11893" s="245"/>
    </row>
    <row r="11894" spans="1:33" x14ac:dyDescent="0.25">
      <c r="A11894" s="247"/>
      <c r="B11894" s="248"/>
      <c r="C11894" s="248"/>
      <c r="D11894" s="249"/>
      <c r="E11894"/>
      <c r="F11894" s="126"/>
      <c r="G11894" s="249"/>
      <c r="H11894"/>
      <c r="I11894"/>
      <c r="J11894" s="248"/>
      <c r="K11894"/>
      <c r="L11894"/>
      <c r="M11894"/>
      <c r="N11894"/>
      <c r="O11894"/>
      <c r="P11894"/>
      <c r="Q11894"/>
      <c r="S11894" s="115"/>
      <c r="U11894"/>
      <c r="V11894"/>
      <c r="W11894" s="248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5">
      <c r="A11895" s="244"/>
      <c r="B11895" s="245"/>
      <c r="C11895" s="245"/>
      <c r="D11895" s="246"/>
      <c r="F11895" s="238"/>
      <c r="G11895" s="246"/>
      <c r="I11895"/>
      <c r="J11895" s="245"/>
      <c r="S11895" s="115"/>
      <c r="U11895"/>
      <c r="V11895"/>
      <c r="W11895" s="245"/>
    </row>
    <row r="11896" spans="1:33" x14ac:dyDescent="0.25">
      <c r="A11896" s="244"/>
      <c r="B11896" s="245"/>
      <c r="C11896" s="245"/>
      <c r="D11896" s="246"/>
      <c r="F11896" s="238"/>
      <c r="G11896" s="246"/>
      <c r="I11896"/>
      <c r="J11896" s="245"/>
      <c r="S11896" s="115"/>
      <c r="U11896"/>
      <c r="V11896"/>
      <c r="W11896" s="245"/>
    </row>
    <row r="11897" spans="1:33" x14ac:dyDescent="0.25">
      <c r="A11897" s="244"/>
      <c r="B11897" s="245"/>
      <c r="C11897" s="245"/>
      <c r="D11897" s="246"/>
      <c r="F11897" s="238"/>
      <c r="G11897" s="246"/>
      <c r="I11897"/>
      <c r="J11897" s="245"/>
      <c r="S11897" s="115"/>
      <c r="U11897"/>
      <c r="V11897"/>
      <c r="W11897" s="245"/>
    </row>
    <row r="11898" spans="1:33" x14ac:dyDescent="0.25">
      <c r="A11898" s="247"/>
      <c r="B11898" s="248"/>
      <c r="C11898" s="248"/>
      <c r="D11898" s="249"/>
      <c r="E11898"/>
      <c r="F11898" s="126"/>
      <c r="G11898" s="249"/>
      <c r="H11898"/>
      <c r="I11898"/>
      <c r="J11898" s="248"/>
      <c r="K11898"/>
      <c r="L11898"/>
      <c r="M11898"/>
      <c r="N11898"/>
      <c r="O11898"/>
      <c r="P11898"/>
      <c r="Q11898"/>
      <c r="S11898" s="115"/>
      <c r="U11898"/>
      <c r="V11898"/>
      <c r="W11898" s="24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5">
      <c r="A11899" s="247"/>
      <c r="B11899" s="248"/>
      <c r="C11899" s="248"/>
      <c r="D11899" s="249"/>
      <c r="E11899"/>
      <c r="F11899" s="126"/>
      <c r="G11899" s="249"/>
      <c r="H11899"/>
      <c r="I11899"/>
      <c r="J11899" s="248"/>
      <c r="K11899"/>
      <c r="L11899"/>
      <c r="M11899"/>
      <c r="N11899"/>
      <c r="O11899"/>
      <c r="P11899"/>
      <c r="Q11899"/>
      <c r="S11899" s="115"/>
      <c r="U11899"/>
      <c r="V11899"/>
      <c r="W11899" s="248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5">
      <c r="A11900" s="244"/>
      <c r="B11900" s="245"/>
      <c r="C11900" s="245"/>
      <c r="D11900" s="246"/>
      <c r="F11900" s="238"/>
      <c r="G11900" s="246"/>
      <c r="I11900"/>
      <c r="J11900" s="245"/>
      <c r="S11900" s="115"/>
      <c r="U11900"/>
      <c r="V11900"/>
      <c r="W11900" s="245"/>
    </row>
    <row r="11901" spans="1:33" x14ac:dyDescent="0.25">
      <c r="A11901" s="247"/>
      <c r="B11901" s="248"/>
      <c r="C11901" s="248"/>
      <c r="D11901" s="249"/>
      <c r="E11901"/>
      <c r="F11901" s="126"/>
      <c r="G11901" s="249"/>
      <c r="H11901"/>
      <c r="I11901"/>
      <c r="J11901" s="248"/>
      <c r="K11901"/>
      <c r="L11901"/>
      <c r="M11901"/>
      <c r="N11901"/>
      <c r="O11901"/>
      <c r="P11901"/>
      <c r="Q11901"/>
      <c r="S11901" s="115"/>
      <c r="U11901"/>
      <c r="V11901"/>
      <c r="W11901" s="248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5">
      <c r="A11902" s="244"/>
      <c r="B11902" s="245"/>
      <c r="C11902" s="245"/>
      <c r="D11902" s="246"/>
      <c r="F11902" s="238"/>
      <c r="G11902" s="246"/>
      <c r="I11902"/>
      <c r="J11902" s="245"/>
      <c r="S11902" s="115"/>
      <c r="U11902"/>
      <c r="V11902"/>
      <c r="W11902" s="245"/>
    </row>
    <row r="11903" spans="1:33" x14ac:dyDescent="0.25">
      <c r="A11903" s="244"/>
      <c r="B11903" s="245"/>
      <c r="C11903" s="245"/>
      <c r="D11903" s="246"/>
      <c r="F11903" s="238"/>
      <c r="G11903" s="246"/>
      <c r="I11903"/>
      <c r="J11903" s="245"/>
      <c r="S11903" s="115"/>
      <c r="U11903"/>
      <c r="V11903"/>
      <c r="W11903" s="245"/>
    </row>
    <row r="11904" spans="1:33" x14ac:dyDescent="0.25">
      <c r="A11904" s="244"/>
      <c r="B11904" s="245"/>
      <c r="C11904" s="245"/>
      <c r="D11904" s="246"/>
      <c r="F11904" s="238"/>
      <c r="G11904" s="246"/>
      <c r="I11904"/>
      <c r="J11904" s="245"/>
      <c r="S11904" s="115"/>
      <c r="U11904"/>
      <c r="V11904"/>
      <c r="W11904" s="245"/>
    </row>
    <row r="11905" spans="1:33" x14ac:dyDescent="0.25">
      <c r="A11905" s="244"/>
      <c r="B11905" s="245"/>
      <c r="C11905" s="245"/>
      <c r="D11905" s="246"/>
      <c r="F11905" s="238"/>
      <c r="G11905" s="246"/>
      <c r="I11905"/>
      <c r="J11905" s="245"/>
      <c r="S11905" s="115"/>
      <c r="U11905"/>
      <c r="V11905"/>
      <c r="W11905" s="245"/>
    </row>
    <row r="11906" spans="1:33" x14ac:dyDescent="0.25">
      <c r="A11906" s="247"/>
      <c r="B11906" s="248"/>
      <c r="C11906" s="248"/>
      <c r="D11906" s="249"/>
      <c r="E11906"/>
      <c r="F11906" s="126"/>
      <c r="G11906" s="249"/>
      <c r="H11906"/>
      <c r="I11906"/>
      <c r="J11906" s="248"/>
      <c r="K11906"/>
      <c r="L11906"/>
      <c r="M11906"/>
      <c r="N11906"/>
      <c r="O11906"/>
      <c r="P11906"/>
      <c r="Q11906"/>
      <c r="S11906" s="115"/>
      <c r="U11906"/>
      <c r="V11906"/>
      <c r="W11906" s="248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5">
      <c r="A11907" s="244"/>
      <c r="B11907" s="245"/>
      <c r="C11907" s="245"/>
      <c r="D11907" s="246"/>
      <c r="F11907" s="238"/>
      <c r="G11907" s="246"/>
      <c r="I11907"/>
      <c r="J11907" s="245"/>
      <c r="S11907" s="115"/>
      <c r="U11907"/>
      <c r="V11907"/>
      <c r="W11907" s="245"/>
    </row>
    <row r="11908" spans="1:33" x14ac:dyDescent="0.25">
      <c r="A11908" s="244"/>
      <c r="B11908" s="245"/>
      <c r="C11908" s="245"/>
      <c r="D11908" s="246"/>
      <c r="F11908" s="238"/>
      <c r="G11908" s="246"/>
      <c r="I11908"/>
      <c r="J11908" s="245"/>
      <c r="S11908" s="115"/>
      <c r="U11908"/>
      <c r="V11908"/>
      <c r="W11908" s="245"/>
    </row>
    <row r="11909" spans="1:33" x14ac:dyDescent="0.25">
      <c r="A11909" s="244"/>
      <c r="B11909" s="245"/>
      <c r="C11909" s="245"/>
      <c r="D11909" s="246"/>
      <c r="F11909" s="238"/>
      <c r="G11909" s="246"/>
      <c r="I11909"/>
      <c r="J11909" s="245"/>
      <c r="S11909" s="115"/>
      <c r="U11909"/>
      <c r="V11909"/>
      <c r="W11909" s="245"/>
    </row>
    <row r="11910" spans="1:33" x14ac:dyDescent="0.25">
      <c r="A11910" s="247"/>
      <c r="B11910" s="248"/>
      <c r="C11910" s="248"/>
      <c r="D11910" s="249"/>
      <c r="E11910"/>
      <c r="F11910" s="126"/>
      <c r="G11910" s="249"/>
      <c r="H11910"/>
      <c r="I11910"/>
      <c r="J11910" s="248"/>
      <c r="K11910"/>
      <c r="L11910"/>
      <c r="M11910"/>
      <c r="N11910"/>
      <c r="O11910"/>
      <c r="P11910"/>
      <c r="Q11910"/>
      <c r="S11910" s="115"/>
      <c r="U11910"/>
      <c r="V11910"/>
      <c r="W11910" s="248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5">
      <c r="A11911" s="244"/>
      <c r="B11911" s="245"/>
      <c r="C11911" s="245"/>
      <c r="D11911" s="246"/>
      <c r="F11911" s="238"/>
      <c r="G11911" s="246"/>
      <c r="I11911"/>
      <c r="J11911" s="245"/>
      <c r="S11911" s="115"/>
      <c r="U11911"/>
      <c r="V11911"/>
      <c r="W11911" s="245"/>
    </row>
    <row r="11912" spans="1:33" x14ac:dyDescent="0.25">
      <c r="A11912" s="244"/>
      <c r="B11912" s="245"/>
      <c r="C11912" s="245"/>
      <c r="D11912" s="246"/>
      <c r="F11912" s="238"/>
      <c r="G11912" s="246"/>
      <c r="I11912"/>
      <c r="J11912" s="245"/>
      <c r="S11912" s="115"/>
      <c r="U11912"/>
      <c r="V11912"/>
      <c r="W11912" s="245"/>
    </row>
    <row r="11913" spans="1:33" x14ac:dyDescent="0.25">
      <c r="A11913" s="247"/>
      <c r="B11913" s="248"/>
      <c r="C11913" s="248"/>
      <c r="D11913" s="249"/>
      <c r="E11913"/>
      <c r="F11913" s="126"/>
      <c r="G11913" s="249"/>
      <c r="H11913"/>
      <c r="I11913"/>
      <c r="J11913" s="248"/>
      <c r="K11913"/>
      <c r="L11913"/>
      <c r="M11913"/>
      <c r="N11913"/>
      <c r="O11913"/>
      <c r="P11913"/>
      <c r="Q11913"/>
      <c r="S11913" s="115"/>
      <c r="U11913"/>
      <c r="V11913"/>
      <c r="W11913" s="248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5">
      <c r="A11914" s="244"/>
      <c r="B11914" s="245"/>
      <c r="C11914" s="245"/>
      <c r="D11914" s="246"/>
      <c r="F11914" s="238"/>
      <c r="G11914" s="246"/>
      <c r="I11914"/>
      <c r="J11914" s="245"/>
      <c r="S11914" s="115"/>
      <c r="U11914"/>
      <c r="V11914"/>
      <c r="W11914" s="245"/>
    </row>
    <row r="11915" spans="1:33" x14ac:dyDescent="0.25">
      <c r="A11915" s="244"/>
      <c r="B11915" s="245"/>
      <c r="C11915" s="245"/>
      <c r="D11915" s="246"/>
      <c r="F11915" s="238"/>
      <c r="G11915" s="246"/>
      <c r="I11915"/>
      <c r="J11915" s="245"/>
      <c r="S11915" s="115"/>
      <c r="U11915"/>
      <c r="V11915"/>
      <c r="W11915" s="245"/>
    </row>
    <row r="11916" spans="1:33" x14ac:dyDescent="0.25">
      <c r="A11916" s="244"/>
      <c r="B11916" s="245"/>
      <c r="C11916" s="245"/>
      <c r="D11916" s="246"/>
      <c r="F11916" s="238"/>
      <c r="G11916" s="246"/>
      <c r="I11916"/>
      <c r="J11916" s="245"/>
      <c r="S11916" s="115"/>
      <c r="U11916"/>
      <c r="V11916"/>
      <c r="W11916" s="245"/>
    </row>
    <row r="11917" spans="1:33" x14ac:dyDescent="0.25">
      <c r="A11917" s="247"/>
      <c r="B11917" s="248"/>
      <c r="C11917" s="248"/>
      <c r="D11917" s="249"/>
      <c r="E11917"/>
      <c r="F11917" s="126"/>
      <c r="G11917" s="249"/>
      <c r="H11917"/>
      <c r="I11917"/>
      <c r="J11917" s="248"/>
      <c r="K11917"/>
      <c r="L11917"/>
      <c r="M11917"/>
      <c r="N11917"/>
      <c r="O11917"/>
      <c r="P11917"/>
      <c r="Q11917"/>
      <c r="S11917" s="115"/>
      <c r="U11917"/>
      <c r="V11917"/>
      <c r="W11917" s="248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5">
      <c r="A11918" s="247"/>
      <c r="B11918" s="248"/>
      <c r="C11918" s="248"/>
      <c r="D11918" s="249"/>
      <c r="E11918"/>
      <c r="F11918" s="126"/>
      <c r="G11918" s="249"/>
      <c r="H11918"/>
      <c r="I11918"/>
      <c r="J11918" s="248"/>
      <c r="K11918"/>
      <c r="L11918"/>
      <c r="M11918"/>
      <c r="N11918"/>
      <c r="O11918"/>
      <c r="P11918"/>
      <c r="Q11918"/>
      <c r="S11918" s="115"/>
      <c r="U11918"/>
      <c r="V11918"/>
      <c r="W11918" s="24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5">
      <c r="A11919" s="244"/>
      <c r="B11919" s="245"/>
      <c r="C11919" s="245"/>
      <c r="D11919" s="246"/>
      <c r="F11919" s="238"/>
      <c r="G11919" s="246"/>
      <c r="I11919"/>
      <c r="J11919" s="245"/>
      <c r="S11919" s="115"/>
      <c r="U11919"/>
      <c r="V11919"/>
      <c r="W11919" s="245"/>
    </row>
    <row r="11920" spans="1:33" x14ac:dyDescent="0.25">
      <c r="A11920" s="247"/>
      <c r="B11920" s="248"/>
      <c r="C11920" s="248"/>
      <c r="D11920" s="249"/>
      <c r="E11920"/>
      <c r="F11920" s="126"/>
      <c r="G11920" s="249"/>
      <c r="H11920"/>
      <c r="I11920"/>
      <c r="J11920" s="248"/>
      <c r="K11920"/>
      <c r="L11920"/>
      <c r="M11920"/>
      <c r="N11920"/>
      <c r="O11920"/>
      <c r="P11920"/>
      <c r="Q11920"/>
      <c r="S11920" s="115"/>
      <c r="U11920"/>
      <c r="V11920"/>
      <c r="W11920" s="248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5">
      <c r="A11921" s="244"/>
      <c r="B11921" s="245"/>
      <c r="C11921" s="245"/>
      <c r="D11921" s="246"/>
      <c r="F11921" s="238"/>
      <c r="G11921" s="246"/>
      <c r="I11921"/>
      <c r="J11921" s="245"/>
      <c r="S11921" s="115"/>
      <c r="U11921"/>
      <c r="V11921"/>
      <c r="W11921" s="245"/>
    </row>
    <row r="11922" spans="1:33" x14ac:dyDescent="0.25">
      <c r="A11922" s="244"/>
      <c r="B11922" s="245"/>
      <c r="C11922" s="245"/>
      <c r="D11922" s="246"/>
      <c r="F11922" s="238"/>
      <c r="G11922" s="246"/>
      <c r="I11922"/>
      <c r="J11922" s="245"/>
      <c r="S11922" s="115"/>
      <c r="U11922"/>
      <c r="V11922"/>
      <c r="W11922" s="245"/>
    </row>
    <row r="11923" spans="1:33" x14ac:dyDescent="0.25">
      <c r="A11923" s="247"/>
      <c r="B11923" s="248"/>
      <c r="C11923" s="248"/>
      <c r="D11923" s="249"/>
      <c r="E11923"/>
      <c r="F11923" s="126"/>
      <c r="G11923" s="249"/>
      <c r="H11923"/>
      <c r="I11923"/>
      <c r="J11923" s="248"/>
      <c r="K11923"/>
      <c r="L11923"/>
      <c r="M11923"/>
      <c r="N11923"/>
      <c r="O11923"/>
      <c r="P11923"/>
      <c r="Q11923"/>
      <c r="S11923" s="115"/>
      <c r="U11923"/>
      <c r="V11923"/>
      <c r="W11923" s="248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5">
      <c r="A11924" s="247"/>
      <c r="B11924" s="248"/>
      <c r="C11924" s="248"/>
      <c r="D11924" s="249"/>
      <c r="E11924"/>
      <c r="F11924" s="126"/>
      <c r="G11924" s="249"/>
      <c r="H11924"/>
      <c r="I11924"/>
      <c r="J11924" s="248"/>
      <c r="K11924"/>
      <c r="L11924"/>
      <c r="M11924"/>
      <c r="N11924"/>
      <c r="O11924"/>
      <c r="P11924"/>
      <c r="Q11924"/>
      <c r="S11924" s="115"/>
      <c r="U11924"/>
      <c r="V11924"/>
      <c r="W11924" s="248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5">
      <c r="A11925" s="244"/>
      <c r="B11925" s="245"/>
      <c r="C11925" s="245"/>
      <c r="D11925" s="246"/>
      <c r="F11925" s="238"/>
      <c r="G11925" s="246"/>
      <c r="I11925"/>
      <c r="J11925" s="245"/>
      <c r="S11925" s="115"/>
      <c r="U11925"/>
      <c r="V11925"/>
      <c r="W11925" s="245"/>
    </row>
    <row r="11926" spans="1:33" x14ac:dyDescent="0.25">
      <c r="A11926" s="247"/>
      <c r="B11926" s="248"/>
      <c r="C11926" s="248"/>
      <c r="D11926" s="249"/>
      <c r="E11926"/>
      <c r="F11926" s="126"/>
      <c r="G11926" s="249"/>
      <c r="H11926"/>
      <c r="I11926"/>
      <c r="J11926" s="248"/>
      <c r="K11926"/>
      <c r="L11926"/>
      <c r="M11926"/>
      <c r="N11926"/>
      <c r="O11926"/>
      <c r="P11926"/>
      <c r="Q11926"/>
      <c r="S11926" s="115"/>
      <c r="U11926"/>
      <c r="V11926"/>
      <c r="W11926" s="248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5">
      <c r="A11927" s="247"/>
      <c r="B11927" s="248"/>
      <c r="C11927" s="248"/>
      <c r="D11927" s="249"/>
      <c r="E11927"/>
      <c r="F11927" s="126"/>
      <c r="G11927" s="249"/>
      <c r="H11927"/>
      <c r="I11927"/>
      <c r="J11927" s="248"/>
      <c r="K11927"/>
      <c r="L11927"/>
      <c r="M11927"/>
      <c r="N11927"/>
      <c r="O11927"/>
      <c r="P11927"/>
      <c r="Q11927"/>
      <c r="S11927" s="115"/>
      <c r="U11927"/>
      <c r="V11927"/>
      <c r="W11927" s="248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5">
      <c r="A11928" s="244"/>
      <c r="B11928" s="245"/>
      <c r="C11928" s="245"/>
      <c r="D11928" s="246"/>
      <c r="F11928" s="238"/>
      <c r="G11928" s="246"/>
      <c r="I11928"/>
      <c r="J11928" s="245"/>
      <c r="S11928" s="115"/>
      <c r="U11928"/>
      <c r="V11928"/>
      <c r="W11928" s="245"/>
    </row>
    <row r="11929" spans="1:33" x14ac:dyDescent="0.25">
      <c r="A11929" s="244"/>
      <c r="B11929" s="245"/>
      <c r="C11929" s="245"/>
      <c r="D11929" s="246"/>
      <c r="F11929" s="238"/>
      <c r="G11929" s="246"/>
      <c r="I11929"/>
      <c r="J11929" s="245"/>
      <c r="S11929" s="115"/>
      <c r="U11929"/>
      <c r="V11929"/>
      <c r="W11929" s="245"/>
    </row>
    <row r="11930" spans="1:33" x14ac:dyDescent="0.25">
      <c r="A11930" s="244"/>
      <c r="B11930" s="245"/>
      <c r="C11930" s="245"/>
      <c r="D11930" s="246"/>
      <c r="F11930" s="238"/>
      <c r="G11930" s="246"/>
      <c r="I11930"/>
      <c r="J11930" s="245"/>
      <c r="S11930" s="115"/>
      <c r="U11930"/>
      <c r="V11930"/>
      <c r="W11930" s="245"/>
    </row>
    <row r="11931" spans="1:33" x14ac:dyDescent="0.25">
      <c r="A11931" s="244"/>
      <c r="B11931" s="245"/>
      <c r="C11931" s="245"/>
      <c r="D11931" s="246"/>
      <c r="F11931" s="238"/>
      <c r="G11931" s="246"/>
      <c r="I11931"/>
      <c r="J11931" s="245"/>
      <c r="S11931" s="115"/>
      <c r="U11931"/>
      <c r="V11931"/>
      <c r="W11931" s="245"/>
    </row>
    <row r="11932" spans="1:33" x14ac:dyDescent="0.25">
      <c r="A11932" s="244"/>
      <c r="B11932" s="245"/>
      <c r="C11932" s="245"/>
      <c r="D11932" s="246"/>
      <c r="F11932" s="238"/>
      <c r="G11932" s="246"/>
      <c r="I11932"/>
      <c r="J11932" s="245"/>
      <c r="S11932" s="115"/>
      <c r="U11932"/>
      <c r="V11932"/>
      <c r="W11932" s="245"/>
    </row>
    <row r="11933" spans="1:33" x14ac:dyDescent="0.25">
      <c r="A11933" s="244"/>
      <c r="B11933" s="245"/>
      <c r="C11933" s="245"/>
      <c r="D11933" s="246"/>
      <c r="F11933" s="238"/>
      <c r="G11933" s="246"/>
      <c r="I11933"/>
      <c r="J11933" s="245"/>
      <c r="S11933" s="115"/>
      <c r="U11933"/>
      <c r="V11933"/>
      <c r="W11933" s="245"/>
    </row>
    <row r="11934" spans="1:33" x14ac:dyDescent="0.25">
      <c r="A11934" s="244"/>
      <c r="B11934" s="245"/>
      <c r="C11934" s="245"/>
      <c r="D11934" s="246"/>
      <c r="F11934" s="238"/>
      <c r="G11934" s="246"/>
      <c r="I11934"/>
      <c r="J11934" s="245"/>
      <c r="S11934" s="115"/>
      <c r="U11934"/>
      <c r="V11934"/>
      <c r="W11934" s="245"/>
    </row>
    <row r="11935" spans="1:33" x14ac:dyDescent="0.25">
      <c r="A11935" s="244"/>
      <c r="B11935" s="245"/>
      <c r="C11935" s="245"/>
      <c r="D11935" s="246"/>
      <c r="F11935" s="238"/>
      <c r="G11935" s="246"/>
      <c r="I11935"/>
      <c r="J11935" s="245"/>
      <c r="S11935" s="115"/>
      <c r="U11935"/>
      <c r="V11935"/>
      <c r="W11935" s="245"/>
    </row>
    <row r="11936" spans="1:33" x14ac:dyDescent="0.25">
      <c r="A11936" s="244"/>
      <c r="B11936" s="245"/>
      <c r="C11936" s="245"/>
      <c r="D11936" s="246"/>
      <c r="F11936" s="238"/>
      <c r="G11936" s="246"/>
      <c r="I11936"/>
      <c r="J11936" s="245"/>
      <c r="S11936" s="115"/>
      <c r="U11936"/>
      <c r="V11936"/>
      <c r="W11936" s="245"/>
    </row>
    <row r="11937" spans="1:33" x14ac:dyDescent="0.25">
      <c r="A11937" s="244"/>
      <c r="B11937" s="245"/>
      <c r="C11937" s="245"/>
      <c r="D11937" s="246"/>
      <c r="F11937" s="238"/>
      <c r="G11937" s="246"/>
      <c r="I11937"/>
      <c r="J11937" s="245"/>
      <c r="S11937" s="115"/>
      <c r="U11937"/>
      <c r="V11937"/>
      <c r="W11937" s="245"/>
    </row>
    <row r="11938" spans="1:33" x14ac:dyDescent="0.25">
      <c r="A11938" s="247"/>
      <c r="B11938" s="248"/>
      <c r="C11938" s="248"/>
      <c r="D11938" s="249"/>
      <c r="E11938"/>
      <c r="F11938" s="126"/>
      <c r="G11938" s="249"/>
      <c r="H11938"/>
      <c r="I11938"/>
      <c r="J11938" s="248"/>
      <c r="K11938"/>
      <c r="L11938"/>
      <c r="M11938"/>
      <c r="N11938"/>
      <c r="O11938"/>
      <c r="P11938"/>
      <c r="Q11938"/>
      <c r="S11938" s="115"/>
      <c r="U11938"/>
      <c r="V11938"/>
      <c r="W11938" s="24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5">
      <c r="A11939" s="244"/>
      <c r="B11939" s="245"/>
      <c r="C11939" s="245"/>
      <c r="D11939" s="246"/>
      <c r="F11939" s="238"/>
      <c r="G11939" s="246"/>
      <c r="I11939"/>
      <c r="J11939" s="245"/>
      <c r="S11939" s="115"/>
      <c r="U11939"/>
      <c r="V11939"/>
      <c r="W11939" s="245"/>
    </row>
    <row r="11940" spans="1:33" x14ac:dyDescent="0.25">
      <c r="A11940" s="244"/>
      <c r="B11940" s="245"/>
      <c r="C11940" s="245"/>
      <c r="D11940" s="246"/>
      <c r="F11940" s="238"/>
      <c r="G11940" s="246"/>
      <c r="I11940"/>
      <c r="J11940" s="245"/>
      <c r="S11940" s="115"/>
      <c r="U11940"/>
      <c r="V11940"/>
      <c r="W11940" s="245"/>
    </row>
    <row r="11941" spans="1:33" x14ac:dyDescent="0.25">
      <c r="A11941" s="244"/>
      <c r="B11941" s="245"/>
      <c r="C11941" s="245"/>
      <c r="D11941" s="246"/>
      <c r="F11941" s="238"/>
      <c r="G11941" s="246"/>
      <c r="I11941"/>
      <c r="J11941" s="245"/>
      <c r="S11941" s="115"/>
      <c r="U11941"/>
      <c r="V11941"/>
      <c r="W11941" s="245"/>
    </row>
    <row r="11942" spans="1:33" x14ac:dyDescent="0.25">
      <c r="A11942" s="244"/>
      <c r="B11942" s="245"/>
      <c r="C11942" s="245"/>
      <c r="D11942" s="246"/>
      <c r="F11942" s="238"/>
      <c r="G11942" s="246"/>
      <c r="I11942"/>
      <c r="J11942" s="245"/>
      <c r="S11942" s="115"/>
      <c r="U11942"/>
      <c r="V11942"/>
      <c r="W11942" s="245"/>
    </row>
    <row r="11943" spans="1:33" x14ac:dyDescent="0.25">
      <c r="A11943" s="247"/>
      <c r="B11943" s="248"/>
      <c r="C11943" s="248"/>
      <c r="D11943" s="249"/>
      <c r="E11943"/>
      <c r="F11943" s="126"/>
      <c r="G11943" s="249"/>
      <c r="H11943"/>
      <c r="I11943"/>
      <c r="J11943" s="248"/>
      <c r="K11943"/>
      <c r="L11943"/>
      <c r="M11943"/>
      <c r="N11943"/>
      <c r="O11943"/>
      <c r="P11943"/>
      <c r="Q11943"/>
      <c r="S11943" s="115"/>
      <c r="U11943"/>
      <c r="V11943"/>
      <c r="W11943" s="248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5">
      <c r="A11944" s="244"/>
      <c r="B11944" s="245"/>
      <c r="C11944" s="245"/>
      <c r="D11944" s="246"/>
      <c r="F11944" s="238"/>
      <c r="G11944" s="246"/>
      <c r="I11944"/>
      <c r="J11944" s="245"/>
      <c r="S11944" s="115"/>
      <c r="U11944"/>
      <c r="V11944"/>
      <c r="W11944" s="245"/>
    </row>
    <row r="11945" spans="1:33" x14ac:dyDescent="0.25">
      <c r="A11945" s="244"/>
      <c r="B11945" s="245"/>
      <c r="C11945" s="245"/>
      <c r="D11945" s="246"/>
      <c r="F11945" s="238"/>
      <c r="G11945" s="246"/>
      <c r="I11945"/>
      <c r="J11945" s="245"/>
      <c r="S11945" s="115"/>
      <c r="U11945"/>
      <c r="V11945"/>
      <c r="W11945" s="245"/>
    </row>
    <row r="11946" spans="1:33" x14ac:dyDescent="0.25">
      <c r="A11946" s="247"/>
      <c r="B11946" s="248"/>
      <c r="C11946" s="248"/>
      <c r="D11946" s="249"/>
      <c r="E11946"/>
      <c r="F11946" s="126"/>
      <c r="G11946" s="249"/>
      <c r="H11946"/>
      <c r="I11946"/>
      <c r="J11946" s="248"/>
      <c r="K11946"/>
      <c r="L11946"/>
      <c r="M11946"/>
      <c r="N11946"/>
      <c r="O11946"/>
      <c r="P11946"/>
      <c r="Q11946"/>
      <c r="S11946" s="115"/>
      <c r="U11946"/>
      <c r="V11946"/>
      <c r="W11946" s="248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5">
      <c r="A11947" s="247"/>
      <c r="B11947" s="248"/>
      <c r="C11947" s="248"/>
      <c r="D11947" s="249"/>
      <c r="E11947"/>
      <c r="F11947" s="126"/>
      <c r="G11947" s="249"/>
      <c r="H11947"/>
      <c r="I11947"/>
      <c r="J11947" s="248"/>
      <c r="K11947"/>
      <c r="L11947"/>
      <c r="M11947"/>
      <c r="N11947"/>
      <c r="O11947"/>
      <c r="P11947"/>
      <c r="Q11947"/>
      <c r="S11947" s="115"/>
      <c r="U11947"/>
      <c r="V11947"/>
      <c r="W11947" s="248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5">
      <c r="A11948" s="244"/>
      <c r="B11948" s="245"/>
      <c r="C11948" s="245"/>
      <c r="D11948" s="246"/>
      <c r="F11948" s="238"/>
      <c r="G11948" s="246"/>
      <c r="I11948"/>
      <c r="J11948" s="245"/>
      <c r="S11948" s="115"/>
      <c r="U11948"/>
      <c r="V11948"/>
      <c r="W11948" s="245"/>
    </row>
    <row r="11949" spans="1:33" x14ac:dyDescent="0.25">
      <c r="A11949" s="244"/>
      <c r="B11949" s="245"/>
      <c r="C11949" s="245"/>
      <c r="D11949" s="246"/>
      <c r="F11949" s="238"/>
      <c r="G11949" s="246"/>
      <c r="I11949"/>
      <c r="J11949" s="245"/>
      <c r="S11949" s="115"/>
      <c r="U11949"/>
      <c r="V11949"/>
      <c r="W11949" s="245"/>
    </row>
    <row r="11950" spans="1:33" x14ac:dyDescent="0.25">
      <c r="A11950" s="247"/>
      <c r="B11950" s="248"/>
      <c r="C11950" s="248"/>
      <c r="D11950" s="249"/>
      <c r="E11950"/>
      <c r="F11950" s="126"/>
      <c r="G11950" s="249"/>
      <c r="H11950"/>
      <c r="I11950"/>
      <c r="J11950" s="248"/>
      <c r="K11950"/>
      <c r="L11950"/>
      <c r="M11950"/>
      <c r="N11950"/>
      <c r="O11950"/>
      <c r="P11950"/>
      <c r="Q11950"/>
      <c r="S11950" s="115"/>
      <c r="U11950"/>
      <c r="V11950"/>
      <c r="W11950" s="248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5">
      <c r="A11951" s="247"/>
      <c r="B11951" s="248"/>
      <c r="C11951" s="248"/>
      <c r="D11951" s="249"/>
      <c r="E11951"/>
      <c r="F11951" s="126"/>
      <c r="G11951" s="249"/>
      <c r="H11951"/>
      <c r="I11951"/>
      <c r="J11951" s="248"/>
      <c r="K11951"/>
      <c r="L11951"/>
      <c r="M11951"/>
      <c r="N11951"/>
      <c r="O11951"/>
      <c r="P11951"/>
      <c r="Q11951"/>
      <c r="S11951" s="115"/>
      <c r="U11951"/>
      <c r="V11951"/>
      <c r="W11951" s="248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5">
      <c r="A11952" s="244"/>
      <c r="B11952" s="245"/>
      <c r="C11952" s="245"/>
      <c r="D11952" s="246"/>
      <c r="F11952" s="238"/>
      <c r="G11952" s="246"/>
      <c r="I11952"/>
      <c r="J11952" s="245"/>
      <c r="S11952" s="115"/>
      <c r="U11952"/>
      <c r="V11952"/>
      <c r="W11952" s="245"/>
    </row>
    <row r="11953" spans="1:33" x14ac:dyDescent="0.25">
      <c r="A11953" s="244"/>
      <c r="B11953" s="245"/>
      <c r="C11953" s="245"/>
      <c r="D11953" s="246"/>
      <c r="F11953" s="238"/>
      <c r="G11953" s="246"/>
      <c r="I11953"/>
      <c r="J11953" s="245"/>
      <c r="S11953" s="115"/>
      <c r="U11953"/>
      <c r="V11953"/>
      <c r="W11953" s="245"/>
    </row>
    <row r="11954" spans="1:33" x14ac:dyDescent="0.25">
      <c r="A11954" s="247"/>
      <c r="B11954" s="248"/>
      <c r="C11954" s="248"/>
      <c r="D11954" s="249"/>
      <c r="E11954"/>
      <c r="F11954" s="126"/>
      <c r="G11954" s="249"/>
      <c r="H11954"/>
      <c r="I11954"/>
      <c r="J11954" s="248"/>
      <c r="K11954"/>
      <c r="L11954"/>
      <c r="M11954"/>
      <c r="N11954"/>
      <c r="O11954"/>
      <c r="P11954"/>
      <c r="Q11954"/>
      <c r="S11954" s="115"/>
      <c r="U11954"/>
      <c r="V11954"/>
      <c r="W11954" s="248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5">
      <c r="A11955" s="247"/>
      <c r="B11955" s="248"/>
      <c r="C11955" s="248"/>
      <c r="D11955" s="249"/>
      <c r="E11955"/>
      <c r="F11955" s="126"/>
      <c r="G11955" s="249"/>
      <c r="H11955"/>
      <c r="I11955"/>
      <c r="J11955" s="248"/>
      <c r="K11955"/>
      <c r="L11955"/>
      <c r="M11955"/>
      <c r="N11955"/>
      <c r="O11955"/>
      <c r="P11955"/>
      <c r="Q11955"/>
      <c r="S11955" s="115"/>
      <c r="U11955"/>
      <c r="V11955"/>
      <c r="W11955" s="248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5">
      <c r="A11956" s="244"/>
      <c r="B11956" s="245"/>
      <c r="C11956" s="245"/>
      <c r="D11956" s="246"/>
      <c r="F11956" s="238"/>
      <c r="G11956" s="246"/>
      <c r="I11956"/>
      <c r="J11956" s="245"/>
      <c r="S11956" s="115"/>
      <c r="U11956"/>
      <c r="V11956"/>
      <c r="W11956" s="245"/>
    </row>
    <row r="11957" spans="1:33" x14ac:dyDescent="0.25">
      <c r="A11957" s="247"/>
      <c r="B11957" s="248"/>
      <c r="C11957" s="248"/>
      <c r="D11957" s="249"/>
      <c r="E11957"/>
      <c r="F11957" s="126"/>
      <c r="G11957" s="249"/>
      <c r="H11957"/>
      <c r="I11957"/>
      <c r="J11957" s="248"/>
      <c r="K11957"/>
      <c r="L11957"/>
      <c r="M11957"/>
      <c r="N11957"/>
      <c r="O11957"/>
      <c r="P11957"/>
      <c r="Q11957"/>
      <c r="S11957" s="115"/>
      <c r="U11957"/>
      <c r="V11957"/>
      <c r="W11957" s="248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5">
      <c r="A11958" s="247"/>
      <c r="B11958" s="248"/>
      <c r="C11958" s="248"/>
      <c r="D11958" s="249"/>
      <c r="E11958"/>
      <c r="F11958" s="126"/>
      <c r="G11958" s="249"/>
      <c r="H11958"/>
      <c r="I11958"/>
      <c r="J11958" s="248"/>
      <c r="K11958"/>
      <c r="L11958"/>
      <c r="M11958"/>
      <c r="N11958"/>
      <c r="O11958"/>
      <c r="P11958"/>
      <c r="Q11958"/>
      <c r="S11958" s="115"/>
      <c r="U11958"/>
      <c r="V11958"/>
      <c r="W11958" s="24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5">
      <c r="A11959" s="244"/>
      <c r="B11959" s="245"/>
      <c r="C11959" s="245"/>
      <c r="D11959" s="246"/>
      <c r="F11959" s="238"/>
      <c r="G11959" s="246"/>
      <c r="I11959"/>
      <c r="J11959" s="245"/>
      <c r="S11959" s="115"/>
      <c r="U11959"/>
      <c r="V11959"/>
      <c r="W11959" s="245"/>
    </row>
    <row r="11960" spans="1:33" x14ac:dyDescent="0.25">
      <c r="A11960" s="247"/>
      <c r="B11960" s="248"/>
      <c r="C11960" s="248"/>
      <c r="D11960" s="249"/>
      <c r="E11960"/>
      <c r="F11960" s="126"/>
      <c r="G11960" s="249"/>
      <c r="H11960"/>
      <c r="I11960"/>
      <c r="J11960" s="248"/>
      <c r="K11960"/>
      <c r="L11960"/>
      <c r="M11960"/>
      <c r="N11960"/>
      <c r="O11960"/>
      <c r="P11960"/>
      <c r="Q11960"/>
      <c r="S11960" s="115"/>
      <c r="U11960"/>
      <c r="V11960"/>
      <c r="W11960" s="248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5">
      <c r="A11961" s="244"/>
      <c r="B11961" s="245"/>
      <c r="C11961" s="245"/>
      <c r="D11961" s="246"/>
      <c r="F11961" s="238"/>
      <c r="G11961" s="246"/>
      <c r="I11961"/>
      <c r="J11961" s="245"/>
      <c r="S11961" s="115"/>
      <c r="U11961"/>
      <c r="V11961"/>
      <c r="W11961" s="245"/>
    </row>
    <row r="11962" spans="1:33" x14ac:dyDescent="0.25">
      <c r="A11962" s="247"/>
      <c r="B11962" s="248"/>
      <c r="C11962" s="248"/>
      <c r="D11962" s="249"/>
      <c r="E11962"/>
      <c r="F11962" s="126"/>
      <c r="G11962" s="249"/>
      <c r="H11962"/>
      <c r="I11962"/>
      <c r="J11962" s="248"/>
      <c r="K11962"/>
      <c r="L11962"/>
      <c r="M11962"/>
      <c r="N11962"/>
      <c r="O11962"/>
      <c r="P11962"/>
      <c r="Q11962"/>
      <c r="S11962" s="115"/>
      <c r="U11962"/>
      <c r="V11962"/>
      <c r="W11962" s="248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5">
      <c r="A11963" s="244"/>
      <c r="B11963" s="245"/>
      <c r="C11963" s="245"/>
      <c r="D11963" s="246"/>
      <c r="F11963" s="238"/>
      <c r="G11963" s="246"/>
      <c r="I11963"/>
      <c r="J11963" s="245"/>
      <c r="S11963" s="115"/>
      <c r="U11963"/>
      <c r="V11963"/>
      <c r="W11963" s="245"/>
    </row>
    <row r="11964" spans="1:33" x14ac:dyDescent="0.25">
      <c r="A11964" s="244"/>
      <c r="B11964" s="245"/>
      <c r="C11964" s="245"/>
      <c r="D11964" s="246"/>
      <c r="F11964" s="238"/>
      <c r="G11964" s="246"/>
      <c r="I11964"/>
      <c r="J11964" s="245"/>
      <c r="S11964" s="115"/>
      <c r="U11964"/>
      <c r="V11964"/>
      <c r="W11964" s="245"/>
    </row>
    <row r="11965" spans="1:33" x14ac:dyDescent="0.25">
      <c r="A11965" s="247"/>
      <c r="B11965" s="248"/>
      <c r="C11965" s="248"/>
      <c r="D11965" s="249"/>
      <c r="E11965"/>
      <c r="F11965" s="126"/>
      <c r="G11965" s="249"/>
      <c r="H11965"/>
      <c r="I11965"/>
      <c r="J11965" s="248"/>
      <c r="K11965"/>
      <c r="L11965"/>
      <c r="M11965"/>
      <c r="N11965"/>
      <c r="O11965"/>
      <c r="P11965"/>
      <c r="Q11965"/>
      <c r="S11965" s="115"/>
      <c r="U11965"/>
      <c r="V11965"/>
      <c r="W11965" s="248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5">
      <c r="A11966" s="247"/>
      <c r="B11966" s="248"/>
      <c r="C11966" s="248"/>
      <c r="D11966" s="249"/>
      <c r="E11966"/>
      <c r="F11966" s="126"/>
      <c r="G11966" s="249"/>
      <c r="H11966"/>
      <c r="I11966"/>
      <c r="J11966" s="248"/>
      <c r="K11966"/>
      <c r="L11966"/>
      <c r="M11966"/>
      <c r="N11966"/>
      <c r="O11966"/>
      <c r="P11966"/>
      <c r="Q11966"/>
      <c r="S11966" s="115"/>
      <c r="U11966"/>
      <c r="V11966"/>
      <c r="W11966" s="248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5">
      <c r="A11967" s="244"/>
      <c r="B11967" s="245"/>
      <c r="C11967" s="245"/>
      <c r="D11967" s="246"/>
      <c r="F11967" s="238"/>
      <c r="G11967" s="246"/>
      <c r="I11967"/>
      <c r="J11967" s="245"/>
      <c r="S11967" s="115"/>
      <c r="U11967"/>
      <c r="V11967"/>
      <c r="W11967" s="245"/>
    </row>
    <row r="11968" spans="1:33" x14ac:dyDescent="0.25">
      <c r="A11968" s="244"/>
      <c r="B11968" s="245"/>
      <c r="C11968" s="245"/>
      <c r="D11968" s="246"/>
      <c r="F11968" s="238"/>
      <c r="G11968" s="246"/>
      <c r="I11968"/>
      <c r="J11968" s="245"/>
      <c r="S11968" s="115"/>
      <c r="U11968"/>
      <c r="V11968"/>
      <c r="W11968" s="245"/>
    </row>
    <row r="11969" spans="1:33" x14ac:dyDescent="0.25">
      <c r="A11969" s="247"/>
      <c r="B11969" s="248"/>
      <c r="C11969" s="248"/>
      <c r="D11969" s="249"/>
      <c r="E11969"/>
      <c r="F11969" s="126"/>
      <c r="G11969" s="249"/>
      <c r="H11969"/>
      <c r="I11969"/>
      <c r="J11969" s="248"/>
      <c r="K11969"/>
      <c r="L11969"/>
      <c r="M11969"/>
      <c r="N11969"/>
      <c r="O11969"/>
      <c r="P11969"/>
      <c r="Q11969"/>
      <c r="S11969" s="115"/>
      <c r="U11969"/>
      <c r="V11969"/>
      <c r="W11969" s="248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5">
      <c r="A11970" s="247"/>
      <c r="B11970" s="248"/>
      <c r="C11970" s="248"/>
      <c r="D11970" s="249"/>
      <c r="E11970"/>
      <c r="F11970" s="126"/>
      <c r="G11970" s="249"/>
      <c r="H11970"/>
      <c r="I11970"/>
      <c r="J11970" s="248"/>
      <c r="K11970"/>
      <c r="L11970"/>
      <c r="M11970"/>
      <c r="N11970"/>
      <c r="O11970"/>
      <c r="P11970"/>
      <c r="Q11970"/>
      <c r="S11970" s="115"/>
      <c r="U11970"/>
      <c r="V11970"/>
      <c r="W11970" s="248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5">
      <c r="A11971" s="244"/>
      <c r="B11971" s="245"/>
      <c r="C11971" s="245"/>
      <c r="D11971" s="246"/>
      <c r="F11971" s="238"/>
      <c r="G11971" s="246"/>
      <c r="I11971"/>
      <c r="J11971" s="245"/>
      <c r="S11971" s="115"/>
      <c r="U11971"/>
      <c r="V11971"/>
      <c r="W11971" s="245"/>
    </row>
    <row r="11972" spans="1:33" x14ac:dyDescent="0.25">
      <c r="A11972" s="244"/>
      <c r="B11972" s="245"/>
      <c r="C11972" s="245"/>
      <c r="D11972" s="246"/>
      <c r="F11972" s="238"/>
      <c r="G11972" s="246"/>
      <c r="I11972"/>
      <c r="J11972" s="245"/>
      <c r="S11972" s="115"/>
      <c r="U11972"/>
      <c r="V11972"/>
      <c r="W11972" s="245"/>
    </row>
    <row r="11973" spans="1:33" x14ac:dyDescent="0.25">
      <c r="A11973" s="244"/>
      <c r="B11973" s="245"/>
      <c r="C11973" s="245"/>
      <c r="D11973" s="246"/>
      <c r="F11973" s="238"/>
      <c r="G11973" s="246"/>
      <c r="I11973"/>
      <c r="J11973" s="245"/>
      <c r="S11973" s="115"/>
      <c r="U11973"/>
      <c r="V11973"/>
      <c r="W11973" s="245"/>
    </row>
    <row r="11974" spans="1:33" x14ac:dyDescent="0.25">
      <c r="A11974" s="244"/>
      <c r="B11974" s="245"/>
      <c r="C11974" s="245"/>
      <c r="D11974" s="246"/>
      <c r="F11974" s="238"/>
      <c r="G11974" s="246"/>
      <c r="I11974"/>
      <c r="J11974" s="245"/>
      <c r="S11974" s="115"/>
      <c r="U11974"/>
      <c r="V11974"/>
      <c r="W11974" s="245"/>
    </row>
    <row r="11975" spans="1:33" x14ac:dyDescent="0.25">
      <c r="A11975" s="244"/>
      <c r="B11975" s="245"/>
      <c r="C11975" s="245"/>
      <c r="D11975" s="246"/>
      <c r="F11975" s="238"/>
      <c r="G11975" s="246"/>
      <c r="I11975"/>
      <c r="J11975" s="245"/>
      <c r="S11975" s="115"/>
      <c r="U11975"/>
      <c r="V11975"/>
      <c r="W11975" s="245"/>
    </row>
    <row r="11976" spans="1:33" x14ac:dyDescent="0.25">
      <c r="A11976" s="244"/>
      <c r="B11976" s="245"/>
      <c r="C11976" s="245"/>
      <c r="D11976" s="246"/>
      <c r="F11976" s="238"/>
      <c r="G11976" s="246"/>
      <c r="I11976"/>
      <c r="J11976" s="245"/>
      <c r="S11976" s="115"/>
      <c r="U11976"/>
      <c r="V11976"/>
      <c r="W11976" s="245"/>
    </row>
    <row r="11977" spans="1:33" x14ac:dyDescent="0.25">
      <c r="A11977" s="247"/>
      <c r="B11977" s="248"/>
      <c r="C11977" s="248"/>
      <c r="D11977" s="249"/>
      <c r="E11977"/>
      <c r="F11977" s="126"/>
      <c r="G11977" s="249"/>
      <c r="H11977"/>
      <c r="I11977"/>
      <c r="J11977" s="248"/>
      <c r="K11977"/>
      <c r="L11977"/>
      <c r="M11977"/>
      <c r="N11977"/>
      <c r="O11977"/>
      <c r="P11977"/>
      <c r="Q11977"/>
      <c r="S11977" s="115"/>
      <c r="U11977"/>
      <c r="V11977"/>
      <c r="W11977" s="248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5">
      <c r="A11978" s="244"/>
      <c r="B11978" s="245"/>
      <c r="C11978" s="245"/>
      <c r="D11978" s="246"/>
      <c r="F11978" s="238"/>
      <c r="G11978" s="246"/>
      <c r="I11978"/>
      <c r="J11978" s="245"/>
      <c r="S11978" s="115"/>
      <c r="U11978"/>
      <c r="V11978"/>
      <c r="W11978" s="245"/>
    </row>
    <row r="11979" spans="1:33" x14ac:dyDescent="0.25">
      <c r="A11979" s="244"/>
      <c r="B11979" s="245"/>
      <c r="C11979" s="245"/>
      <c r="D11979" s="246"/>
      <c r="F11979" s="238"/>
      <c r="G11979" s="246"/>
      <c r="I11979"/>
      <c r="J11979" s="245"/>
      <c r="S11979" s="115"/>
      <c r="U11979"/>
      <c r="V11979"/>
      <c r="W11979" s="245"/>
    </row>
    <row r="11980" spans="1:33" x14ac:dyDescent="0.25">
      <c r="A11980" s="247"/>
      <c r="B11980" s="248"/>
      <c r="C11980" s="248"/>
      <c r="D11980" s="249"/>
      <c r="E11980"/>
      <c r="F11980" s="126"/>
      <c r="G11980" s="249"/>
      <c r="H11980"/>
      <c r="I11980"/>
      <c r="J11980" s="248"/>
      <c r="K11980"/>
      <c r="L11980"/>
      <c r="M11980"/>
      <c r="N11980"/>
      <c r="O11980"/>
      <c r="P11980"/>
      <c r="Q11980"/>
      <c r="S11980" s="115"/>
      <c r="U11980"/>
      <c r="V11980"/>
      <c r="W11980" s="248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5">
      <c r="A11981" s="247"/>
      <c r="B11981" s="248"/>
      <c r="C11981" s="248"/>
      <c r="D11981" s="249"/>
      <c r="E11981"/>
      <c r="F11981" s="126"/>
      <c r="G11981" s="249"/>
      <c r="H11981"/>
      <c r="I11981"/>
      <c r="J11981" s="248"/>
      <c r="K11981"/>
      <c r="L11981"/>
      <c r="M11981"/>
      <c r="N11981"/>
      <c r="O11981"/>
      <c r="P11981"/>
      <c r="Q11981"/>
      <c r="S11981" s="115"/>
      <c r="U11981"/>
      <c r="V11981"/>
      <c r="W11981" s="248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5">
      <c r="A11982" s="244"/>
      <c r="B11982" s="245"/>
      <c r="C11982" s="245"/>
      <c r="D11982" s="246"/>
      <c r="F11982" s="238"/>
      <c r="G11982" s="246"/>
      <c r="I11982"/>
      <c r="J11982" s="245"/>
      <c r="S11982" s="115"/>
      <c r="U11982"/>
      <c r="V11982"/>
      <c r="W11982" s="245"/>
    </row>
    <row r="11983" spans="1:33" x14ac:dyDescent="0.25">
      <c r="A11983" s="244"/>
      <c r="B11983" s="245"/>
      <c r="C11983" s="245"/>
      <c r="D11983" s="246"/>
      <c r="F11983" s="238"/>
      <c r="G11983" s="246"/>
      <c r="I11983"/>
      <c r="J11983" s="245"/>
      <c r="S11983" s="115"/>
      <c r="U11983"/>
      <c r="V11983"/>
      <c r="W11983" s="245"/>
    </row>
    <row r="11984" spans="1:33" x14ac:dyDescent="0.25">
      <c r="A11984" s="244"/>
      <c r="B11984" s="245"/>
      <c r="C11984" s="245"/>
      <c r="D11984" s="246"/>
      <c r="F11984" s="238"/>
      <c r="G11984" s="246"/>
      <c r="I11984"/>
      <c r="J11984" s="245"/>
      <c r="S11984" s="115"/>
      <c r="U11984"/>
      <c r="V11984"/>
      <c r="W11984" s="245"/>
    </row>
    <row r="11985" spans="1:33" x14ac:dyDescent="0.25">
      <c r="A11985" s="247"/>
      <c r="B11985" s="248"/>
      <c r="C11985" s="248"/>
      <c r="D11985" s="249"/>
      <c r="E11985"/>
      <c r="F11985" s="126"/>
      <c r="G11985" s="249"/>
      <c r="H11985"/>
      <c r="I11985"/>
      <c r="J11985" s="248"/>
      <c r="K11985"/>
      <c r="L11985"/>
      <c r="M11985"/>
      <c r="N11985"/>
      <c r="O11985"/>
      <c r="P11985"/>
      <c r="Q11985"/>
      <c r="S11985" s="115"/>
      <c r="U11985"/>
      <c r="V11985"/>
      <c r="W11985" s="248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5">
      <c r="A11986" s="244"/>
      <c r="B11986" s="245"/>
      <c r="C11986" s="245"/>
      <c r="D11986" s="246"/>
      <c r="F11986" s="238"/>
      <c r="G11986" s="246"/>
      <c r="I11986"/>
      <c r="J11986" s="245"/>
      <c r="S11986" s="115"/>
      <c r="U11986"/>
      <c r="V11986"/>
      <c r="W11986" s="245"/>
    </row>
    <row r="11987" spans="1:33" x14ac:dyDescent="0.25">
      <c r="A11987" s="244"/>
      <c r="B11987" s="245"/>
      <c r="C11987" s="245"/>
      <c r="D11987" s="246"/>
      <c r="F11987" s="238"/>
      <c r="G11987" s="246"/>
      <c r="I11987"/>
      <c r="J11987" s="245"/>
      <c r="S11987" s="115"/>
      <c r="U11987"/>
      <c r="V11987"/>
      <c r="W11987" s="245"/>
    </row>
    <row r="11988" spans="1:33" x14ac:dyDescent="0.25">
      <c r="A11988" s="244"/>
      <c r="B11988" s="245"/>
      <c r="C11988" s="245"/>
      <c r="D11988" s="246"/>
      <c r="F11988" s="238"/>
      <c r="G11988" s="246"/>
      <c r="I11988"/>
      <c r="J11988" s="245"/>
      <c r="S11988" s="115"/>
      <c r="U11988"/>
      <c r="V11988"/>
      <c r="W11988" s="245"/>
    </row>
    <row r="11989" spans="1:33" x14ac:dyDescent="0.25">
      <c r="A11989" s="244"/>
      <c r="B11989" s="245"/>
      <c r="C11989" s="245"/>
      <c r="D11989" s="246"/>
      <c r="F11989" s="238"/>
      <c r="G11989" s="246"/>
      <c r="I11989"/>
      <c r="J11989" s="245"/>
      <c r="S11989" s="115"/>
      <c r="U11989"/>
      <c r="V11989"/>
      <c r="W11989" s="245"/>
    </row>
    <row r="11990" spans="1:33" x14ac:dyDescent="0.25">
      <c r="A11990" s="244"/>
      <c r="B11990" s="245"/>
      <c r="C11990" s="245"/>
      <c r="D11990" s="246"/>
      <c r="F11990" s="238"/>
      <c r="G11990" s="246"/>
      <c r="I11990"/>
      <c r="J11990" s="245"/>
      <c r="S11990" s="115"/>
      <c r="U11990"/>
      <c r="V11990"/>
      <c r="W11990" s="245"/>
    </row>
    <row r="11991" spans="1:33" x14ac:dyDescent="0.25">
      <c r="A11991" s="247"/>
      <c r="B11991" s="248"/>
      <c r="C11991" s="248"/>
      <c r="D11991" s="249"/>
      <c r="E11991"/>
      <c r="F11991" s="126"/>
      <c r="G11991" s="249"/>
      <c r="H11991"/>
      <c r="I11991"/>
      <c r="J11991" s="248"/>
      <c r="K11991"/>
      <c r="L11991"/>
      <c r="M11991"/>
      <c r="N11991"/>
      <c r="O11991"/>
      <c r="P11991"/>
      <c r="Q11991"/>
      <c r="S11991" s="115"/>
      <c r="U11991"/>
      <c r="V11991"/>
      <c r="W11991" s="248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5">
      <c r="A11992" s="244"/>
      <c r="B11992" s="245"/>
      <c r="C11992" s="245"/>
      <c r="D11992" s="246"/>
      <c r="F11992" s="238"/>
      <c r="G11992" s="246"/>
      <c r="I11992"/>
      <c r="J11992" s="245"/>
      <c r="S11992" s="115"/>
      <c r="U11992"/>
      <c r="V11992"/>
      <c r="W11992" s="245"/>
    </row>
    <row r="11993" spans="1:33" x14ac:dyDescent="0.25">
      <c r="A11993" s="247"/>
      <c r="B11993" s="248"/>
      <c r="C11993" s="248"/>
      <c r="D11993" s="249"/>
      <c r="E11993"/>
      <c r="F11993" s="126"/>
      <c r="G11993" s="249"/>
      <c r="H11993"/>
      <c r="I11993"/>
      <c r="J11993" s="248"/>
      <c r="K11993"/>
      <c r="L11993"/>
      <c r="M11993"/>
      <c r="N11993"/>
      <c r="O11993"/>
      <c r="P11993"/>
      <c r="Q11993"/>
      <c r="S11993" s="115"/>
      <c r="U11993"/>
      <c r="V11993"/>
      <c r="W11993" s="248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5">
      <c r="A11994" s="247"/>
      <c r="B11994" s="248"/>
      <c r="C11994" s="248"/>
      <c r="D11994" s="249"/>
      <c r="E11994"/>
      <c r="F11994" s="126"/>
      <c r="G11994" s="249"/>
      <c r="H11994"/>
      <c r="I11994"/>
      <c r="J11994" s="248"/>
      <c r="K11994"/>
      <c r="L11994"/>
      <c r="M11994"/>
      <c r="N11994"/>
      <c r="O11994"/>
      <c r="P11994"/>
      <c r="Q11994"/>
      <c r="S11994" s="115"/>
      <c r="U11994"/>
      <c r="V11994"/>
      <c r="W11994" s="248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5">
      <c r="A11995" s="247"/>
      <c r="B11995" s="248"/>
      <c r="C11995" s="248"/>
      <c r="D11995" s="249"/>
      <c r="E11995"/>
      <c r="F11995" s="126"/>
      <c r="G11995" s="249"/>
      <c r="H11995"/>
      <c r="I11995"/>
      <c r="J11995" s="248"/>
      <c r="K11995"/>
      <c r="L11995"/>
      <c r="M11995"/>
      <c r="N11995"/>
      <c r="O11995"/>
      <c r="P11995"/>
      <c r="Q11995"/>
      <c r="S11995" s="115"/>
      <c r="U11995"/>
      <c r="V11995"/>
      <c r="W11995" s="248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5">
      <c r="A11996" s="247"/>
      <c r="B11996" s="248"/>
      <c r="C11996" s="248"/>
      <c r="D11996" s="249"/>
      <c r="E11996"/>
      <c r="F11996" s="126"/>
      <c r="G11996" s="249"/>
      <c r="H11996"/>
      <c r="I11996"/>
      <c r="J11996" s="248"/>
      <c r="K11996"/>
      <c r="L11996"/>
      <c r="M11996"/>
      <c r="N11996"/>
      <c r="O11996"/>
      <c r="P11996"/>
      <c r="Q11996"/>
      <c r="S11996" s="115"/>
      <c r="U11996"/>
      <c r="V11996"/>
      <c r="W11996" s="248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5">
      <c r="A11997" s="247"/>
      <c r="B11997" s="248"/>
      <c r="C11997" s="248"/>
      <c r="D11997" s="249"/>
      <c r="E11997"/>
      <c r="F11997" s="126"/>
      <c r="G11997" s="249"/>
      <c r="H11997"/>
      <c r="I11997"/>
      <c r="J11997" s="248"/>
      <c r="K11997"/>
      <c r="L11997"/>
      <c r="M11997"/>
      <c r="N11997"/>
      <c r="O11997"/>
      <c r="P11997"/>
      <c r="Q11997"/>
      <c r="S11997" s="115"/>
      <c r="U11997"/>
      <c r="V11997"/>
      <c r="W11997" s="248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5">
      <c r="A11998" s="247"/>
      <c r="B11998" s="248"/>
      <c r="C11998" s="248"/>
      <c r="D11998" s="249"/>
      <c r="E11998"/>
      <c r="F11998" s="126"/>
      <c r="G11998" s="249"/>
      <c r="H11998"/>
      <c r="I11998"/>
      <c r="J11998" s="248"/>
      <c r="K11998"/>
      <c r="L11998"/>
      <c r="M11998"/>
      <c r="N11998"/>
      <c r="O11998"/>
      <c r="P11998"/>
      <c r="Q11998"/>
      <c r="S11998" s="115"/>
      <c r="U11998"/>
      <c r="V11998"/>
      <c r="W11998" s="24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5">
      <c r="A11999" s="244"/>
      <c r="B11999" s="245"/>
      <c r="C11999" s="245"/>
      <c r="D11999" s="246"/>
      <c r="F11999" s="238"/>
      <c r="G11999" s="246"/>
      <c r="I11999"/>
      <c r="J11999" s="245"/>
      <c r="S11999" s="115"/>
      <c r="U11999"/>
      <c r="V11999"/>
      <c r="W11999" s="245"/>
    </row>
    <row r="12000" spans="1:33" x14ac:dyDescent="0.25">
      <c r="A12000" s="244"/>
      <c r="B12000" s="245"/>
      <c r="C12000" s="245"/>
      <c r="D12000" s="246"/>
      <c r="F12000" s="238"/>
      <c r="G12000" s="246"/>
      <c r="I12000"/>
      <c r="J12000" s="245"/>
      <c r="S12000" s="115"/>
      <c r="U12000"/>
      <c r="V12000"/>
      <c r="W12000" s="245"/>
    </row>
    <row r="12001" spans="1:33" x14ac:dyDescent="0.25">
      <c r="A12001" s="247"/>
      <c r="B12001" s="248"/>
      <c r="C12001" s="248"/>
      <c r="D12001" s="249"/>
      <c r="E12001"/>
      <c r="F12001" s="126"/>
      <c r="G12001" s="249"/>
      <c r="H12001"/>
      <c r="I12001"/>
      <c r="J12001" s="248"/>
      <c r="K12001"/>
      <c r="L12001"/>
      <c r="M12001"/>
      <c r="N12001"/>
      <c r="O12001"/>
      <c r="P12001"/>
      <c r="Q12001"/>
      <c r="S12001" s="115"/>
      <c r="U12001"/>
      <c r="V12001"/>
      <c r="W12001" s="248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5">
      <c r="A12002" s="244"/>
      <c r="B12002" s="245"/>
      <c r="C12002" s="245"/>
      <c r="D12002" s="246"/>
      <c r="F12002" s="238"/>
      <c r="G12002" s="246"/>
      <c r="I12002"/>
      <c r="J12002" s="245"/>
      <c r="S12002" s="115"/>
      <c r="U12002"/>
      <c r="V12002"/>
      <c r="W12002" s="245"/>
    </row>
    <row r="12003" spans="1:33" x14ac:dyDescent="0.25">
      <c r="A12003" s="247"/>
      <c r="B12003" s="248"/>
      <c r="C12003" s="248"/>
      <c r="D12003" s="249"/>
      <c r="E12003"/>
      <c r="F12003" s="126"/>
      <c r="G12003" s="249"/>
      <c r="H12003"/>
      <c r="I12003"/>
      <c r="J12003" s="248"/>
      <c r="K12003"/>
      <c r="L12003"/>
      <c r="M12003"/>
      <c r="N12003"/>
      <c r="O12003"/>
      <c r="P12003"/>
      <c r="Q12003"/>
      <c r="S12003" s="115"/>
      <c r="U12003"/>
      <c r="V12003"/>
      <c r="W12003" s="248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5">
      <c r="A12004" s="247"/>
      <c r="B12004" s="248"/>
      <c r="C12004" s="248"/>
      <c r="D12004" s="249"/>
      <c r="E12004"/>
      <c r="F12004" s="126"/>
      <c r="G12004" s="249"/>
      <c r="H12004"/>
      <c r="I12004"/>
      <c r="J12004" s="248"/>
      <c r="K12004"/>
      <c r="L12004"/>
      <c r="M12004"/>
      <c r="N12004"/>
      <c r="O12004"/>
      <c r="P12004"/>
      <c r="Q12004"/>
      <c r="S12004" s="115"/>
      <c r="U12004"/>
      <c r="V12004"/>
      <c r="W12004" s="248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5">
      <c r="A12005" s="244"/>
      <c r="B12005" s="245"/>
      <c r="C12005" s="245"/>
      <c r="D12005" s="246"/>
      <c r="F12005" s="238"/>
      <c r="G12005" s="246"/>
      <c r="I12005"/>
      <c r="J12005" s="245"/>
      <c r="S12005" s="115"/>
      <c r="U12005"/>
      <c r="V12005"/>
      <c r="W12005" s="245"/>
    </row>
    <row r="12006" spans="1:33" x14ac:dyDescent="0.25">
      <c r="A12006" s="244"/>
      <c r="B12006" s="245"/>
      <c r="C12006" s="245"/>
      <c r="D12006" s="246"/>
      <c r="F12006" s="238"/>
      <c r="G12006" s="246"/>
      <c r="I12006"/>
      <c r="J12006" s="245"/>
      <c r="S12006" s="115"/>
      <c r="U12006"/>
      <c r="V12006"/>
      <c r="W12006" s="245"/>
    </row>
    <row r="12007" spans="1:33" x14ac:dyDescent="0.25">
      <c r="A12007" s="244"/>
      <c r="B12007" s="245"/>
      <c r="C12007" s="245"/>
      <c r="D12007" s="246"/>
      <c r="F12007" s="238"/>
      <c r="G12007" s="246"/>
      <c r="I12007"/>
      <c r="J12007" s="245"/>
      <c r="S12007" s="115"/>
      <c r="U12007"/>
      <c r="V12007"/>
      <c r="W12007" s="245"/>
    </row>
    <row r="12008" spans="1:33" x14ac:dyDescent="0.25">
      <c r="A12008" s="247"/>
      <c r="B12008" s="248"/>
      <c r="C12008" s="248"/>
      <c r="D12008" s="249"/>
      <c r="E12008"/>
      <c r="F12008" s="126"/>
      <c r="G12008" s="249"/>
      <c r="H12008"/>
      <c r="I12008"/>
      <c r="J12008" s="248"/>
      <c r="K12008"/>
      <c r="L12008"/>
      <c r="M12008"/>
      <c r="N12008"/>
      <c r="O12008"/>
      <c r="P12008"/>
      <c r="Q12008"/>
      <c r="S12008" s="115"/>
      <c r="U12008"/>
      <c r="V12008"/>
      <c r="W12008" s="24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5">
      <c r="A12009" s="247"/>
      <c r="B12009" s="248"/>
      <c r="C12009" s="248"/>
      <c r="D12009" s="249"/>
      <c r="E12009"/>
      <c r="F12009" s="126"/>
      <c r="G12009" s="249"/>
      <c r="H12009"/>
      <c r="I12009"/>
      <c r="J12009" s="248"/>
      <c r="K12009"/>
      <c r="L12009"/>
      <c r="M12009"/>
      <c r="N12009"/>
      <c r="O12009"/>
      <c r="P12009"/>
      <c r="Q12009"/>
      <c r="S12009" s="115"/>
      <c r="U12009"/>
      <c r="V12009"/>
      <c r="W12009" s="248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5">
      <c r="A12010" s="247"/>
      <c r="B12010" s="248"/>
      <c r="C12010" s="248"/>
      <c r="D12010" s="249"/>
      <c r="E12010"/>
      <c r="F12010" s="126"/>
      <c r="G12010" s="249"/>
      <c r="H12010"/>
      <c r="I12010"/>
      <c r="J12010" s="248"/>
      <c r="K12010"/>
      <c r="L12010"/>
      <c r="M12010"/>
      <c r="N12010"/>
      <c r="O12010"/>
      <c r="P12010"/>
      <c r="Q12010"/>
      <c r="S12010" s="115"/>
      <c r="U12010"/>
      <c r="V12010"/>
      <c r="W12010" s="248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5">
      <c r="A12011" s="244"/>
      <c r="B12011" s="245"/>
      <c r="C12011" s="245"/>
      <c r="D12011" s="246"/>
      <c r="F12011" s="238"/>
      <c r="G12011" s="246"/>
      <c r="I12011"/>
      <c r="J12011" s="245"/>
      <c r="S12011" s="115"/>
      <c r="U12011"/>
      <c r="V12011"/>
      <c r="W12011" s="245"/>
    </row>
    <row r="12012" spans="1:33" x14ac:dyDescent="0.25">
      <c r="A12012" s="247"/>
      <c r="B12012" s="248"/>
      <c r="C12012" s="248"/>
      <c r="D12012" s="249"/>
      <c r="E12012"/>
      <c r="F12012" s="126"/>
      <c r="G12012" s="249"/>
      <c r="H12012"/>
      <c r="I12012"/>
      <c r="J12012" s="248"/>
      <c r="K12012"/>
      <c r="L12012"/>
      <c r="M12012"/>
      <c r="N12012"/>
      <c r="O12012"/>
      <c r="P12012"/>
      <c r="Q12012"/>
      <c r="S12012" s="115"/>
      <c r="U12012"/>
      <c r="V12012"/>
      <c r="W12012" s="248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5">
      <c r="A12013" s="244"/>
      <c r="B12013" s="245"/>
      <c r="C12013" s="245"/>
      <c r="D12013" s="246"/>
      <c r="F12013" s="238"/>
      <c r="G12013" s="246"/>
      <c r="I12013"/>
      <c r="J12013" s="245"/>
      <c r="S12013" s="115"/>
      <c r="U12013"/>
      <c r="V12013"/>
      <c r="W12013" s="245"/>
    </row>
    <row r="12014" spans="1:33" x14ac:dyDescent="0.25">
      <c r="A12014" s="244"/>
      <c r="B12014" s="245"/>
      <c r="C12014" s="245"/>
      <c r="D12014" s="246"/>
      <c r="F12014" s="238"/>
      <c r="G12014" s="246"/>
      <c r="I12014"/>
      <c r="J12014" s="245"/>
      <c r="S12014" s="115"/>
      <c r="U12014"/>
      <c r="V12014"/>
      <c r="W12014" s="245"/>
    </row>
    <row r="12015" spans="1:33" x14ac:dyDescent="0.25">
      <c r="A12015" s="244"/>
      <c r="B12015" s="245"/>
      <c r="C12015" s="245"/>
      <c r="D12015" s="246"/>
      <c r="F12015" s="238"/>
      <c r="G12015" s="246"/>
      <c r="I12015"/>
      <c r="J12015" s="245"/>
      <c r="S12015" s="115"/>
      <c r="U12015"/>
      <c r="V12015"/>
      <c r="W12015" s="245"/>
    </row>
    <row r="12016" spans="1:33" x14ac:dyDescent="0.25">
      <c r="A12016" s="244"/>
      <c r="B12016" s="245"/>
      <c r="C12016" s="245"/>
      <c r="D12016" s="246"/>
      <c r="F12016" s="238"/>
      <c r="G12016" s="246"/>
      <c r="I12016"/>
      <c r="J12016" s="245"/>
      <c r="S12016" s="115"/>
      <c r="U12016"/>
      <c r="V12016"/>
      <c r="W12016" s="245"/>
    </row>
    <row r="12017" spans="1:33" x14ac:dyDescent="0.25">
      <c r="A12017" s="244"/>
      <c r="B12017" s="245"/>
      <c r="C12017" s="245"/>
      <c r="D12017" s="246"/>
      <c r="F12017" s="238"/>
      <c r="G12017" s="246"/>
      <c r="I12017"/>
      <c r="J12017" s="245"/>
      <c r="S12017" s="115"/>
      <c r="U12017"/>
      <c r="V12017"/>
      <c r="W12017" s="245"/>
    </row>
    <row r="12018" spans="1:33" x14ac:dyDescent="0.25">
      <c r="A12018" s="244"/>
      <c r="B12018" s="245"/>
      <c r="C12018" s="245"/>
      <c r="D12018" s="246"/>
      <c r="F12018" s="238"/>
      <c r="G12018" s="246"/>
      <c r="I12018"/>
      <c r="J12018" s="245"/>
      <c r="S12018" s="115"/>
      <c r="U12018"/>
      <c r="V12018"/>
      <c r="W12018" s="245"/>
    </row>
    <row r="12019" spans="1:33" x14ac:dyDescent="0.25">
      <c r="A12019" s="244"/>
      <c r="B12019" s="245"/>
      <c r="C12019" s="245"/>
      <c r="D12019" s="246"/>
      <c r="F12019" s="238"/>
      <c r="G12019" s="246"/>
      <c r="I12019"/>
      <c r="J12019" s="245"/>
      <c r="S12019" s="115"/>
      <c r="U12019"/>
      <c r="V12019"/>
      <c r="W12019" s="245"/>
    </row>
    <row r="12020" spans="1:33" x14ac:dyDescent="0.25">
      <c r="A12020" s="244"/>
      <c r="B12020" s="245"/>
      <c r="C12020" s="245"/>
      <c r="D12020" s="246"/>
      <c r="F12020" s="238"/>
      <c r="G12020" s="246"/>
      <c r="I12020"/>
      <c r="J12020" s="245"/>
      <c r="S12020" s="115"/>
      <c r="U12020"/>
      <c r="V12020"/>
      <c r="W12020" s="245"/>
    </row>
    <row r="12021" spans="1:33" x14ac:dyDescent="0.25">
      <c r="A12021" s="244"/>
      <c r="B12021" s="245"/>
      <c r="C12021" s="245"/>
      <c r="D12021" s="246"/>
      <c r="F12021" s="238"/>
      <c r="G12021" s="246"/>
      <c r="I12021"/>
      <c r="J12021" s="245"/>
      <c r="S12021" s="115"/>
      <c r="U12021"/>
      <c r="V12021"/>
      <c r="W12021" s="245"/>
    </row>
    <row r="12022" spans="1:33" x14ac:dyDescent="0.25">
      <c r="A12022" s="244"/>
      <c r="B12022" s="245"/>
      <c r="C12022" s="245"/>
      <c r="D12022" s="246"/>
      <c r="F12022" s="238"/>
      <c r="G12022" s="246"/>
      <c r="I12022"/>
      <c r="J12022" s="245"/>
      <c r="S12022" s="115"/>
      <c r="U12022"/>
      <c r="V12022"/>
      <c r="W12022" s="245"/>
    </row>
    <row r="12023" spans="1:33" x14ac:dyDescent="0.25">
      <c r="A12023" s="247"/>
      <c r="B12023" s="248"/>
      <c r="C12023" s="248"/>
      <c r="D12023" s="249"/>
      <c r="E12023"/>
      <c r="F12023" s="126"/>
      <c r="G12023" s="249"/>
      <c r="H12023"/>
      <c r="I12023"/>
      <c r="J12023" s="248"/>
      <c r="K12023"/>
      <c r="L12023"/>
      <c r="M12023"/>
      <c r="N12023"/>
      <c r="O12023"/>
      <c r="P12023"/>
      <c r="Q12023"/>
      <c r="S12023" s="115"/>
      <c r="U12023"/>
      <c r="V12023"/>
      <c r="W12023" s="248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5">
      <c r="A12024" s="247"/>
      <c r="B12024" s="248"/>
      <c r="C12024" s="248"/>
      <c r="D12024" s="249"/>
      <c r="E12024"/>
      <c r="F12024" s="126"/>
      <c r="G12024" s="249"/>
      <c r="H12024"/>
      <c r="I12024"/>
      <c r="J12024" s="248"/>
      <c r="K12024"/>
      <c r="L12024"/>
      <c r="M12024"/>
      <c r="N12024"/>
      <c r="O12024"/>
      <c r="P12024"/>
      <c r="Q12024"/>
      <c r="S12024" s="115"/>
      <c r="U12024"/>
      <c r="V12024"/>
      <c r="W12024" s="248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5">
      <c r="A12025" s="247"/>
      <c r="B12025" s="248"/>
      <c r="C12025" s="248"/>
      <c r="D12025" s="249"/>
      <c r="E12025"/>
      <c r="F12025" s="126"/>
      <c r="G12025" s="249"/>
      <c r="H12025"/>
      <c r="I12025"/>
      <c r="J12025" s="248"/>
      <c r="K12025"/>
      <c r="L12025"/>
      <c r="M12025"/>
      <c r="N12025"/>
      <c r="O12025"/>
      <c r="P12025"/>
      <c r="Q12025"/>
      <c r="S12025" s="115"/>
      <c r="U12025"/>
      <c r="V12025"/>
      <c r="W12025" s="248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5">
      <c r="A12026" s="247"/>
      <c r="B12026" s="248"/>
      <c r="C12026" s="248"/>
      <c r="D12026" s="249"/>
      <c r="E12026"/>
      <c r="F12026" s="126"/>
      <c r="G12026" s="249"/>
      <c r="H12026"/>
      <c r="I12026"/>
      <c r="J12026" s="248"/>
      <c r="K12026"/>
      <c r="L12026"/>
      <c r="M12026"/>
      <c r="N12026"/>
      <c r="O12026"/>
      <c r="P12026"/>
      <c r="Q12026"/>
      <c r="S12026" s="115"/>
      <c r="U12026"/>
      <c r="V12026"/>
      <c r="W12026" s="248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5">
      <c r="A12027" s="244"/>
      <c r="B12027" s="245"/>
      <c r="C12027" s="245"/>
      <c r="D12027" s="246"/>
      <c r="F12027" s="238"/>
      <c r="G12027" s="246"/>
      <c r="I12027"/>
      <c r="J12027" s="245"/>
      <c r="S12027" s="115"/>
      <c r="U12027"/>
      <c r="V12027"/>
      <c r="W12027" s="245"/>
    </row>
    <row r="12028" spans="1:33" x14ac:dyDescent="0.25">
      <c r="A12028" s="244"/>
      <c r="B12028" s="245"/>
      <c r="C12028" s="245"/>
      <c r="D12028" s="246"/>
      <c r="F12028" s="238"/>
      <c r="G12028" s="246"/>
      <c r="I12028"/>
      <c r="J12028" s="245"/>
      <c r="S12028" s="115"/>
      <c r="U12028"/>
      <c r="V12028"/>
      <c r="W12028" s="245"/>
    </row>
    <row r="12029" spans="1:33" x14ac:dyDescent="0.25">
      <c r="A12029" s="247"/>
      <c r="B12029" s="248"/>
      <c r="C12029" s="248"/>
      <c r="D12029" s="249"/>
      <c r="E12029"/>
      <c r="F12029" s="126"/>
      <c r="G12029" s="249"/>
      <c r="H12029"/>
      <c r="I12029"/>
      <c r="J12029" s="248"/>
      <c r="K12029"/>
      <c r="L12029"/>
      <c r="M12029"/>
      <c r="N12029"/>
      <c r="O12029"/>
      <c r="P12029"/>
      <c r="Q12029"/>
      <c r="S12029" s="115"/>
      <c r="U12029"/>
      <c r="V12029"/>
      <c r="W12029" s="248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5">
      <c r="A12030" s="244"/>
      <c r="B12030" s="245"/>
      <c r="C12030" s="245"/>
      <c r="D12030" s="246"/>
      <c r="F12030" s="238"/>
      <c r="G12030" s="246"/>
      <c r="I12030"/>
      <c r="J12030" s="245"/>
      <c r="S12030" s="115"/>
      <c r="U12030"/>
      <c r="V12030"/>
      <c r="W12030" s="245"/>
    </row>
    <row r="12031" spans="1:33" x14ac:dyDescent="0.25">
      <c r="A12031" s="244"/>
      <c r="B12031" s="245"/>
      <c r="C12031" s="245"/>
      <c r="D12031" s="246"/>
      <c r="F12031" s="238"/>
      <c r="G12031" s="246"/>
      <c r="I12031"/>
      <c r="J12031" s="245"/>
      <c r="S12031" s="115"/>
      <c r="U12031"/>
      <c r="V12031"/>
      <c r="W12031" s="245"/>
    </row>
    <row r="12032" spans="1:33" x14ac:dyDescent="0.25">
      <c r="A12032" s="244"/>
      <c r="B12032" s="245"/>
      <c r="C12032" s="245"/>
      <c r="D12032" s="246"/>
      <c r="F12032" s="238"/>
      <c r="G12032" s="246"/>
      <c r="I12032"/>
      <c r="J12032" s="245"/>
      <c r="S12032" s="115"/>
      <c r="U12032"/>
      <c r="V12032"/>
      <c r="W12032" s="245"/>
    </row>
    <row r="12033" spans="1:33" x14ac:dyDescent="0.25">
      <c r="A12033" s="247"/>
      <c r="B12033" s="248"/>
      <c r="C12033" s="248"/>
      <c r="D12033" s="249"/>
      <c r="E12033"/>
      <c r="F12033" s="126"/>
      <c r="G12033" s="249"/>
      <c r="H12033"/>
      <c r="I12033"/>
      <c r="J12033" s="248"/>
      <c r="K12033"/>
      <c r="L12033"/>
      <c r="M12033"/>
      <c r="N12033"/>
      <c r="O12033"/>
      <c r="P12033"/>
      <c r="Q12033"/>
      <c r="S12033" s="115"/>
      <c r="U12033"/>
      <c r="V12033"/>
      <c r="W12033" s="248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5">
      <c r="A12034" s="244"/>
      <c r="B12034" s="245"/>
      <c r="C12034" s="245"/>
      <c r="D12034" s="246"/>
      <c r="F12034" s="238"/>
      <c r="G12034" s="246"/>
      <c r="I12034"/>
      <c r="J12034" s="245"/>
      <c r="S12034" s="115"/>
      <c r="U12034"/>
      <c r="V12034"/>
      <c r="W12034" s="245"/>
    </row>
    <row r="12035" spans="1:33" x14ac:dyDescent="0.25">
      <c r="A12035" s="247"/>
      <c r="B12035" s="248"/>
      <c r="C12035" s="248"/>
      <c r="D12035" s="249"/>
      <c r="E12035"/>
      <c r="F12035" s="126"/>
      <c r="G12035" s="249"/>
      <c r="H12035"/>
      <c r="I12035"/>
      <c r="J12035" s="248"/>
      <c r="K12035"/>
      <c r="L12035"/>
      <c r="M12035"/>
      <c r="N12035"/>
      <c r="O12035"/>
      <c r="P12035"/>
      <c r="Q12035"/>
      <c r="S12035" s="115"/>
      <c r="U12035"/>
      <c r="V12035"/>
      <c r="W12035" s="248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5">
      <c r="A12036" s="244"/>
      <c r="B12036" s="245"/>
      <c r="C12036" s="245"/>
      <c r="D12036" s="246"/>
      <c r="F12036" s="238"/>
      <c r="G12036" s="246"/>
      <c r="I12036"/>
      <c r="J12036" s="245"/>
      <c r="S12036" s="115"/>
      <c r="U12036"/>
      <c r="V12036"/>
      <c r="W12036" s="245"/>
    </row>
    <row r="12037" spans="1:33" x14ac:dyDescent="0.25">
      <c r="A12037" s="244"/>
      <c r="B12037" s="245"/>
      <c r="C12037" s="245"/>
      <c r="D12037" s="246"/>
      <c r="F12037" s="238"/>
      <c r="G12037" s="246"/>
      <c r="I12037"/>
      <c r="J12037" s="245"/>
      <c r="S12037" s="115"/>
      <c r="U12037"/>
      <c r="V12037"/>
      <c r="W12037" s="245"/>
    </row>
    <row r="12038" spans="1:33" x14ac:dyDescent="0.25">
      <c r="A12038" s="244"/>
      <c r="B12038" s="245"/>
      <c r="C12038" s="245"/>
      <c r="D12038" s="246"/>
      <c r="F12038" s="238"/>
      <c r="G12038" s="246"/>
      <c r="I12038"/>
      <c r="J12038" s="245"/>
      <c r="S12038" s="115"/>
      <c r="U12038"/>
      <c r="V12038"/>
      <c r="W12038" s="245"/>
    </row>
    <row r="12039" spans="1:33" x14ac:dyDescent="0.25">
      <c r="A12039" s="244"/>
      <c r="B12039" s="245"/>
      <c r="C12039" s="245"/>
      <c r="D12039" s="246"/>
      <c r="F12039" s="238"/>
      <c r="G12039" s="246"/>
      <c r="I12039"/>
      <c r="J12039" s="245"/>
      <c r="S12039" s="115"/>
      <c r="U12039"/>
      <c r="V12039"/>
      <c r="W12039" s="245"/>
    </row>
    <row r="12040" spans="1:33" x14ac:dyDescent="0.25">
      <c r="A12040" s="244"/>
      <c r="B12040" s="245"/>
      <c r="C12040" s="245"/>
      <c r="D12040" s="246"/>
      <c r="F12040" s="238"/>
      <c r="G12040" s="246"/>
      <c r="I12040"/>
      <c r="J12040" s="245"/>
      <c r="S12040" s="115"/>
      <c r="U12040"/>
      <c r="V12040"/>
      <c r="W12040" s="245"/>
    </row>
    <row r="12041" spans="1:33" x14ac:dyDescent="0.25">
      <c r="A12041" s="247"/>
      <c r="B12041" s="248"/>
      <c r="C12041" s="248"/>
      <c r="D12041" s="249"/>
      <c r="E12041"/>
      <c r="F12041" s="126"/>
      <c r="G12041" s="249"/>
      <c r="H12041"/>
      <c r="I12041"/>
      <c r="J12041" s="248"/>
      <c r="K12041"/>
      <c r="L12041"/>
      <c r="M12041"/>
      <c r="N12041"/>
      <c r="O12041"/>
      <c r="P12041"/>
      <c r="Q12041"/>
      <c r="S12041" s="115"/>
      <c r="U12041"/>
      <c r="V12041"/>
      <c r="W12041" s="248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5">
      <c r="A12042" s="244"/>
      <c r="B12042" s="245"/>
      <c r="C12042" s="245"/>
      <c r="D12042" s="246"/>
      <c r="F12042" s="238"/>
      <c r="G12042" s="246"/>
      <c r="I12042"/>
      <c r="J12042" s="245"/>
      <c r="S12042" s="115"/>
      <c r="U12042"/>
      <c r="V12042"/>
      <c r="W12042" s="245"/>
    </row>
    <row r="12043" spans="1:33" x14ac:dyDescent="0.25">
      <c r="A12043" s="244"/>
      <c r="B12043" s="245"/>
      <c r="C12043" s="245"/>
      <c r="D12043" s="246"/>
      <c r="F12043" s="238"/>
      <c r="G12043" s="246"/>
      <c r="I12043"/>
      <c r="J12043" s="245"/>
      <c r="S12043" s="115"/>
      <c r="U12043"/>
      <c r="V12043"/>
      <c r="W12043" s="245"/>
    </row>
    <row r="12044" spans="1:33" x14ac:dyDescent="0.25">
      <c r="A12044" s="244"/>
      <c r="B12044" s="245"/>
      <c r="C12044" s="245"/>
      <c r="D12044" s="246"/>
      <c r="F12044" s="238"/>
      <c r="G12044" s="246"/>
      <c r="I12044"/>
      <c r="J12044" s="245"/>
      <c r="S12044" s="115"/>
      <c r="U12044"/>
      <c r="V12044"/>
      <c r="W12044" s="245"/>
    </row>
    <row r="12045" spans="1:33" x14ac:dyDescent="0.25">
      <c r="A12045" s="244"/>
      <c r="B12045" s="245"/>
      <c r="C12045" s="245"/>
      <c r="D12045" s="246"/>
      <c r="F12045" s="238"/>
      <c r="G12045" s="246"/>
      <c r="I12045"/>
      <c r="J12045" s="245"/>
      <c r="S12045" s="115"/>
      <c r="U12045"/>
      <c r="V12045"/>
      <c r="W12045" s="245"/>
    </row>
    <row r="12046" spans="1:33" x14ac:dyDescent="0.25">
      <c r="A12046" s="247"/>
      <c r="B12046" s="248"/>
      <c r="C12046" s="248"/>
      <c r="D12046" s="249"/>
      <c r="E12046"/>
      <c r="F12046" s="126"/>
      <c r="G12046" s="249"/>
      <c r="H12046"/>
      <c r="I12046"/>
      <c r="J12046" s="248"/>
      <c r="K12046"/>
      <c r="L12046"/>
      <c r="M12046"/>
      <c r="N12046"/>
      <c r="O12046"/>
      <c r="P12046"/>
      <c r="Q12046"/>
      <c r="S12046" s="115"/>
      <c r="U12046"/>
      <c r="V12046"/>
      <c r="W12046" s="248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5">
      <c r="A12047" s="247"/>
      <c r="B12047" s="248"/>
      <c r="C12047" s="248"/>
      <c r="D12047" s="249"/>
      <c r="E12047"/>
      <c r="F12047" s="126"/>
      <c r="G12047" s="249"/>
      <c r="H12047"/>
      <c r="I12047"/>
      <c r="J12047" s="248"/>
      <c r="K12047"/>
      <c r="L12047"/>
      <c r="M12047"/>
      <c r="N12047"/>
      <c r="O12047"/>
      <c r="P12047"/>
      <c r="Q12047"/>
      <c r="S12047" s="115"/>
      <c r="U12047"/>
      <c r="V12047"/>
      <c r="W12047" s="248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5">
      <c r="A12048" s="247"/>
      <c r="B12048" s="248"/>
      <c r="C12048" s="248"/>
      <c r="D12048" s="249"/>
      <c r="E12048"/>
      <c r="F12048" s="126"/>
      <c r="G12048" s="249"/>
      <c r="H12048"/>
      <c r="I12048"/>
      <c r="J12048" s="248"/>
      <c r="K12048"/>
      <c r="L12048"/>
      <c r="M12048"/>
      <c r="N12048"/>
      <c r="O12048"/>
      <c r="P12048"/>
      <c r="Q12048"/>
      <c r="S12048" s="115"/>
      <c r="U12048"/>
      <c r="V12048"/>
      <c r="W12048" s="2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5">
      <c r="A12049" s="247"/>
      <c r="B12049" s="248"/>
      <c r="C12049" s="248"/>
      <c r="D12049" s="249"/>
      <c r="E12049"/>
      <c r="F12049" s="126"/>
      <c r="G12049" s="249"/>
      <c r="H12049"/>
      <c r="I12049"/>
      <c r="J12049" s="248"/>
      <c r="K12049"/>
      <c r="L12049"/>
      <c r="M12049"/>
      <c r="N12049"/>
      <c r="O12049"/>
      <c r="P12049"/>
      <c r="Q12049"/>
      <c r="S12049" s="115"/>
      <c r="U12049"/>
      <c r="V12049"/>
      <c r="W12049" s="248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5">
      <c r="A12050" s="244"/>
      <c r="B12050" s="245"/>
      <c r="C12050" s="245"/>
      <c r="D12050" s="246"/>
      <c r="F12050" s="238"/>
      <c r="G12050" s="246"/>
      <c r="I12050"/>
      <c r="J12050" s="245"/>
      <c r="S12050" s="115"/>
      <c r="U12050"/>
      <c r="V12050"/>
      <c r="W12050" s="245"/>
    </row>
    <row r="12051" spans="1:33" x14ac:dyDescent="0.25">
      <c r="A12051" s="244"/>
      <c r="B12051" s="245"/>
      <c r="C12051" s="245"/>
      <c r="D12051" s="246"/>
      <c r="F12051" s="238"/>
      <c r="G12051" s="246"/>
      <c r="I12051"/>
      <c r="J12051" s="245"/>
      <c r="S12051" s="115"/>
      <c r="U12051"/>
      <c r="V12051"/>
      <c r="W12051" s="245"/>
    </row>
    <row r="12052" spans="1:33" x14ac:dyDescent="0.25">
      <c r="A12052" s="247"/>
      <c r="B12052" s="248"/>
      <c r="C12052" s="248"/>
      <c r="D12052" s="249"/>
      <c r="E12052"/>
      <c r="F12052" s="126"/>
      <c r="G12052" s="249"/>
      <c r="H12052"/>
      <c r="I12052"/>
      <c r="J12052" s="248"/>
      <c r="K12052"/>
      <c r="L12052"/>
      <c r="M12052"/>
      <c r="N12052"/>
      <c r="O12052"/>
      <c r="P12052"/>
      <c r="Q12052"/>
      <c r="S12052" s="115"/>
      <c r="U12052"/>
      <c r="V12052"/>
      <c r="W12052" s="248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5">
      <c r="A12053" s="247"/>
      <c r="B12053" s="248"/>
      <c r="C12053" s="248"/>
      <c r="D12053" s="249"/>
      <c r="E12053"/>
      <c r="F12053" s="126"/>
      <c r="G12053" s="249"/>
      <c r="H12053"/>
      <c r="I12053"/>
      <c r="J12053" s="248"/>
      <c r="K12053"/>
      <c r="L12053"/>
      <c r="M12053"/>
      <c r="N12053"/>
      <c r="O12053"/>
      <c r="P12053"/>
      <c r="Q12053"/>
      <c r="S12053" s="115"/>
      <c r="U12053"/>
      <c r="V12053"/>
      <c r="W12053" s="248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5">
      <c r="A12054" s="247"/>
      <c r="B12054" s="248"/>
      <c r="C12054" s="248"/>
      <c r="D12054" s="249"/>
      <c r="E12054"/>
      <c r="F12054" s="126"/>
      <c r="G12054" s="249"/>
      <c r="H12054"/>
      <c r="I12054"/>
      <c r="J12054" s="248"/>
      <c r="K12054"/>
      <c r="L12054"/>
      <c r="M12054"/>
      <c r="N12054"/>
      <c r="O12054"/>
      <c r="P12054"/>
      <c r="Q12054"/>
      <c r="S12054" s="115"/>
      <c r="U12054"/>
      <c r="V12054"/>
      <c r="W12054" s="248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5">
      <c r="A12055" s="247"/>
      <c r="B12055" s="248"/>
      <c r="C12055" s="248"/>
      <c r="D12055" s="249"/>
      <c r="E12055"/>
      <c r="F12055" s="126"/>
      <c r="G12055" s="249"/>
      <c r="H12055"/>
      <c r="I12055"/>
      <c r="J12055" s="248"/>
      <c r="K12055"/>
      <c r="L12055"/>
      <c r="M12055"/>
      <c r="N12055"/>
      <c r="O12055"/>
      <c r="P12055"/>
      <c r="Q12055"/>
      <c r="S12055" s="115"/>
      <c r="U12055"/>
      <c r="V12055"/>
      <c r="W12055" s="248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5">
      <c r="A12056" s="244"/>
      <c r="B12056" s="245"/>
      <c r="C12056" s="245"/>
      <c r="D12056" s="246"/>
      <c r="F12056" s="238"/>
      <c r="G12056" s="246"/>
      <c r="I12056"/>
      <c r="J12056" s="245"/>
      <c r="S12056" s="115"/>
      <c r="U12056"/>
      <c r="V12056"/>
      <c r="W12056" s="245"/>
    </row>
    <row r="12057" spans="1:33" x14ac:dyDescent="0.25">
      <c r="A12057" s="247"/>
      <c r="B12057" s="248"/>
      <c r="C12057" s="248"/>
      <c r="D12057" s="249"/>
      <c r="E12057"/>
      <c r="F12057" s="126"/>
      <c r="G12057" s="249"/>
      <c r="H12057"/>
      <c r="I12057"/>
      <c r="J12057" s="248"/>
      <c r="K12057"/>
      <c r="L12057"/>
      <c r="M12057"/>
      <c r="N12057"/>
      <c r="O12057"/>
      <c r="P12057"/>
      <c r="Q12057"/>
      <c r="S12057" s="115"/>
      <c r="U12057"/>
      <c r="V12057"/>
      <c r="W12057" s="248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5">
      <c r="A12058" s="247"/>
      <c r="B12058" s="248"/>
      <c r="C12058" s="248"/>
      <c r="D12058" s="249"/>
      <c r="E12058"/>
      <c r="F12058" s="126"/>
      <c r="G12058" s="249"/>
      <c r="H12058"/>
      <c r="I12058"/>
      <c r="J12058" s="248"/>
      <c r="K12058"/>
      <c r="L12058"/>
      <c r="M12058"/>
      <c r="N12058"/>
      <c r="O12058"/>
      <c r="P12058"/>
      <c r="Q12058"/>
      <c r="S12058" s="115"/>
      <c r="U12058"/>
      <c r="V12058"/>
      <c r="W12058" s="24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5">
      <c r="A12059" s="247"/>
      <c r="B12059" s="248"/>
      <c r="C12059" s="248"/>
      <c r="D12059" s="249"/>
      <c r="E12059"/>
      <c r="F12059" s="126"/>
      <c r="G12059" s="249"/>
      <c r="H12059"/>
      <c r="I12059"/>
      <c r="J12059" s="248"/>
      <c r="K12059"/>
      <c r="L12059"/>
      <c r="M12059"/>
      <c r="N12059"/>
      <c r="O12059"/>
      <c r="P12059"/>
      <c r="Q12059"/>
      <c r="S12059" s="115"/>
      <c r="U12059"/>
      <c r="V12059"/>
      <c r="W12059" s="248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5">
      <c r="A12060" s="247"/>
      <c r="B12060" s="248"/>
      <c r="C12060" s="248"/>
      <c r="D12060" s="249"/>
      <c r="E12060"/>
      <c r="F12060" s="126"/>
      <c r="G12060" s="249"/>
      <c r="H12060"/>
      <c r="I12060"/>
      <c r="J12060" s="248"/>
      <c r="K12060"/>
      <c r="L12060"/>
      <c r="M12060"/>
      <c r="N12060"/>
      <c r="O12060"/>
      <c r="P12060"/>
      <c r="Q12060"/>
      <c r="S12060" s="115"/>
      <c r="U12060"/>
      <c r="V12060"/>
      <c r="W12060" s="248"/>
      <c r="X12060"/>
      <c r="Y12060"/>
      <c r="Z12060"/>
      <c r="AA12060"/>
      <c r="AB12060"/>
      <c r="AC12060"/>
      <c r="AD12060"/>
      <c r="AE12060"/>
      <c r="AF12060"/>
      <c r="AG12060"/>
    </row>
    <row r="12061" spans="1:33" ht="18" x14ac:dyDescent="0.25">
      <c r="A12061" s="250"/>
      <c r="B12061" s="251"/>
      <c r="C12061" s="251"/>
      <c r="D12061" s="252"/>
      <c r="E12061"/>
      <c r="F12061" s="126"/>
      <c r="G12061" s="253"/>
      <c r="H12061"/>
      <c r="I12061"/>
      <c r="J12061" s="254"/>
      <c r="K12061"/>
      <c r="L12061"/>
      <c r="M12061"/>
      <c r="N12061"/>
      <c r="O12061"/>
      <c r="P12061"/>
      <c r="Q12061"/>
      <c r="S12061" s="115"/>
      <c r="U12061"/>
      <c r="V12061"/>
      <c r="W12061" s="254"/>
      <c r="X12061"/>
      <c r="Y12061"/>
      <c r="Z12061"/>
      <c r="AA12061"/>
      <c r="AB12061"/>
      <c r="AC12061"/>
      <c r="AD12061"/>
      <c r="AE12061"/>
      <c r="AF12061"/>
      <c r="AG12061"/>
    </row>
    <row r="12062" spans="1:33" ht="18" x14ac:dyDescent="0.25">
      <c r="A12062" s="250"/>
      <c r="B12062" s="251"/>
      <c r="C12062" s="251"/>
      <c r="D12062" s="252"/>
      <c r="E12062"/>
      <c r="F12062" s="126"/>
      <c r="G12062" s="253"/>
      <c r="H12062"/>
      <c r="I12062"/>
      <c r="J12062" s="254"/>
      <c r="K12062"/>
      <c r="L12062"/>
      <c r="M12062"/>
      <c r="N12062"/>
      <c r="O12062"/>
      <c r="P12062"/>
      <c r="Q12062"/>
      <c r="S12062" s="115"/>
      <c r="U12062"/>
      <c r="V12062"/>
      <c r="W12062" s="254"/>
      <c r="X12062"/>
      <c r="Y12062"/>
      <c r="Z12062"/>
      <c r="AA12062"/>
      <c r="AB12062"/>
      <c r="AC12062"/>
      <c r="AD12062"/>
      <c r="AE12062"/>
      <c r="AF12062"/>
      <c r="AG12062"/>
    </row>
    <row r="12063" spans="1:33" ht="18" x14ac:dyDescent="0.25">
      <c r="A12063" s="250"/>
      <c r="B12063" s="251"/>
      <c r="C12063" s="251"/>
      <c r="D12063" s="252"/>
      <c r="E12063"/>
      <c r="F12063" s="126"/>
      <c r="G12063" s="253"/>
      <c r="H12063"/>
      <c r="I12063"/>
      <c r="J12063" s="254"/>
      <c r="K12063"/>
      <c r="L12063"/>
      <c r="M12063"/>
      <c r="N12063"/>
      <c r="O12063"/>
      <c r="P12063"/>
      <c r="Q12063"/>
      <c r="S12063" s="115"/>
      <c r="U12063"/>
      <c r="V12063"/>
      <c r="W12063" s="254"/>
      <c r="X12063"/>
      <c r="Y12063"/>
      <c r="Z12063"/>
      <c r="AA12063"/>
      <c r="AB12063"/>
      <c r="AC12063"/>
      <c r="AD12063"/>
      <c r="AE12063"/>
      <c r="AF12063"/>
      <c r="AG12063"/>
    </row>
    <row r="12064" spans="1:33" ht="18" x14ac:dyDescent="0.25">
      <c r="A12064" s="250"/>
      <c r="B12064" s="251"/>
      <c r="C12064" s="251"/>
      <c r="D12064" s="252"/>
      <c r="E12064"/>
      <c r="F12064" s="126"/>
      <c r="G12064" s="253"/>
      <c r="H12064"/>
      <c r="I12064"/>
      <c r="J12064" s="254"/>
      <c r="K12064"/>
      <c r="L12064"/>
      <c r="M12064"/>
      <c r="N12064"/>
      <c r="O12064"/>
      <c r="P12064"/>
      <c r="Q12064"/>
      <c r="S12064" s="115"/>
      <c r="U12064"/>
      <c r="V12064"/>
      <c r="W12064" s="254"/>
      <c r="X12064"/>
      <c r="Y12064"/>
      <c r="Z12064"/>
      <c r="AA12064"/>
      <c r="AB12064"/>
      <c r="AC12064"/>
      <c r="AD12064"/>
      <c r="AE12064"/>
      <c r="AF12064"/>
      <c r="AG12064"/>
    </row>
    <row r="12065" spans="1:33" ht="18" x14ac:dyDescent="0.25">
      <c r="A12065" s="250"/>
      <c r="B12065" s="251"/>
      <c r="C12065" s="251"/>
      <c r="D12065" s="252"/>
      <c r="E12065"/>
      <c r="F12065" s="126"/>
      <c r="G12065" s="253"/>
      <c r="H12065"/>
      <c r="I12065"/>
      <c r="J12065" s="254"/>
      <c r="K12065"/>
      <c r="L12065"/>
      <c r="M12065"/>
      <c r="N12065"/>
      <c r="O12065"/>
      <c r="P12065"/>
      <c r="Q12065"/>
      <c r="S12065" s="115"/>
      <c r="U12065"/>
      <c r="V12065"/>
      <c r="W12065" s="254"/>
      <c r="X12065"/>
      <c r="Y12065"/>
      <c r="Z12065"/>
      <c r="AA12065"/>
      <c r="AB12065"/>
      <c r="AC12065"/>
      <c r="AD12065"/>
      <c r="AE12065"/>
      <c r="AF12065"/>
      <c r="AG12065"/>
    </row>
    <row r="12066" spans="1:33" ht="18" x14ac:dyDescent="0.25">
      <c r="A12066" s="250"/>
      <c r="B12066" s="251"/>
      <c r="C12066" s="251"/>
      <c r="D12066" s="252"/>
      <c r="E12066"/>
      <c r="F12066" s="126"/>
      <c r="G12066" s="253"/>
      <c r="H12066"/>
      <c r="I12066"/>
      <c r="J12066" s="254"/>
      <c r="K12066"/>
      <c r="L12066"/>
      <c r="M12066"/>
      <c r="N12066"/>
      <c r="O12066"/>
      <c r="P12066"/>
      <c r="Q12066"/>
      <c r="S12066" s="115"/>
      <c r="U12066"/>
      <c r="V12066"/>
      <c r="W12066" s="254"/>
      <c r="X12066"/>
      <c r="Y12066"/>
      <c r="Z12066"/>
      <c r="AA12066"/>
      <c r="AB12066"/>
      <c r="AC12066"/>
      <c r="AD12066"/>
      <c r="AE12066"/>
      <c r="AF12066"/>
      <c r="AG12066"/>
    </row>
    <row r="12067" spans="1:33" ht="18" x14ac:dyDescent="0.25">
      <c r="A12067" s="250"/>
      <c r="B12067" s="251"/>
      <c r="C12067" s="251"/>
      <c r="D12067" s="252"/>
      <c r="E12067"/>
      <c r="F12067" s="126"/>
      <c r="G12067" s="253"/>
      <c r="H12067"/>
      <c r="I12067"/>
      <c r="J12067" s="254"/>
      <c r="K12067"/>
      <c r="L12067"/>
      <c r="M12067"/>
      <c r="N12067"/>
      <c r="O12067"/>
      <c r="P12067"/>
      <c r="Q12067"/>
      <c r="S12067" s="115"/>
      <c r="U12067"/>
      <c r="V12067"/>
      <c r="W12067" s="254"/>
      <c r="X12067"/>
      <c r="Y12067"/>
      <c r="Z12067"/>
      <c r="AA12067"/>
      <c r="AB12067"/>
      <c r="AC12067"/>
      <c r="AD12067"/>
      <c r="AE12067"/>
      <c r="AF12067"/>
      <c r="AG12067"/>
    </row>
    <row r="12068" spans="1:33" ht="18" x14ac:dyDescent="0.25">
      <c r="A12068" s="250"/>
      <c r="B12068" s="251"/>
      <c r="C12068" s="251"/>
      <c r="D12068" s="252"/>
      <c r="E12068"/>
      <c r="F12068" s="126"/>
      <c r="G12068" s="253"/>
      <c r="H12068"/>
      <c r="I12068"/>
      <c r="J12068" s="254"/>
      <c r="K12068"/>
      <c r="L12068"/>
      <c r="M12068"/>
      <c r="N12068"/>
      <c r="O12068"/>
      <c r="P12068"/>
      <c r="Q12068"/>
      <c r="S12068" s="115"/>
      <c r="U12068"/>
      <c r="V12068"/>
      <c r="W12068" s="254"/>
      <c r="X12068"/>
      <c r="Y12068"/>
      <c r="Z12068"/>
      <c r="AA12068"/>
      <c r="AB12068"/>
      <c r="AC12068"/>
      <c r="AD12068"/>
      <c r="AE12068"/>
      <c r="AF12068"/>
      <c r="AG12068"/>
    </row>
    <row r="12069" spans="1:33" ht="18" x14ac:dyDescent="0.25">
      <c r="A12069" s="250"/>
      <c r="B12069" s="251"/>
      <c r="C12069" s="251"/>
      <c r="D12069" s="252"/>
      <c r="E12069"/>
      <c r="F12069" s="126"/>
      <c r="G12069" s="253"/>
      <c r="H12069"/>
      <c r="I12069"/>
      <c r="J12069" s="254"/>
      <c r="K12069"/>
      <c r="L12069"/>
      <c r="M12069"/>
      <c r="N12069"/>
      <c r="O12069"/>
      <c r="P12069"/>
      <c r="Q12069"/>
      <c r="S12069" s="115"/>
      <c r="U12069"/>
      <c r="V12069"/>
      <c r="W12069" s="254"/>
      <c r="X12069"/>
      <c r="Y12069"/>
      <c r="Z12069"/>
      <c r="AA12069"/>
      <c r="AB12069"/>
      <c r="AC12069"/>
      <c r="AD12069"/>
      <c r="AE12069"/>
      <c r="AF12069"/>
      <c r="AG12069"/>
    </row>
    <row r="12070" spans="1:33" ht="18" x14ac:dyDescent="0.25">
      <c r="A12070" s="250"/>
      <c r="B12070" s="251"/>
      <c r="C12070" s="251"/>
      <c r="D12070" s="252"/>
      <c r="E12070"/>
      <c r="F12070" s="126"/>
      <c r="G12070" s="253"/>
      <c r="H12070"/>
      <c r="I12070"/>
      <c r="J12070" s="254"/>
      <c r="K12070"/>
      <c r="L12070"/>
      <c r="M12070"/>
      <c r="N12070"/>
      <c r="O12070"/>
      <c r="P12070"/>
      <c r="Q12070"/>
      <c r="S12070" s="115"/>
      <c r="U12070"/>
      <c r="V12070"/>
      <c r="W12070" s="254"/>
      <c r="X12070"/>
      <c r="Y12070"/>
      <c r="Z12070"/>
      <c r="AA12070"/>
      <c r="AB12070"/>
      <c r="AC12070"/>
      <c r="AD12070"/>
      <c r="AE12070"/>
      <c r="AF12070"/>
      <c r="AG12070"/>
    </row>
    <row r="12071" spans="1:33" ht="18" x14ac:dyDescent="0.25">
      <c r="A12071" s="250"/>
      <c r="B12071" s="251"/>
      <c r="C12071" s="251"/>
      <c r="D12071" s="252"/>
      <c r="E12071"/>
      <c r="F12071" s="126"/>
      <c r="G12071" s="253"/>
      <c r="H12071"/>
      <c r="I12071"/>
      <c r="J12071" s="254"/>
      <c r="K12071"/>
      <c r="L12071"/>
      <c r="M12071"/>
      <c r="N12071"/>
      <c r="O12071"/>
      <c r="P12071"/>
      <c r="Q12071"/>
      <c r="S12071" s="115"/>
      <c r="U12071"/>
      <c r="V12071"/>
      <c r="W12071" s="254"/>
      <c r="X12071"/>
      <c r="Y12071"/>
      <c r="Z12071"/>
      <c r="AA12071"/>
      <c r="AB12071"/>
      <c r="AC12071"/>
      <c r="AD12071"/>
      <c r="AE12071"/>
      <c r="AF12071"/>
      <c r="AG12071"/>
    </row>
    <row r="12072" spans="1:33" ht="18" x14ac:dyDescent="0.25">
      <c r="A12072" s="250"/>
      <c r="B12072" s="251"/>
      <c r="C12072" s="251"/>
      <c r="D12072" s="252"/>
      <c r="E12072"/>
      <c r="F12072" s="126"/>
      <c r="G12072" s="253"/>
      <c r="H12072"/>
      <c r="I12072"/>
      <c r="J12072" s="254"/>
      <c r="K12072"/>
      <c r="L12072"/>
      <c r="M12072"/>
      <c r="N12072"/>
      <c r="O12072"/>
      <c r="P12072"/>
      <c r="Q12072"/>
      <c r="S12072" s="115"/>
      <c r="U12072"/>
      <c r="V12072"/>
      <c r="W12072" s="254"/>
      <c r="X12072"/>
      <c r="Y12072"/>
      <c r="Z12072"/>
      <c r="AA12072"/>
      <c r="AB12072"/>
      <c r="AC12072"/>
      <c r="AD12072"/>
      <c r="AE12072"/>
      <c r="AF12072"/>
      <c r="AG12072"/>
    </row>
    <row r="12073" spans="1:33" ht="18" x14ac:dyDescent="0.25">
      <c r="A12073" s="250"/>
      <c r="B12073" s="251"/>
      <c r="C12073" s="251"/>
      <c r="D12073" s="252"/>
      <c r="E12073"/>
      <c r="F12073" s="126"/>
      <c r="G12073" s="253"/>
      <c r="H12073"/>
      <c r="I12073"/>
      <c r="J12073" s="254"/>
      <c r="K12073"/>
      <c r="L12073"/>
      <c r="M12073"/>
      <c r="N12073"/>
      <c r="O12073"/>
      <c r="P12073"/>
      <c r="Q12073"/>
      <c r="S12073" s="115"/>
      <c r="U12073"/>
      <c r="V12073"/>
      <c r="W12073" s="254"/>
      <c r="X12073"/>
      <c r="Y12073"/>
      <c r="Z12073"/>
      <c r="AA12073"/>
      <c r="AB12073"/>
      <c r="AC12073"/>
      <c r="AD12073"/>
      <c r="AE12073"/>
      <c r="AF12073"/>
      <c r="AG12073"/>
    </row>
    <row r="12074" spans="1:33" ht="18" x14ac:dyDescent="0.25">
      <c r="A12074" s="250"/>
      <c r="B12074" s="251"/>
      <c r="C12074" s="251"/>
      <c r="D12074" s="252"/>
      <c r="E12074"/>
      <c r="F12074" s="126"/>
      <c r="G12074" s="253"/>
      <c r="H12074"/>
      <c r="I12074"/>
      <c r="J12074" s="254"/>
      <c r="K12074"/>
      <c r="L12074"/>
      <c r="M12074"/>
      <c r="N12074"/>
      <c r="O12074"/>
      <c r="P12074"/>
      <c r="Q12074"/>
      <c r="S12074" s="115"/>
      <c r="U12074"/>
      <c r="V12074"/>
      <c r="W12074" s="254"/>
      <c r="X12074"/>
      <c r="Y12074"/>
      <c r="Z12074"/>
      <c r="AA12074"/>
      <c r="AB12074"/>
      <c r="AC12074"/>
      <c r="AD12074"/>
      <c r="AE12074"/>
      <c r="AF12074"/>
      <c r="AG12074"/>
    </row>
    <row r="12075" spans="1:33" ht="18" x14ac:dyDescent="0.25">
      <c r="A12075" s="250"/>
      <c r="B12075" s="251"/>
      <c r="C12075" s="251"/>
      <c r="D12075" s="252"/>
      <c r="E12075"/>
      <c r="F12075" s="126"/>
      <c r="G12075" s="253"/>
      <c r="H12075"/>
      <c r="I12075"/>
      <c r="J12075" s="254"/>
      <c r="K12075"/>
      <c r="L12075"/>
      <c r="M12075"/>
      <c r="N12075"/>
      <c r="O12075"/>
      <c r="P12075"/>
      <c r="Q12075"/>
      <c r="S12075" s="115"/>
      <c r="U12075"/>
      <c r="V12075"/>
      <c r="W12075" s="254"/>
      <c r="X12075"/>
      <c r="Y12075"/>
      <c r="Z12075"/>
      <c r="AA12075"/>
      <c r="AB12075"/>
      <c r="AC12075"/>
      <c r="AD12075"/>
      <c r="AE12075"/>
      <c r="AF12075"/>
      <c r="AG12075"/>
    </row>
    <row r="12076" spans="1:33" ht="18" x14ac:dyDescent="0.25">
      <c r="A12076" s="250"/>
      <c r="B12076" s="251"/>
      <c r="C12076" s="251"/>
      <c r="D12076" s="252"/>
      <c r="E12076"/>
      <c r="F12076" s="126"/>
      <c r="G12076" s="253"/>
      <c r="H12076"/>
      <c r="I12076"/>
      <c r="J12076" s="254"/>
      <c r="K12076"/>
      <c r="L12076"/>
      <c r="M12076"/>
      <c r="N12076"/>
      <c r="O12076"/>
      <c r="P12076"/>
      <c r="Q12076"/>
      <c r="S12076" s="115"/>
      <c r="U12076"/>
      <c r="V12076"/>
      <c r="W12076" s="254"/>
      <c r="X12076"/>
      <c r="Y12076"/>
      <c r="Z12076"/>
      <c r="AA12076"/>
      <c r="AB12076"/>
      <c r="AC12076"/>
      <c r="AD12076"/>
      <c r="AE12076"/>
      <c r="AF12076"/>
      <c r="AG12076"/>
    </row>
    <row r="12077" spans="1:33" ht="18" x14ac:dyDescent="0.25">
      <c r="A12077" s="250"/>
      <c r="B12077" s="251"/>
      <c r="C12077" s="251"/>
      <c r="D12077" s="252"/>
      <c r="E12077"/>
      <c r="F12077" s="126"/>
      <c r="G12077" s="253"/>
      <c r="H12077"/>
      <c r="I12077"/>
      <c r="J12077" s="254"/>
      <c r="K12077"/>
      <c r="L12077"/>
      <c r="M12077"/>
      <c r="N12077"/>
      <c r="O12077"/>
      <c r="P12077"/>
      <c r="Q12077"/>
      <c r="S12077" s="115"/>
      <c r="U12077"/>
      <c r="V12077"/>
      <c r="W12077" s="254"/>
      <c r="X12077"/>
      <c r="Y12077"/>
      <c r="Z12077"/>
      <c r="AA12077"/>
      <c r="AB12077"/>
      <c r="AC12077"/>
      <c r="AD12077"/>
      <c r="AE12077"/>
      <c r="AF12077"/>
      <c r="AG12077"/>
    </row>
    <row r="12078" spans="1:33" ht="18" x14ac:dyDescent="0.25">
      <c r="A12078" s="250"/>
      <c r="B12078" s="251"/>
      <c r="C12078" s="251"/>
      <c r="D12078" s="252"/>
      <c r="E12078"/>
      <c r="F12078" s="126"/>
      <c r="G12078" s="253"/>
      <c r="H12078"/>
      <c r="I12078"/>
      <c r="J12078" s="254"/>
      <c r="K12078"/>
      <c r="L12078"/>
      <c r="M12078"/>
      <c r="N12078"/>
      <c r="O12078"/>
      <c r="P12078"/>
      <c r="Q12078"/>
      <c r="S12078" s="115"/>
      <c r="U12078"/>
      <c r="V12078"/>
      <c r="W12078" s="254"/>
      <c r="X12078"/>
      <c r="Y12078"/>
      <c r="Z12078"/>
      <c r="AA12078"/>
      <c r="AB12078"/>
      <c r="AC12078"/>
      <c r="AD12078"/>
      <c r="AE12078"/>
      <c r="AF12078"/>
      <c r="AG12078"/>
    </row>
    <row r="12079" spans="1:33" ht="18" x14ac:dyDescent="0.25">
      <c r="A12079" s="250"/>
      <c r="B12079" s="251"/>
      <c r="C12079" s="251"/>
      <c r="D12079" s="252"/>
      <c r="E12079"/>
      <c r="F12079" s="126"/>
      <c r="G12079" s="253"/>
      <c r="H12079"/>
      <c r="I12079"/>
      <c r="J12079" s="254"/>
      <c r="K12079"/>
      <c r="L12079"/>
      <c r="M12079"/>
      <c r="N12079"/>
      <c r="O12079"/>
      <c r="P12079"/>
      <c r="Q12079"/>
      <c r="S12079" s="115"/>
      <c r="U12079"/>
      <c r="V12079"/>
      <c r="W12079" s="254"/>
      <c r="X12079"/>
      <c r="Y12079"/>
      <c r="Z12079"/>
      <c r="AA12079"/>
      <c r="AB12079"/>
      <c r="AC12079"/>
      <c r="AD12079"/>
      <c r="AE12079"/>
      <c r="AF12079"/>
      <c r="AG12079"/>
    </row>
    <row r="12080" spans="1:33" ht="18" x14ac:dyDescent="0.25">
      <c r="A12080" s="250"/>
      <c r="B12080" s="251"/>
      <c r="C12080" s="251"/>
      <c r="D12080" s="252"/>
      <c r="E12080"/>
      <c r="F12080" s="126"/>
      <c r="G12080" s="253"/>
      <c r="H12080"/>
      <c r="I12080"/>
      <c r="J12080" s="254"/>
      <c r="K12080"/>
      <c r="L12080"/>
      <c r="M12080"/>
      <c r="N12080"/>
      <c r="O12080"/>
      <c r="P12080"/>
      <c r="Q12080"/>
      <c r="S12080" s="115"/>
      <c r="U12080"/>
      <c r="V12080"/>
      <c r="W12080" s="254"/>
      <c r="X12080"/>
      <c r="Y12080"/>
      <c r="Z12080"/>
      <c r="AA12080"/>
      <c r="AB12080"/>
      <c r="AC12080"/>
      <c r="AD12080"/>
      <c r="AE12080"/>
      <c r="AF12080"/>
      <c r="AG12080"/>
    </row>
    <row r="12081" spans="1:33" ht="18" x14ac:dyDescent="0.25">
      <c r="A12081" s="250"/>
      <c r="B12081" s="251"/>
      <c r="C12081" s="251"/>
      <c r="D12081" s="252"/>
      <c r="E12081"/>
      <c r="F12081" s="126"/>
      <c r="G12081" s="253"/>
      <c r="H12081"/>
      <c r="I12081"/>
      <c r="J12081" s="254"/>
      <c r="K12081"/>
      <c r="L12081"/>
      <c r="M12081"/>
      <c r="N12081"/>
      <c r="O12081"/>
      <c r="P12081"/>
      <c r="Q12081"/>
      <c r="S12081" s="115"/>
      <c r="U12081"/>
      <c r="V12081"/>
      <c r="W12081" s="254"/>
      <c r="X12081"/>
      <c r="Y12081"/>
      <c r="Z12081"/>
      <c r="AA12081"/>
      <c r="AB12081"/>
      <c r="AC12081"/>
      <c r="AD12081"/>
      <c r="AE12081"/>
      <c r="AF12081"/>
      <c r="AG12081"/>
    </row>
    <row r="12082" spans="1:33" ht="18" x14ac:dyDescent="0.25">
      <c r="A12082" s="250"/>
      <c r="B12082" s="251"/>
      <c r="C12082" s="251"/>
      <c r="D12082" s="252"/>
      <c r="E12082"/>
      <c r="F12082" s="126"/>
      <c r="G12082" s="253"/>
      <c r="H12082"/>
      <c r="I12082"/>
      <c r="J12082" s="254"/>
      <c r="K12082"/>
      <c r="L12082"/>
      <c r="M12082"/>
      <c r="N12082"/>
      <c r="O12082"/>
      <c r="P12082"/>
      <c r="Q12082"/>
      <c r="S12082" s="115"/>
      <c r="U12082"/>
      <c r="V12082"/>
      <c r="W12082" s="254"/>
      <c r="X12082"/>
      <c r="Y12082"/>
      <c r="Z12082"/>
      <c r="AA12082"/>
      <c r="AB12082"/>
      <c r="AC12082"/>
      <c r="AD12082"/>
      <c r="AE12082"/>
      <c r="AF12082"/>
      <c r="AG12082"/>
    </row>
    <row r="12083" spans="1:33" ht="18" x14ac:dyDescent="0.25">
      <c r="A12083" s="250"/>
      <c r="B12083" s="251"/>
      <c r="C12083" s="251"/>
      <c r="D12083" s="252"/>
      <c r="E12083"/>
      <c r="F12083" s="126"/>
      <c r="G12083" s="253"/>
      <c r="H12083"/>
      <c r="I12083"/>
      <c r="J12083" s="254"/>
      <c r="K12083"/>
      <c r="L12083"/>
      <c r="M12083"/>
      <c r="N12083"/>
      <c r="O12083"/>
      <c r="P12083"/>
      <c r="Q12083"/>
      <c r="S12083" s="115"/>
      <c r="U12083"/>
      <c r="V12083"/>
      <c r="W12083" s="254"/>
      <c r="X12083"/>
      <c r="Y12083"/>
      <c r="Z12083"/>
      <c r="AA12083"/>
      <c r="AB12083"/>
      <c r="AC12083"/>
      <c r="AD12083"/>
      <c r="AE12083"/>
      <c r="AF12083"/>
      <c r="AG12083"/>
    </row>
    <row r="12084" spans="1:33" ht="18" x14ac:dyDescent="0.25">
      <c r="A12084" s="250"/>
      <c r="B12084" s="251"/>
      <c r="C12084" s="251"/>
      <c r="D12084" s="252"/>
      <c r="E12084"/>
      <c r="F12084" s="126"/>
      <c r="G12084" s="253"/>
      <c r="H12084"/>
      <c r="I12084"/>
      <c r="J12084" s="254"/>
      <c r="K12084"/>
      <c r="L12084"/>
      <c r="M12084"/>
      <c r="N12084"/>
      <c r="O12084"/>
      <c r="P12084"/>
      <c r="Q12084"/>
      <c r="S12084" s="115"/>
      <c r="U12084"/>
      <c r="V12084"/>
      <c r="W12084" s="254"/>
      <c r="X12084"/>
      <c r="Y12084"/>
      <c r="Z12084"/>
      <c r="AA12084"/>
      <c r="AB12084"/>
      <c r="AC12084"/>
      <c r="AD12084"/>
      <c r="AE12084"/>
      <c r="AF12084"/>
      <c r="AG12084"/>
    </row>
    <row r="12085" spans="1:33" ht="18" x14ac:dyDescent="0.25">
      <c r="A12085" s="250"/>
      <c r="B12085" s="251"/>
      <c r="C12085" s="251"/>
      <c r="D12085" s="252"/>
      <c r="E12085"/>
      <c r="F12085" s="126"/>
      <c r="G12085" s="253"/>
      <c r="H12085"/>
      <c r="I12085"/>
      <c r="J12085" s="254"/>
      <c r="K12085"/>
      <c r="L12085"/>
      <c r="M12085"/>
      <c r="N12085"/>
      <c r="O12085"/>
      <c r="P12085"/>
      <c r="Q12085"/>
      <c r="S12085" s="115"/>
      <c r="U12085"/>
      <c r="V12085"/>
      <c r="W12085" s="254"/>
      <c r="X12085"/>
      <c r="Y12085"/>
      <c r="Z12085"/>
      <c r="AA12085"/>
      <c r="AB12085"/>
      <c r="AC12085"/>
      <c r="AD12085"/>
      <c r="AE12085"/>
      <c r="AF12085"/>
      <c r="AG12085"/>
    </row>
    <row r="12086" spans="1:33" ht="18" x14ac:dyDescent="0.25">
      <c r="A12086" s="250"/>
      <c r="B12086" s="251"/>
      <c r="C12086" s="251"/>
      <c r="D12086" s="252"/>
      <c r="E12086"/>
      <c r="F12086" s="126"/>
      <c r="G12086" s="253"/>
      <c r="H12086"/>
      <c r="I12086"/>
      <c r="J12086" s="254"/>
      <c r="K12086"/>
      <c r="L12086"/>
      <c r="M12086"/>
      <c r="N12086"/>
      <c r="O12086"/>
      <c r="P12086"/>
      <c r="Q12086"/>
      <c r="S12086" s="115"/>
      <c r="U12086"/>
      <c r="V12086"/>
      <c r="W12086" s="254"/>
      <c r="X12086"/>
      <c r="Y12086"/>
      <c r="Z12086"/>
      <c r="AA12086"/>
      <c r="AB12086"/>
      <c r="AC12086"/>
      <c r="AD12086"/>
      <c r="AE12086"/>
      <c r="AF12086"/>
      <c r="AG12086"/>
    </row>
    <row r="12087" spans="1:33" ht="18" x14ac:dyDescent="0.25">
      <c r="A12087" s="250"/>
      <c r="B12087" s="251"/>
      <c r="C12087" s="251"/>
      <c r="D12087" s="252"/>
      <c r="E12087"/>
      <c r="F12087" s="126"/>
      <c r="G12087" s="253"/>
      <c r="H12087"/>
      <c r="I12087"/>
      <c r="J12087" s="254"/>
      <c r="K12087"/>
      <c r="L12087"/>
      <c r="M12087"/>
      <c r="N12087"/>
      <c r="O12087"/>
      <c r="P12087"/>
      <c r="Q12087"/>
      <c r="S12087" s="115"/>
      <c r="U12087"/>
      <c r="V12087"/>
      <c r="W12087" s="254"/>
      <c r="X12087"/>
      <c r="Y12087"/>
      <c r="Z12087"/>
      <c r="AA12087"/>
      <c r="AB12087"/>
      <c r="AC12087"/>
      <c r="AD12087"/>
      <c r="AE12087"/>
      <c r="AF12087"/>
      <c r="AG12087"/>
    </row>
    <row r="12088" spans="1:33" ht="18" x14ac:dyDescent="0.25">
      <c r="A12088" s="250"/>
      <c r="B12088" s="251"/>
      <c r="C12088" s="251"/>
      <c r="D12088" s="252"/>
      <c r="E12088"/>
      <c r="F12088" s="126"/>
      <c r="G12088" s="253"/>
      <c r="H12088"/>
      <c r="I12088"/>
      <c r="J12088" s="254"/>
      <c r="K12088"/>
      <c r="L12088"/>
      <c r="M12088"/>
      <c r="N12088"/>
      <c r="O12088"/>
      <c r="P12088"/>
      <c r="Q12088"/>
      <c r="S12088" s="115"/>
      <c r="U12088"/>
      <c r="V12088"/>
      <c r="W12088" s="254"/>
      <c r="X12088"/>
      <c r="Y12088"/>
      <c r="Z12088"/>
      <c r="AA12088"/>
      <c r="AB12088"/>
      <c r="AC12088"/>
      <c r="AD12088"/>
      <c r="AE12088"/>
      <c r="AF12088"/>
      <c r="AG12088"/>
    </row>
    <row r="12089" spans="1:33" ht="18" x14ac:dyDescent="0.25">
      <c r="A12089" s="250"/>
      <c r="B12089" s="251"/>
      <c r="C12089" s="251"/>
      <c r="D12089" s="252"/>
      <c r="E12089"/>
      <c r="F12089" s="126"/>
      <c r="G12089" s="253"/>
      <c r="H12089"/>
      <c r="I12089"/>
      <c r="J12089" s="254"/>
      <c r="K12089"/>
      <c r="L12089"/>
      <c r="M12089"/>
      <c r="N12089"/>
      <c r="O12089"/>
      <c r="P12089"/>
      <c r="Q12089"/>
      <c r="S12089" s="115"/>
      <c r="U12089"/>
      <c r="V12089"/>
      <c r="W12089" s="254"/>
      <c r="X12089"/>
      <c r="Y12089"/>
      <c r="Z12089"/>
      <c r="AA12089"/>
      <c r="AB12089"/>
      <c r="AC12089"/>
      <c r="AD12089"/>
      <c r="AE12089"/>
      <c r="AF12089"/>
      <c r="AG12089"/>
    </row>
    <row r="12090" spans="1:33" ht="18" x14ac:dyDescent="0.25">
      <c r="A12090" s="250"/>
      <c r="B12090" s="251"/>
      <c r="C12090" s="251"/>
      <c r="D12090" s="252"/>
      <c r="E12090"/>
      <c r="F12090" s="126"/>
      <c r="G12090" s="253"/>
      <c r="H12090"/>
      <c r="I12090"/>
      <c r="J12090" s="254"/>
      <c r="K12090"/>
      <c r="L12090"/>
      <c r="M12090"/>
      <c r="N12090"/>
      <c r="O12090"/>
      <c r="P12090"/>
      <c r="Q12090"/>
      <c r="S12090" s="115"/>
      <c r="U12090"/>
      <c r="V12090"/>
      <c r="W12090" s="254"/>
      <c r="X12090"/>
      <c r="Y12090"/>
      <c r="Z12090"/>
      <c r="AA12090"/>
      <c r="AB12090"/>
      <c r="AC12090"/>
      <c r="AD12090"/>
      <c r="AE12090"/>
      <c r="AF12090"/>
      <c r="AG12090"/>
    </row>
    <row r="12091" spans="1:33" ht="18" x14ac:dyDescent="0.25">
      <c r="A12091" s="250"/>
      <c r="B12091" s="251"/>
      <c r="C12091" s="251"/>
      <c r="D12091" s="252"/>
      <c r="E12091"/>
      <c r="F12091" s="126"/>
      <c r="G12091" s="253"/>
      <c r="H12091"/>
      <c r="I12091"/>
      <c r="J12091" s="254"/>
      <c r="K12091"/>
      <c r="L12091"/>
      <c r="M12091"/>
      <c r="N12091"/>
      <c r="O12091"/>
      <c r="P12091"/>
      <c r="Q12091"/>
      <c r="S12091" s="115"/>
      <c r="U12091"/>
      <c r="V12091"/>
      <c r="W12091" s="254"/>
      <c r="X12091"/>
      <c r="Y12091"/>
      <c r="Z12091"/>
      <c r="AA12091"/>
      <c r="AB12091"/>
      <c r="AC12091"/>
      <c r="AD12091"/>
      <c r="AE12091"/>
      <c r="AF12091"/>
      <c r="AG12091"/>
    </row>
    <row r="12092" spans="1:33" ht="18" x14ac:dyDescent="0.25">
      <c r="A12092" s="250"/>
      <c r="B12092" s="251"/>
      <c r="C12092" s="251"/>
      <c r="D12092" s="252"/>
      <c r="E12092"/>
      <c r="F12092" s="126"/>
      <c r="G12092" s="253"/>
      <c r="H12092"/>
      <c r="I12092"/>
      <c r="J12092" s="254"/>
      <c r="K12092"/>
      <c r="L12092"/>
      <c r="M12092"/>
      <c r="N12092"/>
      <c r="O12092"/>
      <c r="P12092"/>
      <c r="Q12092"/>
      <c r="S12092" s="115"/>
      <c r="U12092"/>
      <c r="V12092"/>
      <c r="W12092" s="254"/>
      <c r="X12092"/>
      <c r="Y12092"/>
      <c r="Z12092"/>
      <c r="AA12092"/>
      <c r="AB12092"/>
      <c r="AC12092"/>
      <c r="AD12092"/>
      <c r="AE12092"/>
      <c r="AF12092"/>
      <c r="AG12092"/>
    </row>
    <row r="12093" spans="1:33" ht="18" x14ac:dyDescent="0.25">
      <c r="A12093" s="250"/>
      <c r="B12093" s="251"/>
      <c r="C12093" s="251"/>
      <c r="D12093" s="252"/>
      <c r="E12093"/>
      <c r="F12093" s="126"/>
      <c r="G12093" s="253"/>
      <c r="H12093"/>
      <c r="I12093"/>
      <c r="J12093" s="254"/>
      <c r="K12093"/>
      <c r="L12093"/>
      <c r="M12093"/>
      <c r="N12093"/>
      <c r="O12093"/>
      <c r="P12093"/>
      <c r="Q12093"/>
      <c r="S12093" s="115"/>
      <c r="U12093"/>
      <c r="V12093"/>
      <c r="W12093" s="254"/>
      <c r="X12093"/>
      <c r="Y12093"/>
      <c r="Z12093"/>
      <c r="AA12093"/>
      <c r="AB12093"/>
      <c r="AC12093"/>
      <c r="AD12093"/>
      <c r="AE12093"/>
      <c r="AF12093"/>
      <c r="AG12093"/>
    </row>
    <row r="12094" spans="1:33" ht="18" x14ac:dyDescent="0.25">
      <c r="A12094" s="250"/>
      <c r="B12094" s="251"/>
      <c r="C12094" s="251"/>
      <c r="D12094" s="252"/>
      <c r="E12094"/>
      <c r="F12094" s="126"/>
      <c r="G12094" s="253"/>
      <c r="H12094"/>
      <c r="I12094"/>
      <c r="J12094" s="254"/>
      <c r="K12094"/>
      <c r="L12094"/>
      <c r="M12094"/>
      <c r="N12094"/>
      <c r="O12094"/>
      <c r="P12094"/>
      <c r="Q12094"/>
      <c r="S12094" s="115"/>
      <c r="U12094"/>
      <c r="V12094"/>
      <c r="W12094" s="254"/>
      <c r="X12094"/>
      <c r="Y12094"/>
      <c r="Z12094"/>
      <c r="AA12094"/>
      <c r="AB12094"/>
      <c r="AC12094"/>
      <c r="AD12094"/>
      <c r="AE12094"/>
      <c r="AF12094"/>
      <c r="AG12094"/>
    </row>
    <row r="12095" spans="1:33" ht="18" x14ac:dyDescent="0.25">
      <c r="A12095" s="250"/>
      <c r="B12095" s="251"/>
      <c r="C12095" s="251"/>
      <c r="D12095" s="252"/>
      <c r="E12095"/>
      <c r="F12095" s="126"/>
      <c r="G12095" s="253"/>
      <c r="H12095"/>
      <c r="I12095"/>
      <c r="J12095" s="254"/>
      <c r="K12095"/>
      <c r="L12095"/>
      <c r="M12095"/>
      <c r="N12095"/>
      <c r="O12095"/>
      <c r="P12095"/>
      <c r="Q12095"/>
      <c r="S12095" s="115"/>
      <c r="U12095"/>
      <c r="V12095"/>
      <c r="W12095" s="254"/>
      <c r="X12095"/>
      <c r="Y12095"/>
      <c r="Z12095"/>
      <c r="AA12095"/>
      <c r="AB12095"/>
      <c r="AC12095"/>
      <c r="AD12095"/>
      <c r="AE12095"/>
      <c r="AF12095"/>
      <c r="AG12095"/>
    </row>
    <row r="12096" spans="1:33" ht="18" x14ac:dyDescent="0.25">
      <c r="A12096" s="250"/>
      <c r="B12096" s="251"/>
      <c r="C12096" s="251"/>
      <c r="D12096" s="252"/>
      <c r="E12096"/>
      <c r="F12096" s="126"/>
      <c r="G12096" s="253"/>
      <c r="H12096"/>
      <c r="I12096"/>
      <c r="J12096" s="254"/>
      <c r="K12096"/>
      <c r="L12096"/>
      <c r="M12096"/>
      <c r="N12096"/>
      <c r="O12096"/>
      <c r="P12096"/>
      <c r="Q12096"/>
      <c r="S12096" s="115"/>
      <c r="U12096"/>
      <c r="V12096"/>
      <c r="W12096" s="254"/>
      <c r="X12096"/>
      <c r="Y12096"/>
      <c r="Z12096"/>
      <c r="AA12096"/>
      <c r="AB12096"/>
      <c r="AC12096"/>
      <c r="AD12096"/>
      <c r="AE12096"/>
      <c r="AF12096"/>
      <c r="AG12096"/>
    </row>
    <row r="12097" spans="1:33" ht="18" x14ac:dyDescent="0.25">
      <c r="A12097" s="250"/>
      <c r="B12097" s="251"/>
      <c r="C12097" s="251"/>
      <c r="D12097" s="252"/>
      <c r="E12097"/>
      <c r="F12097" s="126"/>
      <c r="G12097" s="253"/>
      <c r="H12097"/>
      <c r="I12097"/>
      <c r="J12097" s="254"/>
      <c r="K12097"/>
      <c r="L12097"/>
      <c r="M12097"/>
      <c r="N12097"/>
      <c r="O12097"/>
      <c r="P12097"/>
      <c r="Q12097"/>
      <c r="S12097" s="115"/>
      <c r="U12097"/>
      <c r="V12097"/>
      <c r="W12097" s="254"/>
      <c r="X12097"/>
      <c r="Y12097"/>
      <c r="Z12097"/>
      <c r="AA12097"/>
      <c r="AB12097"/>
      <c r="AC12097"/>
      <c r="AD12097"/>
      <c r="AE12097"/>
      <c r="AF12097"/>
      <c r="AG12097"/>
    </row>
    <row r="12098" spans="1:33" ht="18" x14ac:dyDescent="0.25">
      <c r="A12098" s="250"/>
      <c r="B12098" s="251"/>
      <c r="C12098" s="251"/>
      <c r="D12098" s="252"/>
      <c r="E12098"/>
      <c r="F12098" s="126"/>
      <c r="G12098" s="253"/>
      <c r="H12098"/>
      <c r="I12098"/>
      <c r="J12098" s="254"/>
      <c r="K12098"/>
      <c r="L12098"/>
      <c r="M12098"/>
      <c r="N12098"/>
      <c r="O12098"/>
      <c r="P12098"/>
      <c r="Q12098"/>
      <c r="S12098" s="115"/>
      <c r="U12098"/>
      <c r="V12098"/>
      <c r="W12098" s="254"/>
      <c r="X12098"/>
      <c r="Y12098"/>
      <c r="Z12098"/>
      <c r="AA12098"/>
      <c r="AB12098"/>
      <c r="AC12098"/>
      <c r="AD12098"/>
      <c r="AE12098"/>
      <c r="AF12098"/>
      <c r="AG12098"/>
    </row>
    <row r="12099" spans="1:33" ht="18" x14ac:dyDescent="0.25">
      <c r="A12099" s="250"/>
      <c r="B12099" s="251"/>
      <c r="C12099" s="251"/>
      <c r="D12099" s="252"/>
      <c r="E12099"/>
      <c r="F12099" s="126"/>
      <c r="G12099" s="253"/>
      <c r="H12099"/>
      <c r="I12099"/>
      <c r="J12099" s="254"/>
      <c r="K12099"/>
      <c r="L12099"/>
      <c r="M12099"/>
      <c r="N12099"/>
      <c r="O12099"/>
      <c r="P12099"/>
      <c r="Q12099"/>
      <c r="S12099" s="115"/>
      <c r="U12099"/>
      <c r="V12099"/>
      <c r="W12099" s="254"/>
      <c r="X12099"/>
      <c r="Y12099"/>
      <c r="Z12099"/>
      <c r="AA12099"/>
      <c r="AB12099"/>
      <c r="AC12099"/>
      <c r="AD12099"/>
      <c r="AE12099"/>
      <c r="AF12099"/>
      <c r="AG12099"/>
    </row>
    <row r="12100" spans="1:33" ht="18" x14ac:dyDescent="0.25">
      <c r="A12100" s="250"/>
      <c r="B12100" s="251"/>
      <c r="C12100" s="251"/>
      <c r="D12100" s="252"/>
      <c r="E12100"/>
      <c r="F12100" s="126"/>
      <c r="G12100" s="253"/>
      <c r="H12100"/>
      <c r="I12100"/>
      <c r="J12100" s="254"/>
      <c r="K12100"/>
      <c r="L12100"/>
      <c r="M12100"/>
      <c r="N12100"/>
      <c r="O12100"/>
      <c r="P12100"/>
      <c r="Q12100"/>
      <c r="S12100" s="115"/>
      <c r="U12100"/>
      <c r="V12100"/>
      <c r="W12100" s="254"/>
      <c r="X12100"/>
      <c r="Y12100"/>
      <c r="Z12100"/>
      <c r="AA12100"/>
      <c r="AB12100"/>
      <c r="AC12100"/>
      <c r="AD12100"/>
      <c r="AE12100"/>
      <c r="AF12100"/>
      <c r="AG12100"/>
    </row>
    <row r="12101" spans="1:33" ht="18" x14ac:dyDescent="0.25">
      <c r="A12101" s="250"/>
      <c r="B12101" s="251"/>
      <c r="C12101" s="251"/>
      <c r="D12101" s="252"/>
      <c r="E12101"/>
      <c r="F12101" s="126"/>
      <c r="G12101" s="253"/>
      <c r="H12101"/>
      <c r="I12101"/>
      <c r="J12101" s="254"/>
      <c r="K12101"/>
      <c r="L12101"/>
      <c r="M12101"/>
      <c r="N12101"/>
      <c r="O12101"/>
      <c r="P12101"/>
      <c r="Q12101"/>
      <c r="S12101" s="115"/>
      <c r="U12101"/>
      <c r="V12101"/>
      <c r="W12101" s="254"/>
      <c r="X12101"/>
      <c r="Y12101"/>
      <c r="Z12101"/>
      <c r="AA12101"/>
      <c r="AB12101"/>
      <c r="AC12101"/>
      <c r="AD12101"/>
      <c r="AE12101"/>
      <c r="AF12101"/>
      <c r="AG12101"/>
    </row>
    <row r="12102" spans="1:33" ht="18" x14ac:dyDescent="0.25">
      <c r="A12102" s="250"/>
      <c r="B12102" s="251"/>
      <c r="C12102" s="251"/>
      <c r="D12102" s="252"/>
      <c r="E12102"/>
      <c r="F12102" s="126"/>
      <c r="G12102" s="253"/>
      <c r="H12102"/>
      <c r="I12102"/>
      <c r="J12102" s="254"/>
      <c r="K12102"/>
      <c r="L12102"/>
      <c r="M12102"/>
      <c r="N12102"/>
      <c r="O12102"/>
      <c r="P12102"/>
      <c r="Q12102"/>
      <c r="S12102" s="115"/>
      <c r="U12102"/>
      <c r="V12102"/>
      <c r="W12102" s="254"/>
      <c r="X12102"/>
      <c r="Y12102"/>
      <c r="Z12102"/>
      <c r="AA12102"/>
      <c r="AB12102"/>
      <c r="AC12102"/>
      <c r="AD12102"/>
      <c r="AE12102"/>
      <c r="AF12102"/>
      <c r="AG12102"/>
    </row>
    <row r="12103" spans="1:33" ht="18" x14ac:dyDescent="0.25">
      <c r="A12103" s="250"/>
      <c r="B12103" s="251"/>
      <c r="C12103" s="251"/>
      <c r="D12103" s="252"/>
      <c r="E12103"/>
      <c r="F12103" s="126"/>
      <c r="G12103" s="253"/>
      <c r="H12103"/>
      <c r="I12103"/>
      <c r="J12103" s="254"/>
      <c r="K12103"/>
      <c r="L12103"/>
      <c r="M12103"/>
      <c r="N12103"/>
      <c r="O12103"/>
      <c r="P12103"/>
      <c r="Q12103"/>
      <c r="S12103" s="115"/>
      <c r="U12103"/>
      <c r="V12103"/>
      <c r="W12103" s="254"/>
      <c r="X12103"/>
      <c r="Y12103"/>
      <c r="Z12103"/>
      <c r="AA12103"/>
      <c r="AB12103"/>
      <c r="AC12103"/>
      <c r="AD12103"/>
      <c r="AE12103"/>
      <c r="AF12103"/>
      <c r="AG12103"/>
    </row>
    <row r="12104" spans="1:33" ht="18" x14ac:dyDescent="0.25">
      <c r="A12104" s="250"/>
      <c r="B12104" s="251"/>
      <c r="C12104" s="251"/>
      <c r="D12104" s="252"/>
      <c r="E12104"/>
      <c r="F12104" s="126"/>
      <c r="G12104" s="253"/>
      <c r="H12104"/>
      <c r="I12104"/>
      <c r="J12104" s="254"/>
      <c r="K12104"/>
      <c r="L12104"/>
      <c r="M12104"/>
      <c r="N12104"/>
      <c r="O12104"/>
      <c r="P12104"/>
      <c r="Q12104"/>
      <c r="S12104" s="115"/>
      <c r="U12104"/>
      <c r="V12104"/>
      <c r="W12104" s="254"/>
      <c r="X12104"/>
      <c r="Y12104"/>
      <c r="Z12104"/>
      <c r="AA12104"/>
      <c r="AB12104"/>
      <c r="AC12104"/>
      <c r="AD12104"/>
      <c r="AE12104"/>
      <c r="AF12104"/>
      <c r="AG12104"/>
    </row>
    <row r="12105" spans="1:33" ht="18" x14ac:dyDescent="0.25">
      <c r="A12105" s="250"/>
      <c r="B12105" s="251"/>
      <c r="C12105" s="251"/>
      <c r="D12105" s="252"/>
      <c r="E12105"/>
      <c r="F12105" s="126"/>
      <c r="G12105" s="253"/>
      <c r="H12105"/>
      <c r="I12105"/>
      <c r="J12105" s="254"/>
      <c r="K12105"/>
      <c r="L12105"/>
      <c r="M12105"/>
      <c r="N12105"/>
      <c r="O12105"/>
      <c r="P12105"/>
      <c r="Q12105"/>
      <c r="S12105" s="115"/>
      <c r="U12105"/>
      <c r="V12105"/>
      <c r="W12105" s="254"/>
      <c r="X12105"/>
      <c r="Y12105"/>
      <c r="Z12105"/>
      <c r="AA12105"/>
      <c r="AB12105"/>
      <c r="AC12105"/>
      <c r="AD12105"/>
      <c r="AE12105"/>
      <c r="AF12105"/>
      <c r="AG12105"/>
    </row>
    <row r="12106" spans="1:33" ht="18" x14ac:dyDescent="0.25">
      <c r="A12106" s="250"/>
      <c r="B12106" s="251"/>
      <c r="C12106" s="251"/>
      <c r="D12106" s="252"/>
      <c r="E12106"/>
      <c r="F12106" s="126"/>
      <c r="G12106" s="253"/>
      <c r="H12106"/>
      <c r="I12106"/>
      <c r="J12106" s="254"/>
      <c r="K12106"/>
      <c r="L12106"/>
      <c r="M12106"/>
      <c r="N12106"/>
      <c r="O12106"/>
      <c r="P12106"/>
      <c r="Q12106"/>
      <c r="S12106" s="115"/>
      <c r="U12106"/>
      <c r="V12106"/>
      <c r="W12106" s="254"/>
      <c r="X12106"/>
      <c r="Y12106"/>
      <c r="Z12106"/>
      <c r="AA12106"/>
      <c r="AB12106"/>
      <c r="AC12106"/>
      <c r="AD12106"/>
      <c r="AE12106"/>
      <c r="AF12106"/>
      <c r="AG12106"/>
    </row>
    <row r="12107" spans="1:33" ht="18" x14ac:dyDescent="0.25">
      <c r="A12107" s="250"/>
      <c r="B12107" s="251"/>
      <c r="C12107" s="251"/>
      <c r="D12107" s="252"/>
      <c r="E12107"/>
      <c r="F12107" s="126"/>
      <c r="G12107" s="253"/>
      <c r="H12107"/>
      <c r="I12107"/>
      <c r="J12107" s="254"/>
      <c r="K12107"/>
      <c r="L12107"/>
      <c r="M12107"/>
      <c r="N12107"/>
      <c r="O12107"/>
      <c r="P12107"/>
      <c r="Q12107"/>
      <c r="S12107" s="115"/>
      <c r="U12107"/>
      <c r="V12107"/>
      <c r="W12107" s="254"/>
      <c r="X12107"/>
      <c r="Y12107"/>
      <c r="Z12107"/>
      <c r="AA12107"/>
      <c r="AB12107"/>
      <c r="AC12107"/>
      <c r="AD12107"/>
      <c r="AE12107"/>
      <c r="AF12107"/>
      <c r="AG12107"/>
    </row>
    <row r="12108" spans="1:33" ht="18" x14ac:dyDescent="0.25">
      <c r="A12108" s="250"/>
      <c r="B12108" s="251"/>
      <c r="C12108" s="251"/>
      <c r="D12108" s="252"/>
      <c r="E12108"/>
      <c r="F12108" s="126"/>
      <c r="G12108" s="253"/>
      <c r="H12108"/>
      <c r="I12108"/>
      <c r="J12108" s="254"/>
      <c r="K12108"/>
      <c r="L12108"/>
      <c r="M12108"/>
      <c r="N12108"/>
      <c r="O12108"/>
      <c r="P12108"/>
      <c r="Q12108"/>
      <c r="S12108" s="115"/>
      <c r="U12108"/>
      <c r="V12108"/>
      <c r="W12108" s="254"/>
      <c r="X12108"/>
      <c r="Y12108"/>
      <c r="Z12108"/>
      <c r="AA12108"/>
      <c r="AB12108"/>
      <c r="AC12108"/>
      <c r="AD12108"/>
      <c r="AE12108"/>
      <c r="AF12108"/>
      <c r="AG12108"/>
    </row>
    <row r="12109" spans="1:33" ht="18" x14ac:dyDescent="0.25">
      <c r="A12109" s="250"/>
      <c r="B12109" s="251"/>
      <c r="C12109" s="251"/>
      <c r="D12109" s="252"/>
      <c r="E12109"/>
      <c r="F12109" s="126"/>
      <c r="G12109" s="253"/>
      <c r="H12109"/>
      <c r="I12109"/>
      <c r="J12109" s="254"/>
      <c r="K12109"/>
      <c r="L12109"/>
      <c r="M12109"/>
      <c r="N12109"/>
      <c r="O12109"/>
      <c r="P12109"/>
      <c r="Q12109"/>
      <c r="S12109" s="115"/>
      <c r="U12109"/>
      <c r="V12109"/>
      <c r="W12109" s="254"/>
      <c r="X12109"/>
      <c r="Y12109"/>
      <c r="Z12109"/>
      <c r="AA12109"/>
      <c r="AB12109"/>
      <c r="AC12109"/>
      <c r="AD12109"/>
      <c r="AE12109"/>
      <c r="AF12109"/>
      <c r="AG12109"/>
    </row>
    <row r="12110" spans="1:33" ht="18" x14ac:dyDescent="0.25">
      <c r="A12110" s="250"/>
      <c r="B12110" s="251"/>
      <c r="C12110" s="251"/>
      <c r="D12110" s="252"/>
      <c r="E12110"/>
      <c r="F12110" s="126"/>
      <c r="G12110" s="253"/>
      <c r="H12110"/>
      <c r="I12110"/>
      <c r="J12110" s="254"/>
      <c r="K12110"/>
      <c r="L12110"/>
      <c r="M12110"/>
      <c r="N12110"/>
      <c r="O12110"/>
      <c r="P12110"/>
      <c r="Q12110"/>
      <c r="S12110" s="115"/>
      <c r="U12110"/>
      <c r="V12110"/>
      <c r="W12110" s="254"/>
      <c r="X12110"/>
      <c r="Y12110"/>
      <c r="Z12110"/>
      <c r="AA12110"/>
      <c r="AB12110"/>
      <c r="AC12110"/>
      <c r="AD12110"/>
      <c r="AE12110"/>
      <c r="AF12110"/>
      <c r="AG12110"/>
    </row>
    <row r="12111" spans="1:33" ht="18" x14ac:dyDescent="0.25">
      <c r="A12111" s="250"/>
      <c r="B12111" s="251"/>
      <c r="C12111" s="251"/>
      <c r="D12111" s="252"/>
      <c r="E12111"/>
      <c r="F12111" s="126"/>
      <c r="G12111" s="253"/>
      <c r="H12111"/>
      <c r="I12111"/>
      <c r="J12111" s="254"/>
      <c r="K12111"/>
      <c r="L12111"/>
      <c r="M12111"/>
      <c r="N12111"/>
      <c r="O12111"/>
      <c r="P12111"/>
      <c r="Q12111"/>
      <c r="S12111" s="115"/>
      <c r="U12111"/>
      <c r="V12111"/>
      <c r="W12111" s="254"/>
      <c r="X12111"/>
      <c r="Y12111"/>
      <c r="Z12111"/>
      <c r="AA12111"/>
      <c r="AB12111"/>
      <c r="AC12111"/>
      <c r="AD12111"/>
      <c r="AE12111"/>
      <c r="AF12111"/>
      <c r="AG12111"/>
    </row>
    <row r="12112" spans="1:33" ht="18" x14ac:dyDescent="0.25">
      <c r="A12112" s="250"/>
      <c r="B12112" s="251"/>
      <c r="C12112" s="251"/>
      <c r="D12112" s="252"/>
      <c r="E12112"/>
      <c r="F12112" s="126"/>
      <c r="G12112" s="253"/>
      <c r="H12112"/>
      <c r="I12112"/>
      <c r="J12112" s="254"/>
      <c r="K12112"/>
      <c r="L12112"/>
      <c r="M12112"/>
      <c r="N12112"/>
      <c r="O12112"/>
      <c r="P12112"/>
      <c r="Q12112"/>
      <c r="S12112" s="115"/>
      <c r="U12112"/>
      <c r="V12112"/>
      <c r="W12112" s="254"/>
      <c r="X12112"/>
      <c r="Y12112"/>
      <c r="Z12112"/>
      <c r="AA12112"/>
      <c r="AB12112"/>
      <c r="AC12112"/>
      <c r="AD12112"/>
      <c r="AE12112"/>
      <c r="AF12112"/>
      <c r="AG12112"/>
    </row>
    <row r="12113" spans="1:33" ht="18" x14ac:dyDescent="0.25">
      <c r="A12113" s="250"/>
      <c r="B12113" s="251"/>
      <c r="C12113" s="251"/>
      <c r="D12113" s="252"/>
      <c r="E12113"/>
      <c r="F12113" s="126"/>
      <c r="G12113" s="253"/>
      <c r="H12113"/>
      <c r="I12113"/>
      <c r="J12113" s="254"/>
      <c r="K12113"/>
      <c r="L12113"/>
      <c r="M12113"/>
      <c r="N12113"/>
      <c r="O12113"/>
      <c r="P12113"/>
      <c r="Q12113"/>
      <c r="S12113" s="115"/>
      <c r="U12113"/>
      <c r="V12113"/>
      <c r="W12113" s="254"/>
      <c r="X12113"/>
      <c r="Y12113"/>
      <c r="Z12113"/>
      <c r="AA12113"/>
      <c r="AB12113"/>
      <c r="AC12113"/>
      <c r="AD12113"/>
      <c r="AE12113"/>
      <c r="AF12113"/>
      <c r="AG12113"/>
    </row>
    <row r="12114" spans="1:33" ht="18" x14ac:dyDescent="0.25">
      <c r="A12114" s="250"/>
      <c r="B12114" s="251"/>
      <c r="C12114" s="251"/>
      <c r="D12114" s="252"/>
      <c r="E12114"/>
      <c r="F12114" s="126"/>
      <c r="G12114" s="253"/>
      <c r="H12114"/>
      <c r="I12114"/>
      <c r="J12114" s="254"/>
      <c r="K12114"/>
      <c r="L12114"/>
      <c r="M12114"/>
      <c r="N12114"/>
      <c r="O12114"/>
      <c r="P12114"/>
      <c r="Q12114"/>
      <c r="S12114" s="115"/>
      <c r="U12114"/>
      <c r="V12114"/>
      <c r="W12114" s="254"/>
      <c r="X12114"/>
      <c r="Y12114"/>
      <c r="Z12114"/>
      <c r="AA12114"/>
      <c r="AB12114"/>
      <c r="AC12114"/>
      <c r="AD12114"/>
      <c r="AE12114"/>
      <c r="AF12114"/>
      <c r="AG12114"/>
    </row>
    <row r="12115" spans="1:33" ht="18" x14ac:dyDescent="0.25">
      <c r="A12115" s="250"/>
      <c r="B12115" s="251"/>
      <c r="C12115" s="251"/>
      <c r="D12115" s="252"/>
      <c r="E12115"/>
      <c r="F12115" s="126"/>
      <c r="G12115" s="253"/>
      <c r="H12115"/>
      <c r="I12115"/>
      <c r="J12115" s="254"/>
      <c r="K12115"/>
      <c r="L12115"/>
      <c r="M12115"/>
      <c r="N12115"/>
      <c r="O12115"/>
      <c r="P12115"/>
      <c r="Q12115"/>
      <c r="S12115" s="115"/>
      <c r="U12115"/>
      <c r="V12115"/>
      <c r="W12115" s="254"/>
      <c r="X12115"/>
      <c r="Y12115"/>
      <c r="Z12115"/>
      <c r="AA12115"/>
      <c r="AB12115"/>
      <c r="AC12115"/>
      <c r="AD12115"/>
      <c r="AE12115"/>
      <c r="AF12115"/>
      <c r="AG12115"/>
    </row>
    <row r="12116" spans="1:33" ht="18" x14ac:dyDescent="0.25">
      <c r="A12116" s="250"/>
      <c r="B12116" s="251"/>
      <c r="C12116" s="251"/>
      <c r="D12116" s="252"/>
      <c r="E12116"/>
      <c r="F12116" s="126"/>
      <c r="G12116" s="253"/>
      <c r="H12116"/>
      <c r="I12116"/>
      <c r="J12116" s="254"/>
      <c r="K12116"/>
      <c r="L12116"/>
      <c r="M12116"/>
      <c r="N12116"/>
      <c r="O12116"/>
      <c r="P12116"/>
      <c r="Q12116"/>
      <c r="S12116" s="115"/>
      <c r="U12116"/>
      <c r="V12116"/>
      <c r="W12116" s="254"/>
      <c r="X12116"/>
      <c r="Y12116"/>
      <c r="Z12116"/>
      <c r="AA12116"/>
      <c r="AB12116"/>
      <c r="AC12116"/>
      <c r="AD12116"/>
      <c r="AE12116"/>
      <c r="AF12116"/>
      <c r="AG12116"/>
    </row>
    <row r="12117" spans="1:33" ht="18" x14ac:dyDescent="0.25">
      <c r="A12117" s="250"/>
      <c r="B12117" s="251"/>
      <c r="C12117" s="251"/>
      <c r="D12117" s="252"/>
      <c r="E12117"/>
      <c r="F12117" s="126"/>
      <c r="G12117" s="253"/>
      <c r="H12117"/>
      <c r="I12117"/>
      <c r="J12117" s="254"/>
      <c r="K12117"/>
      <c r="L12117"/>
      <c r="M12117"/>
      <c r="N12117"/>
      <c r="O12117"/>
      <c r="P12117"/>
      <c r="Q12117"/>
      <c r="S12117" s="115"/>
      <c r="U12117"/>
      <c r="V12117"/>
      <c r="W12117" s="254"/>
      <c r="X12117"/>
      <c r="Y12117"/>
      <c r="Z12117"/>
      <c r="AA12117"/>
      <c r="AB12117"/>
      <c r="AC12117"/>
      <c r="AD12117"/>
      <c r="AE12117"/>
      <c r="AF12117"/>
      <c r="AG12117"/>
    </row>
    <row r="12118" spans="1:33" ht="18" x14ac:dyDescent="0.25">
      <c r="A12118" s="250"/>
      <c r="B12118" s="251"/>
      <c r="C12118" s="251"/>
      <c r="D12118" s="252"/>
      <c r="E12118"/>
      <c r="F12118" s="126"/>
      <c r="G12118" s="253"/>
      <c r="H12118"/>
      <c r="I12118"/>
      <c r="J12118" s="254"/>
      <c r="K12118"/>
      <c r="L12118"/>
      <c r="M12118"/>
      <c r="N12118"/>
      <c r="O12118"/>
      <c r="P12118"/>
      <c r="Q12118"/>
      <c r="S12118" s="115"/>
      <c r="U12118"/>
      <c r="V12118"/>
      <c r="W12118" s="254"/>
      <c r="X12118"/>
      <c r="Y12118"/>
      <c r="Z12118"/>
      <c r="AA12118"/>
      <c r="AB12118"/>
      <c r="AC12118"/>
      <c r="AD12118"/>
      <c r="AE12118"/>
      <c r="AF12118"/>
      <c r="AG12118"/>
    </row>
    <row r="12119" spans="1:33" ht="18" x14ac:dyDescent="0.25">
      <c r="A12119" s="250"/>
      <c r="B12119" s="251"/>
      <c r="C12119" s="251"/>
      <c r="D12119" s="252"/>
      <c r="E12119"/>
      <c r="F12119" s="126"/>
      <c r="G12119" s="253"/>
      <c r="H12119"/>
      <c r="I12119"/>
      <c r="J12119" s="254"/>
      <c r="K12119"/>
      <c r="L12119"/>
      <c r="M12119"/>
      <c r="N12119"/>
      <c r="O12119"/>
      <c r="P12119"/>
      <c r="Q12119"/>
      <c r="S12119" s="115"/>
      <c r="U12119"/>
      <c r="V12119"/>
      <c r="W12119" s="254"/>
      <c r="X12119"/>
      <c r="Y12119"/>
      <c r="Z12119"/>
      <c r="AA12119"/>
      <c r="AB12119"/>
      <c r="AC12119"/>
      <c r="AD12119"/>
      <c r="AE12119"/>
      <c r="AF12119"/>
      <c r="AG12119"/>
    </row>
    <row r="12120" spans="1:33" ht="18" x14ac:dyDescent="0.25">
      <c r="A12120" s="250"/>
      <c r="B12120" s="251"/>
      <c r="C12120" s="251"/>
      <c r="D12120" s="252"/>
      <c r="E12120"/>
      <c r="F12120" s="126"/>
      <c r="G12120" s="253"/>
      <c r="H12120"/>
      <c r="I12120"/>
      <c r="J12120" s="254"/>
      <c r="K12120"/>
      <c r="L12120"/>
      <c r="M12120"/>
      <c r="N12120"/>
      <c r="O12120"/>
      <c r="P12120"/>
      <c r="Q12120"/>
      <c r="S12120" s="115"/>
      <c r="U12120"/>
      <c r="V12120"/>
      <c r="W12120" s="254"/>
      <c r="X12120"/>
      <c r="Y12120"/>
      <c r="Z12120"/>
      <c r="AA12120"/>
      <c r="AB12120"/>
      <c r="AC12120"/>
      <c r="AD12120"/>
      <c r="AE12120"/>
      <c r="AF12120"/>
      <c r="AG12120"/>
    </row>
    <row r="12121" spans="1:33" ht="18" x14ac:dyDescent="0.25">
      <c r="A12121" s="250"/>
      <c r="B12121" s="251"/>
      <c r="C12121" s="251"/>
      <c r="D12121" s="252"/>
      <c r="E12121"/>
      <c r="F12121" s="126"/>
      <c r="G12121" s="253"/>
      <c r="H12121"/>
      <c r="I12121"/>
      <c r="J12121" s="254"/>
      <c r="K12121"/>
      <c r="L12121"/>
      <c r="M12121"/>
      <c r="N12121"/>
      <c r="O12121"/>
      <c r="P12121"/>
      <c r="Q12121"/>
      <c r="S12121" s="115"/>
      <c r="U12121"/>
      <c r="V12121"/>
      <c r="W12121" s="254"/>
      <c r="X12121"/>
      <c r="Y12121"/>
      <c r="Z12121"/>
      <c r="AA12121"/>
      <c r="AB12121"/>
      <c r="AC12121"/>
      <c r="AD12121"/>
      <c r="AE12121"/>
      <c r="AF12121"/>
      <c r="AG12121"/>
    </row>
    <row r="12122" spans="1:33" ht="18" x14ac:dyDescent="0.25">
      <c r="A12122" s="250"/>
      <c r="B12122" s="251"/>
      <c r="C12122" s="251"/>
      <c r="D12122" s="252"/>
      <c r="E12122"/>
      <c r="F12122" s="126"/>
      <c r="G12122" s="253"/>
      <c r="H12122"/>
      <c r="I12122"/>
      <c r="J12122" s="254"/>
      <c r="K12122"/>
      <c r="L12122"/>
      <c r="M12122"/>
      <c r="N12122"/>
      <c r="O12122"/>
      <c r="P12122"/>
      <c r="Q12122"/>
      <c r="S12122" s="115"/>
      <c r="U12122"/>
      <c r="V12122"/>
      <c r="W12122" s="254"/>
      <c r="X12122"/>
      <c r="Y12122"/>
      <c r="Z12122"/>
      <c r="AA12122"/>
      <c r="AB12122"/>
      <c r="AC12122"/>
      <c r="AD12122"/>
      <c r="AE12122"/>
      <c r="AF12122"/>
      <c r="AG12122"/>
    </row>
    <row r="12123" spans="1:33" ht="18" x14ac:dyDescent="0.25">
      <c r="A12123" s="250"/>
      <c r="B12123" s="251"/>
      <c r="C12123" s="251"/>
      <c r="D12123" s="252"/>
      <c r="E12123"/>
      <c r="F12123" s="126"/>
      <c r="G12123" s="253"/>
      <c r="H12123"/>
      <c r="I12123"/>
      <c r="J12123" s="254"/>
      <c r="K12123"/>
      <c r="L12123"/>
      <c r="M12123"/>
      <c r="N12123"/>
      <c r="O12123"/>
      <c r="P12123"/>
      <c r="Q12123"/>
      <c r="S12123" s="115"/>
      <c r="U12123"/>
      <c r="V12123"/>
      <c r="W12123" s="254"/>
      <c r="X12123"/>
      <c r="Y12123"/>
      <c r="Z12123"/>
      <c r="AA12123"/>
      <c r="AB12123"/>
      <c r="AC12123"/>
      <c r="AD12123"/>
      <c r="AE12123"/>
      <c r="AF12123"/>
      <c r="AG12123"/>
    </row>
    <row r="12124" spans="1:33" ht="18" x14ac:dyDescent="0.25">
      <c r="A12124" s="250"/>
      <c r="B12124" s="251"/>
      <c r="C12124" s="251"/>
      <c r="D12124" s="252"/>
      <c r="E12124"/>
      <c r="F12124" s="126"/>
      <c r="G12124" s="253"/>
      <c r="H12124"/>
      <c r="I12124"/>
      <c r="J12124" s="254"/>
      <c r="K12124"/>
      <c r="L12124"/>
      <c r="M12124"/>
      <c r="N12124"/>
      <c r="O12124"/>
      <c r="P12124"/>
      <c r="Q12124"/>
      <c r="S12124" s="115"/>
      <c r="U12124"/>
      <c r="V12124"/>
      <c r="W12124" s="254"/>
      <c r="X12124"/>
      <c r="Y12124"/>
      <c r="Z12124"/>
      <c r="AA12124"/>
      <c r="AB12124"/>
      <c r="AC12124"/>
      <c r="AD12124"/>
      <c r="AE12124"/>
      <c r="AF12124"/>
      <c r="AG12124"/>
    </row>
    <row r="12125" spans="1:33" ht="18" x14ac:dyDescent="0.25">
      <c r="A12125" s="250"/>
      <c r="B12125" s="251"/>
      <c r="C12125" s="251"/>
      <c r="D12125" s="252"/>
      <c r="E12125"/>
      <c r="F12125" s="126"/>
      <c r="G12125" s="253"/>
      <c r="H12125"/>
      <c r="I12125"/>
      <c r="J12125" s="254"/>
      <c r="K12125"/>
      <c r="L12125"/>
      <c r="M12125"/>
      <c r="N12125"/>
      <c r="O12125"/>
      <c r="P12125"/>
      <c r="Q12125"/>
      <c r="S12125" s="115"/>
      <c r="U12125"/>
      <c r="V12125"/>
      <c r="W12125" s="254"/>
      <c r="X12125"/>
      <c r="Y12125"/>
      <c r="Z12125"/>
      <c r="AA12125"/>
      <c r="AB12125"/>
      <c r="AC12125"/>
      <c r="AD12125"/>
      <c r="AE12125"/>
      <c r="AF12125"/>
      <c r="AG12125"/>
    </row>
    <row r="12126" spans="1:33" ht="18" x14ac:dyDescent="0.25">
      <c r="A12126" s="250"/>
      <c r="B12126" s="251"/>
      <c r="C12126" s="251"/>
      <c r="D12126" s="252"/>
      <c r="E12126"/>
      <c r="F12126" s="126"/>
      <c r="G12126" s="253"/>
      <c r="H12126"/>
      <c r="I12126"/>
      <c r="J12126" s="254"/>
      <c r="K12126"/>
      <c r="L12126"/>
      <c r="M12126"/>
      <c r="N12126"/>
      <c r="O12126"/>
      <c r="P12126"/>
      <c r="Q12126"/>
      <c r="S12126" s="115"/>
      <c r="U12126"/>
      <c r="V12126"/>
      <c r="W12126" s="254"/>
      <c r="X12126"/>
      <c r="Y12126"/>
      <c r="Z12126"/>
      <c r="AA12126"/>
      <c r="AB12126"/>
      <c r="AC12126"/>
      <c r="AD12126"/>
      <c r="AE12126"/>
      <c r="AF12126"/>
      <c r="AG12126"/>
    </row>
    <row r="12127" spans="1:33" ht="18" x14ac:dyDescent="0.25">
      <c r="A12127" s="250"/>
      <c r="B12127" s="251"/>
      <c r="C12127" s="251"/>
      <c r="D12127" s="252"/>
      <c r="E12127"/>
      <c r="F12127" s="126"/>
      <c r="G12127" s="253"/>
      <c r="H12127"/>
      <c r="I12127"/>
      <c r="J12127" s="254"/>
      <c r="K12127"/>
      <c r="L12127"/>
      <c r="M12127"/>
      <c r="N12127"/>
      <c r="O12127"/>
      <c r="P12127"/>
      <c r="Q12127"/>
      <c r="S12127" s="115"/>
      <c r="U12127"/>
      <c r="V12127"/>
      <c r="W12127" s="254"/>
      <c r="X12127"/>
      <c r="Y12127"/>
      <c r="Z12127"/>
      <c r="AA12127"/>
      <c r="AB12127"/>
      <c r="AC12127"/>
      <c r="AD12127"/>
      <c r="AE12127"/>
      <c r="AF12127"/>
      <c r="AG12127"/>
    </row>
    <row r="12128" spans="1:33" ht="18" x14ac:dyDescent="0.25">
      <c r="A12128" s="250"/>
      <c r="B12128" s="251"/>
      <c r="C12128" s="251"/>
      <c r="D12128" s="252"/>
      <c r="E12128"/>
      <c r="F12128" s="126"/>
      <c r="G12128" s="253"/>
      <c r="H12128"/>
      <c r="I12128"/>
      <c r="J12128" s="254"/>
      <c r="K12128"/>
      <c r="L12128"/>
      <c r="M12128"/>
      <c r="N12128"/>
      <c r="O12128"/>
      <c r="P12128"/>
      <c r="Q12128"/>
      <c r="S12128" s="115"/>
      <c r="U12128"/>
      <c r="V12128"/>
      <c r="W12128" s="254"/>
      <c r="X12128"/>
      <c r="Y12128"/>
      <c r="Z12128"/>
      <c r="AA12128"/>
      <c r="AB12128"/>
      <c r="AC12128"/>
      <c r="AD12128"/>
      <c r="AE12128"/>
      <c r="AF12128"/>
      <c r="AG12128"/>
    </row>
    <row r="12129" spans="1:33" ht="18" x14ac:dyDescent="0.25">
      <c r="A12129" s="250"/>
      <c r="B12129" s="251"/>
      <c r="C12129" s="251"/>
      <c r="D12129" s="252"/>
      <c r="E12129"/>
      <c r="F12129" s="126"/>
      <c r="G12129" s="253"/>
      <c r="H12129"/>
      <c r="I12129"/>
      <c r="J12129" s="254"/>
      <c r="K12129"/>
      <c r="L12129"/>
      <c r="M12129"/>
      <c r="N12129"/>
      <c r="O12129"/>
      <c r="P12129"/>
      <c r="Q12129"/>
      <c r="S12129" s="115"/>
      <c r="U12129"/>
      <c r="V12129"/>
      <c r="W12129" s="254"/>
      <c r="X12129"/>
      <c r="Y12129"/>
      <c r="Z12129"/>
      <c r="AA12129"/>
      <c r="AB12129"/>
      <c r="AC12129"/>
      <c r="AD12129"/>
      <c r="AE12129"/>
      <c r="AF12129"/>
      <c r="AG12129"/>
    </row>
    <row r="12130" spans="1:33" ht="18" x14ac:dyDescent="0.25">
      <c r="A12130" s="250"/>
      <c r="B12130" s="251"/>
      <c r="C12130" s="251"/>
      <c r="D12130" s="252"/>
      <c r="E12130"/>
      <c r="F12130" s="126"/>
      <c r="G12130" s="253"/>
      <c r="H12130"/>
      <c r="I12130"/>
      <c r="J12130" s="254"/>
      <c r="K12130"/>
      <c r="L12130"/>
      <c r="M12130"/>
      <c r="N12130"/>
      <c r="O12130"/>
      <c r="P12130"/>
      <c r="Q12130"/>
      <c r="S12130" s="115"/>
      <c r="U12130"/>
      <c r="V12130"/>
      <c r="W12130" s="254"/>
      <c r="X12130"/>
      <c r="Y12130"/>
      <c r="Z12130"/>
      <c r="AA12130"/>
      <c r="AB12130"/>
      <c r="AC12130"/>
      <c r="AD12130"/>
      <c r="AE12130"/>
      <c r="AF12130"/>
      <c r="AG12130"/>
    </row>
    <row r="12131" spans="1:33" ht="18" x14ac:dyDescent="0.25">
      <c r="A12131" s="250"/>
      <c r="B12131" s="251"/>
      <c r="C12131" s="251"/>
      <c r="D12131" s="252"/>
      <c r="E12131"/>
      <c r="F12131" s="126"/>
      <c r="G12131" s="253"/>
      <c r="H12131"/>
      <c r="I12131"/>
      <c r="J12131" s="254"/>
      <c r="K12131"/>
      <c r="L12131"/>
      <c r="M12131"/>
      <c r="N12131"/>
      <c r="O12131"/>
      <c r="P12131"/>
      <c r="Q12131"/>
      <c r="S12131" s="115"/>
      <c r="U12131"/>
      <c r="V12131"/>
      <c r="W12131" s="254"/>
      <c r="X12131"/>
      <c r="Y12131"/>
      <c r="Z12131"/>
      <c r="AA12131"/>
      <c r="AB12131"/>
      <c r="AC12131"/>
      <c r="AD12131"/>
      <c r="AE12131"/>
      <c r="AF12131"/>
      <c r="AG12131"/>
    </row>
    <row r="12132" spans="1:33" ht="18" x14ac:dyDescent="0.25">
      <c r="A12132" s="250"/>
      <c r="B12132" s="251"/>
      <c r="C12132" s="251"/>
      <c r="D12132" s="252"/>
      <c r="E12132"/>
      <c r="F12132" s="126"/>
      <c r="G12132" s="253"/>
      <c r="H12132"/>
      <c r="I12132"/>
      <c r="J12132" s="254"/>
      <c r="K12132"/>
      <c r="L12132"/>
      <c r="M12132"/>
      <c r="N12132"/>
      <c r="O12132"/>
      <c r="P12132"/>
      <c r="Q12132"/>
      <c r="S12132" s="115"/>
      <c r="U12132"/>
      <c r="V12132"/>
      <c r="W12132" s="254"/>
      <c r="X12132"/>
      <c r="Y12132"/>
      <c r="Z12132"/>
      <c r="AA12132"/>
      <c r="AB12132"/>
      <c r="AC12132"/>
      <c r="AD12132"/>
      <c r="AE12132"/>
      <c r="AF12132"/>
      <c r="AG12132"/>
    </row>
    <row r="12133" spans="1:33" ht="18" x14ac:dyDescent="0.25">
      <c r="A12133" s="250"/>
      <c r="B12133" s="251"/>
      <c r="C12133" s="251"/>
      <c r="D12133" s="252"/>
      <c r="E12133"/>
      <c r="F12133" s="126"/>
      <c r="G12133" s="253"/>
      <c r="H12133"/>
      <c r="I12133"/>
      <c r="J12133" s="254"/>
      <c r="K12133"/>
      <c r="L12133"/>
      <c r="M12133"/>
      <c r="N12133"/>
      <c r="O12133"/>
      <c r="P12133"/>
      <c r="Q12133"/>
      <c r="S12133" s="115"/>
      <c r="U12133"/>
      <c r="V12133"/>
      <c r="W12133" s="254"/>
      <c r="X12133"/>
      <c r="Y12133"/>
      <c r="Z12133"/>
      <c r="AA12133"/>
      <c r="AB12133"/>
      <c r="AC12133"/>
      <c r="AD12133"/>
      <c r="AE12133"/>
      <c r="AF12133"/>
      <c r="AG12133"/>
    </row>
    <row r="12134" spans="1:33" ht="18" x14ac:dyDescent="0.25">
      <c r="A12134" s="250"/>
      <c r="B12134" s="251"/>
      <c r="C12134" s="251"/>
      <c r="D12134" s="252"/>
      <c r="E12134"/>
      <c r="F12134" s="126"/>
      <c r="G12134" s="253"/>
      <c r="H12134"/>
      <c r="I12134"/>
      <c r="J12134" s="254"/>
      <c r="K12134"/>
      <c r="L12134"/>
      <c r="M12134"/>
      <c r="N12134"/>
      <c r="O12134"/>
      <c r="P12134"/>
      <c r="Q12134"/>
      <c r="S12134" s="115"/>
      <c r="U12134"/>
      <c r="V12134"/>
      <c r="W12134" s="254"/>
      <c r="X12134"/>
      <c r="Y12134"/>
      <c r="Z12134"/>
      <c r="AA12134"/>
      <c r="AB12134"/>
      <c r="AC12134"/>
      <c r="AD12134"/>
      <c r="AE12134"/>
      <c r="AF12134"/>
      <c r="AG12134"/>
    </row>
    <row r="12135" spans="1:33" ht="18" x14ac:dyDescent="0.25">
      <c r="A12135" s="250"/>
      <c r="B12135" s="251"/>
      <c r="C12135" s="251"/>
      <c r="D12135" s="252"/>
      <c r="E12135"/>
      <c r="F12135" s="126"/>
      <c r="G12135" s="253"/>
      <c r="H12135"/>
      <c r="I12135"/>
      <c r="J12135" s="254"/>
      <c r="K12135"/>
      <c r="L12135"/>
      <c r="M12135"/>
      <c r="N12135"/>
      <c r="O12135"/>
      <c r="P12135"/>
      <c r="Q12135"/>
      <c r="S12135" s="115"/>
      <c r="U12135"/>
      <c r="V12135"/>
      <c r="W12135" s="254"/>
      <c r="X12135"/>
      <c r="Y12135"/>
      <c r="Z12135"/>
      <c r="AA12135"/>
      <c r="AB12135"/>
      <c r="AC12135"/>
      <c r="AD12135"/>
      <c r="AE12135"/>
      <c r="AF12135"/>
      <c r="AG12135"/>
    </row>
    <row r="12136" spans="1:33" ht="18" x14ac:dyDescent="0.25">
      <c r="A12136" s="250"/>
      <c r="B12136" s="251"/>
      <c r="C12136" s="251"/>
      <c r="D12136" s="252"/>
      <c r="E12136"/>
      <c r="F12136" s="126"/>
      <c r="G12136" s="253"/>
      <c r="H12136"/>
      <c r="I12136"/>
      <c r="J12136" s="254"/>
      <c r="K12136"/>
      <c r="L12136"/>
      <c r="M12136"/>
      <c r="N12136"/>
      <c r="O12136"/>
      <c r="P12136"/>
      <c r="Q12136"/>
      <c r="S12136" s="115"/>
      <c r="U12136"/>
      <c r="V12136"/>
      <c r="W12136" s="254"/>
      <c r="X12136"/>
      <c r="Y12136"/>
      <c r="Z12136"/>
      <c r="AA12136"/>
      <c r="AB12136"/>
      <c r="AC12136"/>
      <c r="AD12136"/>
      <c r="AE12136"/>
      <c r="AF12136"/>
      <c r="AG12136"/>
    </row>
    <row r="12137" spans="1:33" ht="18" x14ac:dyDescent="0.25">
      <c r="A12137" s="250"/>
      <c r="B12137" s="251"/>
      <c r="C12137" s="251"/>
      <c r="D12137" s="252"/>
      <c r="E12137"/>
      <c r="F12137" s="126"/>
      <c r="G12137" s="253"/>
      <c r="H12137"/>
      <c r="I12137"/>
      <c r="J12137" s="254"/>
      <c r="K12137"/>
      <c r="L12137"/>
      <c r="M12137"/>
      <c r="N12137"/>
      <c r="O12137"/>
      <c r="P12137"/>
      <c r="Q12137"/>
      <c r="S12137" s="115"/>
      <c r="U12137"/>
      <c r="V12137"/>
      <c r="W12137" s="254"/>
      <c r="X12137"/>
      <c r="Y12137"/>
      <c r="Z12137"/>
      <c r="AA12137"/>
      <c r="AB12137"/>
      <c r="AC12137"/>
      <c r="AD12137"/>
      <c r="AE12137"/>
      <c r="AF12137"/>
      <c r="AG12137"/>
    </row>
    <row r="12138" spans="1:33" ht="18" x14ac:dyDescent="0.25">
      <c r="A12138" s="250"/>
      <c r="B12138" s="251"/>
      <c r="C12138" s="251"/>
      <c r="D12138" s="252"/>
      <c r="E12138"/>
      <c r="F12138" s="126"/>
      <c r="G12138" s="253"/>
      <c r="H12138"/>
      <c r="I12138"/>
      <c r="J12138" s="254"/>
      <c r="K12138"/>
      <c r="L12138"/>
      <c r="M12138"/>
      <c r="N12138"/>
      <c r="O12138"/>
      <c r="P12138"/>
      <c r="Q12138"/>
      <c r="S12138" s="115"/>
      <c r="U12138"/>
      <c r="V12138"/>
      <c r="W12138" s="254"/>
      <c r="X12138"/>
      <c r="Y12138"/>
      <c r="Z12138"/>
      <c r="AA12138"/>
      <c r="AB12138"/>
      <c r="AC12138"/>
      <c r="AD12138"/>
      <c r="AE12138"/>
      <c r="AF12138"/>
      <c r="AG12138"/>
    </row>
    <row r="12139" spans="1:33" ht="18" x14ac:dyDescent="0.25">
      <c r="A12139" s="250"/>
      <c r="B12139" s="251"/>
      <c r="C12139" s="251"/>
      <c r="D12139" s="252"/>
      <c r="E12139"/>
      <c r="F12139" s="126"/>
      <c r="G12139" s="253"/>
      <c r="H12139"/>
      <c r="I12139"/>
      <c r="J12139" s="254"/>
      <c r="K12139"/>
      <c r="L12139"/>
      <c r="M12139"/>
      <c r="N12139"/>
      <c r="O12139"/>
      <c r="P12139"/>
      <c r="Q12139"/>
      <c r="S12139" s="115"/>
      <c r="U12139"/>
      <c r="V12139"/>
      <c r="W12139" s="254"/>
      <c r="X12139"/>
      <c r="Y12139"/>
      <c r="Z12139"/>
      <c r="AA12139"/>
      <c r="AB12139"/>
      <c r="AC12139"/>
      <c r="AD12139"/>
      <c r="AE12139"/>
      <c r="AF12139"/>
      <c r="AG12139"/>
    </row>
    <row r="12140" spans="1:33" ht="18" x14ac:dyDescent="0.25">
      <c r="A12140" s="250"/>
      <c r="B12140" s="251"/>
      <c r="C12140" s="251"/>
      <c r="D12140" s="252"/>
      <c r="E12140"/>
      <c r="F12140" s="126"/>
      <c r="G12140" s="253"/>
      <c r="H12140"/>
      <c r="I12140"/>
      <c r="J12140" s="254"/>
      <c r="K12140"/>
      <c r="L12140"/>
      <c r="M12140"/>
      <c r="N12140"/>
      <c r="O12140"/>
      <c r="P12140"/>
      <c r="Q12140"/>
      <c r="S12140" s="115"/>
      <c r="U12140"/>
      <c r="V12140"/>
      <c r="W12140" s="254"/>
      <c r="X12140"/>
      <c r="Y12140"/>
      <c r="Z12140"/>
      <c r="AA12140"/>
      <c r="AB12140"/>
      <c r="AC12140"/>
      <c r="AD12140"/>
      <c r="AE12140"/>
      <c r="AF12140"/>
      <c r="AG12140"/>
    </row>
    <row r="12141" spans="1:33" ht="18" x14ac:dyDescent="0.25">
      <c r="A12141" s="250"/>
      <c r="B12141" s="251"/>
      <c r="C12141" s="251"/>
      <c r="D12141" s="252"/>
      <c r="E12141"/>
      <c r="F12141" s="126"/>
      <c r="G12141" s="253"/>
      <c r="H12141"/>
      <c r="I12141"/>
      <c r="J12141" s="254"/>
      <c r="K12141"/>
      <c r="L12141"/>
      <c r="M12141"/>
      <c r="N12141"/>
      <c r="O12141"/>
      <c r="P12141"/>
      <c r="Q12141"/>
      <c r="S12141" s="115"/>
      <c r="U12141"/>
      <c r="V12141"/>
      <c r="W12141" s="254"/>
      <c r="X12141"/>
      <c r="Y12141"/>
      <c r="Z12141"/>
      <c r="AA12141"/>
      <c r="AB12141"/>
      <c r="AC12141"/>
      <c r="AD12141"/>
      <c r="AE12141"/>
      <c r="AF12141"/>
      <c r="AG12141"/>
    </row>
    <row r="12142" spans="1:33" ht="18" x14ac:dyDescent="0.25">
      <c r="A12142" s="250"/>
      <c r="B12142" s="251"/>
      <c r="C12142" s="251"/>
      <c r="D12142" s="252"/>
      <c r="E12142"/>
      <c r="F12142" s="126"/>
      <c r="G12142" s="253"/>
      <c r="H12142"/>
      <c r="I12142"/>
      <c r="J12142" s="254"/>
      <c r="K12142"/>
      <c r="L12142"/>
      <c r="M12142"/>
      <c r="N12142"/>
      <c r="O12142"/>
      <c r="P12142"/>
      <c r="Q12142"/>
      <c r="S12142" s="115"/>
      <c r="U12142"/>
      <c r="V12142"/>
      <c r="W12142" s="254"/>
      <c r="X12142"/>
      <c r="Y12142"/>
      <c r="Z12142"/>
      <c r="AA12142"/>
      <c r="AB12142"/>
      <c r="AC12142"/>
      <c r="AD12142"/>
      <c r="AE12142"/>
      <c r="AF12142"/>
      <c r="AG12142"/>
    </row>
    <row r="12143" spans="1:33" ht="18" x14ac:dyDescent="0.25">
      <c r="A12143" s="250"/>
      <c r="B12143" s="251"/>
      <c r="C12143" s="251"/>
      <c r="D12143" s="252"/>
      <c r="E12143"/>
      <c r="F12143" s="126"/>
      <c r="G12143" s="253"/>
      <c r="H12143"/>
      <c r="I12143"/>
      <c r="J12143" s="254"/>
      <c r="K12143"/>
      <c r="L12143"/>
      <c r="M12143"/>
      <c r="N12143"/>
      <c r="O12143"/>
      <c r="P12143"/>
      <c r="Q12143"/>
      <c r="S12143" s="115"/>
      <c r="U12143"/>
      <c r="V12143"/>
      <c r="W12143" s="254"/>
      <c r="X12143"/>
      <c r="Y12143"/>
      <c r="Z12143"/>
      <c r="AA12143"/>
      <c r="AB12143"/>
      <c r="AC12143"/>
      <c r="AD12143"/>
      <c r="AE12143"/>
      <c r="AF12143"/>
      <c r="AG12143"/>
    </row>
    <row r="12144" spans="1:33" ht="18" x14ac:dyDescent="0.25">
      <c r="A12144" s="250"/>
      <c r="B12144" s="251"/>
      <c r="C12144" s="251"/>
      <c r="D12144" s="252"/>
      <c r="E12144"/>
      <c r="F12144" s="126"/>
      <c r="G12144" s="253"/>
      <c r="H12144"/>
      <c r="I12144"/>
      <c r="J12144" s="254"/>
      <c r="K12144"/>
      <c r="L12144"/>
      <c r="M12144"/>
      <c r="N12144"/>
      <c r="O12144"/>
      <c r="P12144"/>
      <c r="Q12144"/>
      <c r="S12144" s="115"/>
      <c r="U12144"/>
      <c r="V12144"/>
      <c r="W12144" s="254"/>
      <c r="X12144"/>
      <c r="Y12144"/>
      <c r="Z12144"/>
      <c r="AA12144"/>
      <c r="AB12144"/>
      <c r="AC12144"/>
      <c r="AD12144"/>
      <c r="AE12144"/>
      <c r="AF12144"/>
      <c r="AG12144"/>
    </row>
    <row r="12145" spans="1:33" ht="18" x14ac:dyDescent="0.25">
      <c r="A12145" s="250"/>
      <c r="B12145" s="251"/>
      <c r="C12145" s="251"/>
      <c r="D12145" s="252"/>
      <c r="E12145"/>
      <c r="F12145" s="126"/>
      <c r="G12145" s="253"/>
      <c r="H12145"/>
      <c r="I12145"/>
      <c r="J12145" s="254"/>
      <c r="K12145"/>
      <c r="L12145"/>
      <c r="M12145"/>
      <c r="N12145"/>
      <c r="O12145"/>
      <c r="P12145"/>
      <c r="Q12145"/>
      <c r="S12145" s="115"/>
      <c r="U12145"/>
      <c r="V12145"/>
      <c r="W12145" s="254"/>
      <c r="X12145"/>
      <c r="Y12145"/>
      <c r="Z12145"/>
      <c r="AA12145"/>
      <c r="AB12145"/>
      <c r="AC12145"/>
      <c r="AD12145"/>
      <c r="AE12145"/>
      <c r="AF12145"/>
      <c r="AG12145"/>
    </row>
    <row r="12146" spans="1:33" ht="18" x14ac:dyDescent="0.25">
      <c r="A12146" s="250"/>
      <c r="B12146" s="251"/>
      <c r="C12146" s="251"/>
      <c r="D12146" s="252"/>
      <c r="E12146"/>
      <c r="F12146" s="126"/>
      <c r="G12146" s="253"/>
      <c r="H12146"/>
      <c r="I12146"/>
      <c r="J12146" s="254"/>
      <c r="K12146"/>
      <c r="L12146"/>
      <c r="M12146"/>
      <c r="N12146"/>
      <c r="O12146"/>
      <c r="P12146"/>
      <c r="Q12146"/>
      <c r="S12146" s="115"/>
      <c r="U12146"/>
      <c r="V12146"/>
      <c r="W12146" s="254"/>
      <c r="X12146"/>
      <c r="Y12146"/>
      <c r="Z12146"/>
      <c r="AA12146"/>
      <c r="AB12146"/>
      <c r="AC12146"/>
      <c r="AD12146"/>
      <c r="AE12146"/>
      <c r="AF12146"/>
      <c r="AG12146"/>
    </row>
    <row r="12147" spans="1:33" ht="18" x14ac:dyDescent="0.25">
      <c r="A12147" s="250"/>
      <c r="B12147" s="251"/>
      <c r="C12147" s="251"/>
      <c r="D12147" s="252"/>
      <c r="E12147"/>
      <c r="F12147" s="126"/>
      <c r="G12147" s="253"/>
      <c r="H12147"/>
      <c r="I12147"/>
      <c r="J12147" s="254"/>
      <c r="K12147"/>
      <c r="L12147"/>
      <c r="M12147"/>
      <c r="N12147"/>
      <c r="O12147"/>
      <c r="P12147"/>
      <c r="Q12147"/>
      <c r="S12147" s="115"/>
      <c r="U12147"/>
      <c r="V12147"/>
      <c r="W12147" s="254"/>
      <c r="X12147"/>
      <c r="Y12147"/>
      <c r="Z12147"/>
      <c r="AA12147"/>
      <c r="AB12147"/>
      <c r="AC12147"/>
      <c r="AD12147"/>
      <c r="AE12147"/>
      <c r="AF12147"/>
      <c r="AG12147"/>
    </row>
    <row r="12148" spans="1:33" ht="18" x14ac:dyDescent="0.25">
      <c r="A12148" s="250"/>
      <c r="B12148" s="251"/>
      <c r="C12148" s="251"/>
      <c r="D12148" s="252"/>
      <c r="E12148"/>
      <c r="F12148" s="126"/>
      <c r="G12148" s="253"/>
      <c r="H12148"/>
      <c r="I12148"/>
      <c r="J12148" s="254"/>
      <c r="K12148"/>
      <c r="L12148"/>
      <c r="M12148"/>
      <c r="N12148"/>
      <c r="O12148"/>
      <c r="P12148"/>
      <c r="Q12148"/>
      <c r="S12148" s="115"/>
      <c r="U12148"/>
      <c r="V12148"/>
      <c r="W12148" s="254"/>
      <c r="X12148"/>
      <c r="Y12148"/>
      <c r="Z12148"/>
      <c r="AA12148"/>
      <c r="AB12148"/>
      <c r="AC12148"/>
      <c r="AD12148"/>
      <c r="AE12148"/>
      <c r="AF12148"/>
      <c r="AG12148"/>
    </row>
    <row r="12149" spans="1:33" ht="18" x14ac:dyDescent="0.25">
      <c r="A12149" s="250"/>
      <c r="B12149" s="251"/>
      <c r="C12149" s="251"/>
      <c r="D12149" s="252"/>
      <c r="E12149"/>
      <c r="F12149" s="126"/>
      <c r="G12149" s="253"/>
      <c r="H12149"/>
      <c r="I12149"/>
      <c r="J12149" s="254"/>
      <c r="K12149"/>
      <c r="L12149"/>
      <c r="M12149"/>
      <c r="N12149"/>
      <c r="O12149"/>
      <c r="P12149"/>
      <c r="Q12149"/>
      <c r="S12149" s="115"/>
      <c r="U12149"/>
      <c r="V12149"/>
      <c r="W12149" s="254"/>
      <c r="X12149"/>
      <c r="Y12149"/>
      <c r="Z12149"/>
      <c r="AA12149"/>
      <c r="AB12149"/>
      <c r="AC12149"/>
      <c r="AD12149"/>
      <c r="AE12149"/>
      <c r="AF12149"/>
      <c r="AG12149"/>
    </row>
    <row r="12150" spans="1:33" ht="18" x14ac:dyDescent="0.25">
      <c r="A12150" s="250"/>
      <c r="B12150" s="251"/>
      <c r="C12150" s="251"/>
      <c r="D12150" s="252"/>
      <c r="E12150"/>
      <c r="F12150" s="126"/>
      <c r="G12150" s="253"/>
      <c r="H12150"/>
      <c r="I12150"/>
      <c r="J12150" s="254"/>
      <c r="K12150"/>
      <c r="L12150"/>
      <c r="M12150"/>
      <c r="N12150"/>
      <c r="O12150"/>
      <c r="P12150"/>
      <c r="Q12150"/>
      <c r="S12150" s="115"/>
      <c r="U12150"/>
      <c r="V12150"/>
      <c r="W12150" s="254"/>
      <c r="X12150"/>
      <c r="Y12150"/>
      <c r="Z12150"/>
      <c r="AA12150"/>
      <c r="AB12150"/>
      <c r="AC12150"/>
      <c r="AD12150"/>
      <c r="AE12150"/>
      <c r="AF12150"/>
      <c r="AG12150"/>
    </row>
    <row r="12151" spans="1:33" ht="18" x14ac:dyDescent="0.25">
      <c r="A12151" s="250"/>
      <c r="B12151" s="251"/>
      <c r="C12151" s="251"/>
      <c r="D12151" s="252"/>
      <c r="E12151"/>
      <c r="F12151" s="126"/>
      <c r="G12151" s="253"/>
      <c r="H12151"/>
      <c r="I12151"/>
      <c r="J12151" s="254"/>
      <c r="K12151"/>
      <c r="L12151"/>
      <c r="M12151"/>
      <c r="N12151"/>
      <c r="O12151"/>
      <c r="P12151"/>
      <c r="Q12151"/>
      <c r="S12151" s="115"/>
      <c r="U12151"/>
      <c r="V12151"/>
      <c r="W12151" s="254"/>
      <c r="X12151"/>
      <c r="Y12151"/>
      <c r="Z12151"/>
      <c r="AA12151"/>
      <c r="AB12151"/>
      <c r="AC12151"/>
      <c r="AD12151"/>
      <c r="AE12151"/>
      <c r="AF12151"/>
      <c r="AG12151"/>
    </row>
    <row r="12152" spans="1:33" ht="18" x14ac:dyDescent="0.25">
      <c r="A12152" s="250"/>
      <c r="B12152" s="251"/>
      <c r="C12152" s="251"/>
      <c r="D12152" s="252"/>
      <c r="E12152"/>
      <c r="F12152" s="126"/>
      <c r="G12152" s="253"/>
      <c r="H12152"/>
      <c r="I12152"/>
      <c r="J12152" s="254"/>
      <c r="K12152"/>
      <c r="L12152"/>
      <c r="M12152"/>
      <c r="N12152"/>
      <c r="O12152"/>
      <c r="P12152"/>
      <c r="Q12152"/>
      <c r="S12152" s="115"/>
      <c r="U12152"/>
      <c r="V12152"/>
      <c r="W12152" s="254"/>
      <c r="X12152"/>
      <c r="Y12152"/>
      <c r="Z12152"/>
      <c r="AA12152"/>
      <c r="AB12152"/>
      <c r="AC12152"/>
      <c r="AD12152"/>
      <c r="AE12152"/>
      <c r="AF12152"/>
      <c r="AG12152"/>
    </row>
    <row r="12153" spans="1:33" ht="18" x14ac:dyDescent="0.25">
      <c r="A12153" s="250"/>
      <c r="B12153" s="251"/>
      <c r="C12153" s="251"/>
      <c r="D12153" s="252"/>
      <c r="E12153"/>
      <c r="F12153" s="126"/>
      <c r="G12153" s="253"/>
      <c r="H12153"/>
      <c r="I12153"/>
      <c r="J12153" s="254"/>
      <c r="K12153"/>
      <c r="L12153"/>
      <c r="M12153"/>
      <c r="N12153"/>
      <c r="O12153"/>
      <c r="P12153"/>
      <c r="Q12153"/>
      <c r="S12153" s="115"/>
      <c r="U12153"/>
      <c r="V12153"/>
      <c r="W12153" s="254"/>
      <c r="X12153"/>
      <c r="Y12153"/>
      <c r="Z12153"/>
      <c r="AA12153"/>
      <c r="AB12153"/>
      <c r="AC12153"/>
      <c r="AD12153"/>
      <c r="AE12153"/>
      <c r="AF12153"/>
      <c r="AG12153"/>
    </row>
    <row r="12154" spans="1:33" ht="18" x14ac:dyDescent="0.25">
      <c r="A12154" s="250"/>
      <c r="B12154" s="251"/>
      <c r="C12154" s="251"/>
      <c r="D12154" s="252"/>
      <c r="E12154"/>
      <c r="F12154" s="126"/>
      <c r="G12154" s="253"/>
      <c r="H12154"/>
      <c r="I12154"/>
      <c r="J12154" s="254"/>
      <c r="K12154"/>
      <c r="L12154"/>
      <c r="M12154"/>
      <c r="N12154"/>
      <c r="O12154"/>
      <c r="P12154"/>
      <c r="Q12154"/>
      <c r="S12154" s="115"/>
      <c r="U12154"/>
      <c r="V12154"/>
      <c r="W12154" s="254"/>
      <c r="X12154"/>
      <c r="Y12154"/>
      <c r="Z12154"/>
      <c r="AA12154"/>
      <c r="AB12154"/>
      <c r="AC12154"/>
      <c r="AD12154"/>
      <c r="AE12154"/>
      <c r="AF12154"/>
      <c r="AG12154"/>
    </row>
    <row r="12155" spans="1:33" ht="18" x14ac:dyDescent="0.25">
      <c r="A12155" s="250"/>
      <c r="B12155" s="251"/>
      <c r="C12155" s="251"/>
      <c r="D12155" s="252"/>
      <c r="E12155"/>
      <c r="F12155" s="126"/>
      <c r="G12155" s="253"/>
      <c r="H12155"/>
      <c r="I12155"/>
      <c r="J12155" s="254"/>
      <c r="K12155"/>
      <c r="L12155"/>
      <c r="M12155"/>
      <c r="N12155"/>
      <c r="O12155"/>
      <c r="P12155"/>
      <c r="Q12155"/>
      <c r="S12155" s="115"/>
      <c r="U12155"/>
      <c r="V12155"/>
      <c r="W12155" s="254"/>
      <c r="X12155"/>
      <c r="Y12155"/>
      <c r="Z12155"/>
      <c r="AA12155"/>
      <c r="AB12155"/>
      <c r="AC12155"/>
      <c r="AD12155"/>
      <c r="AE12155"/>
      <c r="AF12155"/>
      <c r="AG12155"/>
    </row>
    <row r="12156" spans="1:33" ht="18" x14ac:dyDescent="0.25">
      <c r="A12156" s="250"/>
      <c r="B12156" s="251"/>
      <c r="C12156" s="251"/>
      <c r="D12156" s="252"/>
      <c r="E12156"/>
      <c r="F12156" s="126"/>
      <c r="G12156" s="253"/>
      <c r="H12156"/>
      <c r="I12156"/>
      <c r="J12156" s="254"/>
      <c r="K12156"/>
      <c r="L12156"/>
      <c r="M12156"/>
      <c r="N12156"/>
      <c r="O12156"/>
      <c r="P12156"/>
      <c r="Q12156"/>
      <c r="S12156" s="115"/>
      <c r="U12156"/>
      <c r="V12156"/>
      <c r="W12156" s="254"/>
      <c r="X12156"/>
      <c r="Y12156"/>
      <c r="Z12156"/>
      <c r="AA12156"/>
      <c r="AB12156"/>
      <c r="AC12156"/>
      <c r="AD12156"/>
      <c r="AE12156"/>
      <c r="AF12156"/>
      <c r="AG12156"/>
    </row>
    <row r="12157" spans="1:33" ht="18" x14ac:dyDescent="0.25">
      <c r="A12157" s="250"/>
      <c r="B12157" s="251"/>
      <c r="C12157" s="251"/>
      <c r="D12157" s="252"/>
      <c r="E12157"/>
      <c r="F12157" s="126"/>
      <c r="G12157" s="253"/>
      <c r="H12157"/>
      <c r="I12157"/>
      <c r="J12157" s="254"/>
      <c r="K12157"/>
      <c r="L12157"/>
      <c r="M12157"/>
      <c r="N12157"/>
      <c r="O12157"/>
      <c r="P12157"/>
      <c r="Q12157"/>
      <c r="S12157" s="115"/>
      <c r="U12157"/>
      <c r="V12157"/>
      <c r="W12157" s="254"/>
      <c r="X12157"/>
      <c r="Y12157"/>
      <c r="Z12157"/>
      <c r="AA12157"/>
      <c r="AB12157"/>
      <c r="AC12157"/>
      <c r="AD12157"/>
      <c r="AE12157"/>
      <c r="AF12157"/>
      <c r="AG12157"/>
    </row>
    <row r="12158" spans="1:33" ht="18" x14ac:dyDescent="0.25">
      <c r="A12158" s="250"/>
      <c r="B12158" s="251"/>
      <c r="C12158" s="251"/>
      <c r="D12158" s="252"/>
      <c r="E12158"/>
      <c r="F12158" s="126"/>
      <c r="G12158" s="253"/>
      <c r="H12158"/>
      <c r="I12158"/>
      <c r="J12158" s="254"/>
      <c r="K12158"/>
      <c r="L12158"/>
      <c r="M12158"/>
      <c r="N12158"/>
      <c r="O12158"/>
      <c r="P12158"/>
      <c r="Q12158"/>
      <c r="S12158" s="115"/>
      <c r="U12158"/>
      <c r="V12158"/>
      <c r="W12158" s="254"/>
      <c r="X12158"/>
      <c r="Y12158"/>
      <c r="Z12158"/>
      <c r="AA12158"/>
      <c r="AB12158"/>
      <c r="AC12158"/>
      <c r="AD12158"/>
      <c r="AE12158"/>
      <c r="AF12158"/>
      <c r="AG12158"/>
    </row>
    <row r="12159" spans="1:33" ht="18" x14ac:dyDescent="0.25">
      <c r="A12159" s="250"/>
      <c r="B12159" s="251"/>
      <c r="C12159" s="251"/>
      <c r="D12159" s="252"/>
      <c r="E12159"/>
      <c r="F12159" s="126"/>
      <c r="G12159" s="253"/>
      <c r="H12159"/>
      <c r="I12159"/>
      <c r="J12159" s="254"/>
      <c r="K12159"/>
      <c r="L12159"/>
      <c r="M12159"/>
      <c r="N12159"/>
      <c r="O12159"/>
      <c r="P12159"/>
      <c r="Q12159"/>
      <c r="S12159" s="115"/>
      <c r="U12159"/>
      <c r="V12159"/>
      <c r="W12159" s="254"/>
      <c r="X12159"/>
      <c r="Y12159"/>
      <c r="Z12159"/>
      <c r="AA12159"/>
      <c r="AB12159"/>
      <c r="AC12159"/>
      <c r="AD12159"/>
      <c r="AE12159"/>
      <c r="AF12159"/>
      <c r="AG12159"/>
    </row>
    <row r="12160" spans="1:33" ht="18" x14ac:dyDescent="0.25">
      <c r="A12160" s="250"/>
      <c r="B12160" s="251"/>
      <c r="C12160" s="251"/>
      <c r="D12160" s="252"/>
      <c r="E12160"/>
      <c r="F12160" s="126"/>
      <c r="G12160" s="253"/>
      <c r="H12160"/>
      <c r="I12160"/>
      <c r="J12160" s="254"/>
      <c r="K12160"/>
      <c r="L12160"/>
      <c r="M12160"/>
      <c r="N12160"/>
      <c r="O12160"/>
      <c r="P12160"/>
      <c r="Q12160"/>
      <c r="S12160" s="115"/>
      <c r="U12160"/>
      <c r="V12160"/>
      <c r="W12160" s="254"/>
      <c r="X12160"/>
      <c r="Y12160"/>
      <c r="Z12160"/>
      <c r="AA12160"/>
      <c r="AB12160"/>
      <c r="AC12160"/>
      <c r="AD12160"/>
      <c r="AE12160"/>
      <c r="AF12160"/>
      <c r="AG12160"/>
    </row>
    <row r="12161" spans="1:33" ht="18" x14ac:dyDescent="0.25">
      <c r="A12161" s="250"/>
      <c r="B12161" s="251"/>
      <c r="C12161" s="251"/>
      <c r="D12161" s="252"/>
      <c r="E12161"/>
      <c r="F12161" s="126"/>
      <c r="G12161" s="253"/>
      <c r="H12161"/>
      <c r="I12161"/>
      <c r="J12161" s="254"/>
      <c r="K12161"/>
      <c r="L12161"/>
      <c r="M12161"/>
      <c r="N12161"/>
      <c r="O12161"/>
      <c r="P12161"/>
      <c r="Q12161"/>
      <c r="S12161" s="115"/>
      <c r="U12161"/>
      <c r="V12161"/>
      <c r="W12161" s="254"/>
      <c r="X12161"/>
      <c r="Y12161"/>
      <c r="Z12161"/>
      <c r="AA12161"/>
      <c r="AB12161"/>
      <c r="AC12161"/>
      <c r="AD12161"/>
      <c r="AE12161"/>
      <c r="AF12161"/>
      <c r="AG12161"/>
    </row>
    <row r="12162" spans="1:33" ht="18" x14ac:dyDescent="0.25">
      <c r="A12162" s="250"/>
      <c r="B12162" s="251"/>
      <c r="C12162" s="251"/>
      <c r="D12162" s="252"/>
      <c r="E12162"/>
      <c r="F12162" s="126"/>
      <c r="G12162" s="253"/>
      <c r="H12162"/>
      <c r="I12162"/>
      <c r="J12162" s="254"/>
      <c r="K12162"/>
      <c r="L12162"/>
      <c r="M12162"/>
      <c r="N12162"/>
      <c r="O12162"/>
      <c r="P12162"/>
      <c r="Q12162"/>
      <c r="S12162" s="115"/>
      <c r="U12162"/>
      <c r="V12162"/>
      <c r="W12162" s="254"/>
      <c r="X12162"/>
      <c r="Y12162"/>
      <c r="Z12162"/>
      <c r="AA12162"/>
      <c r="AB12162"/>
      <c r="AC12162"/>
      <c r="AD12162"/>
      <c r="AE12162"/>
      <c r="AF12162"/>
      <c r="AG12162"/>
    </row>
    <row r="12163" spans="1:33" ht="18" x14ac:dyDescent="0.25">
      <c r="A12163" s="250"/>
      <c r="B12163" s="251"/>
      <c r="C12163" s="251"/>
      <c r="D12163" s="252"/>
      <c r="E12163"/>
      <c r="F12163" s="126"/>
      <c r="G12163" s="253"/>
      <c r="H12163"/>
      <c r="I12163"/>
      <c r="J12163" s="254"/>
      <c r="K12163"/>
      <c r="L12163"/>
      <c r="M12163"/>
      <c r="N12163"/>
      <c r="O12163"/>
      <c r="P12163"/>
      <c r="Q12163"/>
      <c r="S12163" s="115"/>
      <c r="U12163"/>
      <c r="V12163"/>
      <c r="W12163" s="254"/>
      <c r="X12163"/>
      <c r="Y12163"/>
      <c r="Z12163"/>
      <c r="AA12163"/>
      <c r="AB12163"/>
      <c r="AC12163"/>
      <c r="AD12163"/>
      <c r="AE12163"/>
      <c r="AF12163"/>
      <c r="AG12163"/>
    </row>
    <row r="12164" spans="1:33" ht="18" x14ac:dyDescent="0.25">
      <c r="A12164" s="250"/>
      <c r="B12164" s="251"/>
      <c r="C12164" s="251"/>
      <c r="D12164" s="252"/>
      <c r="E12164"/>
      <c r="F12164" s="126"/>
      <c r="G12164" s="253"/>
      <c r="H12164"/>
      <c r="I12164"/>
      <c r="J12164" s="254"/>
      <c r="K12164"/>
      <c r="L12164"/>
      <c r="M12164"/>
      <c r="N12164"/>
      <c r="O12164"/>
      <c r="P12164"/>
      <c r="Q12164"/>
      <c r="S12164" s="115"/>
      <c r="U12164"/>
      <c r="V12164"/>
      <c r="W12164" s="254"/>
      <c r="X12164"/>
      <c r="Y12164"/>
      <c r="Z12164"/>
      <c r="AA12164"/>
      <c r="AB12164"/>
      <c r="AC12164"/>
      <c r="AD12164"/>
      <c r="AE12164"/>
      <c r="AF12164"/>
      <c r="AG12164"/>
    </row>
    <row r="12165" spans="1:33" ht="18" x14ac:dyDescent="0.25">
      <c r="A12165" s="250"/>
      <c r="B12165" s="251"/>
      <c r="C12165" s="251"/>
      <c r="D12165" s="252"/>
      <c r="E12165"/>
      <c r="F12165" s="126"/>
      <c r="G12165" s="253"/>
      <c r="H12165"/>
      <c r="I12165"/>
      <c r="J12165" s="254"/>
      <c r="K12165"/>
      <c r="L12165"/>
      <c r="M12165"/>
      <c r="N12165"/>
      <c r="O12165"/>
      <c r="P12165"/>
      <c r="Q12165"/>
      <c r="S12165" s="115"/>
      <c r="U12165"/>
      <c r="V12165"/>
      <c r="W12165" s="254"/>
      <c r="X12165"/>
      <c r="Y12165"/>
      <c r="Z12165"/>
      <c r="AA12165"/>
      <c r="AB12165"/>
      <c r="AC12165"/>
      <c r="AD12165"/>
      <c r="AE12165"/>
      <c r="AF12165"/>
      <c r="AG12165"/>
    </row>
    <row r="12166" spans="1:33" ht="18" x14ac:dyDescent="0.25">
      <c r="A12166" s="250"/>
      <c r="B12166" s="251"/>
      <c r="C12166" s="251"/>
      <c r="D12166" s="252"/>
      <c r="E12166"/>
      <c r="F12166" s="126"/>
      <c r="G12166" s="253"/>
      <c r="H12166"/>
      <c r="I12166"/>
      <c r="J12166" s="254"/>
      <c r="K12166"/>
      <c r="L12166"/>
      <c r="M12166"/>
      <c r="N12166"/>
      <c r="O12166"/>
      <c r="P12166"/>
      <c r="Q12166"/>
      <c r="S12166" s="115"/>
      <c r="U12166"/>
      <c r="V12166"/>
      <c r="W12166" s="254"/>
      <c r="X12166"/>
      <c r="Y12166"/>
      <c r="Z12166"/>
      <c r="AA12166"/>
      <c r="AB12166"/>
      <c r="AC12166"/>
      <c r="AD12166"/>
      <c r="AE12166"/>
      <c r="AF12166"/>
      <c r="AG12166"/>
    </row>
    <row r="12167" spans="1:33" ht="18" x14ac:dyDescent="0.25">
      <c r="A12167" s="250"/>
      <c r="B12167" s="251"/>
      <c r="C12167" s="251"/>
      <c r="D12167" s="252"/>
      <c r="E12167"/>
      <c r="F12167" s="126"/>
      <c r="G12167" s="253"/>
      <c r="H12167"/>
      <c r="I12167"/>
      <c r="J12167" s="254"/>
      <c r="K12167"/>
      <c r="L12167"/>
      <c r="M12167"/>
      <c r="N12167"/>
      <c r="O12167"/>
      <c r="P12167"/>
      <c r="Q12167"/>
      <c r="S12167" s="115"/>
      <c r="U12167"/>
      <c r="V12167"/>
      <c r="W12167" s="254"/>
      <c r="X12167"/>
      <c r="Y12167"/>
      <c r="Z12167"/>
      <c r="AA12167"/>
      <c r="AB12167"/>
      <c r="AC12167"/>
      <c r="AD12167"/>
      <c r="AE12167"/>
      <c r="AF12167"/>
      <c r="AG12167"/>
    </row>
    <row r="12168" spans="1:33" ht="18" x14ac:dyDescent="0.25">
      <c r="A12168" s="250"/>
      <c r="B12168" s="251"/>
      <c r="C12168" s="251"/>
      <c r="D12168" s="252"/>
      <c r="E12168"/>
      <c r="F12168" s="126"/>
      <c r="G12168" s="253"/>
      <c r="H12168"/>
      <c r="I12168"/>
      <c r="J12168" s="254"/>
      <c r="K12168"/>
      <c r="L12168"/>
      <c r="M12168"/>
      <c r="N12168"/>
      <c r="O12168"/>
      <c r="P12168"/>
      <c r="Q12168"/>
      <c r="S12168" s="115"/>
      <c r="U12168"/>
      <c r="V12168"/>
      <c r="W12168" s="254"/>
      <c r="X12168"/>
      <c r="Y12168"/>
      <c r="Z12168"/>
      <c r="AA12168"/>
      <c r="AB12168"/>
      <c r="AC12168"/>
      <c r="AD12168"/>
      <c r="AE12168"/>
      <c r="AF12168"/>
      <c r="AG12168"/>
    </row>
    <row r="12169" spans="1:33" ht="18" x14ac:dyDescent="0.25">
      <c r="A12169" s="250"/>
      <c r="B12169" s="251"/>
      <c r="C12169" s="251"/>
      <c r="D12169" s="252"/>
      <c r="E12169"/>
      <c r="F12169" s="126"/>
      <c r="G12169" s="253"/>
      <c r="H12169"/>
      <c r="I12169"/>
      <c r="J12169" s="254"/>
      <c r="K12169"/>
      <c r="L12169"/>
      <c r="M12169"/>
      <c r="N12169"/>
      <c r="O12169"/>
      <c r="P12169"/>
      <c r="Q12169"/>
      <c r="S12169" s="115"/>
      <c r="U12169"/>
      <c r="V12169"/>
      <c r="W12169" s="254"/>
      <c r="X12169"/>
      <c r="Y12169"/>
      <c r="Z12169"/>
      <c r="AA12169"/>
      <c r="AB12169"/>
      <c r="AC12169"/>
      <c r="AD12169"/>
      <c r="AE12169"/>
      <c r="AF12169"/>
      <c r="AG12169"/>
    </row>
    <row r="12170" spans="1:33" ht="18" x14ac:dyDescent="0.25">
      <c r="A12170" s="250"/>
      <c r="B12170" s="251"/>
      <c r="C12170" s="251"/>
      <c r="D12170" s="252"/>
      <c r="E12170"/>
      <c r="F12170" s="126"/>
      <c r="G12170" s="253"/>
      <c r="H12170"/>
      <c r="I12170"/>
      <c r="J12170" s="254"/>
      <c r="K12170"/>
      <c r="L12170"/>
      <c r="M12170"/>
      <c r="N12170"/>
      <c r="O12170"/>
      <c r="P12170"/>
      <c r="Q12170"/>
      <c r="S12170" s="115"/>
      <c r="U12170"/>
      <c r="V12170"/>
      <c r="W12170" s="254"/>
      <c r="X12170"/>
      <c r="Y12170"/>
      <c r="Z12170"/>
      <c r="AA12170"/>
      <c r="AB12170"/>
      <c r="AC12170"/>
      <c r="AD12170"/>
      <c r="AE12170"/>
      <c r="AF12170"/>
      <c r="AG12170"/>
    </row>
    <row r="12171" spans="1:33" ht="18" x14ac:dyDescent="0.25">
      <c r="A12171" s="250"/>
      <c r="B12171" s="251"/>
      <c r="C12171" s="251"/>
      <c r="D12171" s="252"/>
      <c r="E12171"/>
      <c r="F12171" s="126"/>
      <c r="G12171" s="253"/>
      <c r="H12171"/>
      <c r="I12171"/>
      <c r="J12171" s="254"/>
      <c r="K12171"/>
      <c r="L12171"/>
      <c r="M12171"/>
      <c r="N12171"/>
      <c r="O12171"/>
      <c r="P12171"/>
      <c r="Q12171"/>
      <c r="S12171" s="115"/>
      <c r="U12171"/>
      <c r="V12171"/>
      <c r="W12171" s="254"/>
      <c r="X12171"/>
      <c r="Y12171"/>
      <c r="Z12171"/>
      <c r="AA12171"/>
      <c r="AB12171"/>
      <c r="AC12171"/>
      <c r="AD12171"/>
      <c r="AE12171"/>
      <c r="AF12171"/>
      <c r="AG12171"/>
    </row>
    <row r="12172" spans="1:33" ht="18" x14ac:dyDescent="0.25">
      <c r="A12172" s="250"/>
      <c r="B12172" s="251"/>
      <c r="C12172" s="251"/>
      <c r="D12172" s="252"/>
      <c r="E12172"/>
      <c r="F12172" s="126"/>
      <c r="G12172" s="253"/>
      <c r="H12172"/>
      <c r="I12172"/>
      <c r="J12172" s="254"/>
      <c r="K12172"/>
      <c r="L12172"/>
      <c r="M12172"/>
      <c r="N12172"/>
      <c r="O12172"/>
      <c r="P12172"/>
      <c r="Q12172"/>
      <c r="S12172" s="115"/>
      <c r="U12172"/>
      <c r="V12172"/>
      <c r="W12172" s="254"/>
      <c r="X12172"/>
      <c r="Y12172"/>
      <c r="Z12172"/>
      <c r="AA12172"/>
      <c r="AB12172"/>
      <c r="AC12172"/>
      <c r="AD12172"/>
      <c r="AE12172"/>
      <c r="AF12172"/>
      <c r="AG12172"/>
    </row>
    <row r="12173" spans="1:33" ht="18" x14ac:dyDescent="0.25">
      <c r="A12173" s="255"/>
      <c r="B12173" s="256"/>
      <c r="C12173" s="256"/>
      <c r="D12173" s="257"/>
      <c r="E12173" s="240"/>
      <c r="F12173" s="241"/>
      <c r="G12173" s="258"/>
      <c r="H12173" s="240"/>
      <c r="I12173"/>
      <c r="J12173" s="259"/>
      <c r="K12173" s="240"/>
      <c r="L12173" s="240"/>
      <c r="M12173" s="240"/>
      <c r="N12173" s="240"/>
      <c r="O12173" s="240"/>
      <c r="P12173" s="240"/>
      <c r="Q12173" s="240"/>
      <c r="R12173" s="243"/>
      <c r="S12173" s="243"/>
      <c r="U12173"/>
      <c r="V12173"/>
      <c r="W12173" s="259"/>
      <c r="X12173" s="240"/>
      <c r="Y12173" s="240"/>
      <c r="Z12173" s="240"/>
      <c r="AA12173" s="240"/>
      <c r="AB12173" s="240"/>
      <c r="AC12173" s="240"/>
      <c r="AD12173" s="240"/>
      <c r="AE12173" s="240"/>
      <c r="AF12173" s="240"/>
      <c r="AG12173" s="240"/>
    </row>
    <row r="12174" spans="1:33" ht="18" x14ac:dyDescent="0.25">
      <c r="A12174" s="250"/>
      <c r="B12174" s="251"/>
      <c r="C12174" s="251"/>
      <c r="D12174" s="252"/>
      <c r="E12174"/>
      <c r="F12174" s="126"/>
      <c r="G12174" s="253"/>
      <c r="H12174"/>
      <c r="I12174"/>
      <c r="J12174" s="254"/>
      <c r="K12174"/>
      <c r="L12174"/>
      <c r="M12174"/>
      <c r="N12174"/>
      <c r="O12174"/>
      <c r="P12174"/>
      <c r="Q12174"/>
      <c r="S12174" s="115"/>
      <c r="U12174"/>
      <c r="V12174"/>
      <c r="W12174" s="254"/>
      <c r="X12174"/>
      <c r="Y12174"/>
      <c r="Z12174"/>
      <c r="AA12174"/>
      <c r="AB12174"/>
      <c r="AC12174"/>
      <c r="AD12174"/>
      <c r="AE12174"/>
      <c r="AF12174"/>
      <c r="AG12174"/>
    </row>
    <row r="12175" spans="1:33" ht="18" x14ac:dyDescent="0.25">
      <c r="A12175" s="250"/>
      <c r="B12175" s="251"/>
      <c r="C12175" s="251"/>
      <c r="D12175" s="252"/>
      <c r="E12175"/>
      <c r="F12175" s="126"/>
      <c r="G12175" s="253"/>
      <c r="H12175"/>
      <c r="I12175"/>
      <c r="J12175" s="254"/>
      <c r="K12175"/>
      <c r="L12175"/>
      <c r="M12175"/>
      <c r="N12175"/>
      <c r="O12175"/>
      <c r="P12175"/>
      <c r="Q12175"/>
      <c r="S12175" s="115"/>
      <c r="U12175"/>
      <c r="V12175"/>
      <c r="W12175" s="254"/>
      <c r="X12175"/>
      <c r="Y12175"/>
      <c r="Z12175"/>
      <c r="AA12175"/>
      <c r="AB12175"/>
      <c r="AC12175"/>
      <c r="AD12175"/>
      <c r="AE12175"/>
      <c r="AF12175"/>
      <c r="AG12175"/>
    </row>
    <row r="12176" spans="1:33" ht="18" x14ac:dyDescent="0.25">
      <c r="A12176" s="250"/>
      <c r="B12176" s="251"/>
      <c r="C12176" s="251"/>
      <c r="D12176" s="252"/>
      <c r="E12176"/>
      <c r="F12176" s="126"/>
      <c r="G12176" s="253"/>
      <c r="H12176"/>
      <c r="I12176"/>
      <c r="J12176" s="254"/>
      <c r="K12176"/>
      <c r="L12176"/>
      <c r="M12176"/>
      <c r="N12176"/>
      <c r="O12176"/>
      <c r="P12176"/>
      <c r="Q12176"/>
      <c r="S12176" s="115"/>
      <c r="U12176"/>
      <c r="V12176"/>
      <c r="W12176" s="254"/>
      <c r="X12176"/>
      <c r="Y12176"/>
      <c r="Z12176"/>
      <c r="AA12176"/>
      <c r="AB12176"/>
      <c r="AC12176"/>
      <c r="AD12176"/>
      <c r="AE12176"/>
      <c r="AF12176"/>
      <c r="AG12176"/>
    </row>
    <row r="12177" spans="1:33" ht="18" x14ac:dyDescent="0.25">
      <c r="A12177" s="250"/>
      <c r="B12177" s="251"/>
      <c r="C12177" s="251"/>
      <c r="D12177" s="252"/>
      <c r="E12177"/>
      <c r="F12177" s="126"/>
      <c r="G12177" s="253"/>
      <c r="H12177"/>
      <c r="I12177"/>
      <c r="J12177" s="254"/>
      <c r="K12177"/>
      <c r="L12177"/>
      <c r="M12177"/>
      <c r="N12177"/>
      <c r="O12177"/>
      <c r="P12177"/>
      <c r="Q12177"/>
      <c r="S12177" s="115"/>
      <c r="U12177"/>
      <c r="V12177"/>
      <c r="W12177" s="254"/>
      <c r="X12177"/>
      <c r="Y12177"/>
      <c r="Z12177"/>
      <c r="AA12177"/>
      <c r="AB12177"/>
      <c r="AC12177"/>
      <c r="AD12177"/>
      <c r="AE12177"/>
      <c r="AF12177"/>
      <c r="AG12177"/>
    </row>
    <row r="12178" spans="1:33" ht="18" x14ac:dyDescent="0.25">
      <c r="A12178" s="250"/>
      <c r="B12178" s="251"/>
      <c r="C12178" s="251"/>
      <c r="D12178" s="252"/>
      <c r="E12178"/>
      <c r="F12178" s="126"/>
      <c r="G12178" s="253"/>
      <c r="H12178"/>
      <c r="I12178"/>
      <c r="J12178" s="254"/>
      <c r="K12178"/>
      <c r="L12178"/>
      <c r="M12178"/>
      <c r="N12178"/>
      <c r="O12178"/>
      <c r="P12178"/>
      <c r="Q12178"/>
      <c r="S12178" s="115"/>
      <c r="U12178"/>
      <c r="V12178"/>
      <c r="W12178" s="254"/>
      <c r="X12178"/>
      <c r="Y12178"/>
      <c r="Z12178"/>
      <c r="AA12178"/>
      <c r="AB12178"/>
      <c r="AC12178"/>
      <c r="AD12178"/>
      <c r="AE12178"/>
      <c r="AF12178"/>
      <c r="AG12178"/>
    </row>
    <row r="12179" spans="1:33" ht="18" x14ac:dyDescent="0.25">
      <c r="A12179" s="250"/>
      <c r="B12179" s="251"/>
      <c r="C12179" s="251"/>
      <c r="D12179" s="252"/>
      <c r="E12179"/>
      <c r="F12179" s="126"/>
      <c r="G12179" s="253"/>
      <c r="H12179"/>
      <c r="I12179"/>
      <c r="J12179" s="254"/>
      <c r="K12179"/>
      <c r="L12179"/>
      <c r="M12179"/>
      <c r="N12179"/>
      <c r="O12179"/>
      <c r="P12179"/>
      <c r="Q12179"/>
      <c r="S12179" s="115"/>
      <c r="U12179"/>
      <c r="V12179"/>
      <c r="W12179" s="254"/>
      <c r="X12179"/>
      <c r="Y12179"/>
      <c r="Z12179"/>
      <c r="AA12179"/>
      <c r="AB12179"/>
      <c r="AC12179"/>
      <c r="AD12179"/>
      <c r="AE12179"/>
      <c r="AF12179"/>
      <c r="AG12179"/>
    </row>
    <row r="12180" spans="1:33" ht="18" x14ac:dyDescent="0.25">
      <c r="A12180" s="250"/>
      <c r="B12180" s="251"/>
      <c r="C12180" s="251"/>
      <c r="D12180" s="252"/>
      <c r="E12180"/>
      <c r="F12180" s="126"/>
      <c r="G12180" s="253"/>
      <c r="H12180"/>
      <c r="I12180"/>
      <c r="J12180" s="254"/>
      <c r="K12180"/>
      <c r="L12180"/>
      <c r="M12180"/>
      <c r="N12180"/>
      <c r="O12180"/>
      <c r="P12180"/>
      <c r="Q12180"/>
      <c r="S12180" s="115"/>
      <c r="U12180"/>
      <c r="V12180"/>
      <c r="W12180" s="254"/>
      <c r="X12180"/>
      <c r="Y12180"/>
      <c r="Z12180"/>
      <c r="AA12180"/>
      <c r="AB12180"/>
      <c r="AC12180"/>
      <c r="AD12180"/>
      <c r="AE12180"/>
      <c r="AF12180"/>
      <c r="AG12180"/>
    </row>
    <row r="12181" spans="1:33" ht="18" x14ac:dyDescent="0.25">
      <c r="A12181" s="250"/>
      <c r="B12181" s="251"/>
      <c r="C12181" s="251"/>
      <c r="D12181" s="252"/>
      <c r="E12181"/>
      <c r="F12181" s="126"/>
      <c r="G12181" s="253"/>
      <c r="H12181"/>
      <c r="I12181"/>
      <c r="J12181" s="254"/>
      <c r="K12181"/>
      <c r="L12181"/>
      <c r="M12181"/>
      <c r="N12181"/>
      <c r="O12181"/>
      <c r="P12181"/>
      <c r="Q12181"/>
      <c r="S12181" s="115"/>
      <c r="U12181"/>
      <c r="V12181"/>
      <c r="W12181" s="254"/>
      <c r="X12181"/>
      <c r="Y12181"/>
      <c r="Z12181"/>
      <c r="AA12181"/>
      <c r="AB12181"/>
      <c r="AC12181"/>
      <c r="AD12181"/>
      <c r="AE12181"/>
      <c r="AF12181"/>
      <c r="AG12181"/>
    </row>
    <row r="12182" spans="1:33" ht="18" x14ac:dyDescent="0.25">
      <c r="A12182" s="250"/>
      <c r="B12182" s="251"/>
      <c r="C12182" s="251"/>
      <c r="D12182" s="252"/>
      <c r="E12182"/>
      <c r="F12182" s="126"/>
      <c r="G12182" s="253"/>
      <c r="H12182"/>
      <c r="I12182"/>
      <c r="J12182" s="254"/>
      <c r="K12182"/>
      <c r="L12182"/>
      <c r="M12182"/>
      <c r="N12182"/>
      <c r="O12182"/>
      <c r="P12182"/>
      <c r="Q12182"/>
      <c r="S12182" s="115"/>
      <c r="U12182"/>
      <c r="V12182"/>
      <c r="W12182" s="254"/>
      <c r="X12182"/>
      <c r="Y12182"/>
      <c r="Z12182"/>
      <c r="AA12182"/>
      <c r="AB12182"/>
      <c r="AC12182"/>
      <c r="AD12182"/>
      <c r="AE12182"/>
      <c r="AF12182"/>
      <c r="AG12182"/>
    </row>
    <row r="12183" spans="1:33" ht="18" x14ac:dyDescent="0.25">
      <c r="A12183" s="250"/>
      <c r="B12183" s="251"/>
      <c r="C12183" s="251"/>
      <c r="D12183" s="252"/>
      <c r="E12183"/>
      <c r="F12183" s="126"/>
      <c r="G12183" s="253"/>
      <c r="H12183"/>
      <c r="I12183"/>
      <c r="J12183" s="254"/>
      <c r="K12183"/>
      <c r="L12183"/>
      <c r="M12183"/>
      <c r="N12183"/>
      <c r="O12183"/>
      <c r="P12183"/>
      <c r="Q12183"/>
      <c r="S12183" s="115"/>
      <c r="U12183"/>
      <c r="V12183"/>
      <c r="W12183" s="254"/>
      <c r="X12183"/>
      <c r="Y12183"/>
      <c r="Z12183"/>
      <c r="AA12183"/>
      <c r="AB12183"/>
      <c r="AC12183"/>
      <c r="AD12183"/>
      <c r="AE12183"/>
      <c r="AF12183"/>
      <c r="AG12183"/>
    </row>
    <row r="12184" spans="1:33" ht="18" x14ac:dyDescent="0.25">
      <c r="A12184" s="250"/>
      <c r="B12184" s="251"/>
      <c r="C12184" s="251"/>
      <c r="D12184" s="252"/>
      <c r="E12184"/>
      <c r="F12184" s="126"/>
      <c r="G12184" s="253"/>
      <c r="H12184"/>
      <c r="I12184"/>
      <c r="J12184" s="254"/>
      <c r="K12184"/>
      <c r="L12184"/>
      <c r="M12184"/>
      <c r="N12184"/>
      <c r="O12184"/>
      <c r="P12184"/>
      <c r="Q12184"/>
      <c r="S12184" s="115"/>
      <c r="U12184"/>
      <c r="V12184"/>
      <c r="W12184" s="254"/>
      <c r="X12184"/>
      <c r="Y12184"/>
      <c r="Z12184"/>
      <c r="AA12184"/>
      <c r="AB12184"/>
      <c r="AC12184"/>
      <c r="AD12184"/>
      <c r="AE12184"/>
      <c r="AF12184"/>
      <c r="AG12184"/>
    </row>
    <row r="12185" spans="1:33" ht="18" x14ac:dyDescent="0.25">
      <c r="A12185" s="250"/>
      <c r="B12185" s="251"/>
      <c r="C12185" s="251"/>
      <c r="D12185" s="252"/>
      <c r="E12185"/>
      <c r="F12185" s="126"/>
      <c r="G12185" s="253"/>
      <c r="H12185"/>
      <c r="I12185"/>
      <c r="J12185" s="254"/>
      <c r="K12185"/>
      <c r="L12185"/>
      <c r="M12185"/>
      <c r="N12185"/>
      <c r="O12185"/>
      <c r="P12185"/>
      <c r="Q12185"/>
      <c r="S12185" s="115"/>
      <c r="U12185"/>
      <c r="V12185"/>
      <c r="W12185" s="254"/>
      <c r="X12185"/>
      <c r="Y12185"/>
      <c r="Z12185"/>
      <c r="AA12185"/>
      <c r="AB12185"/>
      <c r="AC12185"/>
      <c r="AD12185"/>
      <c r="AE12185"/>
      <c r="AF12185"/>
      <c r="AG12185"/>
    </row>
    <row r="12186" spans="1:33" ht="18" x14ac:dyDescent="0.25">
      <c r="A12186" s="250"/>
      <c r="B12186" s="251"/>
      <c r="C12186" s="251"/>
      <c r="D12186" s="252"/>
      <c r="E12186"/>
      <c r="F12186" s="126"/>
      <c r="G12186" s="253"/>
      <c r="H12186"/>
      <c r="I12186"/>
      <c r="J12186" s="254"/>
      <c r="K12186"/>
      <c r="L12186"/>
      <c r="M12186"/>
      <c r="N12186"/>
      <c r="O12186"/>
      <c r="P12186"/>
      <c r="Q12186"/>
      <c r="S12186" s="115"/>
      <c r="U12186"/>
      <c r="V12186"/>
      <c r="W12186" s="254"/>
      <c r="X12186"/>
      <c r="Y12186"/>
      <c r="Z12186"/>
      <c r="AA12186"/>
      <c r="AB12186"/>
      <c r="AC12186"/>
      <c r="AD12186"/>
      <c r="AE12186"/>
      <c r="AF12186"/>
      <c r="AG12186"/>
    </row>
    <row r="12187" spans="1:33" ht="18" x14ac:dyDescent="0.25">
      <c r="A12187" s="250"/>
      <c r="B12187" s="251"/>
      <c r="C12187" s="251"/>
      <c r="D12187" s="252"/>
      <c r="E12187"/>
      <c r="F12187" s="126"/>
      <c r="G12187" s="253"/>
      <c r="H12187"/>
      <c r="I12187"/>
      <c r="J12187" s="254"/>
      <c r="K12187"/>
      <c r="L12187"/>
      <c r="M12187"/>
      <c r="N12187"/>
      <c r="O12187"/>
      <c r="P12187"/>
      <c r="Q12187"/>
      <c r="S12187" s="115"/>
      <c r="U12187"/>
      <c r="V12187"/>
      <c r="W12187" s="254"/>
      <c r="X12187"/>
      <c r="Y12187"/>
      <c r="Z12187"/>
      <c r="AA12187"/>
      <c r="AB12187"/>
      <c r="AC12187"/>
      <c r="AD12187"/>
      <c r="AE12187"/>
      <c r="AF12187"/>
      <c r="AG12187"/>
    </row>
    <row r="12188" spans="1:33" ht="18" x14ac:dyDescent="0.25">
      <c r="A12188" s="250"/>
      <c r="B12188" s="251"/>
      <c r="C12188" s="251"/>
      <c r="D12188" s="252"/>
      <c r="E12188"/>
      <c r="F12188" s="126"/>
      <c r="G12188" s="253"/>
      <c r="H12188"/>
      <c r="I12188"/>
      <c r="J12188" s="254"/>
      <c r="K12188"/>
      <c r="L12188"/>
      <c r="M12188"/>
      <c r="N12188"/>
      <c r="O12188"/>
      <c r="P12188"/>
      <c r="Q12188"/>
      <c r="S12188" s="115"/>
      <c r="U12188"/>
      <c r="V12188"/>
      <c r="W12188" s="254"/>
      <c r="X12188"/>
      <c r="Y12188"/>
      <c r="Z12188"/>
      <c r="AA12188"/>
      <c r="AB12188"/>
      <c r="AC12188"/>
      <c r="AD12188"/>
      <c r="AE12188"/>
      <c r="AF12188"/>
      <c r="AG12188"/>
    </row>
    <row r="12189" spans="1:33" ht="18" x14ac:dyDescent="0.25">
      <c r="A12189" s="250"/>
      <c r="B12189" s="251"/>
      <c r="C12189" s="251"/>
      <c r="D12189" s="252"/>
      <c r="E12189"/>
      <c r="F12189" s="126"/>
      <c r="G12189" s="253"/>
      <c r="H12189"/>
      <c r="I12189"/>
      <c r="J12189" s="254"/>
      <c r="K12189"/>
      <c r="L12189"/>
      <c r="M12189"/>
      <c r="N12189"/>
      <c r="O12189"/>
      <c r="P12189"/>
      <c r="Q12189"/>
      <c r="S12189" s="115"/>
      <c r="U12189"/>
      <c r="V12189"/>
      <c r="W12189" s="254"/>
      <c r="X12189"/>
      <c r="Y12189"/>
      <c r="Z12189"/>
      <c r="AA12189"/>
      <c r="AB12189"/>
      <c r="AC12189"/>
      <c r="AD12189"/>
      <c r="AE12189"/>
      <c r="AF12189"/>
      <c r="AG12189"/>
    </row>
    <row r="12190" spans="1:33" ht="18" x14ac:dyDescent="0.25">
      <c r="A12190" s="250"/>
      <c r="B12190" s="251"/>
      <c r="C12190" s="251"/>
      <c r="D12190" s="252"/>
      <c r="E12190"/>
      <c r="F12190" s="126"/>
      <c r="G12190" s="253"/>
      <c r="H12190"/>
      <c r="I12190"/>
      <c r="J12190" s="254"/>
      <c r="K12190"/>
      <c r="L12190"/>
      <c r="M12190"/>
      <c r="N12190"/>
      <c r="O12190"/>
      <c r="P12190"/>
      <c r="Q12190"/>
      <c r="S12190" s="115"/>
      <c r="U12190"/>
      <c r="V12190"/>
      <c r="W12190" s="254"/>
      <c r="X12190"/>
      <c r="Y12190"/>
      <c r="Z12190"/>
      <c r="AA12190"/>
      <c r="AB12190"/>
      <c r="AC12190"/>
      <c r="AD12190"/>
      <c r="AE12190"/>
      <c r="AF12190"/>
      <c r="AG12190"/>
    </row>
    <row r="12191" spans="1:33" ht="18" x14ac:dyDescent="0.25">
      <c r="A12191" s="250"/>
      <c r="B12191" s="251"/>
      <c r="C12191" s="251"/>
      <c r="D12191" s="252"/>
      <c r="E12191"/>
      <c r="F12191" s="126"/>
      <c r="G12191" s="253"/>
      <c r="H12191"/>
      <c r="I12191"/>
      <c r="J12191" s="254"/>
      <c r="K12191"/>
      <c r="L12191"/>
      <c r="M12191"/>
      <c r="N12191"/>
      <c r="O12191"/>
      <c r="P12191"/>
      <c r="Q12191"/>
      <c r="S12191" s="115"/>
      <c r="U12191"/>
      <c r="V12191"/>
      <c r="W12191" s="254"/>
      <c r="X12191"/>
      <c r="Y12191"/>
      <c r="Z12191"/>
      <c r="AA12191"/>
      <c r="AB12191"/>
      <c r="AC12191"/>
      <c r="AD12191"/>
      <c r="AE12191"/>
      <c r="AF12191"/>
      <c r="AG12191"/>
    </row>
    <row r="12192" spans="1:33" ht="18" x14ac:dyDescent="0.25">
      <c r="A12192" s="250"/>
      <c r="B12192" s="251"/>
      <c r="C12192" s="251"/>
      <c r="D12192" s="252"/>
      <c r="E12192"/>
      <c r="F12192" s="126"/>
      <c r="G12192" s="253"/>
      <c r="H12192"/>
      <c r="I12192"/>
      <c r="J12192" s="254"/>
      <c r="K12192"/>
      <c r="L12192"/>
      <c r="M12192"/>
      <c r="N12192"/>
      <c r="O12192"/>
      <c r="P12192"/>
      <c r="Q12192"/>
      <c r="S12192" s="115"/>
      <c r="U12192"/>
      <c r="V12192"/>
      <c r="W12192" s="254"/>
      <c r="X12192"/>
      <c r="Y12192"/>
      <c r="Z12192"/>
      <c r="AA12192"/>
      <c r="AB12192"/>
      <c r="AC12192"/>
      <c r="AD12192"/>
      <c r="AE12192"/>
      <c r="AF12192"/>
      <c r="AG12192"/>
    </row>
    <row r="12193" spans="1:33" ht="18" x14ac:dyDescent="0.25">
      <c r="A12193" s="255"/>
      <c r="B12193" s="256"/>
      <c r="C12193" s="256"/>
      <c r="D12193" s="257"/>
      <c r="E12193" s="240"/>
      <c r="F12193" s="241"/>
      <c r="G12193" s="258"/>
      <c r="H12193" s="240"/>
      <c r="I12193"/>
      <c r="J12193" s="259"/>
      <c r="K12193" s="240"/>
      <c r="L12193" s="240"/>
      <c r="M12193" s="240"/>
      <c r="N12193" s="240"/>
      <c r="O12193" s="240"/>
      <c r="P12193" s="240"/>
      <c r="Q12193" s="240"/>
      <c r="R12193" s="243"/>
      <c r="S12193" s="243"/>
      <c r="T12193" s="243"/>
      <c r="U12193"/>
      <c r="V12193"/>
      <c r="W12193" s="259"/>
      <c r="X12193" s="240"/>
      <c r="Y12193" s="240"/>
      <c r="Z12193" s="240"/>
      <c r="AA12193" s="240"/>
      <c r="AB12193" s="240"/>
      <c r="AC12193" s="240"/>
      <c r="AD12193" s="240"/>
      <c r="AE12193" s="240"/>
      <c r="AF12193" s="240"/>
      <c r="AG12193" s="240"/>
    </row>
    <row r="12194" spans="1:33" ht="18" x14ac:dyDescent="0.25">
      <c r="A12194" s="250"/>
      <c r="B12194" s="251"/>
      <c r="C12194" s="251"/>
      <c r="D12194" s="252"/>
      <c r="E12194"/>
      <c r="F12194" s="126"/>
      <c r="G12194" s="253"/>
      <c r="H12194"/>
      <c r="I12194"/>
      <c r="J12194" s="254"/>
      <c r="K12194"/>
      <c r="L12194"/>
      <c r="M12194"/>
      <c r="N12194"/>
      <c r="O12194"/>
      <c r="P12194"/>
      <c r="Q12194"/>
      <c r="S12194" s="115"/>
      <c r="U12194"/>
      <c r="V12194"/>
      <c r="W12194" s="254"/>
      <c r="X12194"/>
      <c r="Y12194"/>
      <c r="Z12194"/>
      <c r="AA12194"/>
      <c r="AB12194"/>
      <c r="AC12194"/>
      <c r="AD12194"/>
      <c r="AE12194"/>
      <c r="AF12194"/>
      <c r="AG12194"/>
    </row>
    <row r="12195" spans="1:33" ht="18" x14ac:dyDescent="0.25">
      <c r="A12195" s="250"/>
      <c r="B12195" s="251"/>
      <c r="C12195" s="251"/>
      <c r="D12195" s="252"/>
      <c r="E12195"/>
      <c r="F12195" s="126"/>
      <c r="G12195" s="253"/>
      <c r="H12195"/>
      <c r="I12195"/>
      <c r="J12195" s="254"/>
      <c r="K12195"/>
      <c r="L12195"/>
      <c r="M12195"/>
      <c r="N12195"/>
      <c r="O12195"/>
      <c r="P12195"/>
      <c r="Q12195"/>
      <c r="S12195" s="115"/>
      <c r="U12195"/>
      <c r="V12195"/>
      <c r="W12195" s="254"/>
      <c r="X12195"/>
      <c r="Y12195"/>
      <c r="Z12195"/>
      <c r="AA12195"/>
      <c r="AB12195"/>
      <c r="AC12195"/>
      <c r="AD12195"/>
      <c r="AE12195"/>
      <c r="AF12195"/>
      <c r="AG12195"/>
    </row>
    <row r="12196" spans="1:33" ht="18" x14ac:dyDescent="0.25">
      <c r="A12196" s="250"/>
      <c r="B12196" s="251"/>
      <c r="C12196" s="251"/>
      <c r="D12196" s="252"/>
      <c r="E12196"/>
      <c r="F12196" s="126"/>
      <c r="G12196" s="253"/>
      <c r="H12196"/>
      <c r="I12196"/>
      <c r="J12196" s="254"/>
      <c r="K12196"/>
      <c r="L12196"/>
      <c r="M12196"/>
      <c r="N12196"/>
      <c r="O12196"/>
      <c r="P12196"/>
      <c r="Q12196"/>
      <c r="S12196" s="115"/>
      <c r="U12196"/>
      <c r="V12196"/>
      <c r="W12196" s="254"/>
      <c r="X12196"/>
      <c r="Y12196"/>
      <c r="Z12196"/>
      <c r="AA12196"/>
      <c r="AB12196"/>
      <c r="AC12196"/>
      <c r="AD12196"/>
      <c r="AE12196"/>
      <c r="AF12196"/>
      <c r="AG12196"/>
    </row>
    <row r="12197" spans="1:33" ht="18" x14ac:dyDescent="0.25">
      <c r="A12197" s="250"/>
      <c r="B12197" s="251"/>
      <c r="C12197" s="251"/>
      <c r="D12197" s="252"/>
      <c r="E12197"/>
      <c r="F12197" s="126"/>
      <c r="G12197" s="253"/>
      <c r="H12197"/>
      <c r="I12197"/>
      <c r="J12197" s="254"/>
      <c r="K12197"/>
      <c r="L12197"/>
      <c r="M12197"/>
      <c r="N12197"/>
      <c r="O12197"/>
      <c r="P12197"/>
      <c r="Q12197"/>
      <c r="S12197" s="115"/>
      <c r="U12197"/>
      <c r="V12197"/>
      <c r="W12197" s="254"/>
      <c r="X12197"/>
      <c r="Y12197"/>
      <c r="Z12197"/>
      <c r="AA12197"/>
      <c r="AB12197"/>
      <c r="AC12197"/>
      <c r="AD12197"/>
      <c r="AE12197"/>
      <c r="AF12197"/>
      <c r="AG12197"/>
    </row>
    <row r="12198" spans="1:33" ht="18" x14ac:dyDescent="0.25">
      <c r="A12198" s="250"/>
      <c r="B12198" s="251"/>
      <c r="C12198" s="251"/>
      <c r="D12198" s="252"/>
      <c r="E12198"/>
      <c r="F12198" s="126"/>
      <c r="G12198" s="253"/>
      <c r="H12198"/>
      <c r="I12198"/>
      <c r="J12198" s="254"/>
      <c r="K12198"/>
      <c r="L12198"/>
      <c r="M12198"/>
      <c r="N12198"/>
      <c r="O12198"/>
      <c r="P12198"/>
      <c r="Q12198"/>
      <c r="S12198" s="115"/>
      <c r="U12198"/>
      <c r="V12198"/>
      <c r="W12198" s="254"/>
      <c r="X12198"/>
      <c r="Y12198"/>
      <c r="Z12198"/>
      <c r="AA12198"/>
      <c r="AB12198"/>
      <c r="AC12198"/>
      <c r="AD12198"/>
      <c r="AE12198"/>
      <c r="AF12198"/>
      <c r="AG12198"/>
    </row>
    <row r="12199" spans="1:33" ht="18" x14ac:dyDescent="0.25">
      <c r="A12199" s="250"/>
      <c r="B12199" s="251"/>
      <c r="C12199" s="251"/>
      <c r="D12199" s="252"/>
      <c r="E12199"/>
      <c r="F12199" s="126"/>
      <c r="G12199" s="253"/>
      <c r="H12199"/>
      <c r="I12199"/>
      <c r="J12199" s="254"/>
      <c r="K12199"/>
      <c r="L12199"/>
      <c r="M12199"/>
      <c r="N12199"/>
      <c r="O12199"/>
      <c r="P12199"/>
      <c r="Q12199"/>
      <c r="S12199" s="115"/>
      <c r="U12199"/>
      <c r="V12199"/>
      <c r="W12199" s="254"/>
      <c r="X12199"/>
      <c r="Y12199"/>
      <c r="Z12199"/>
      <c r="AA12199"/>
      <c r="AB12199"/>
      <c r="AC12199"/>
      <c r="AD12199"/>
      <c r="AE12199"/>
      <c r="AF12199"/>
      <c r="AG12199"/>
    </row>
    <row r="12200" spans="1:33" ht="18" x14ac:dyDescent="0.25">
      <c r="A12200" s="250"/>
      <c r="B12200" s="251"/>
      <c r="C12200" s="251"/>
      <c r="D12200" s="252"/>
      <c r="E12200"/>
      <c r="F12200" s="126"/>
      <c r="G12200" s="253"/>
      <c r="H12200"/>
      <c r="I12200"/>
      <c r="J12200" s="254"/>
      <c r="K12200"/>
      <c r="L12200"/>
      <c r="M12200"/>
      <c r="N12200"/>
      <c r="O12200"/>
      <c r="P12200"/>
      <c r="Q12200"/>
      <c r="S12200" s="115"/>
      <c r="U12200"/>
      <c r="V12200"/>
      <c r="W12200" s="254"/>
      <c r="X12200"/>
      <c r="Y12200"/>
      <c r="Z12200"/>
      <c r="AA12200"/>
      <c r="AB12200"/>
      <c r="AC12200"/>
      <c r="AD12200"/>
      <c r="AE12200"/>
      <c r="AF12200"/>
      <c r="AG12200"/>
    </row>
    <row r="12201" spans="1:33" ht="18" x14ac:dyDescent="0.25">
      <c r="A12201" s="250"/>
      <c r="B12201" s="251"/>
      <c r="C12201" s="251"/>
      <c r="D12201" s="252"/>
      <c r="E12201"/>
      <c r="F12201" s="126"/>
      <c r="G12201" s="253"/>
      <c r="H12201"/>
      <c r="I12201"/>
      <c r="J12201" s="254"/>
      <c r="K12201"/>
      <c r="L12201"/>
      <c r="M12201"/>
      <c r="N12201"/>
      <c r="O12201"/>
      <c r="P12201"/>
      <c r="Q12201"/>
      <c r="S12201" s="115"/>
      <c r="U12201"/>
      <c r="V12201"/>
      <c r="W12201" s="254"/>
      <c r="X12201"/>
      <c r="Y12201"/>
      <c r="Z12201"/>
      <c r="AA12201"/>
      <c r="AB12201"/>
      <c r="AC12201"/>
      <c r="AD12201"/>
      <c r="AE12201"/>
      <c r="AF12201"/>
      <c r="AG12201"/>
    </row>
    <row r="12202" spans="1:33" ht="18" x14ac:dyDescent="0.25">
      <c r="A12202" s="250"/>
      <c r="B12202" s="251"/>
      <c r="C12202" s="251"/>
      <c r="D12202" s="252"/>
      <c r="E12202"/>
      <c r="F12202" s="126"/>
      <c r="G12202" s="253"/>
      <c r="H12202"/>
      <c r="I12202"/>
      <c r="J12202" s="254"/>
      <c r="K12202"/>
      <c r="L12202"/>
      <c r="M12202"/>
      <c r="N12202"/>
      <c r="O12202"/>
      <c r="P12202"/>
      <c r="Q12202"/>
      <c r="S12202" s="115"/>
      <c r="U12202"/>
      <c r="V12202"/>
      <c r="W12202" s="254"/>
      <c r="X12202"/>
      <c r="Y12202"/>
      <c r="Z12202"/>
      <c r="AA12202"/>
      <c r="AB12202"/>
      <c r="AC12202"/>
      <c r="AD12202"/>
      <c r="AE12202"/>
      <c r="AF12202"/>
      <c r="AG12202"/>
    </row>
    <row r="12203" spans="1:33" ht="18" x14ac:dyDescent="0.25">
      <c r="A12203" s="250"/>
      <c r="B12203" s="251"/>
      <c r="C12203" s="251"/>
      <c r="D12203" s="252"/>
      <c r="E12203"/>
      <c r="F12203" s="126"/>
      <c r="G12203" s="253"/>
      <c r="H12203"/>
      <c r="I12203"/>
      <c r="J12203" s="254"/>
      <c r="K12203"/>
      <c r="L12203"/>
      <c r="M12203"/>
      <c r="N12203"/>
      <c r="O12203"/>
      <c r="P12203"/>
      <c r="Q12203"/>
      <c r="S12203" s="115"/>
      <c r="U12203"/>
      <c r="V12203"/>
      <c r="W12203" s="254"/>
      <c r="X12203"/>
      <c r="Y12203"/>
      <c r="Z12203"/>
      <c r="AA12203"/>
      <c r="AB12203"/>
      <c r="AC12203"/>
      <c r="AD12203"/>
      <c r="AE12203"/>
      <c r="AF12203"/>
      <c r="AG12203"/>
    </row>
    <row r="12204" spans="1:33" ht="18" x14ac:dyDescent="0.25">
      <c r="A12204" s="250"/>
      <c r="B12204" s="251"/>
      <c r="C12204" s="251"/>
      <c r="D12204" s="252"/>
      <c r="E12204"/>
      <c r="F12204" s="126"/>
      <c r="G12204" s="253"/>
      <c r="H12204"/>
      <c r="I12204"/>
      <c r="J12204" s="254"/>
      <c r="K12204"/>
      <c r="L12204"/>
      <c r="M12204"/>
      <c r="N12204"/>
      <c r="O12204"/>
      <c r="P12204"/>
      <c r="Q12204"/>
      <c r="S12204" s="115"/>
      <c r="U12204"/>
      <c r="V12204"/>
      <c r="W12204" s="254"/>
      <c r="X12204"/>
      <c r="Y12204"/>
      <c r="Z12204"/>
      <c r="AA12204"/>
      <c r="AB12204"/>
      <c r="AC12204"/>
      <c r="AD12204"/>
      <c r="AE12204"/>
      <c r="AF12204"/>
      <c r="AG12204"/>
    </row>
    <row r="12205" spans="1:33" ht="18" x14ac:dyDescent="0.25">
      <c r="A12205" s="250"/>
      <c r="B12205" s="251"/>
      <c r="C12205" s="251"/>
      <c r="D12205" s="252"/>
      <c r="E12205"/>
      <c r="F12205" s="126"/>
      <c r="G12205" s="253"/>
      <c r="H12205"/>
      <c r="I12205"/>
      <c r="J12205" s="254"/>
      <c r="K12205"/>
      <c r="L12205"/>
      <c r="M12205"/>
      <c r="N12205"/>
      <c r="O12205"/>
      <c r="P12205"/>
      <c r="Q12205"/>
      <c r="S12205" s="115"/>
      <c r="U12205"/>
      <c r="V12205"/>
      <c r="W12205" s="254"/>
      <c r="X12205"/>
      <c r="Y12205"/>
      <c r="Z12205"/>
      <c r="AA12205"/>
      <c r="AB12205"/>
      <c r="AC12205"/>
      <c r="AD12205"/>
      <c r="AE12205"/>
      <c r="AF12205"/>
      <c r="AG12205"/>
    </row>
    <row r="12206" spans="1:33" ht="18" x14ac:dyDescent="0.25">
      <c r="A12206" s="250"/>
      <c r="B12206" s="251"/>
      <c r="C12206" s="251"/>
      <c r="D12206" s="252"/>
      <c r="E12206"/>
      <c r="F12206" s="126"/>
      <c r="G12206" s="253"/>
      <c r="H12206"/>
      <c r="I12206"/>
      <c r="J12206" s="254"/>
      <c r="K12206"/>
      <c r="L12206"/>
      <c r="M12206"/>
      <c r="N12206"/>
      <c r="O12206"/>
      <c r="P12206"/>
      <c r="Q12206"/>
      <c r="S12206" s="115"/>
      <c r="U12206"/>
      <c r="V12206"/>
      <c r="W12206" s="254"/>
      <c r="X12206"/>
      <c r="Y12206"/>
      <c r="Z12206"/>
      <c r="AA12206"/>
      <c r="AB12206"/>
      <c r="AC12206"/>
      <c r="AD12206"/>
      <c r="AE12206"/>
      <c r="AF12206"/>
      <c r="AG12206"/>
    </row>
    <row r="12207" spans="1:33" ht="18" x14ac:dyDescent="0.25">
      <c r="A12207" s="250"/>
      <c r="B12207" s="251"/>
      <c r="C12207" s="251"/>
      <c r="D12207" s="252"/>
      <c r="E12207"/>
      <c r="F12207" s="126"/>
      <c r="G12207" s="253"/>
      <c r="H12207"/>
      <c r="I12207"/>
      <c r="J12207" s="254"/>
      <c r="K12207"/>
      <c r="L12207"/>
      <c r="M12207"/>
      <c r="N12207"/>
      <c r="O12207"/>
      <c r="P12207"/>
      <c r="Q12207"/>
      <c r="S12207" s="115"/>
      <c r="U12207"/>
      <c r="V12207"/>
      <c r="W12207" s="254"/>
      <c r="X12207"/>
      <c r="Y12207"/>
      <c r="Z12207"/>
      <c r="AA12207"/>
      <c r="AB12207"/>
      <c r="AC12207"/>
      <c r="AD12207"/>
      <c r="AE12207"/>
      <c r="AF12207"/>
      <c r="AG12207"/>
    </row>
    <row r="12208" spans="1:33" ht="18" x14ac:dyDescent="0.25">
      <c r="A12208" s="250"/>
      <c r="B12208" s="251"/>
      <c r="C12208" s="251"/>
      <c r="D12208" s="252"/>
      <c r="E12208"/>
      <c r="F12208" s="126"/>
      <c r="G12208" s="253"/>
      <c r="H12208"/>
      <c r="I12208"/>
      <c r="J12208" s="254"/>
      <c r="K12208"/>
      <c r="L12208"/>
      <c r="M12208"/>
      <c r="N12208"/>
      <c r="O12208"/>
      <c r="P12208"/>
      <c r="Q12208"/>
      <c r="S12208" s="115"/>
      <c r="U12208"/>
      <c r="V12208"/>
      <c r="W12208" s="254"/>
      <c r="X12208"/>
      <c r="Y12208"/>
      <c r="Z12208"/>
      <c r="AA12208"/>
      <c r="AB12208"/>
      <c r="AC12208"/>
      <c r="AD12208"/>
      <c r="AE12208"/>
      <c r="AF12208"/>
      <c r="AG12208"/>
    </row>
    <row r="12209" spans="1:33" ht="18" x14ac:dyDescent="0.25">
      <c r="A12209" s="250"/>
      <c r="B12209" s="251"/>
      <c r="C12209" s="251"/>
      <c r="D12209" s="252"/>
      <c r="E12209"/>
      <c r="F12209" s="126"/>
      <c r="G12209" s="253"/>
      <c r="H12209"/>
      <c r="I12209"/>
      <c r="J12209" s="254"/>
      <c r="K12209"/>
      <c r="L12209"/>
      <c r="M12209"/>
      <c r="N12209"/>
      <c r="O12209"/>
      <c r="P12209"/>
      <c r="Q12209"/>
      <c r="S12209" s="115"/>
      <c r="U12209"/>
      <c r="V12209"/>
      <c r="W12209" s="254"/>
      <c r="X12209"/>
      <c r="Y12209"/>
      <c r="Z12209"/>
      <c r="AA12209"/>
      <c r="AB12209"/>
      <c r="AC12209"/>
      <c r="AD12209"/>
      <c r="AE12209"/>
      <c r="AF12209"/>
      <c r="AG12209"/>
    </row>
    <row r="12210" spans="1:33" ht="18" x14ac:dyDescent="0.25">
      <c r="A12210" s="250"/>
      <c r="B12210" s="251"/>
      <c r="C12210" s="251"/>
      <c r="D12210" s="252"/>
      <c r="E12210"/>
      <c r="F12210" s="126"/>
      <c r="G12210" s="253"/>
      <c r="H12210"/>
      <c r="I12210"/>
      <c r="J12210" s="254"/>
      <c r="K12210"/>
      <c r="L12210"/>
      <c r="M12210"/>
      <c r="N12210"/>
      <c r="O12210"/>
      <c r="P12210"/>
      <c r="Q12210"/>
      <c r="S12210" s="115"/>
      <c r="U12210"/>
      <c r="V12210"/>
      <c r="W12210" s="254"/>
      <c r="X12210"/>
      <c r="Y12210"/>
      <c r="Z12210"/>
      <c r="AA12210"/>
      <c r="AB12210"/>
      <c r="AC12210"/>
      <c r="AD12210"/>
      <c r="AE12210"/>
      <c r="AF12210"/>
      <c r="AG12210"/>
    </row>
    <row r="12211" spans="1:33" ht="18" x14ac:dyDescent="0.25">
      <c r="A12211" s="250"/>
      <c r="B12211" s="251"/>
      <c r="C12211" s="251"/>
      <c r="D12211" s="252"/>
      <c r="E12211"/>
      <c r="F12211" s="126"/>
      <c r="G12211" s="253"/>
      <c r="H12211"/>
      <c r="I12211"/>
      <c r="J12211" s="254"/>
      <c r="K12211"/>
      <c r="L12211"/>
      <c r="M12211"/>
      <c r="N12211"/>
      <c r="O12211"/>
      <c r="P12211"/>
      <c r="Q12211"/>
      <c r="S12211" s="115"/>
      <c r="U12211"/>
      <c r="V12211"/>
      <c r="W12211" s="254"/>
      <c r="X12211"/>
      <c r="Y12211"/>
      <c r="Z12211"/>
      <c r="AA12211"/>
      <c r="AB12211"/>
      <c r="AC12211"/>
      <c r="AD12211"/>
      <c r="AE12211"/>
      <c r="AF12211"/>
      <c r="AG12211"/>
    </row>
    <row r="12212" spans="1:33" ht="18" x14ac:dyDescent="0.25">
      <c r="A12212" s="250"/>
      <c r="B12212" s="251"/>
      <c r="C12212" s="251"/>
      <c r="D12212" s="252"/>
      <c r="E12212"/>
      <c r="F12212" s="126"/>
      <c r="G12212" s="253"/>
      <c r="H12212"/>
      <c r="I12212"/>
      <c r="J12212" s="254"/>
      <c r="K12212"/>
      <c r="L12212"/>
      <c r="M12212"/>
      <c r="N12212"/>
      <c r="O12212"/>
      <c r="P12212"/>
      <c r="Q12212"/>
      <c r="S12212" s="115"/>
      <c r="U12212"/>
      <c r="V12212"/>
      <c r="W12212" s="254"/>
      <c r="X12212"/>
      <c r="Y12212"/>
      <c r="Z12212"/>
      <c r="AA12212"/>
      <c r="AB12212"/>
      <c r="AC12212"/>
      <c r="AD12212"/>
      <c r="AE12212"/>
      <c r="AF12212"/>
      <c r="AG12212"/>
    </row>
    <row r="12213" spans="1:33" ht="18" x14ac:dyDescent="0.25">
      <c r="A12213" s="250"/>
      <c r="B12213" s="251"/>
      <c r="C12213" s="251"/>
      <c r="D12213" s="252"/>
      <c r="E12213"/>
      <c r="F12213" s="126"/>
      <c r="G12213" s="253"/>
      <c r="H12213"/>
      <c r="I12213"/>
      <c r="J12213" s="254"/>
      <c r="K12213"/>
      <c r="L12213"/>
      <c r="M12213"/>
      <c r="N12213"/>
      <c r="O12213"/>
      <c r="P12213"/>
      <c r="Q12213"/>
      <c r="S12213" s="115"/>
      <c r="U12213"/>
      <c r="V12213"/>
      <c r="W12213" s="254"/>
      <c r="X12213"/>
      <c r="Y12213"/>
      <c r="Z12213"/>
      <c r="AA12213"/>
      <c r="AB12213"/>
      <c r="AC12213"/>
      <c r="AD12213"/>
      <c r="AE12213"/>
      <c r="AF12213"/>
      <c r="AG12213"/>
    </row>
    <row r="12214" spans="1:33" ht="18" x14ac:dyDescent="0.25">
      <c r="A12214" s="250"/>
      <c r="B12214" s="251"/>
      <c r="C12214" s="251"/>
      <c r="D12214" s="252"/>
      <c r="E12214"/>
      <c r="F12214" s="126"/>
      <c r="G12214" s="253"/>
      <c r="H12214"/>
      <c r="I12214"/>
      <c r="J12214" s="254"/>
      <c r="K12214"/>
      <c r="L12214"/>
      <c r="M12214"/>
      <c r="N12214"/>
      <c r="O12214"/>
      <c r="P12214"/>
      <c r="Q12214"/>
      <c r="S12214" s="115"/>
      <c r="U12214"/>
      <c r="V12214"/>
      <c r="W12214" s="254"/>
      <c r="X12214"/>
      <c r="Y12214"/>
      <c r="Z12214"/>
      <c r="AA12214"/>
      <c r="AB12214"/>
      <c r="AC12214"/>
      <c r="AD12214"/>
      <c r="AE12214"/>
      <c r="AF12214"/>
      <c r="AG12214"/>
    </row>
    <row r="12215" spans="1:33" ht="18" x14ac:dyDescent="0.25">
      <c r="A12215" s="250"/>
      <c r="B12215" s="251"/>
      <c r="C12215" s="251"/>
      <c r="D12215" s="252"/>
      <c r="E12215"/>
      <c r="F12215" s="126"/>
      <c r="G12215" s="253"/>
      <c r="H12215"/>
      <c r="I12215"/>
      <c r="J12215" s="254"/>
      <c r="K12215"/>
      <c r="L12215"/>
      <c r="M12215"/>
      <c r="N12215"/>
      <c r="O12215"/>
      <c r="P12215"/>
      <c r="Q12215"/>
      <c r="S12215" s="115"/>
      <c r="U12215"/>
      <c r="V12215"/>
      <c r="W12215" s="254"/>
      <c r="X12215"/>
      <c r="Y12215"/>
      <c r="Z12215"/>
      <c r="AA12215"/>
      <c r="AB12215"/>
      <c r="AC12215"/>
      <c r="AD12215"/>
      <c r="AE12215"/>
      <c r="AF12215"/>
      <c r="AG12215"/>
    </row>
    <row r="12216" spans="1:33" ht="18" x14ac:dyDescent="0.25">
      <c r="A12216" s="250"/>
      <c r="B12216" s="251"/>
      <c r="C12216" s="251"/>
      <c r="D12216" s="252"/>
      <c r="E12216"/>
      <c r="F12216" s="126"/>
      <c r="G12216" s="253"/>
      <c r="H12216"/>
      <c r="I12216"/>
      <c r="J12216" s="254"/>
      <c r="K12216"/>
      <c r="L12216"/>
      <c r="M12216"/>
      <c r="N12216"/>
      <c r="O12216"/>
      <c r="P12216"/>
      <c r="Q12216"/>
      <c r="S12216" s="115"/>
      <c r="U12216"/>
      <c r="V12216"/>
      <c r="W12216" s="254"/>
      <c r="X12216"/>
      <c r="Y12216"/>
      <c r="Z12216"/>
      <c r="AA12216"/>
      <c r="AB12216"/>
      <c r="AC12216"/>
      <c r="AD12216"/>
      <c r="AE12216"/>
      <c r="AF12216"/>
      <c r="AG12216"/>
    </row>
    <row r="12217" spans="1:33" ht="18" x14ac:dyDescent="0.25">
      <c r="A12217" s="250"/>
      <c r="B12217" s="251"/>
      <c r="C12217" s="251"/>
      <c r="D12217" s="252"/>
      <c r="E12217"/>
      <c r="F12217" s="126"/>
      <c r="G12217" s="253"/>
      <c r="H12217"/>
      <c r="I12217"/>
      <c r="J12217" s="254"/>
      <c r="K12217"/>
      <c r="L12217"/>
      <c r="M12217"/>
      <c r="N12217"/>
      <c r="O12217"/>
      <c r="P12217"/>
      <c r="Q12217"/>
      <c r="S12217" s="115"/>
      <c r="U12217"/>
      <c r="V12217"/>
      <c r="W12217" s="254"/>
      <c r="X12217"/>
      <c r="Y12217"/>
      <c r="Z12217"/>
      <c r="AA12217"/>
      <c r="AB12217"/>
      <c r="AC12217"/>
      <c r="AD12217"/>
      <c r="AE12217"/>
      <c r="AF12217"/>
      <c r="AG12217"/>
    </row>
    <row r="12218" spans="1:33" ht="18" x14ac:dyDescent="0.25">
      <c r="A12218" s="250"/>
      <c r="B12218" s="251"/>
      <c r="C12218" s="251"/>
      <c r="D12218" s="252"/>
      <c r="E12218"/>
      <c r="F12218" s="126"/>
      <c r="G12218" s="253"/>
      <c r="H12218"/>
      <c r="I12218"/>
      <c r="J12218" s="254"/>
      <c r="K12218"/>
      <c r="L12218"/>
      <c r="M12218"/>
      <c r="N12218"/>
      <c r="O12218"/>
      <c r="P12218"/>
      <c r="Q12218"/>
      <c r="S12218" s="115"/>
      <c r="U12218"/>
      <c r="V12218"/>
      <c r="W12218" s="254"/>
      <c r="X12218"/>
      <c r="Y12218"/>
      <c r="Z12218"/>
      <c r="AA12218"/>
      <c r="AB12218"/>
      <c r="AC12218"/>
      <c r="AD12218"/>
      <c r="AE12218"/>
      <c r="AF12218"/>
      <c r="AG12218"/>
    </row>
    <row r="12219" spans="1:33" ht="18" x14ac:dyDescent="0.25">
      <c r="A12219" s="250"/>
      <c r="B12219" s="251"/>
      <c r="C12219" s="251"/>
      <c r="D12219" s="252"/>
      <c r="E12219"/>
      <c r="F12219" s="126"/>
      <c r="G12219" s="253"/>
      <c r="H12219"/>
      <c r="I12219"/>
      <c r="J12219" s="254"/>
      <c r="K12219"/>
      <c r="L12219"/>
      <c r="M12219"/>
      <c r="N12219"/>
      <c r="O12219"/>
      <c r="P12219"/>
      <c r="Q12219"/>
      <c r="S12219" s="115"/>
      <c r="U12219"/>
      <c r="V12219"/>
      <c r="W12219" s="254"/>
      <c r="X12219"/>
      <c r="Y12219"/>
      <c r="Z12219"/>
      <c r="AA12219"/>
      <c r="AB12219"/>
      <c r="AC12219"/>
      <c r="AD12219"/>
      <c r="AE12219"/>
      <c r="AF12219"/>
      <c r="AG12219"/>
    </row>
    <row r="12220" spans="1:33" ht="18" x14ac:dyDescent="0.25">
      <c r="A12220" s="250"/>
      <c r="B12220" s="251"/>
      <c r="C12220" s="251"/>
      <c r="D12220" s="252"/>
      <c r="E12220"/>
      <c r="F12220" s="126"/>
      <c r="G12220" s="253"/>
      <c r="H12220"/>
      <c r="I12220"/>
      <c r="J12220" s="254"/>
      <c r="K12220"/>
      <c r="L12220"/>
      <c r="M12220"/>
      <c r="N12220"/>
      <c r="O12220"/>
      <c r="P12220"/>
      <c r="Q12220"/>
      <c r="S12220" s="115"/>
      <c r="U12220"/>
      <c r="V12220"/>
      <c r="W12220" s="254"/>
      <c r="X12220"/>
      <c r="Y12220"/>
      <c r="Z12220"/>
      <c r="AA12220"/>
      <c r="AB12220"/>
      <c r="AC12220"/>
      <c r="AD12220"/>
      <c r="AE12220"/>
      <c r="AF12220"/>
      <c r="AG12220"/>
    </row>
    <row r="12221" spans="1:33" ht="18" x14ac:dyDescent="0.25">
      <c r="A12221" s="250"/>
      <c r="B12221" s="251"/>
      <c r="C12221" s="251"/>
      <c r="D12221" s="252"/>
      <c r="E12221"/>
      <c r="F12221" s="126"/>
      <c r="G12221" s="253"/>
      <c r="H12221"/>
      <c r="I12221"/>
      <c r="J12221" s="254"/>
      <c r="K12221"/>
      <c r="L12221"/>
      <c r="M12221"/>
      <c r="N12221"/>
      <c r="O12221"/>
      <c r="P12221"/>
      <c r="Q12221"/>
      <c r="S12221" s="115"/>
      <c r="U12221"/>
      <c r="V12221"/>
      <c r="W12221" s="254"/>
      <c r="X12221"/>
      <c r="Y12221"/>
      <c r="Z12221"/>
      <c r="AA12221"/>
      <c r="AB12221"/>
      <c r="AC12221"/>
      <c r="AD12221"/>
      <c r="AE12221"/>
      <c r="AF12221"/>
      <c r="AG12221"/>
    </row>
    <row r="12222" spans="1:33" ht="18" x14ac:dyDescent="0.25">
      <c r="A12222" s="250"/>
      <c r="B12222" s="251"/>
      <c r="C12222" s="251"/>
      <c r="D12222" s="252"/>
      <c r="E12222"/>
      <c r="F12222" s="126"/>
      <c r="G12222" s="253"/>
      <c r="H12222"/>
      <c r="I12222"/>
      <c r="J12222" s="254"/>
      <c r="K12222"/>
      <c r="L12222"/>
      <c r="M12222"/>
      <c r="N12222"/>
      <c r="O12222"/>
      <c r="P12222"/>
      <c r="Q12222"/>
      <c r="S12222" s="115"/>
      <c r="U12222"/>
      <c r="V12222"/>
      <c r="W12222" s="254"/>
      <c r="X12222"/>
      <c r="Y12222"/>
      <c r="Z12222"/>
      <c r="AA12222"/>
      <c r="AB12222"/>
      <c r="AC12222"/>
      <c r="AD12222"/>
      <c r="AE12222"/>
      <c r="AF12222"/>
      <c r="AG12222"/>
    </row>
    <row r="12223" spans="1:33" ht="18" x14ac:dyDescent="0.25">
      <c r="A12223" s="250"/>
      <c r="B12223" s="251"/>
      <c r="C12223" s="251"/>
      <c r="D12223" s="252"/>
      <c r="E12223"/>
      <c r="F12223" s="126"/>
      <c r="G12223" s="253"/>
      <c r="H12223"/>
      <c r="I12223"/>
      <c r="J12223" s="254"/>
      <c r="K12223"/>
      <c r="L12223"/>
      <c r="M12223"/>
      <c r="N12223"/>
      <c r="O12223"/>
      <c r="P12223"/>
      <c r="Q12223"/>
      <c r="S12223" s="115"/>
      <c r="U12223"/>
      <c r="V12223"/>
      <c r="W12223" s="254"/>
      <c r="X12223"/>
      <c r="Y12223"/>
      <c r="Z12223"/>
      <c r="AA12223"/>
      <c r="AB12223"/>
      <c r="AC12223"/>
      <c r="AD12223"/>
      <c r="AE12223"/>
      <c r="AF12223"/>
      <c r="AG12223"/>
    </row>
    <row r="12224" spans="1:33" ht="18" x14ac:dyDescent="0.25">
      <c r="A12224" s="250"/>
      <c r="B12224" s="251"/>
      <c r="C12224" s="251"/>
      <c r="D12224" s="252"/>
      <c r="E12224"/>
      <c r="F12224" s="126"/>
      <c r="G12224" s="253"/>
      <c r="H12224"/>
      <c r="I12224"/>
      <c r="J12224" s="254"/>
      <c r="K12224"/>
      <c r="L12224"/>
      <c r="M12224"/>
      <c r="N12224"/>
      <c r="O12224"/>
      <c r="P12224"/>
      <c r="Q12224"/>
      <c r="S12224" s="115"/>
      <c r="U12224"/>
      <c r="V12224"/>
      <c r="W12224" s="254"/>
      <c r="X12224"/>
      <c r="Y12224"/>
      <c r="Z12224"/>
      <c r="AA12224"/>
      <c r="AB12224"/>
      <c r="AC12224"/>
      <c r="AD12224"/>
      <c r="AE12224"/>
      <c r="AF12224"/>
      <c r="AG12224"/>
    </row>
    <row r="12225" spans="1:33" ht="18" x14ac:dyDescent="0.25">
      <c r="A12225" s="250"/>
      <c r="B12225" s="251"/>
      <c r="C12225" s="251"/>
      <c r="D12225" s="252"/>
      <c r="E12225"/>
      <c r="F12225" s="126"/>
      <c r="G12225" s="253"/>
      <c r="H12225"/>
      <c r="I12225"/>
      <c r="J12225" s="254"/>
      <c r="K12225"/>
      <c r="L12225"/>
      <c r="M12225"/>
      <c r="N12225"/>
      <c r="O12225"/>
      <c r="P12225"/>
      <c r="Q12225"/>
      <c r="S12225" s="115"/>
      <c r="U12225"/>
      <c r="V12225"/>
      <c r="W12225" s="254"/>
      <c r="X12225"/>
      <c r="Y12225"/>
      <c r="Z12225"/>
      <c r="AA12225"/>
      <c r="AB12225"/>
      <c r="AC12225"/>
      <c r="AD12225"/>
      <c r="AE12225"/>
      <c r="AF12225"/>
      <c r="AG12225"/>
    </row>
    <row r="12226" spans="1:33" ht="18" x14ac:dyDescent="0.25">
      <c r="A12226" s="250"/>
      <c r="B12226" s="251"/>
      <c r="C12226" s="251"/>
      <c r="D12226" s="252"/>
      <c r="E12226"/>
      <c r="F12226" s="126"/>
      <c r="G12226" s="253"/>
      <c r="H12226"/>
      <c r="I12226"/>
      <c r="J12226" s="254"/>
      <c r="K12226"/>
      <c r="L12226"/>
      <c r="M12226"/>
      <c r="N12226"/>
      <c r="O12226"/>
      <c r="P12226"/>
      <c r="Q12226"/>
      <c r="S12226" s="115"/>
      <c r="U12226"/>
      <c r="V12226"/>
      <c r="W12226" s="254"/>
      <c r="X12226"/>
      <c r="Y12226"/>
      <c r="Z12226"/>
      <c r="AA12226"/>
      <c r="AB12226"/>
      <c r="AC12226"/>
      <c r="AD12226"/>
      <c r="AE12226"/>
      <c r="AF12226"/>
      <c r="AG12226"/>
    </row>
    <row r="12227" spans="1:33" ht="18" x14ac:dyDescent="0.25">
      <c r="A12227" s="250"/>
      <c r="B12227" s="251"/>
      <c r="C12227" s="251"/>
      <c r="D12227" s="252"/>
      <c r="E12227"/>
      <c r="F12227" s="126"/>
      <c r="G12227" s="253"/>
      <c r="H12227"/>
      <c r="I12227"/>
      <c r="J12227" s="254"/>
      <c r="K12227"/>
      <c r="L12227"/>
      <c r="M12227"/>
      <c r="N12227"/>
      <c r="O12227"/>
      <c r="P12227"/>
      <c r="Q12227"/>
      <c r="S12227" s="115"/>
      <c r="U12227"/>
      <c r="V12227"/>
      <c r="W12227" s="254"/>
      <c r="X12227"/>
      <c r="Y12227"/>
      <c r="Z12227"/>
      <c r="AA12227"/>
      <c r="AB12227"/>
      <c r="AC12227"/>
      <c r="AD12227"/>
      <c r="AE12227"/>
      <c r="AF12227"/>
      <c r="AG12227"/>
    </row>
    <row r="12228" spans="1:33" ht="18" x14ac:dyDescent="0.25">
      <c r="A12228" s="250"/>
      <c r="B12228" s="251"/>
      <c r="C12228" s="251"/>
      <c r="D12228" s="252"/>
      <c r="E12228"/>
      <c r="F12228" s="126"/>
      <c r="G12228" s="253"/>
      <c r="H12228"/>
      <c r="I12228"/>
      <c r="J12228" s="254"/>
      <c r="K12228"/>
      <c r="L12228"/>
      <c r="M12228"/>
      <c r="N12228"/>
      <c r="O12228"/>
      <c r="P12228"/>
      <c r="Q12228"/>
      <c r="S12228" s="115"/>
      <c r="U12228"/>
      <c r="V12228"/>
      <c r="W12228" s="254"/>
      <c r="X12228"/>
      <c r="Y12228"/>
      <c r="Z12228"/>
      <c r="AA12228"/>
      <c r="AB12228"/>
      <c r="AC12228"/>
      <c r="AD12228"/>
      <c r="AE12228"/>
      <c r="AF12228"/>
      <c r="AG12228"/>
    </row>
    <row r="12229" spans="1:33" ht="18" x14ac:dyDescent="0.25">
      <c r="A12229" s="250"/>
      <c r="B12229" s="251"/>
      <c r="C12229" s="251"/>
      <c r="D12229" s="252"/>
      <c r="E12229"/>
      <c r="F12229" s="126"/>
      <c r="G12229" s="253"/>
      <c r="H12229"/>
      <c r="I12229"/>
      <c r="J12229" s="254"/>
      <c r="K12229"/>
      <c r="L12229"/>
      <c r="M12229"/>
      <c r="N12229"/>
      <c r="O12229"/>
      <c r="P12229"/>
      <c r="Q12229"/>
      <c r="S12229" s="115"/>
      <c r="U12229"/>
      <c r="V12229"/>
      <c r="W12229" s="254"/>
      <c r="X12229"/>
      <c r="Y12229"/>
      <c r="Z12229"/>
      <c r="AA12229"/>
      <c r="AB12229"/>
      <c r="AC12229"/>
      <c r="AD12229"/>
      <c r="AE12229"/>
      <c r="AF12229"/>
      <c r="AG12229"/>
    </row>
    <row r="12230" spans="1:33" ht="18" x14ac:dyDescent="0.25">
      <c r="A12230" s="250"/>
      <c r="B12230" s="251"/>
      <c r="C12230" s="251"/>
      <c r="D12230" s="252"/>
      <c r="E12230"/>
      <c r="F12230" s="126"/>
      <c r="G12230" s="253"/>
      <c r="H12230"/>
      <c r="I12230"/>
      <c r="J12230" s="254"/>
      <c r="K12230"/>
      <c r="L12230"/>
      <c r="M12230"/>
      <c r="N12230"/>
      <c r="O12230"/>
      <c r="P12230"/>
      <c r="Q12230"/>
      <c r="S12230" s="115"/>
      <c r="U12230"/>
      <c r="V12230"/>
      <c r="W12230" s="254"/>
      <c r="X12230"/>
      <c r="Y12230"/>
      <c r="Z12230"/>
      <c r="AA12230"/>
      <c r="AB12230"/>
      <c r="AC12230"/>
      <c r="AD12230"/>
      <c r="AE12230"/>
      <c r="AF12230"/>
      <c r="AG12230"/>
    </row>
    <row r="12231" spans="1:33" ht="18" x14ac:dyDescent="0.25">
      <c r="A12231" s="250"/>
      <c r="B12231" s="251"/>
      <c r="C12231" s="251"/>
      <c r="D12231" s="252"/>
      <c r="E12231"/>
      <c r="F12231" s="126"/>
      <c r="G12231" s="253"/>
      <c r="H12231"/>
      <c r="I12231"/>
      <c r="J12231" s="254"/>
      <c r="K12231"/>
      <c r="L12231"/>
      <c r="M12231"/>
      <c r="N12231"/>
      <c r="O12231"/>
      <c r="P12231"/>
      <c r="Q12231"/>
      <c r="S12231" s="115"/>
      <c r="U12231"/>
      <c r="V12231"/>
      <c r="W12231" s="254"/>
      <c r="X12231"/>
      <c r="Y12231"/>
      <c r="Z12231"/>
      <c r="AA12231"/>
      <c r="AB12231"/>
      <c r="AC12231"/>
      <c r="AD12231"/>
      <c r="AE12231"/>
      <c r="AF12231"/>
      <c r="AG12231"/>
    </row>
    <row r="12232" spans="1:33" ht="18" x14ac:dyDescent="0.25">
      <c r="A12232" s="250"/>
      <c r="B12232" s="251"/>
      <c r="C12232" s="251"/>
      <c r="D12232" s="252"/>
      <c r="E12232"/>
      <c r="F12232" s="126"/>
      <c r="G12232" s="253"/>
      <c r="H12232"/>
      <c r="I12232"/>
      <c r="J12232" s="254"/>
      <c r="K12232"/>
      <c r="L12232"/>
      <c r="M12232"/>
      <c r="N12232"/>
      <c r="O12232"/>
      <c r="P12232"/>
      <c r="Q12232"/>
      <c r="S12232" s="115"/>
      <c r="U12232"/>
      <c r="V12232"/>
      <c r="W12232" s="254"/>
      <c r="X12232"/>
      <c r="Y12232"/>
      <c r="Z12232"/>
      <c r="AA12232"/>
      <c r="AB12232"/>
      <c r="AC12232"/>
      <c r="AD12232"/>
      <c r="AE12232"/>
      <c r="AF12232"/>
      <c r="AG12232"/>
    </row>
    <row r="12233" spans="1:33" ht="18" x14ac:dyDescent="0.25">
      <c r="A12233" s="250"/>
      <c r="B12233" s="251"/>
      <c r="C12233" s="251"/>
      <c r="D12233" s="252"/>
      <c r="E12233"/>
      <c r="F12233" s="126"/>
      <c r="G12233" s="253"/>
      <c r="H12233"/>
      <c r="I12233"/>
      <c r="J12233" s="254"/>
      <c r="K12233"/>
      <c r="L12233"/>
      <c r="M12233"/>
      <c r="N12233"/>
      <c r="O12233"/>
      <c r="P12233"/>
      <c r="Q12233"/>
      <c r="S12233" s="115"/>
      <c r="U12233"/>
      <c r="V12233"/>
      <c r="W12233" s="254"/>
      <c r="X12233"/>
      <c r="Y12233"/>
      <c r="Z12233"/>
      <c r="AA12233"/>
      <c r="AB12233"/>
      <c r="AC12233"/>
      <c r="AD12233"/>
      <c r="AE12233"/>
      <c r="AF12233"/>
      <c r="AG12233"/>
    </row>
    <row r="12234" spans="1:33" ht="18" x14ac:dyDescent="0.25">
      <c r="A12234" s="250"/>
      <c r="B12234" s="251"/>
      <c r="C12234" s="251"/>
      <c r="D12234" s="252"/>
      <c r="E12234"/>
      <c r="F12234" s="126"/>
      <c r="G12234" s="253"/>
      <c r="H12234"/>
      <c r="I12234"/>
      <c r="J12234" s="254"/>
      <c r="K12234"/>
      <c r="L12234"/>
      <c r="M12234"/>
      <c r="N12234"/>
      <c r="O12234"/>
      <c r="P12234"/>
      <c r="Q12234"/>
      <c r="S12234" s="115"/>
      <c r="U12234"/>
      <c r="V12234"/>
      <c r="W12234" s="254"/>
      <c r="X12234"/>
      <c r="Y12234"/>
      <c r="Z12234"/>
      <c r="AA12234"/>
      <c r="AB12234"/>
      <c r="AC12234"/>
      <c r="AD12234"/>
      <c r="AE12234"/>
      <c r="AF12234"/>
      <c r="AG12234"/>
    </row>
    <row r="12235" spans="1:33" ht="18" x14ac:dyDescent="0.25">
      <c r="A12235" s="250"/>
      <c r="B12235" s="251"/>
      <c r="C12235" s="251"/>
      <c r="D12235" s="252"/>
      <c r="E12235"/>
      <c r="F12235" s="126"/>
      <c r="G12235" s="253"/>
      <c r="H12235"/>
      <c r="I12235"/>
      <c r="J12235" s="254"/>
      <c r="K12235"/>
      <c r="L12235"/>
      <c r="M12235"/>
      <c r="N12235"/>
      <c r="O12235"/>
      <c r="P12235"/>
      <c r="Q12235"/>
      <c r="S12235" s="115"/>
      <c r="U12235"/>
      <c r="V12235"/>
      <c r="W12235" s="254"/>
      <c r="X12235"/>
      <c r="Y12235"/>
      <c r="Z12235"/>
      <c r="AA12235"/>
      <c r="AB12235"/>
      <c r="AC12235"/>
      <c r="AD12235"/>
      <c r="AE12235"/>
      <c r="AF12235"/>
      <c r="AG12235"/>
    </row>
    <row r="12236" spans="1:33" ht="18" x14ac:dyDescent="0.25">
      <c r="A12236" s="250"/>
      <c r="B12236" s="251"/>
      <c r="C12236" s="251"/>
      <c r="D12236" s="252"/>
      <c r="E12236"/>
      <c r="F12236" s="126"/>
      <c r="G12236" s="253"/>
      <c r="H12236"/>
      <c r="I12236"/>
      <c r="J12236" s="254"/>
      <c r="K12236"/>
      <c r="L12236"/>
      <c r="M12236"/>
      <c r="N12236"/>
      <c r="O12236"/>
      <c r="P12236"/>
      <c r="Q12236"/>
      <c r="S12236" s="115"/>
      <c r="U12236"/>
      <c r="V12236"/>
      <c r="W12236" s="254"/>
      <c r="X12236"/>
      <c r="Y12236"/>
      <c r="Z12236"/>
      <c r="AA12236"/>
      <c r="AB12236"/>
      <c r="AC12236"/>
      <c r="AD12236"/>
      <c r="AE12236"/>
      <c r="AF12236"/>
      <c r="AG12236"/>
    </row>
    <row r="12237" spans="1:33" ht="18" x14ac:dyDescent="0.25">
      <c r="A12237" s="255"/>
      <c r="B12237" s="256"/>
      <c r="C12237" s="256"/>
      <c r="D12237" s="257"/>
      <c r="E12237" s="240"/>
      <c r="F12237" s="241"/>
      <c r="G12237" s="258"/>
      <c r="H12237" s="240"/>
      <c r="I12237"/>
      <c r="J12237" s="259"/>
      <c r="K12237" s="240"/>
      <c r="L12237" s="240"/>
      <c r="M12237" s="240"/>
      <c r="N12237" s="240"/>
      <c r="O12237" s="240"/>
      <c r="P12237" s="240"/>
      <c r="Q12237" s="240"/>
      <c r="R12237" s="243"/>
      <c r="S12237" s="243"/>
      <c r="T12237" s="243"/>
      <c r="U12237"/>
      <c r="V12237"/>
      <c r="W12237" s="259"/>
      <c r="X12237" s="240"/>
      <c r="Y12237" s="240"/>
      <c r="Z12237" s="240"/>
      <c r="AA12237" s="240"/>
      <c r="AB12237" s="240"/>
      <c r="AC12237" s="240"/>
      <c r="AD12237" s="240"/>
      <c r="AE12237" s="240"/>
      <c r="AF12237" s="240"/>
      <c r="AG12237" s="240"/>
    </row>
    <row r="12238" spans="1:33" ht="18" x14ac:dyDescent="0.25">
      <c r="A12238" s="250"/>
      <c r="B12238" s="251"/>
      <c r="C12238" s="251"/>
      <c r="D12238" s="252"/>
      <c r="E12238"/>
      <c r="F12238" s="126"/>
      <c r="G12238" s="253"/>
      <c r="H12238"/>
      <c r="I12238"/>
      <c r="J12238" s="254"/>
      <c r="K12238"/>
      <c r="L12238"/>
      <c r="M12238"/>
      <c r="N12238"/>
      <c r="O12238"/>
      <c r="P12238"/>
      <c r="Q12238"/>
      <c r="S12238" s="115"/>
      <c r="U12238"/>
      <c r="V12238"/>
      <c r="W12238" s="254"/>
      <c r="X12238"/>
      <c r="Y12238"/>
      <c r="Z12238"/>
      <c r="AA12238"/>
      <c r="AB12238"/>
      <c r="AC12238"/>
      <c r="AD12238"/>
      <c r="AE12238"/>
      <c r="AF12238"/>
      <c r="AG12238"/>
    </row>
    <row r="12239" spans="1:33" ht="18" x14ac:dyDescent="0.25">
      <c r="A12239" s="250"/>
      <c r="B12239" s="251"/>
      <c r="C12239" s="251"/>
      <c r="D12239" s="252"/>
      <c r="E12239"/>
      <c r="F12239" s="126"/>
      <c r="G12239" s="253"/>
      <c r="H12239"/>
      <c r="I12239"/>
      <c r="J12239" s="254"/>
      <c r="K12239"/>
      <c r="L12239"/>
      <c r="M12239"/>
      <c r="N12239"/>
      <c r="O12239"/>
      <c r="P12239"/>
      <c r="Q12239"/>
      <c r="S12239" s="115"/>
      <c r="U12239"/>
      <c r="V12239"/>
      <c r="W12239" s="254"/>
      <c r="X12239"/>
      <c r="Y12239"/>
      <c r="Z12239"/>
      <c r="AA12239"/>
      <c r="AB12239"/>
      <c r="AC12239"/>
      <c r="AD12239"/>
      <c r="AE12239"/>
      <c r="AF12239"/>
      <c r="AG12239"/>
    </row>
    <row r="12240" spans="1:33" ht="18" x14ac:dyDescent="0.25">
      <c r="A12240" s="250"/>
      <c r="B12240" s="251"/>
      <c r="C12240" s="251"/>
      <c r="D12240" s="252"/>
      <c r="E12240"/>
      <c r="F12240" s="126"/>
      <c r="G12240" s="253"/>
      <c r="H12240"/>
      <c r="I12240"/>
      <c r="J12240" s="254"/>
      <c r="K12240"/>
      <c r="L12240"/>
      <c r="M12240"/>
      <c r="N12240"/>
      <c r="O12240"/>
      <c r="P12240"/>
      <c r="Q12240"/>
      <c r="S12240" s="115"/>
      <c r="U12240"/>
      <c r="V12240"/>
      <c r="W12240" s="254"/>
      <c r="X12240"/>
      <c r="Y12240"/>
      <c r="Z12240"/>
      <c r="AA12240"/>
      <c r="AB12240"/>
      <c r="AC12240"/>
      <c r="AD12240"/>
      <c r="AE12240"/>
      <c r="AF12240"/>
      <c r="AG12240"/>
    </row>
    <row r="12241" spans="1:33" ht="18" x14ac:dyDescent="0.25">
      <c r="A12241" s="250"/>
      <c r="B12241" s="251"/>
      <c r="C12241" s="251"/>
      <c r="D12241" s="252"/>
      <c r="E12241"/>
      <c r="F12241" s="126"/>
      <c r="G12241" s="253"/>
      <c r="H12241"/>
      <c r="I12241"/>
      <c r="J12241" s="254"/>
      <c r="K12241"/>
      <c r="L12241"/>
      <c r="M12241"/>
      <c r="N12241"/>
      <c r="O12241"/>
      <c r="P12241"/>
      <c r="Q12241"/>
      <c r="S12241" s="115"/>
      <c r="U12241"/>
      <c r="V12241"/>
      <c r="W12241" s="254"/>
      <c r="X12241"/>
      <c r="Y12241"/>
      <c r="Z12241"/>
      <c r="AA12241"/>
      <c r="AB12241"/>
      <c r="AC12241"/>
      <c r="AD12241"/>
      <c r="AE12241"/>
      <c r="AF12241"/>
      <c r="AG12241"/>
    </row>
    <row r="12242" spans="1:33" ht="18" x14ac:dyDescent="0.25">
      <c r="A12242" s="250"/>
      <c r="B12242" s="251"/>
      <c r="C12242" s="251"/>
      <c r="D12242" s="252"/>
      <c r="E12242"/>
      <c r="F12242" s="126"/>
      <c r="G12242" s="253"/>
      <c r="H12242"/>
      <c r="I12242"/>
      <c r="J12242" s="254"/>
      <c r="K12242"/>
      <c r="L12242"/>
      <c r="M12242"/>
      <c r="N12242"/>
      <c r="O12242"/>
      <c r="P12242"/>
      <c r="Q12242"/>
      <c r="S12242" s="115"/>
      <c r="U12242"/>
      <c r="V12242"/>
      <c r="W12242" s="254"/>
      <c r="X12242"/>
      <c r="Y12242"/>
      <c r="Z12242"/>
      <c r="AA12242"/>
      <c r="AB12242"/>
      <c r="AC12242"/>
      <c r="AD12242"/>
      <c r="AE12242"/>
      <c r="AF12242"/>
      <c r="AG12242"/>
    </row>
    <row r="12243" spans="1:33" ht="18" x14ac:dyDescent="0.25">
      <c r="A12243" s="250"/>
      <c r="B12243" s="251"/>
      <c r="C12243" s="251"/>
      <c r="D12243" s="252"/>
      <c r="E12243"/>
      <c r="F12243" s="126"/>
      <c r="G12243" s="253"/>
      <c r="H12243"/>
      <c r="I12243"/>
      <c r="J12243" s="254"/>
      <c r="K12243"/>
      <c r="L12243"/>
      <c r="M12243"/>
      <c r="N12243"/>
      <c r="O12243"/>
      <c r="P12243"/>
      <c r="Q12243"/>
      <c r="S12243" s="115"/>
      <c r="U12243"/>
      <c r="V12243"/>
      <c r="W12243" s="254"/>
      <c r="X12243"/>
      <c r="Y12243"/>
      <c r="Z12243"/>
      <c r="AA12243"/>
      <c r="AB12243"/>
      <c r="AC12243"/>
      <c r="AD12243"/>
      <c r="AE12243"/>
      <c r="AF12243"/>
      <c r="AG12243"/>
    </row>
    <row r="12244" spans="1:33" ht="18" x14ac:dyDescent="0.25">
      <c r="A12244" s="250"/>
      <c r="B12244" s="251"/>
      <c r="C12244" s="251"/>
      <c r="D12244" s="252"/>
      <c r="E12244"/>
      <c r="F12244" s="126"/>
      <c r="G12244" s="253"/>
      <c r="H12244"/>
      <c r="I12244"/>
      <c r="J12244" s="254"/>
      <c r="K12244"/>
      <c r="L12244"/>
      <c r="M12244"/>
      <c r="N12244"/>
      <c r="O12244"/>
      <c r="P12244"/>
      <c r="Q12244"/>
      <c r="S12244" s="115"/>
      <c r="U12244"/>
      <c r="V12244"/>
      <c r="W12244" s="254"/>
      <c r="X12244"/>
      <c r="Y12244"/>
      <c r="Z12244"/>
      <c r="AA12244"/>
      <c r="AB12244"/>
      <c r="AC12244"/>
      <c r="AD12244"/>
      <c r="AE12244"/>
      <c r="AF12244"/>
      <c r="AG12244"/>
    </row>
    <row r="12245" spans="1:33" ht="18" x14ac:dyDescent="0.25">
      <c r="A12245" s="250"/>
      <c r="B12245" s="251"/>
      <c r="C12245" s="251"/>
      <c r="D12245" s="252"/>
      <c r="E12245"/>
      <c r="F12245" s="126"/>
      <c r="G12245" s="253"/>
      <c r="H12245"/>
      <c r="I12245"/>
      <c r="J12245" s="254"/>
      <c r="K12245"/>
      <c r="L12245"/>
      <c r="M12245"/>
      <c r="N12245"/>
      <c r="O12245"/>
      <c r="P12245"/>
      <c r="Q12245"/>
      <c r="S12245" s="115"/>
      <c r="U12245"/>
      <c r="V12245"/>
      <c r="W12245" s="254"/>
      <c r="X12245"/>
      <c r="Y12245"/>
      <c r="Z12245"/>
      <c r="AA12245"/>
      <c r="AB12245"/>
      <c r="AC12245"/>
      <c r="AD12245"/>
      <c r="AE12245"/>
      <c r="AF12245"/>
      <c r="AG12245"/>
    </row>
    <row r="12246" spans="1:33" ht="18" x14ac:dyDescent="0.25">
      <c r="A12246" s="250"/>
      <c r="B12246" s="251"/>
      <c r="C12246" s="251"/>
      <c r="D12246" s="252"/>
      <c r="E12246"/>
      <c r="F12246" s="126"/>
      <c r="G12246" s="253"/>
      <c r="H12246"/>
      <c r="I12246"/>
      <c r="J12246" s="254"/>
      <c r="K12246"/>
      <c r="L12246"/>
      <c r="M12246"/>
      <c r="N12246"/>
      <c r="O12246"/>
      <c r="P12246"/>
      <c r="Q12246"/>
      <c r="S12246" s="115"/>
      <c r="U12246"/>
      <c r="V12246"/>
      <c r="W12246" s="254"/>
      <c r="X12246"/>
      <c r="Y12246"/>
      <c r="Z12246"/>
      <c r="AA12246"/>
      <c r="AB12246"/>
      <c r="AC12246"/>
      <c r="AD12246"/>
      <c r="AE12246"/>
      <c r="AF12246"/>
      <c r="AG12246"/>
    </row>
    <row r="12247" spans="1:33" ht="18" x14ac:dyDescent="0.25">
      <c r="A12247" s="250"/>
      <c r="B12247" s="251"/>
      <c r="C12247" s="251"/>
      <c r="D12247" s="252"/>
      <c r="E12247"/>
      <c r="F12247" s="126"/>
      <c r="G12247" s="253"/>
      <c r="H12247"/>
      <c r="I12247"/>
      <c r="J12247" s="254"/>
      <c r="K12247"/>
      <c r="L12247"/>
      <c r="M12247"/>
      <c r="N12247"/>
      <c r="O12247"/>
      <c r="P12247"/>
      <c r="Q12247"/>
      <c r="S12247" s="115"/>
      <c r="U12247"/>
      <c r="V12247"/>
      <c r="W12247" s="254"/>
      <c r="X12247"/>
      <c r="Y12247"/>
      <c r="Z12247"/>
      <c r="AA12247"/>
      <c r="AB12247"/>
      <c r="AC12247"/>
      <c r="AD12247"/>
      <c r="AE12247"/>
      <c r="AF12247"/>
      <c r="AG12247"/>
    </row>
    <row r="12248" spans="1:33" ht="18" x14ac:dyDescent="0.25">
      <c r="A12248" s="250"/>
      <c r="B12248" s="251"/>
      <c r="C12248" s="251"/>
      <c r="D12248" s="252"/>
      <c r="E12248"/>
      <c r="F12248" s="126"/>
      <c r="G12248" s="253"/>
      <c r="H12248"/>
      <c r="I12248"/>
      <c r="J12248" s="254"/>
      <c r="K12248"/>
      <c r="L12248"/>
      <c r="M12248"/>
      <c r="N12248"/>
      <c r="O12248"/>
      <c r="P12248"/>
      <c r="Q12248"/>
      <c r="S12248" s="115"/>
      <c r="U12248"/>
      <c r="V12248"/>
      <c r="W12248" s="254"/>
      <c r="X12248"/>
      <c r="Y12248"/>
      <c r="Z12248"/>
      <c r="AA12248"/>
      <c r="AB12248"/>
      <c r="AC12248"/>
      <c r="AD12248"/>
      <c r="AE12248"/>
      <c r="AF12248"/>
      <c r="AG12248"/>
    </row>
    <row r="12249" spans="1:33" ht="18" x14ac:dyDescent="0.25">
      <c r="A12249" s="250"/>
      <c r="B12249" s="251"/>
      <c r="C12249" s="251"/>
      <c r="D12249" s="252"/>
      <c r="E12249"/>
      <c r="F12249" s="126"/>
      <c r="G12249" s="253"/>
      <c r="H12249"/>
      <c r="I12249"/>
      <c r="J12249" s="254"/>
      <c r="K12249"/>
      <c r="L12249"/>
      <c r="M12249"/>
      <c r="N12249"/>
      <c r="O12249"/>
      <c r="P12249"/>
      <c r="Q12249"/>
      <c r="S12249" s="115"/>
      <c r="U12249"/>
      <c r="V12249"/>
      <c r="W12249" s="254"/>
      <c r="X12249"/>
      <c r="Y12249"/>
      <c r="Z12249"/>
      <c r="AA12249"/>
      <c r="AB12249"/>
      <c r="AC12249"/>
      <c r="AD12249"/>
      <c r="AE12249"/>
      <c r="AF12249"/>
      <c r="AG12249"/>
    </row>
    <row r="12250" spans="1:33" ht="18" x14ac:dyDescent="0.25">
      <c r="A12250" s="250"/>
      <c r="B12250" s="251"/>
      <c r="C12250" s="251"/>
      <c r="D12250" s="252"/>
      <c r="E12250"/>
      <c r="F12250" s="126"/>
      <c r="G12250" s="253"/>
      <c r="H12250"/>
      <c r="I12250"/>
      <c r="J12250" s="254"/>
      <c r="K12250"/>
      <c r="L12250"/>
      <c r="M12250"/>
      <c r="N12250"/>
      <c r="O12250"/>
      <c r="P12250"/>
      <c r="Q12250"/>
      <c r="S12250" s="115"/>
      <c r="U12250"/>
      <c r="V12250"/>
      <c r="W12250" s="254"/>
      <c r="X12250"/>
      <c r="Y12250"/>
      <c r="Z12250"/>
      <c r="AA12250"/>
      <c r="AB12250"/>
      <c r="AC12250"/>
      <c r="AD12250"/>
      <c r="AE12250"/>
      <c r="AF12250"/>
      <c r="AG12250"/>
    </row>
    <row r="12251" spans="1:33" ht="18" x14ac:dyDescent="0.25">
      <c r="A12251" s="250"/>
      <c r="B12251" s="251"/>
      <c r="C12251" s="251"/>
      <c r="D12251" s="252"/>
      <c r="E12251"/>
      <c r="F12251" s="126"/>
      <c r="G12251" s="253"/>
      <c r="H12251"/>
      <c r="I12251"/>
      <c r="J12251" s="254"/>
      <c r="K12251"/>
      <c r="L12251"/>
      <c r="M12251"/>
      <c r="N12251"/>
      <c r="O12251"/>
      <c r="P12251"/>
      <c r="Q12251"/>
      <c r="S12251" s="115"/>
      <c r="U12251"/>
      <c r="V12251"/>
      <c r="W12251" s="254"/>
      <c r="X12251"/>
      <c r="Y12251"/>
      <c r="Z12251"/>
      <c r="AA12251"/>
      <c r="AB12251"/>
      <c r="AC12251"/>
      <c r="AD12251"/>
      <c r="AE12251"/>
      <c r="AF12251"/>
      <c r="AG12251"/>
    </row>
    <row r="12252" spans="1:33" ht="18" x14ac:dyDescent="0.25">
      <c r="A12252" s="250"/>
      <c r="B12252" s="251"/>
      <c r="C12252" s="251"/>
      <c r="D12252" s="252"/>
      <c r="E12252"/>
      <c r="F12252" s="126"/>
      <c r="G12252" s="253"/>
      <c r="H12252"/>
      <c r="I12252"/>
      <c r="J12252" s="254"/>
      <c r="K12252"/>
      <c r="L12252"/>
      <c r="M12252"/>
      <c r="N12252"/>
      <c r="O12252"/>
      <c r="P12252"/>
      <c r="Q12252"/>
      <c r="S12252" s="115"/>
      <c r="U12252"/>
      <c r="V12252"/>
      <c r="W12252" s="254"/>
      <c r="X12252"/>
      <c r="Y12252"/>
      <c r="Z12252"/>
      <c r="AA12252"/>
      <c r="AB12252"/>
      <c r="AC12252"/>
      <c r="AD12252"/>
      <c r="AE12252"/>
      <c r="AF12252"/>
      <c r="AG12252"/>
    </row>
    <row r="12253" spans="1:33" ht="18" x14ac:dyDescent="0.25">
      <c r="A12253" s="250"/>
      <c r="B12253" s="251"/>
      <c r="C12253" s="251"/>
      <c r="D12253" s="252"/>
      <c r="E12253"/>
      <c r="F12253" s="126"/>
      <c r="G12253" s="253"/>
      <c r="H12253"/>
      <c r="I12253"/>
      <c r="J12253" s="254"/>
      <c r="K12253"/>
      <c r="L12253"/>
      <c r="M12253"/>
      <c r="N12253"/>
      <c r="O12253"/>
      <c r="P12253"/>
      <c r="Q12253"/>
      <c r="S12253" s="115"/>
      <c r="U12253"/>
      <c r="V12253"/>
      <c r="W12253" s="254"/>
      <c r="X12253"/>
      <c r="Y12253"/>
      <c r="Z12253"/>
      <c r="AA12253"/>
      <c r="AB12253"/>
      <c r="AC12253"/>
      <c r="AD12253"/>
      <c r="AE12253"/>
      <c r="AF12253"/>
      <c r="AG12253"/>
    </row>
    <row r="12254" spans="1:33" ht="18" x14ac:dyDescent="0.25">
      <c r="A12254" s="250"/>
      <c r="B12254" s="251"/>
      <c r="C12254" s="251"/>
      <c r="D12254" s="252"/>
      <c r="E12254"/>
      <c r="F12254" s="126"/>
      <c r="G12254" s="253"/>
      <c r="H12254"/>
      <c r="I12254"/>
      <c r="J12254" s="254"/>
      <c r="K12254"/>
      <c r="L12254"/>
      <c r="M12254"/>
      <c r="N12254"/>
      <c r="O12254"/>
      <c r="P12254"/>
      <c r="Q12254"/>
      <c r="S12254" s="115"/>
      <c r="U12254"/>
      <c r="V12254"/>
      <c r="W12254" s="254"/>
      <c r="X12254"/>
      <c r="Y12254"/>
      <c r="Z12254"/>
      <c r="AA12254"/>
      <c r="AB12254"/>
      <c r="AC12254"/>
      <c r="AD12254"/>
      <c r="AE12254"/>
      <c r="AF12254"/>
      <c r="AG12254"/>
    </row>
    <row r="12255" spans="1:33" ht="18" x14ac:dyDescent="0.25">
      <c r="A12255" s="250"/>
      <c r="B12255" s="251"/>
      <c r="C12255" s="251"/>
      <c r="D12255" s="252"/>
      <c r="E12255"/>
      <c r="F12255" s="126"/>
      <c r="G12255" s="253"/>
      <c r="H12255"/>
      <c r="I12255"/>
      <c r="J12255" s="254"/>
      <c r="K12255"/>
      <c r="L12255"/>
      <c r="M12255"/>
      <c r="N12255"/>
      <c r="O12255"/>
      <c r="P12255"/>
      <c r="Q12255"/>
      <c r="S12255" s="115"/>
      <c r="U12255"/>
      <c r="V12255"/>
      <c r="W12255" s="254"/>
      <c r="X12255"/>
      <c r="Y12255"/>
      <c r="Z12255"/>
      <c r="AA12255"/>
      <c r="AB12255"/>
      <c r="AC12255"/>
      <c r="AD12255"/>
      <c r="AE12255"/>
      <c r="AF12255"/>
      <c r="AG12255"/>
    </row>
    <row r="12256" spans="1:33" ht="18" x14ac:dyDescent="0.25">
      <c r="A12256" s="250"/>
      <c r="B12256" s="251"/>
      <c r="C12256" s="251"/>
      <c r="D12256" s="252"/>
      <c r="E12256"/>
      <c r="F12256" s="126"/>
      <c r="G12256" s="253"/>
      <c r="H12256"/>
      <c r="I12256"/>
      <c r="J12256" s="254"/>
      <c r="K12256"/>
      <c r="L12256"/>
      <c r="M12256"/>
      <c r="N12256"/>
      <c r="O12256"/>
      <c r="P12256"/>
      <c r="Q12256"/>
      <c r="S12256" s="115"/>
      <c r="U12256"/>
      <c r="V12256"/>
      <c r="W12256" s="254"/>
      <c r="X12256"/>
      <c r="Y12256"/>
      <c r="Z12256"/>
      <c r="AA12256"/>
      <c r="AB12256"/>
      <c r="AC12256"/>
      <c r="AD12256"/>
      <c r="AE12256"/>
      <c r="AF12256"/>
      <c r="AG12256"/>
    </row>
    <row r="12257" spans="1:33" ht="18" x14ac:dyDescent="0.25">
      <c r="A12257" s="250"/>
      <c r="B12257" s="251"/>
      <c r="C12257" s="251"/>
      <c r="D12257" s="252"/>
      <c r="E12257"/>
      <c r="F12257" s="126"/>
      <c r="G12257" s="253"/>
      <c r="H12257"/>
      <c r="I12257"/>
      <c r="J12257" s="254"/>
      <c r="K12257"/>
      <c r="L12257"/>
      <c r="M12257"/>
      <c r="N12257"/>
      <c r="O12257"/>
      <c r="P12257"/>
      <c r="Q12257"/>
      <c r="S12257" s="115"/>
      <c r="U12257"/>
      <c r="V12257"/>
      <c r="W12257" s="254"/>
      <c r="X12257"/>
      <c r="Y12257"/>
      <c r="Z12257"/>
      <c r="AA12257"/>
      <c r="AB12257"/>
      <c r="AC12257"/>
      <c r="AD12257"/>
      <c r="AE12257"/>
      <c r="AF12257"/>
      <c r="AG12257"/>
    </row>
    <row r="12258" spans="1:33" ht="18" x14ac:dyDescent="0.25">
      <c r="A12258" s="250"/>
      <c r="B12258" s="251"/>
      <c r="C12258" s="251"/>
      <c r="D12258" s="252"/>
      <c r="E12258"/>
      <c r="F12258" s="126"/>
      <c r="G12258" s="253"/>
      <c r="H12258"/>
      <c r="I12258"/>
      <c r="J12258" s="254"/>
      <c r="K12258"/>
      <c r="L12258"/>
      <c r="M12258"/>
      <c r="N12258"/>
      <c r="O12258"/>
      <c r="P12258"/>
      <c r="Q12258"/>
      <c r="S12258" s="115"/>
      <c r="U12258"/>
      <c r="V12258"/>
      <c r="W12258" s="254"/>
      <c r="X12258"/>
      <c r="Y12258"/>
      <c r="Z12258"/>
      <c r="AA12258"/>
      <c r="AB12258"/>
      <c r="AC12258"/>
      <c r="AD12258"/>
      <c r="AE12258"/>
      <c r="AF12258"/>
      <c r="AG12258"/>
    </row>
    <row r="12259" spans="1:33" ht="18" x14ac:dyDescent="0.25">
      <c r="A12259" s="250"/>
      <c r="B12259" s="251"/>
      <c r="C12259" s="251"/>
      <c r="D12259" s="252"/>
      <c r="E12259"/>
      <c r="F12259" s="126"/>
      <c r="G12259" s="253"/>
      <c r="H12259"/>
      <c r="I12259"/>
      <c r="J12259" s="254"/>
      <c r="K12259"/>
      <c r="L12259"/>
      <c r="M12259"/>
      <c r="N12259"/>
      <c r="O12259"/>
      <c r="P12259"/>
      <c r="Q12259"/>
      <c r="S12259" s="115"/>
      <c r="U12259"/>
      <c r="V12259"/>
      <c r="W12259" s="254"/>
      <c r="X12259"/>
      <c r="Y12259"/>
      <c r="Z12259"/>
      <c r="AA12259"/>
      <c r="AB12259"/>
      <c r="AC12259"/>
      <c r="AD12259"/>
      <c r="AE12259"/>
      <c r="AF12259"/>
      <c r="AG12259"/>
    </row>
    <row r="12260" spans="1:33" ht="18" x14ac:dyDescent="0.25">
      <c r="A12260" s="250"/>
      <c r="B12260" s="251"/>
      <c r="C12260" s="251"/>
      <c r="D12260" s="252"/>
      <c r="E12260"/>
      <c r="F12260" s="126"/>
      <c r="G12260" s="253"/>
      <c r="H12260"/>
      <c r="I12260"/>
      <c r="J12260" s="254"/>
      <c r="K12260"/>
      <c r="L12260"/>
      <c r="M12260"/>
      <c r="N12260"/>
      <c r="O12260"/>
      <c r="P12260"/>
      <c r="Q12260"/>
      <c r="S12260" s="115"/>
      <c r="U12260"/>
      <c r="V12260"/>
      <c r="W12260" s="254"/>
      <c r="X12260"/>
      <c r="Y12260"/>
      <c r="Z12260"/>
      <c r="AA12260"/>
      <c r="AB12260"/>
      <c r="AC12260"/>
      <c r="AD12260"/>
      <c r="AE12260"/>
      <c r="AF12260"/>
      <c r="AG12260"/>
    </row>
    <row r="12261" spans="1:33" ht="18" x14ac:dyDescent="0.25">
      <c r="A12261" s="250"/>
      <c r="B12261" s="251"/>
      <c r="C12261" s="251"/>
      <c r="D12261" s="252"/>
      <c r="E12261"/>
      <c r="F12261" s="126"/>
      <c r="G12261" s="253"/>
      <c r="H12261"/>
      <c r="I12261"/>
      <c r="J12261" s="254"/>
      <c r="K12261"/>
      <c r="L12261"/>
      <c r="M12261"/>
      <c r="N12261"/>
      <c r="O12261"/>
      <c r="P12261"/>
      <c r="Q12261"/>
      <c r="S12261" s="115"/>
      <c r="U12261"/>
      <c r="V12261"/>
      <c r="W12261" s="254"/>
      <c r="X12261"/>
      <c r="Y12261"/>
      <c r="Z12261"/>
      <c r="AA12261"/>
      <c r="AB12261"/>
      <c r="AC12261"/>
      <c r="AD12261"/>
      <c r="AE12261"/>
      <c r="AF12261"/>
      <c r="AG12261"/>
    </row>
    <row r="12262" spans="1:33" ht="18" x14ac:dyDescent="0.25">
      <c r="A12262" s="250"/>
      <c r="B12262" s="251"/>
      <c r="C12262" s="251"/>
      <c r="D12262" s="252"/>
      <c r="E12262"/>
      <c r="F12262" s="126"/>
      <c r="G12262" s="253"/>
      <c r="H12262"/>
      <c r="I12262"/>
      <c r="J12262" s="254"/>
      <c r="K12262"/>
      <c r="L12262"/>
      <c r="M12262"/>
      <c r="N12262"/>
      <c r="O12262"/>
      <c r="P12262"/>
      <c r="Q12262"/>
      <c r="S12262" s="115"/>
      <c r="U12262"/>
      <c r="V12262"/>
      <c r="W12262" s="254"/>
      <c r="X12262"/>
      <c r="Y12262"/>
      <c r="Z12262"/>
      <c r="AA12262"/>
      <c r="AB12262"/>
      <c r="AC12262"/>
      <c r="AD12262"/>
      <c r="AE12262"/>
      <c r="AF12262"/>
      <c r="AG12262"/>
    </row>
    <row r="12263" spans="1:33" ht="18" x14ac:dyDescent="0.25">
      <c r="A12263" s="250"/>
      <c r="B12263" s="251"/>
      <c r="C12263" s="251"/>
      <c r="D12263" s="252"/>
      <c r="E12263"/>
      <c r="F12263" s="126"/>
      <c r="G12263" s="253"/>
      <c r="H12263"/>
      <c r="I12263"/>
      <c r="J12263" s="254"/>
      <c r="K12263"/>
      <c r="L12263"/>
      <c r="M12263"/>
      <c r="N12263"/>
      <c r="O12263"/>
      <c r="P12263"/>
      <c r="Q12263"/>
      <c r="S12263" s="115"/>
      <c r="U12263"/>
      <c r="V12263"/>
      <c r="W12263" s="254"/>
      <c r="X12263"/>
      <c r="Y12263"/>
      <c r="Z12263"/>
      <c r="AA12263"/>
      <c r="AB12263"/>
      <c r="AC12263"/>
      <c r="AD12263"/>
      <c r="AE12263"/>
      <c r="AF12263"/>
      <c r="AG12263"/>
    </row>
    <row r="12264" spans="1:33" ht="18" x14ac:dyDescent="0.25">
      <c r="A12264" s="250"/>
      <c r="B12264" s="251"/>
      <c r="C12264" s="251"/>
      <c r="D12264" s="252"/>
      <c r="E12264"/>
      <c r="F12264" s="126"/>
      <c r="G12264" s="253"/>
      <c r="H12264"/>
      <c r="I12264"/>
      <c r="J12264" s="254"/>
      <c r="K12264"/>
      <c r="L12264"/>
      <c r="M12264"/>
      <c r="N12264"/>
      <c r="O12264"/>
      <c r="P12264"/>
      <c r="Q12264"/>
      <c r="S12264" s="115"/>
      <c r="U12264"/>
      <c r="V12264"/>
      <c r="W12264" s="254"/>
      <c r="X12264"/>
      <c r="Y12264"/>
      <c r="Z12264"/>
      <c r="AA12264"/>
      <c r="AB12264"/>
      <c r="AC12264"/>
      <c r="AD12264"/>
      <c r="AE12264"/>
      <c r="AF12264"/>
      <c r="AG12264"/>
    </row>
    <row r="12265" spans="1:33" ht="18" x14ac:dyDescent="0.25">
      <c r="A12265" s="250"/>
      <c r="B12265" s="251"/>
      <c r="C12265" s="251"/>
      <c r="D12265" s="252"/>
      <c r="E12265"/>
      <c r="F12265" s="126"/>
      <c r="G12265" s="253"/>
      <c r="H12265"/>
      <c r="I12265"/>
      <c r="J12265" s="254"/>
      <c r="K12265"/>
      <c r="L12265"/>
      <c r="M12265"/>
      <c r="N12265"/>
      <c r="O12265"/>
      <c r="P12265"/>
      <c r="Q12265"/>
      <c r="S12265" s="115"/>
      <c r="U12265"/>
      <c r="V12265"/>
      <c r="W12265" s="254"/>
      <c r="X12265"/>
      <c r="Y12265"/>
      <c r="Z12265"/>
      <c r="AA12265"/>
      <c r="AB12265"/>
      <c r="AC12265"/>
      <c r="AD12265"/>
      <c r="AE12265"/>
      <c r="AF12265"/>
      <c r="AG12265"/>
    </row>
    <row r="12266" spans="1:33" ht="18" x14ac:dyDescent="0.25">
      <c r="A12266" s="250"/>
      <c r="B12266" s="251"/>
      <c r="C12266" s="251"/>
      <c r="D12266" s="252"/>
      <c r="E12266"/>
      <c r="F12266" s="126"/>
      <c r="G12266" s="253"/>
      <c r="H12266"/>
      <c r="I12266"/>
      <c r="J12266" s="254"/>
      <c r="K12266"/>
      <c r="L12266"/>
      <c r="M12266"/>
      <c r="N12266"/>
      <c r="O12266"/>
      <c r="P12266"/>
      <c r="Q12266"/>
      <c r="S12266" s="115"/>
      <c r="U12266"/>
      <c r="V12266"/>
      <c r="W12266" s="254"/>
      <c r="X12266"/>
      <c r="Y12266"/>
      <c r="Z12266"/>
      <c r="AA12266"/>
      <c r="AB12266"/>
      <c r="AC12266"/>
      <c r="AD12266"/>
      <c r="AE12266"/>
      <c r="AF12266"/>
      <c r="AG12266"/>
    </row>
    <row r="12267" spans="1:33" ht="18" x14ac:dyDescent="0.25">
      <c r="A12267" s="250"/>
      <c r="B12267" s="251"/>
      <c r="C12267" s="251"/>
      <c r="D12267" s="252"/>
      <c r="E12267"/>
      <c r="F12267" s="126"/>
      <c r="G12267" s="253"/>
      <c r="H12267"/>
      <c r="I12267"/>
      <c r="J12267" s="254"/>
      <c r="K12267"/>
      <c r="L12267"/>
      <c r="M12267"/>
      <c r="N12267"/>
      <c r="O12267"/>
      <c r="P12267"/>
      <c r="Q12267"/>
      <c r="S12267" s="115"/>
      <c r="U12267"/>
      <c r="V12267"/>
      <c r="W12267" s="254"/>
      <c r="X12267"/>
      <c r="Y12267"/>
      <c r="Z12267"/>
      <c r="AA12267"/>
      <c r="AB12267"/>
      <c r="AC12267"/>
      <c r="AD12267"/>
      <c r="AE12267"/>
      <c r="AF12267"/>
      <c r="AG12267"/>
    </row>
    <row r="12268" spans="1:33" ht="18" x14ac:dyDescent="0.25">
      <c r="A12268" s="250"/>
      <c r="B12268" s="251"/>
      <c r="C12268" s="251"/>
      <c r="D12268" s="252"/>
      <c r="E12268"/>
      <c r="F12268" s="126"/>
      <c r="G12268" s="253"/>
      <c r="H12268"/>
      <c r="I12268"/>
      <c r="J12268" s="254"/>
      <c r="K12268"/>
      <c r="L12268"/>
      <c r="M12268"/>
      <c r="N12268"/>
      <c r="O12268"/>
      <c r="P12268"/>
      <c r="Q12268"/>
      <c r="S12268" s="115"/>
      <c r="U12268"/>
      <c r="V12268"/>
      <c r="W12268" s="254"/>
      <c r="X12268"/>
      <c r="Y12268"/>
      <c r="Z12268"/>
      <c r="AA12268"/>
      <c r="AB12268"/>
      <c r="AC12268"/>
      <c r="AD12268"/>
      <c r="AE12268"/>
      <c r="AF12268"/>
      <c r="AG12268"/>
    </row>
    <row r="12269" spans="1:33" ht="18" x14ac:dyDescent="0.25">
      <c r="A12269" s="250"/>
      <c r="B12269" s="251"/>
      <c r="C12269" s="251"/>
      <c r="D12269" s="252"/>
      <c r="E12269"/>
      <c r="F12269" s="126"/>
      <c r="G12269" s="253"/>
      <c r="H12269"/>
      <c r="I12269"/>
      <c r="J12269" s="254"/>
      <c r="K12269"/>
      <c r="L12269"/>
      <c r="M12269"/>
      <c r="N12269"/>
      <c r="O12269"/>
      <c r="P12269"/>
      <c r="Q12269"/>
      <c r="S12269" s="115"/>
      <c r="U12269"/>
      <c r="V12269"/>
      <c r="W12269" s="254"/>
      <c r="X12269"/>
      <c r="Y12269"/>
      <c r="Z12269"/>
      <c r="AA12269"/>
      <c r="AB12269"/>
      <c r="AC12269"/>
      <c r="AD12269"/>
      <c r="AE12269"/>
      <c r="AF12269"/>
      <c r="AG12269"/>
    </row>
    <row r="12270" spans="1:33" ht="18" x14ac:dyDescent="0.25">
      <c r="A12270" s="250"/>
      <c r="B12270" s="251"/>
      <c r="C12270" s="251"/>
      <c r="D12270" s="252"/>
      <c r="E12270"/>
      <c r="F12270" s="126"/>
      <c r="G12270" s="253"/>
      <c r="H12270"/>
      <c r="I12270"/>
      <c r="J12270" s="254"/>
      <c r="K12270"/>
      <c r="L12270"/>
      <c r="M12270"/>
      <c r="N12270"/>
      <c r="O12270"/>
      <c r="P12270"/>
      <c r="Q12270"/>
      <c r="S12270" s="115"/>
      <c r="U12270"/>
      <c r="V12270"/>
      <c r="W12270" s="254"/>
      <c r="X12270"/>
      <c r="Y12270"/>
      <c r="Z12270"/>
      <c r="AA12270"/>
      <c r="AB12270"/>
      <c r="AC12270"/>
      <c r="AD12270"/>
      <c r="AE12270"/>
      <c r="AF12270"/>
      <c r="AG12270"/>
    </row>
    <row r="12271" spans="1:33" ht="18" x14ac:dyDescent="0.25">
      <c r="A12271" s="250"/>
      <c r="B12271" s="251"/>
      <c r="C12271" s="251"/>
      <c r="D12271" s="252"/>
      <c r="E12271"/>
      <c r="F12271" s="126"/>
      <c r="G12271" s="253"/>
      <c r="H12271"/>
      <c r="I12271"/>
      <c r="J12271" s="254"/>
      <c r="K12271"/>
      <c r="L12271"/>
      <c r="M12271"/>
      <c r="N12271"/>
      <c r="O12271"/>
      <c r="P12271"/>
      <c r="Q12271"/>
      <c r="S12271" s="115"/>
      <c r="U12271"/>
      <c r="V12271"/>
      <c r="W12271" s="254"/>
      <c r="X12271"/>
      <c r="Y12271"/>
      <c r="Z12271"/>
      <c r="AA12271"/>
      <c r="AB12271"/>
      <c r="AC12271"/>
      <c r="AD12271"/>
      <c r="AE12271"/>
      <c r="AF12271"/>
      <c r="AG12271"/>
    </row>
    <row r="12272" spans="1:33" ht="18" x14ac:dyDescent="0.25">
      <c r="A12272" s="250"/>
      <c r="B12272" s="251"/>
      <c r="C12272" s="251"/>
      <c r="D12272" s="252"/>
      <c r="E12272"/>
      <c r="F12272" s="126"/>
      <c r="G12272" s="253"/>
      <c r="H12272"/>
      <c r="I12272"/>
      <c r="J12272" s="254"/>
      <c r="K12272"/>
      <c r="L12272"/>
      <c r="M12272"/>
      <c r="N12272"/>
      <c r="O12272"/>
      <c r="P12272"/>
      <c r="Q12272"/>
      <c r="S12272" s="115"/>
      <c r="U12272"/>
      <c r="V12272"/>
      <c r="W12272" s="254"/>
      <c r="X12272"/>
      <c r="Y12272"/>
      <c r="Z12272"/>
      <c r="AA12272"/>
      <c r="AB12272"/>
      <c r="AC12272"/>
      <c r="AD12272"/>
      <c r="AE12272"/>
      <c r="AF12272"/>
      <c r="AG12272"/>
    </row>
    <row r="12273" spans="1:33" ht="18" x14ac:dyDescent="0.25">
      <c r="A12273" s="250"/>
      <c r="B12273" s="251"/>
      <c r="C12273" s="251"/>
      <c r="D12273" s="252"/>
      <c r="E12273"/>
      <c r="F12273" s="126"/>
      <c r="G12273" s="253"/>
      <c r="H12273"/>
      <c r="I12273"/>
      <c r="J12273" s="254"/>
      <c r="K12273"/>
      <c r="L12273"/>
      <c r="M12273"/>
      <c r="N12273"/>
      <c r="O12273"/>
      <c r="P12273"/>
      <c r="Q12273"/>
      <c r="S12273" s="115"/>
      <c r="U12273"/>
      <c r="V12273"/>
      <c r="W12273" s="254"/>
      <c r="X12273"/>
      <c r="Y12273"/>
      <c r="Z12273"/>
      <c r="AA12273"/>
      <c r="AB12273"/>
      <c r="AC12273"/>
      <c r="AD12273"/>
      <c r="AE12273"/>
      <c r="AF12273"/>
      <c r="AG12273"/>
    </row>
    <row r="12274" spans="1:33" ht="18" x14ac:dyDescent="0.25">
      <c r="A12274" s="250"/>
      <c r="B12274" s="251"/>
      <c r="C12274" s="251"/>
      <c r="D12274" s="252"/>
      <c r="E12274"/>
      <c r="F12274" s="126"/>
      <c r="G12274" s="253"/>
      <c r="H12274"/>
      <c r="I12274"/>
      <c r="J12274" s="254"/>
      <c r="K12274"/>
      <c r="L12274"/>
      <c r="M12274"/>
      <c r="N12274"/>
      <c r="O12274"/>
      <c r="P12274"/>
      <c r="Q12274"/>
      <c r="S12274" s="115"/>
      <c r="U12274"/>
      <c r="V12274"/>
      <c r="W12274" s="254"/>
      <c r="X12274"/>
      <c r="Y12274"/>
      <c r="Z12274"/>
      <c r="AA12274"/>
      <c r="AB12274"/>
      <c r="AC12274"/>
      <c r="AD12274"/>
      <c r="AE12274"/>
      <c r="AF12274"/>
      <c r="AG12274"/>
    </row>
    <row r="12275" spans="1:33" ht="18" x14ac:dyDescent="0.25">
      <c r="A12275" s="255"/>
      <c r="B12275" s="256"/>
      <c r="C12275" s="256"/>
      <c r="D12275" s="257"/>
      <c r="E12275" s="240"/>
      <c r="F12275" s="241"/>
      <c r="G12275" s="258"/>
      <c r="H12275" s="240"/>
      <c r="I12275"/>
      <c r="J12275" s="259"/>
      <c r="K12275" s="240"/>
      <c r="L12275" s="240"/>
      <c r="M12275" s="240"/>
      <c r="N12275" s="240"/>
      <c r="O12275" s="240"/>
      <c r="P12275" s="240"/>
      <c r="Q12275" s="240"/>
      <c r="R12275" s="243"/>
      <c r="S12275" s="243"/>
      <c r="T12275" s="243"/>
      <c r="U12275"/>
      <c r="V12275"/>
      <c r="W12275" s="259"/>
      <c r="X12275" s="240"/>
      <c r="Y12275" s="240"/>
      <c r="Z12275" s="240"/>
      <c r="AA12275" s="240"/>
      <c r="AB12275" s="240"/>
      <c r="AC12275" s="240"/>
      <c r="AD12275" s="240"/>
      <c r="AE12275" s="240"/>
      <c r="AF12275" s="240"/>
      <c r="AG12275" s="240"/>
    </row>
    <row r="12276" spans="1:33" ht="18" x14ac:dyDescent="0.25">
      <c r="A12276" s="250"/>
      <c r="B12276" s="251"/>
      <c r="C12276" s="251"/>
      <c r="D12276" s="252"/>
      <c r="E12276"/>
      <c r="F12276" s="126"/>
      <c r="G12276" s="253"/>
      <c r="H12276"/>
      <c r="I12276"/>
      <c r="J12276" s="254"/>
      <c r="K12276"/>
      <c r="L12276"/>
      <c r="M12276"/>
      <c r="N12276"/>
      <c r="O12276"/>
      <c r="P12276"/>
      <c r="Q12276"/>
      <c r="S12276" s="115"/>
      <c r="U12276"/>
      <c r="V12276"/>
      <c r="W12276" s="254"/>
      <c r="X12276"/>
      <c r="Y12276"/>
      <c r="Z12276"/>
      <c r="AA12276"/>
      <c r="AB12276"/>
      <c r="AC12276"/>
      <c r="AD12276"/>
      <c r="AE12276"/>
      <c r="AF12276"/>
      <c r="AG12276"/>
    </row>
    <row r="12277" spans="1:33" ht="18" x14ac:dyDescent="0.25">
      <c r="A12277" s="250"/>
      <c r="B12277" s="251"/>
      <c r="C12277" s="251"/>
      <c r="D12277" s="252"/>
      <c r="E12277"/>
      <c r="F12277" s="126"/>
      <c r="G12277" s="253"/>
      <c r="H12277"/>
      <c r="I12277"/>
      <c r="J12277" s="254"/>
      <c r="K12277"/>
      <c r="L12277"/>
      <c r="M12277"/>
      <c r="N12277"/>
      <c r="O12277"/>
      <c r="P12277"/>
      <c r="Q12277"/>
      <c r="S12277" s="115"/>
      <c r="U12277"/>
      <c r="V12277"/>
      <c r="W12277" s="254"/>
      <c r="X12277"/>
      <c r="Y12277"/>
      <c r="Z12277"/>
      <c r="AA12277"/>
      <c r="AB12277"/>
      <c r="AC12277"/>
      <c r="AD12277"/>
      <c r="AE12277"/>
      <c r="AF12277"/>
      <c r="AG12277"/>
    </row>
    <row r="12278" spans="1:33" ht="18" x14ac:dyDescent="0.25">
      <c r="A12278" s="250"/>
      <c r="B12278" s="251"/>
      <c r="C12278" s="251"/>
      <c r="D12278" s="252"/>
      <c r="E12278"/>
      <c r="F12278" s="126"/>
      <c r="G12278" s="253"/>
      <c r="H12278"/>
      <c r="I12278"/>
      <c r="J12278" s="254"/>
      <c r="K12278"/>
      <c r="L12278"/>
      <c r="M12278"/>
      <c r="N12278"/>
      <c r="O12278"/>
      <c r="P12278"/>
      <c r="Q12278"/>
      <c r="S12278" s="115"/>
      <c r="U12278"/>
      <c r="V12278"/>
      <c r="W12278" s="254"/>
      <c r="X12278"/>
      <c r="Y12278"/>
      <c r="Z12278"/>
      <c r="AA12278"/>
      <c r="AB12278"/>
      <c r="AC12278"/>
      <c r="AD12278"/>
      <c r="AE12278"/>
      <c r="AF12278"/>
      <c r="AG12278"/>
    </row>
    <row r="12279" spans="1:33" ht="18" x14ac:dyDescent="0.25">
      <c r="A12279" s="250"/>
      <c r="B12279" s="251"/>
      <c r="C12279" s="251"/>
      <c r="D12279" s="252"/>
      <c r="E12279"/>
      <c r="F12279" s="126"/>
      <c r="G12279" s="253"/>
      <c r="H12279"/>
      <c r="I12279"/>
      <c r="J12279" s="254"/>
      <c r="K12279"/>
      <c r="L12279"/>
      <c r="M12279"/>
      <c r="N12279"/>
      <c r="O12279"/>
      <c r="P12279"/>
      <c r="Q12279"/>
      <c r="S12279" s="115"/>
      <c r="U12279"/>
      <c r="V12279"/>
      <c r="W12279" s="254"/>
      <c r="X12279"/>
      <c r="Y12279"/>
      <c r="Z12279"/>
      <c r="AA12279"/>
      <c r="AB12279"/>
      <c r="AC12279"/>
      <c r="AD12279"/>
      <c r="AE12279"/>
      <c r="AF12279"/>
      <c r="AG12279"/>
    </row>
    <row r="12280" spans="1:33" ht="18" x14ac:dyDescent="0.25">
      <c r="A12280" s="250"/>
      <c r="B12280" s="251"/>
      <c r="C12280" s="251"/>
      <c r="D12280" s="252"/>
      <c r="E12280"/>
      <c r="F12280" s="126"/>
      <c r="G12280" s="253"/>
      <c r="H12280"/>
      <c r="I12280"/>
      <c r="J12280" s="254"/>
      <c r="K12280"/>
      <c r="L12280"/>
      <c r="M12280"/>
      <c r="N12280"/>
      <c r="O12280"/>
      <c r="P12280"/>
      <c r="Q12280"/>
      <c r="S12280" s="115"/>
      <c r="U12280"/>
      <c r="V12280"/>
      <c r="W12280" s="254"/>
      <c r="X12280"/>
      <c r="Y12280"/>
      <c r="Z12280"/>
      <c r="AA12280"/>
      <c r="AB12280"/>
      <c r="AC12280"/>
      <c r="AD12280"/>
      <c r="AE12280"/>
      <c r="AF12280"/>
      <c r="AG12280"/>
    </row>
    <row r="12281" spans="1:33" ht="18" x14ac:dyDescent="0.25">
      <c r="A12281" s="250"/>
      <c r="B12281" s="251"/>
      <c r="C12281" s="251"/>
      <c r="D12281" s="252"/>
      <c r="E12281"/>
      <c r="F12281" s="126"/>
      <c r="G12281" s="253"/>
      <c r="H12281"/>
      <c r="I12281"/>
      <c r="J12281" s="254"/>
      <c r="K12281"/>
      <c r="L12281"/>
      <c r="M12281"/>
      <c r="N12281"/>
      <c r="O12281"/>
      <c r="P12281"/>
      <c r="Q12281"/>
      <c r="S12281" s="115"/>
      <c r="U12281"/>
      <c r="V12281"/>
      <c r="W12281" s="254"/>
      <c r="X12281"/>
      <c r="Y12281"/>
      <c r="Z12281"/>
      <c r="AA12281"/>
      <c r="AB12281"/>
      <c r="AC12281"/>
      <c r="AD12281"/>
      <c r="AE12281"/>
      <c r="AF12281"/>
      <c r="AG12281"/>
    </row>
    <row r="12282" spans="1:33" ht="18" x14ac:dyDescent="0.25">
      <c r="A12282" s="250"/>
      <c r="B12282" s="251"/>
      <c r="C12282" s="251"/>
      <c r="D12282" s="252"/>
      <c r="E12282"/>
      <c r="F12282" s="126"/>
      <c r="G12282" s="253"/>
      <c r="H12282"/>
      <c r="I12282"/>
      <c r="J12282" s="254"/>
      <c r="K12282"/>
      <c r="L12282"/>
      <c r="M12282"/>
      <c r="N12282"/>
      <c r="O12282"/>
      <c r="P12282"/>
      <c r="Q12282"/>
      <c r="S12282" s="115"/>
      <c r="U12282"/>
      <c r="V12282"/>
      <c r="W12282" s="254"/>
      <c r="X12282"/>
      <c r="Y12282"/>
      <c r="Z12282"/>
      <c r="AA12282"/>
      <c r="AB12282"/>
      <c r="AC12282"/>
      <c r="AD12282"/>
      <c r="AE12282"/>
      <c r="AF12282"/>
      <c r="AG12282"/>
    </row>
    <row r="12283" spans="1:33" ht="18" x14ac:dyDescent="0.25">
      <c r="A12283" s="250"/>
      <c r="B12283" s="251"/>
      <c r="C12283" s="251"/>
      <c r="D12283" s="252"/>
      <c r="E12283"/>
      <c r="F12283" s="126"/>
      <c r="G12283" s="253"/>
      <c r="H12283"/>
      <c r="I12283"/>
      <c r="J12283" s="254"/>
      <c r="K12283"/>
      <c r="L12283"/>
      <c r="M12283"/>
      <c r="N12283"/>
      <c r="O12283"/>
      <c r="P12283"/>
      <c r="Q12283"/>
      <c r="S12283" s="115"/>
      <c r="U12283"/>
      <c r="V12283"/>
      <c r="W12283" s="254"/>
      <c r="X12283"/>
      <c r="Y12283"/>
      <c r="Z12283"/>
      <c r="AA12283"/>
      <c r="AB12283"/>
      <c r="AC12283"/>
      <c r="AD12283"/>
      <c r="AE12283"/>
      <c r="AF12283"/>
      <c r="AG12283"/>
    </row>
    <row r="12284" spans="1:33" ht="18" x14ac:dyDescent="0.25">
      <c r="A12284" s="250"/>
      <c r="B12284" s="251"/>
      <c r="C12284" s="251"/>
      <c r="D12284" s="252"/>
      <c r="E12284"/>
      <c r="F12284" s="126"/>
      <c r="G12284" s="253"/>
      <c r="H12284"/>
      <c r="I12284"/>
      <c r="J12284" s="254"/>
      <c r="K12284"/>
      <c r="L12284"/>
      <c r="M12284"/>
      <c r="N12284"/>
      <c r="O12284"/>
      <c r="P12284"/>
      <c r="Q12284"/>
      <c r="S12284" s="115"/>
      <c r="U12284"/>
      <c r="V12284"/>
      <c r="W12284" s="254"/>
      <c r="X12284"/>
      <c r="Y12284"/>
      <c r="Z12284"/>
      <c r="AA12284"/>
      <c r="AB12284"/>
      <c r="AC12284"/>
      <c r="AD12284"/>
      <c r="AE12284"/>
      <c r="AF12284"/>
      <c r="AG12284"/>
    </row>
    <row r="12285" spans="1:33" ht="18" x14ac:dyDescent="0.25">
      <c r="A12285" s="250"/>
      <c r="B12285" s="251"/>
      <c r="C12285" s="251"/>
      <c r="D12285" s="252"/>
      <c r="E12285"/>
      <c r="F12285" s="126"/>
      <c r="G12285" s="253"/>
      <c r="H12285"/>
      <c r="I12285"/>
      <c r="J12285" s="254"/>
      <c r="K12285"/>
      <c r="L12285"/>
      <c r="M12285"/>
      <c r="N12285"/>
      <c r="O12285"/>
      <c r="P12285"/>
      <c r="Q12285"/>
      <c r="S12285" s="115"/>
      <c r="U12285"/>
      <c r="V12285"/>
      <c r="W12285" s="254"/>
      <c r="X12285"/>
      <c r="Y12285"/>
      <c r="Z12285"/>
      <c r="AA12285"/>
      <c r="AB12285"/>
      <c r="AC12285"/>
      <c r="AD12285"/>
      <c r="AE12285"/>
      <c r="AF12285"/>
      <c r="AG12285"/>
    </row>
    <row r="12286" spans="1:33" ht="18" x14ac:dyDescent="0.25">
      <c r="A12286" s="250"/>
      <c r="B12286" s="251"/>
      <c r="C12286" s="251"/>
      <c r="D12286" s="252"/>
      <c r="E12286"/>
      <c r="F12286" s="126"/>
      <c r="G12286" s="253"/>
      <c r="H12286"/>
      <c r="I12286"/>
      <c r="J12286" s="254"/>
      <c r="K12286"/>
      <c r="L12286"/>
      <c r="M12286"/>
      <c r="N12286"/>
      <c r="O12286"/>
      <c r="P12286"/>
      <c r="Q12286"/>
      <c r="S12286" s="115"/>
      <c r="U12286"/>
      <c r="V12286"/>
      <c r="W12286" s="254"/>
      <c r="X12286"/>
      <c r="Y12286"/>
      <c r="Z12286"/>
      <c r="AA12286"/>
      <c r="AB12286"/>
      <c r="AC12286"/>
      <c r="AD12286"/>
      <c r="AE12286"/>
      <c r="AF12286"/>
      <c r="AG12286"/>
    </row>
    <row r="12287" spans="1:33" ht="18" x14ac:dyDescent="0.25">
      <c r="A12287" s="250"/>
      <c r="B12287" s="251"/>
      <c r="C12287" s="251"/>
      <c r="D12287" s="252"/>
      <c r="E12287"/>
      <c r="F12287" s="126"/>
      <c r="G12287" s="253"/>
      <c r="H12287"/>
      <c r="I12287"/>
      <c r="J12287" s="254"/>
      <c r="K12287"/>
      <c r="L12287"/>
      <c r="M12287"/>
      <c r="N12287"/>
      <c r="O12287"/>
      <c r="P12287"/>
      <c r="Q12287"/>
      <c r="S12287" s="115"/>
      <c r="U12287"/>
      <c r="V12287"/>
      <c r="W12287" s="254"/>
      <c r="X12287"/>
      <c r="Y12287"/>
      <c r="Z12287"/>
      <c r="AA12287"/>
      <c r="AB12287"/>
      <c r="AC12287"/>
      <c r="AD12287"/>
      <c r="AE12287"/>
      <c r="AF12287"/>
      <c r="AG12287"/>
    </row>
    <row r="12288" spans="1:33" ht="18" x14ac:dyDescent="0.25">
      <c r="A12288" s="250"/>
      <c r="B12288" s="251"/>
      <c r="C12288" s="251"/>
      <c r="D12288" s="252"/>
      <c r="E12288"/>
      <c r="F12288" s="126"/>
      <c r="G12288" s="253"/>
      <c r="H12288"/>
      <c r="I12288"/>
      <c r="J12288" s="254"/>
      <c r="K12288"/>
      <c r="L12288"/>
      <c r="M12288"/>
      <c r="N12288"/>
      <c r="O12288"/>
      <c r="P12288"/>
      <c r="Q12288"/>
      <c r="S12288" s="115"/>
      <c r="U12288"/>
      <c r="V12288"/>
      <c r="W12288" s="254"/>
      <c r="X12288"/>
      <c r="Y12288"/>
      <c r="Z12288"/>
      <c r="AA12288"/>
      <c r="AB12288"/>
      <c r="AC12288"/>
      <c r="AD12288"/>
      <c r="AE12288"/>
      <c r="AF12288"/>
      <c r="AG12288"/>
    </row>
    <row r="12289" spans="1:33" ht="18" x14ac:dyDescent="0.25">
      <c r="A12289" s="250"/>
      <c r="B12289" s="251"/>
      <c r="C12289" s="251"/>
      <c r="D12289" s="252"/>
      <c r="E12289"/>
      <c r="F12289" s="126"/>
      <c r="G12289" s="253"/>
      <c r="H12289"/>
      <c r="I12289"/>
      <c r="J12289" s="254"/>
      <c r="K12289"/>
      <c r="L12289"/>
      <c r="M12289"/>
      <c r="N12289"/>
      <c r="O12289"/>
      <c r="P12289"/>
      <c r="Q12289"/>
      <c r="S12289" s="115"/>
      <c r="U12289"/>
      <c r="V12289"/>
      <c r="W12289" s="254"/>
      <c r="X12289"/>
      <c r="Y12289"/>
      <c r="Z12289"/>
      <c r="AA12289"/>
      <c r="AB12289"/>
      <c r="AC12289"/>
      <c r="AD12289"/>
      <c r="AE12289"/>
      <c r="AF12289"/>
      <c r="AG12289"/>
    </row>
    <row r="12290" spans="1:33" ht="18" x14ac:dyDescent="0.25">
      <c r="A12290" s="250"/>
      <c r="B12290" s="251"/>
      <c r="C12290" s="251"/>
      <c r="D12290" s="252"/>
      <c r="E12290"/>
      <c r="F12290" s="126"/>
      <c r="G12290" s="253"/>
      <c r="H12290"/>
      <c r="I12290"/>
      <c r="J12290" s="254"/>
      <c r="K12290"/>
      <c r="L12290"/>
      <c r="M12290"/>
      <c r="N12290"/>
      <c r="O12290"/>
      <c r="P12290"/>
      <c r="Q12290"/>
      <c r="S12290" s="115"/>
      <c r="U12290"/>
      <c r="V12290"/>
      <c r="W12290" s="254"/>
      <c r="X12290"/>
      <c r="Y12290"/>
      <c r="Z12290"/>
      <c r="AA12290"/>
      <c r="AB12290"/>
      <c r="AC12290"/>
      <c r="AD12290"/>
      <c r="AE12290"/>
      <c r="AF12290"/>
      <c r="AG12290"/>
    </row>
    <row r="12291" spans="1:33" ht="18" x14ac:dyDescent="0.25">
      <c r="A12291" s="250"/>
      <c r="B12291" s="251"/>
      <c r="C12291" s="251"/>
      <c r="D12291" s="252"/>
      <c r="E12291"/>
      <c r="F12291" s="126"/>
      <c r="G12291" s="253"/>
      <c r="H12291"/>
      <c r="I12291"/>
      <c r="J12291" s="254"/>
      <c r="K12291"/>
      <c r="L12291"/>
      <c r="M12291"/>
      <c r="N12291"/>
      <c r="O12291"/>
      <c r="P12291"/>
      <c r="Q12291"/>
      <c r="S12291" s="115"/>
      <c r="U12291"/>
      <c r="V12291"/>
      <c r="W12291" s="254"/>
      <c r="X12291"/>
      <c r="Y12291"/>
      <c r="Z12291"/>
      <c r="AA12291"/>
      <c r="AB12291"/>
      <c r="AC12291"/>
      <c r="AD12291"/>
      <c r="AE12291"/>
      <c r="AF12291"/>
      <c r="AG12291"/>
    </row>
    <row r="12292" spans="1:33" ht="18" x14ac:dyDescent="0.25">
      <c r="A12292" s="250"/>
      <c r="B12292" s="251"/>
      <c r="C12292" s="251"/>
      <c r="D12292" s="252"/>
      <c r="E12292"/>
      <c r="F12292" s="126"/>
      <c r="G12292" s="253"/>
      <c r="H12292"/>
      <c r="I12292"/>
      <c r="J12292" s="254"/>
      <c r="K12292"/>
      <c r="L12292"/>
      <c r="M12292"/>
      <c r="N12292"/>
      <c r="O12292"/>
      <c r="P12292"/>
      <c r="Q12292"/>
      <c r="S12292" s="115"/>
      <c r="U12292"/>
      <c r="V12292"/>
      <c r="W12292" s="254"/>
      <c r="X12292"/>
      <c r="Y12292"/>
      <c r="Z12292"/>
      <c r="AA12292"/>
      <c r="AB12292"/>
      <c r="AC12292"/>
      <c r="AD12292"/>
      <c r="AE12292"/>
      <c r="AF12292"/>
      <c r="AG12292"/>
    </row>
    <row r="12293" spans="1:33" ht="18" x14ac:dyDescent="0.25">
      <c r="A12293" s="250"/>
      <c r="B12293" s="251"/>
      <c r="C12293" s="251"/>
      <c r="D12293" s="252"/>
      <c r="E12293"/>
      <c r="F12293" s="126"/>
      <c r="G12293" s="253"/>
      <c r="H12293"/>
      <c r="I12293"/>
      <c r="J12293" s="254"/>
      <c r="K12293"/>
      <c r="L12293"/>
      <c r="M12293"/>
      <c r="N12293"/>
      <c r="O12293"/>
      <c r="P12293"/>
      <c r="Q12293"/>
      <c r="S12293" s="115"/>
      <c r="U12293"/>
      <c r="V12293"/>
      <c r="W12293" s="254"/>
      <c r="X12293"/>
      <c r="Y12293"/>
      <c r="Z12293"/>
      <c r="AA12293"/>
      <c r="AB12293"/>
      <c r="AC12293"/>
      <c r="AD12293"/>
      <c r="AE12293"/>
      <c r="AF12293"/>
      <c r="AG12293"/>
    </row>
    <row r="12294" spans="1:33" ht="18" x14ac:dyDescent="0.25">
      <c r="A12294" s="250"/>
      <c r="B12294" s="251"/>
      <c r="C12294" s="251"/>
      <c r="D12294" s="252"/>
      <c r="E12294"/>
      <c r="F12294" s="126"/>
      <c r="G12294" s="253"/>
      <c r="H12294"/>
      <c r="I12294"/>
      <c r="J12294" s="254"/>
      <c r="K12294"/>
      <c r="L12294"/>
      <c r="M12294"/>
      <c r="N12294"/>
      <c r="O12294"/>
      <c r="P12294"/>
      <c r="Q12294"/>
      <c r="S12294" s="115"/>
      <c r="U12294"/>
      <c r="V12294"/>
      <c r="W12294" s="254"/>
      <c r="X12294"/>
      <c r="Y12294"/>
      <c r="Z12294"/>
      <c r="AA12294"/>
      <c r="AB12294"/>
      <c r="AC12294"/>
      <c r="AD12294"/>
      <c r="AE12294"/>
      <c r="AF12294"/>
      <c r="AG12294"/>
    </row>
    <row r="12295" spans="1:33" ht="18" x14ac:dyDescent="0.25">
      <c r="A12295" s="250"/>
      <c r="B12295" s="251"/>
      <c r="C12295" s="251"/>
      <c r="D12295" s="252"/>
      <c r="E12295"/>
      <c r="F12295" s="126"/>
      <c r="G12295" s="253"/>
      <c r="H12295"/>
      <c r="I12295"/>
      <c r="J12295" s="254"/>
      <c r="K12295"/>
      <c r="L12295"/>
      <c r="M12295"/>
      <c r="N12295"/>
      <c r="O12295"/>
      <c r="P12295"/>
      <c r="Q12295"/>
      <c r="S12295" s="115"/>
      <c r="U12295"/>
      <c r="V12295"/>
      <c r="W12295" s="254"/>
      <c r="X12295"/>
      <c r="Y12295"/>
      <c r="Z12295"/>
      <c r="AA12295"/>
      <c r="AB12295"/>
      <c r="AC12295"/>
      <c r="AD12295"/>
      <c r="AE12295"/>
      <c r="AF12295"/>
      <c r="AG12295"/>
    </row>
    <row r="12296" spans="1:33" ht="18" x14ac:dyDescent="0.25">
      <c r="A12296" s="250"/>
      <c r="B12296" s="251"/>
      <c r="C12296" s="251"/>
      <c r="D12296" s="252"/>
      <c r="E12296"/>
      <c r="F12296" s="126"/>
      <c r="G12296" s="253"/>
      <c r="H12296"/>
      <c r="I12296"/>
      <c r="J12296" s="254"/>
      <c r="K12296"/>
      <c r="L12296"/>
      <c r="M12296"/>
      <c r="N12296"/>
      <c r="O12296"/>
      <c r="P12296"/>
      <c r="Q12296"/>
      <c r="S12296" s="115"/>
      <c r="U12296"/>
      <c r="V12296"/>
      <c r="W12296" s="254"/>
      <c r="X12296"/>
      <c r="Y12296"/>
      <c r="Z12296"/>
      <c r="AA12296"/>
      <c r="AB12296"/>
      <c r="AC12296"/>
      <c r="AD12296"/>
      <c r="AE12296"/>
      <c r="AF12296"/>
      <c r="AG12296"/>
    </row>
    <row r="12297" spans="1:33" ht="18" x14ac:dyDescent="0.25">
      <c r="A12297" s="250"/>
      <c r="B12297" s="251"/>
      <c r="C12297" s="251"/>
      <c r="D12297" s="252"/>
      <c r="E12297"/>
      <c r="F12297" s="126"/>
      <c r="G12297" s="253"/>
      <c r="H12297"/>
      <c r="I12297"/>
      <c r="J12297" s="254"/>
      <c r="K12297"/>
      <c r="L12297"/>
      <c r="M12297"/>
      <c r="N12297"/>
      <c r="O12297"/>
      <c r="P12297"/>
      <c r="Q12297"/>
      <c r="S12297" s="115"/>
      <c r="U12297"/>
      <c r="V12297"/>
      <c r="W12297" s="254"/>
      <c r="X12297"/>
      <c r="Y12297"/>
      <c r="Z12297"/>
      <c r="AA12297"/>
      <c r="AB12297"/>
      <c r="AC12297"/>
      <c r="AD12297"/>
      <c r="AE12297"/>
      <c r="AF12297"/>
      <c r="AG12297"/>
    </row>
    <row r="12298" spans="1:33" ht="18" x14ac:dyDescent="0.25">
      <c r="A12298" s="250"/>
      <c r="B12298" s="251"/>
      <c r="C12298" s="251"/>
      <c r="D12298" s="252"/>
      <c r="E12298"/>
      <c r="F12298" s="126"/>
      <c r="G12298" s="253"/>
      <c r="H12298"/>
      <c r="I12298"/>
      <c r="J12298" s="254"/>
      <c r="K12298"/>
      <c r="L12298"/>
      <c r="M12298"/>
      <c r="N12298"/>
      <c r="O12298"/>
      <c r="P12298"/>
      <c r="Q12298"/>
      <c r="S12298" s="115"/>
      <c r="U12298"/>
      <c r="V12298"/>
      <c r="W12298" s="254"/>
      <c r="X12298"/>
      <c r="Y12298"/>
      <c r="Z12298"/>
      <c r="AA12298"/>
      <c r="AB12298"/>
      <c r="AC12298"/>
      <c r="AD12298"/>
      <c r="AE12298"/>
      <c r="AF12298"/>
      <c r="AG12298"/>
    </row>
    <row r="12299" spans="1:33" ht="18" x14ac:dyDescent="0.25">
      <c r="A12299" s="250"/>
      <c r="B12299" s="251"/>
      <c r="C12299" s="251"/>
      <c r="D12299" s="252"/>
      <c r="E12299"/>
      <c r="F12299" s="126"/>
      <c r="G12299" s="253"/>
      <c r="H12299"/>
      <c r="I12299"/>
      <c r="J12299" s="254"/>
      <c r="K12299"/>
      <c r="L12299"/>
      <c r="M12299"/>
      <c r="N12299"/>
      <c r="O12299"/>
      <c r="P12299"/>
      <c r="Q12299"/>
      <c r="S12299" s="115"/>
      <c r="U12299"/>
      <c r="V12299"/>
      <c r="W12299" s="254"/>
      <c r="X12299"/>
      <c r="Y12299"/>
      <c r="Z12299"/>
      <c r="AA12299"/>
      <c r="AB12299"/>
      <c r="AC12299"/>
      <c r="AD12299"/>
      <c r="AE12299"/>
      <c r="AF12299"/>
      <c r="AG12299"/>
    </row>
    <row r="12300" spans="1:33" ht="18" x14ac:dyDescent="0.25">
      <c r="A12300" s="250"/>
      <c r="B12300" s="251"/>
      <c r="C12300" s="251"/>
      <c r="D12300" s="252"/>
      <c r="E12300"/>
      <c r="F12300" s="126"/>
      <c r="G12300" s="253"/>
      <c r="H12300"/>
      <c r="I12300"/>
      <c r="J12300" s="254"/>
      <c r="K12300"/>
      <c r="L12300"/>
      <c r="M12300"/>
      <c r="N12300"/>
      <c r="O12300"/>
      <c r="P12300"/>
      <c r="Q12300"/>
      <c r="S12300" s="115"/>
      <c r="U12300"/>
      <c r="V12300"/>
      <c r="W12300" s="254"/>
      <c r="X12300"/>
      <c r="Y12300"/>
      <c r="Z12300"/>
      <c r="AA12300"/>
      <c r="AB12300"/>
      <c r="AC12300"/>
      <c r="AD12300"/>
      <c r="AE12300"/>
      <c r="AF12300"/>
      <c r="AG12300"/>
    </row>
    <row r="12301" spans="1:33" ht="18" x14ac:dyDescent="0.25">
      <c r="A12301" s="250"/>
      <c r="B12301" s="251"/>
      <c r="C12301" s="251"/>
      <c r="D12301" s="252"/>
      <c r="E12301"/>
      <c r="F12301" s="126"/>
      <c r="G12301" s="253"/>
      <c r="H12301"/>
      <c r="I12301"/>
      <c r="J12301" s="254"/>
      <c r="K12301"/>
      <c r="L12301"/>
      <c r="M12301"/>
      <c r="N12301"/>
      <c r="O12301"/>
      <c r="P12301"/>
      <c r="Q12301"/>
      <c r="S12301" s="115"/>
      <c r="U12301"/>
      <c r="V12301"/>
      <c r="W12301" s="254"/>
      <c r="X12301"/>
      <c r="Y12301"/>
      <c r="Z12301"/>
      <c r="AA12301"/>
      <c r="AB12301"/>
      <c r="AC12301"/>
      <c r="AD12301"/>
      <c r="AE12301"/>
      <c r="AF12301"/>
      <c r="AG12301"/>
    </row>
    <row r="12302" spans="1:33" ht="18" x14ac:dyDescent="0.25">
      <c r="A12302" s="250"/>
      <c r="B12302" s="251"/>
      <c r="C12302" s="251"/>
      <c r="D12302" s="252"/>
      <c r="E12302"/>
      <c r="F12302" s="126"/>
      <c r="G12302" s="253"/>
      <c r="H12302"/>
      <c r="I12302"/>
      <c r="J12302" s="254"/>
      <c r="K12302"/>
      <c r="L12302"/>
      <c r="M12302"/>
      <c r="N12302"/>
      <c r="O12302"/>
      <c r="P12302"/>
      <c r="Q12302"/>
      <c r="S12302" s="115"/>
      <c r="U12302"/>
      <c r="V12302"/>
      <c r="W12302" s="254"/>
      <c r="X12302"/>
      <c r="Y12302"/>
      <c r="Z12302"/>
      <c r="AA12302"/>
      <c r="AB12302"/>
      <c r="AC12302"/>
      <c r="AD12302"/>
      <c r="AE12302"/>
      <c r="AF12302"/>
      <c r="AG12302"/>
    </row>
    <row r="12303" spans="1:33" ht="18" x14ac:dyDescent="0.25">
      <c r="A12303" s="250"/>
      <c r="B12303" s="251"/>
      <c r="C12303" s="251"/>
      <c r="D12303" s="252"/>
      <c r="E12303"/>
      <c r="F12303" s="126"/>
      <c r="G12303" s="253"/>
      <c r="H12303"/>
      <c r="I12303"/>
      <c r="J12303" s="254"/>
      <c r="K12303"/>
      <c r="L12303"/>
      <c r="M12303"/>
      <c r="N12303"/>
      <c r="O12303"/>
      <c r="P12303"/>
      <c r="Q12303"/>
      <c r="S12303" s="115"/>
      <c r="U12303"/>
      <c r="V12303"/>
      <c r="W12303" s="254"/>
      <c r="X12303"/>
      <c r="Y12303"/>
      <c r="Z12303"/>
      <c r="AA12303"/>
      <c r="AB12303"/>
      <c r="AC12303"/>
      <c r="AD12303"/>
      <c r="AE12303"/>
      <c r="AF12303"/>
      <c r="AG12303"/>
    </row>
    <row r="12304" spans="1:33" ht="18" x14ac:dyDescent="0.25">
      <c r="A12304" s="250"/>
      <c r="B12304" s="251"/>
      <c r="C12304" s="251"/>
      <c r="D12304" s="252"/>
      <c r="E12304"/>
      <c r="F12304" s="126"/>
      <c r="G12304" s="253"/>
      <c r="H12304"/>
      <c r="I12304"/>
      <c r="J12304" s="254"/>
      <c r="K12304"/>
      <c r="L12304"/>
      <c r="M12304"/>
      <c r="N12304"/>
      <c r="O12304"/>
      <c r="P12304"/>
      <c r="Q12304"/>
      <c r="S12304" s="115"/>
      <c r="U12304"/>
      <c r="V12304"/>
      <c r="W12304" s="254"/>
      <c r="X12304"/>
      <c r="Y12304"/>
      <c r="Z12304"/>
      <c r="AA12304"/>
      <c r="AB12304"/>
      <c r="AC12304"/>
      <c r="AD12304"/>
      <c r="AE12304"/>
      <c r="AF12304"/>
      <c r="AG12304"/>
    </row>
    <row r="12305" spans="1:33" ht="18" x14ac:dyDescent="0.25">
      <c r="A12305" s="250"/>
      <c r="B12305" s="251"/>
      <c r="C12305" s="251"/>
      <c r="D12305" s="252"/>
      <c r="E12305"/>
      <c r="F12305" s="126"/>
      <c r="G12305" s="253"/>
      <c r="H12305"/>
      <c r="I12305"/>
      <c r="J12305" s="254"/>
      <c r="K12305"/>
      <c r="L12305"/>
      <c r="M12305"/>
      <c r="N12305"/>
      <c r="O12305"/>
      <c r="P12305"/>
      <c r="Q12305"/>
      <c r="S12305" s="115"/>
      <c r="U12305"/>
      <c r="V12305"/>
      <c r="W12305" s="254"/>
      <c r="X12305"/>
      <c r="Y12305"/>
      <c r="Z12305"/>
      <c r="AA12305"/>
      <c r="AB12305"/>
      <c r="AC12305"/>
      <c r="AD12305"/>
      <c r="AE12305"/>
      <c r="AF12305"/>
      <c r="AG12305"/>
    </row>
    <row r="12306" spans="1:33" ht="18" x14ac:dyDescent="0.25">
      <c r="A12306" s="250"/>
      <c r="B12306" s="251"/>
      <c r="C12306" s="251"/>
      <c r="D12306" s="252"/>
      <c r="E12306"/>
      <c r="F12306" s="126"/>
      <c r="G12306" s="253"/>
      <c r="H12306"/>
      <c r="I12306"/>
      <c r="J12306" s="254"/>
      <c r="K12306"/>
      <c r="L12306"/>
      <c r="M12306"/>
      <c r="N12306"/>
      <c r="O12306"/>
      <c r="P12306"/>
      <c r="Q12306"/>
      <c r="S12306" s="115"/>
      <c r="U12306"/>
      <c r="V12306"/>
      <c r="W12306" s="254"/>
      <c r="X12306"/>
      <c r="Y12306"/>
      <c r="Z12306"/>
      <c r="AA12306"/>
      <c r="AB12306"/>
      <c r="AC12306"/>
      <c r="AD12306"/>
      <c r="AE12306"/>
      <c r="AF12306"/>
      <c r="AG12306"/>
    </row>
    <row r="12307" spans="1:33" ht="18" x14ac:dyDescent="0.25">
      <c r="A12307" s="250"/>
      <c r="B12307" s="251"/>
      <c r="C12307" s="251"/>
      <c r="D12307" s="252"/>
      <c r="E12307"/>
      <c r="F12307" s="126"/>
      <c r="G12307" s="253"/>
      <c r="H12307"/>
      <c r="I12307"/>
      <c r="J12307" s="254"/>
      <c r="K12307"/>
      <c r="L12307"/>
      <c r="M12307"/>
      <c r="N12307"/>
      <c r="O12307"/>
      <c r="P12307"/>
      <c r="Q12307"/>
      <c r="S12307" s="115"/>
      <c r="U12307"/>
      <c r="V12307"/>
      <c r="W12307" s="254"/>
      <c r="X12307"/>
      <c r="Y12307"/>
      <c r="Z12307"/>
      <c r="AA12307"/>
      <c r="AB12307"/>
      <c r="AC12307"/>
      <c r="AD12307"/>
      <c r="AE12307"/>
      <c r="AF12307"/>
      <c r="AG12307"/>
    </row>
    <row r="12308" spans="1:33" ht="18" x14ac:dyDescent="0.25">
      <c r="A12308" s="250"/>
      <c r="B12308" s="251"/>
      <c r="C12308" s="251"/>
      <c r="D12308" s="252"/>
      <c r="E12308"/>
      <c r="F12308" s="126"/>
      <c r="G12308" s="253"/>
      <c r="H12308"/>
      <c r="I12308"/>
      <c r="J12308" s="254"/>
      <c r="K12308"/>
      <c r="L12308"/>
      <c r="M12308"/>
      <c r="N12308"/>
      <c r="O12308"/>
      <c r="P12308"/>
      <c r="Q12308"/>
      <c r="S12308" s="115"/>
      <c r="U12308"/>
      <c r="V12308"/>
      <c r="W12308" s="254"/>
      <c r="X12308"/>
      <c r="Y12308"/>
      <c r="Z12308"/>
      <c r="AA12308"/>
      <c r="AB12308"/>
      <c r="AC12308"/>
      <c r="AD12308"/>
      <c r="AE12308"/>
      <c r="AF12308"/>
      <c r="AG12308"/>
    </row>
    <row r="12309" spans="1:33" ht="18" x14ac:dyDescent="0.25">
      <c r="A12309" s="250"/>
      <c r="B12309" s="251"/>
      <c r="C12309" s="251"/>
      <c r="D12309" s="252"/>
      <c r="E12309"/>
      <c r="F12309" s="126"/>
      <c r="G12309" s="253"/>
      <c r="H12309"/>
      <c r="I12309"/>
      <c r="J12309" s="254"/>
      <c r="K12309"/>
      <c r="L12309"/>
      <c r="M12309"/>
      <c r="N12309"/>
      <c r="O12309"/>
      <c r="P12309"/>
      <c r="Q12309"/>
      <c r="S12309" s="115"/>
      <c r="U12309"/>
      <c r="V12309"/>
      <c r="W12309" s="254"/>
      <c r="X12309"/>
      <c r="Y12309"/>
      <c r="Z12309"/>
      <c r="AA12309"/>
      <c r="AB12309"/>
      <c r="AC12309"/>
      <c r="AD12309"/>
      <c r="AE12309"/>
      <c r="AF12309"/>
      <c r="AG12309"/>
    </row>
    <row r="12310" spans="1:33" ht="18" x14ac:dyDescent="0.25">
      <c r="A12310" s="250"/>
      <c r="B12310" s="251"/>
      <c r="C12310" s="251"/>
      <c r="D12310" s="252"/>
      <c r="E12310"/>
      <c r="F12310" s="126"/>
      <c r="G12310" s="253"/>
      <c r="H12310"/>
      <c r="I12310"/>
      <c r="J12310" s="254"/>
      <c r="K12310"/>
      <c r="L12310"/>
      <c r="M12310"/>
      <c r="N12310"/>
      <c r="O12310"/>
      <c r="P12310"/>
      <c r="Q12310"/>
      <c r="S12310" s="115"/>
      <c r="U12310"/>
      <c r="V12310"/>
      <c r="W12310" s="254"/>
      <c r="X12310"/>
      <c r="Y12310"/>
      <c r="Z12310"/>
      <c r="AA12310"/>
      <c r="AB12310"/>
      <c r="AC12310"/>
      <c r="AD12310"/>
      <c r="AE12310"/>
      <c r="AF12310"/>
      <c r="AG12310"/>
    </row>
    <row r="12311" spans="1:33" ht="18" x14ac:dyDescent="0.25">
      <c r="A12311" s="250"/>
      <c r="B12311" s="251"/>
      <c r="C12311" s="251"/>
      <c r="D12311" s="252"/>
      <c r="E12311"/>
      <c r="F12311" s="126"/>
      <c r="G12311" s="253"/>
      <c r="H12311"/>
      <c r="I12311"/>
      <c r="J12311" s="254"/>
      <c r="K12311"/>
      <c r="L12311"/>
      <c r="M12311"/>
      <c r="N12311"/>
      <c r="O12311"/>
      <c r="P12311"/>
      <c r="Q12311"/>
      <c r="S12311" s="115"/>
      <c r="U12311"/>
      <c r="V12311"/>
      <c r="W12311" s="254"/>
      <c r="X12311"/>
      <c r="Y12311"/>
      <c r="Z12311"/>
      <c r="AA12311"/>
      <c r="AB12311"/>
      <c r="AC12311"/>
      <c r="AD12311"/>
      <c r="AE12311"/>
      <c r="AF12311"/>
      <c r="AG12311"/>
    </row>
  </sheetData>
  <sheetProtection selectLockedCells="1" selectUnlockedCells="1"/>
  <autoFilter ref="A2:AI12311" xr:uid="{00000000-0009-0000-0000-000006000000}">
    <sortState xmlns:xlrd2="http://schemas.microsoft.com/office/spreadsheetml/2017/richdata2" ref="A4:AI12119">
      <sortCondition ref="A2:A12312"/>
    </sortState>
  </autoFilter>
  <phoneticPr fontId="41" type="noConversion"/>
  <conditionalFormatting sqref="A698:A946">
    <cfRule type="duplicateValues" dxfId="80" priority="8"/>
  </conditionalFormatting>
  <conditionalFormatting sqref="A699:A946">
    <cfRule type="duplicateValues" dxfId="79" priority="16"/>
  </conditionalFormatting>
  <conditionalFormatting sqref="A866">
    <cfRule type="duplicateValues" dxfId="78" priority="7"/>
    <cfRule type="duplicateValues" dxfId="77" priority="15"/>
  </conditionalFormatting>
  <conditionalFormatting sqref="A867">
    <cfRule type="duplicateValues" dxfId="76" priority="6"/>
    <cfRule type="duplicateValues" dxfId="75" priority="14"/>
  </conditionalFormatting>
  <conditionalFormatting sqref="A893">
    <cfRule type="duplicateValues" dxfId="74" priority="5"/>
    <cfRule type="duplicateValues" dxfId="73" priority="13"/>
  </conditionalFormatting>
  <conditionalFormatting sqref="A894">
    <cfRule type="duplicateValues" dxfId="72" priority="4"/>
    <cfRule type="duplicateValues" dxfId="71" priority="12"/>
  </conditionalFormatting>
  <conditionalFormatting sqref="A895:A935">
    <cfRule type="duplicateValues" dxfId="70" priority="2"/>
    <cfRule type="duplicateValues" dxfId="69" priority="3"/>
    <cfRule type="duplicateValues" dxfId="68" priority="10"/>
    <cfRule type="duplicateValues" dxfId="67" priority="11"/>
  </conditionalFormatting>
  <conditionalFormatting sqref="A947:A1203">
    <cfRule type="duplicateValues" dxfId="66" priority="1"/>
  </conditionalFormatting>
  <conditionalFormatting sqref="A7826:A12311">
    <cfRule type="duplicateValues" dxfId="65" priority="18"/>
    <cfRule type="duplicateValues" dxfId="64" priority="50"/>
  </conditionalFormatting>
  <conditionalFormatting sqref="A10139:A10140">
    <cfRule type="duplicateValues" dxfId="63" priority="80"/>
    <cfRule type="duplicateValues" dxfId="62" priority="48"/>
  </conditionalFormatting>
  <conditionalFormatting sqref="A10141:A10200">
    <cfRule type="duplicateValues" dxfId="61" priority="47"/>
    <cfRule type="duplicateValues" dxfId="60" priority="79"/>
  </conditionalFormatting>
  <conditionalFormatting sqref="A10547:A10567">
    <cfRule type="duplicateValues" dxfId="59" priority="46"/>
    <cfRule type="duplicateValues" dxfId="58" priority="78"/>
  </conditionalFormatting>
  <conditionalFormatting sqref="A10568">
    <cfRule type="duplicateValues" dxfId="57" priority="45"/>
    <cfRule type="duplicateValues" dxfId="56" priority="77"/>
  </conditionalFormatting>
  <conditionalFormatting sqref="A10569">
    <cfRule type="duplicateValues" dxfId="55" priority="44"/>
    <cfRule type="duplicateValues" dxfId="54" priority="76"/>
  </conditionalFormatting>
  <conditionalFormatting sqref="A10570:A10571">
    <cfRule type="duplicateValues" dxfId="53" priority="75"/>
    <cfRule type="duplicateValues" dxfId="52" priority="43"/>
  </conditionalFormatting>
  <conditionalFormatting sqref="A10572">
    <cfRule type="duplicateValues" dxfId="51" priority="74"/>
    <cfRule type="duplicateValues" dxfId="50" priority="42"/>
  </conditionalFormatting>
  <conditionalFormatting sqref="A10573:A10575">
    <cfRule type="duplicateValues" dxfId="49" priority="73"/>
    <cfRule type="duplicateValues" dxfId="48" priority="41"/>
  </conditionalFormatting>
  <conditionalFormatting sqref="A10576">
    <cfRule type="duplicateValues" dxfId="47" priority="72"/>
    <cfRule type="duplicateValues" dxfId="46" priority="40"/>
  </conditionalFormatting>
  <conditionalFormatting sqref="A10577">
    <cfRule type="duplicateValues" dxfId="45" priority="71"/>
    <cfRule type="duplicateValues" dxfId="44" priority="39"/>
  </conditionalFormatting>
  <conditionalFormatting sqref="A10578:A10584">
    <cfRule type="duplicateValues" dxfId="43" priority="38"/>
    <cfRule type="duplicateValues" dxfId="42" priority="70"/>
  </conditionalFormatting>
  <conditionalFormatting sqref="A10583">
    <cfRule type="duplicateValues" dxfId="41" priority="37"/>
    <cfRule type="duplicateValues" dxfId="40" priority="69"/>
  </conditionalFormatting>
  <conditionalFormatting sqref="A10585:A10591">
    <cfRule type="duplicateValues" dxfId="39" priority="36"/>
    <cfRule type="duplicateValues" dxfId="38" priority="68"/>
  </conditionalFormatting>
  <conditionalFormatting sqref="A10592:A10595">
    <cfRule type="duplicateValues" dxfId="37" priority="35"/>
    <cfRule type="duplicateValues" dxfId="36" priority="67"/>
  </conditionalFormatting>
  <conditionalFormatting sqref="A10596:A10604">
    <cfRule type="duplicateValues" dxfId="35" priority="34"/>
    <cfRule type="duplicateValues" dxfId="34" priority="66"/>
  </conditionalFormatting>
  <conditionalFormatting sqref="A10605:A11219">
    <cfRule type="duplicateValues" dxfId="33" priority="32"/>
    <cfRule type="duplicateValues" dxfId="32" priority="33"/>
    <cfRule type="duplicateValues" dxfId="31" priority="64"/>
    <cfRule type="duplicateValues" dxfId="30" priority="65"/>
  </conditionalFormatting>
  <conditionalFormatting sqref="A11220">
    <cfRule type="duplicateValues" dxfId="29" priority="30"/>
    <cfRule type="duplicateValues" dxfId="28" priority="31"/>
    <cfRule type="duplicateValues" dxfId="27" priority="62"/>
    <cfRule type="duplicateValues" dxfId="26" priority="63"/>
  </conditionalFormatting>
  <conditionalFormatting sqref="A11221:A11225">
    <cfRule type="duplicateValues" dxfId="25" priority="60"/>
    <cfRule type="duplicateValues" dxfId="24" priority="29"/>
    <cfRule type="duplicateValues" dxfId="23" priority="28"/>
    <cfRule type="duplicateValues" dxfId="22" priority="61"/>
  </conditionalFormatting>
  <conditionalFormatting sqref="A11226">
    <cfRule type="duplicateValues" dxfId="21" priority="58"/>
    <cfRule type="duplicateValues" dxfId="20" priority="59"/>
    <cfRule type="duplicateValues" dxfId="19" priority="27"/>
    <cfRule type="duplicateValues" dxfId="18" priority="26"/>
  </conditionalFormatting>
  <conditionalFormatting sqref="A11227">
    <cfRule type="duplicateValues" dxfId="17" priority="56"/>
    <cfRule type="duplicateValues" dxfId="16" priority="57"/>
    <cfRule type="duplicateValues" dxfId="15" priority="25"/>
    <cfRule type="duplicateValues" dxfId="14" priority="24"/>
  </conditionalFormatting>
  <conditionalFormatting sqref="A11228:A11235">
    <cfRule type="duplicateValues" dxfId="13" priority="23"/>
    <cfRule type="duplicateValues" dxfId="12" priority="22"/>
    <cfRule type="duplicateValues" dxfId="11" priority="54"/>
    <cfRule type="duplicateValues" dxfId="10" priority="55"/>
  </conditionalFormatting>
  <conditionalFormatting sqref="A11229">
    <cfRule type="duplicateValues" dxfId="9" priority="21"/>
    <cfRule type="duplicateValues" dxfId="8" priority="53"/>
  </conditionalFormatting>
  <conditionalFormatting sqref="A11236:A11247">
    <cfRule type="duplicateValues" dxfId="7" priority="20"/>
    <cfRule type="duplicateValues" dxfId="6" priority="19"/>
    <cfRule type="duplicateValues" dxfId="5" priority="51"/>
    <cfRule type="duplicateValues" dxfId="4" priority="52"/>
  </conditionalFormatting>
  <conditionalFormatting sqref="A698:D946 G698:G946 J698:J946 W698:W946">
    <cfRule type="expression" dxfId="3" priority="9">
      <formula>ROW(A698)= RowNu</formula>
    </cfRule>
  </conditionalFormatting>
  <conditionalFormatting sqref="A699:D946">
    <cfRule type="expression" dxfId="2" priority="17">
      <formula>ROW(A699)= RowNu</formula>
    </cfRule>
  </conditionalFormatting>
  <conditionalFormatting sqref="A7826:D12311 G7826:G12311 J7826:J12311 W7826:W12311">
    <cfRule type="expression" dxfId="1" priority="49">
      <formula>ROW(A7826)= RowNu</formula>
    </cfRule>
  </conditionalFormatting>
  <conditionalFormatting sqref="A7826:D12311">
    <cfRule type="expression" dxfId="0" priority="81">
      <formula>ROW(A7826)= RowNu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مستند" ma:contentTypeID="0x010100C6B4434636EFF4419A5B7C719D1B4B2D" ma:contentTypeVersion="5" ma:contentTypeDescription="إنشاء مستند جديد." ma:contentTypeScope="" ma:versionID="b2b61151508518f1f506024fa6b12e52">
  <xsd:schema xmlns:xsd="http://www.w3.org/2001/XMLSchema" xmlns:xs="http://www.w3.org/2001/XMLSchema" xmlns:p="http://schemas.microsoft.com/office/2006/metadata/properties" xmlns:ns2="e73bc8ed-f0d8-4823-aee5-bc4818d47bf9" targetNamespace="http://schemas.microsoft.com/office/2006/metadata/properties" ma:root="true" ma:fieldsID="641c6ad4107f4c934643b9ab1929e947" ns2:_="">
    <xsd:import namespace="e73bc8ed-f0d8-4823-aee5-bc4818d47bf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3bc8ed-f0d8-4823-aee5-bc4818d47b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نوع المحتوى"/>
        <xsd:element ref="dc:title" minOccurs="0" maxOccurs="1" ma:index="4" ma:displayName="العنوان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92D1325-993B-443B-BA78-93B47C4390A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73bc8ed-f0d8-4823-aee5-bc4818d47bf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55CC843-E6B9-4B54-BF13-71F01A4C318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48C0C33-E4D7-4BDB-8CCC-BAE1392C36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73bc8ed-f0d8-4823-aee5-bc4818d47b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7</vt:i4>
      </vt:variant>
      <vt:variant>
        <vt:lpstr>النطاقات المسماة</vt:lpstr>
      </vt:variant>
      <vt:variant>
        <vt:i4>1</vt:i4>
      </vt:variant>
    </vt:vector>
  </HeadingPairs>
  <TitlesOfParts>
    <vt:vector size="8" baseType="lpstr">
      <vt:lpstr>تعليمات</vt:lpstr>
      <vt:lpstr>إدخال البيانات</vt:lpstr>
      <vt:lpstr>إختيار المقررات</vt:lpstr>
      <vt:lpstr>الإستمارة</vt:lpstr>
      <vt:lpstr>LAW-24-25-t3</vt:lpstr>
      <vt:lpstr>ورقة4</vt:lpstr>
      <vt:lpstr>ورقة2</vt:lpstr>
      <vt:lpstr>الإستمارة!Print_Area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Eng.samah alsouri</dc:creator>
  <cp:lastModifiedBy>lenovo-lap</cp:lastModifiedBy>
  <cp:revision/>
  <cp:lastPrinted>2025-02-19T07:06:17Z</cp:lastPrinted>
  <dcterms:created xsi:type="dcterms:W3CDTF">2015-06-05T18:17:20Z</dcterms:created>
  <dcterms:modified xsi:type="dcterms:W3CDTF">2025-11-04T07:07:54Z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0x010100C6B4434636EFF4419A5B7C719D1B4B2D</vt:lpwstr>
  </property>
</Properties>
</file>